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"/>
    </mc:Choice>
  </mc:AlternateContent>
  <xr:revisionPtr revIDLastSave="0" documentId="13_ncr:1_{5177582E-F9C3-48B3-9611-EC0A4B4BCB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 costing" sheetId="1" r:id="rId1"/>
    <sheet name="Sheet2" sheetId="10" r:id="rId2"/>
    <sheet name="Sheet1" sheetId="9" r:id="rId3"/>
    <sheet name="Asep" sheetId="2" r:id="rId4"/>
    <sheet name="Choer" sheetId="3" r:id="rId5"/>
    <sheet name="Fira" sheetId="4" r:id="rId6"/>
    <sheet name="Fung" sheetId="5" r:id="rId7"/>
    <sheet name="Owijaya" sheetId="6" r:id="rId8"/>
    <sheet name="Tony" sheetId="7" r:id="rId9"/>
    <sheet name="Santy" sheetId="8" r:id="rId10"/>
  </sheets>
  <externalReferences>
    <externalReference r:id="rId11"/>
  </externalReferences>
  <definedNames>
    <definedName name="_xlnm._FilterDatabase" localSheetId="0" hidden="1">'all costing'!$A$5:$O$173</definedName>
    <definedName name="_xlnm._FilterDatabase" localSheetId="3" hidden="1">Asep!$A$5:$J$20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71" i="1" l="1"/>
  <c r="M170" i="1"/>
  <c r="M169" i="1"/>
  <c r="M168" i="1"/>
  <c r="M167" i="1"/>
  <c r="M166" i="1"/>
  <c r="M165" i="1"/>
  <c r="M164" i="1"/>
  <c r="M163" i="1"/>
  <c r="M162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3" i="1"/>
  <c r="M42" i="1"/>
  <c r="M41" i="1"/>
  <c r="M40" i="1"/>
  <c r="M37" i="1"/>
  <c r="M36" i="1"/>
  <c r="M35" i="1"/>
  <c r="M34" i="1"/>
  <c r="M33" i="1"/>
  <c r="M32" i="1"/>
  <c r="M31" i="1"/>
  <c r="M30" i="1"/>
  <c r="M29" i="1"/>
  <c r="M26" i="1"/>
  <c r="M25" i="1"/>
  <c r="M24" i="1"/>
  <c r="M23" i="1"/>
  <c r="M22" i="1"/>
  <c r="M21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D20" i="1"/>
  <c r="D21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100" i="1"/>
  <c r="E100" i="1" s="1"/>
  <c r="D101" i="1"/>
  <c r="D123" i="1"/>
  <c r="E123" i="1" s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E161" i="1" s="1"/>
  <c r="D162" i="1"/>
  <c r="D172" i="1"/>
  <c r="E172" i="1" s="1"/>
  <c r="D6" i="1"/>
  <c r="C20" i="1"/>
  <c r="C21" i="1"/>
  <c r="C27" i="1"/>
  <c r="C28" i="1"/>
  <c r="C29" i="1"/>
  <c r="C38" i="1"/>
  <c r="C39" i="1"/>
  <c r="C40" i="1"/>
  <c r="C44" i="1"/>
  <c r="C45" i="1"/>
  <c r="C100" i="1"/>
  <c r="C101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72" i="1"/>
  <c r="C6" i="1"/>
  <c r="E159" i="1" l="1"/>
  <c r="E153" i="1"/>
  <c r="E147" i="1"/>
  <c r="E141" i="1"/>
  <c r="E135" i="1"/>
  <c r="E129" i="1"/>
  <c r="E39" i="1"/>
  <c r="E20" i="1"/>
  <c r="E6" i="1"/>
  <c r="E146" i="1"/>
  <c r="E128" i="1"/>
  <c r="E160" i="1"/>
  <c r="E154" i="1"/>
  <c r="E142" i="1"/>
  <c r="E136" i="1"/>
  <c r="E124" i="1"/>
  <c r="E40" i="1"/>
  <c r="E21" i="1"/>
  <c r="E158" i="1"/>
  <c r="E140" i="1"/>
  <c r="E38" i="1"/>
  <c r="E157" i="1"/>
  <c r="E151" i="1"/>
  <c r="E145" i="1"/>
  <c r="E139" i="1"/>
  <c r="E133" i="1"/>
  <c r="E127" i="1"/>
  <c r="E29" i="1"/>
  <c r="E162" i="1"/>
  <c r="E156" i="1"/>
  <c r="E150" i="1"/>
  <c r="E144" i="1"/>
  <c r="E138" i="1"/>
  <c r="E132" i="1"/>
  <c r="E126" i="1"/>
  <c r="E28" i="1"/>
  <c r="E152" i="1"/>
  <c r="E134" i="1"/>
  <c r="E101" i="1"/>
  <c r="E155" i="1"/>
  <c r="E143" i="1"/>
  <c r="E137" i="1"/>
  <c r="E131" i="1"/>
  <c r="E125" i="1"/>
  <c r="E44" i="1"/>
  <c r="E27" i="1"/>
  <c r="G16" i="8" l="1"/>
  <c r="A7" i="8"/>
  <c r="A8" i="8" s="1"/>
  <c r="A9" i="8" s="1"/>
  <c r="A10" i="8" s="1"/>
  <c r="A11" i="8" s="1"/>
  <c r="A12" i="8" s="1"/>
  <c r="A13" i="8" s="1"/>
  <c r="A14" i="8" s="1"/>
  <c r="A15" i="8" s="1"/>
  <c r="G43" i="7"/>
  <c r="I39" i="7" s="1"/>
  <c r="I19" i="7"/>
  <c r="I11" i="7"/>
  <c r="G61" i="6"/>
  <c r="I33" i="6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G11" i="5"/>
  <c r="I6" i="5" s="1"/>
  <c r="I9" i="5"/>
  <c r="A8" i="5"/>
  <c r="A9" i="5" s="1"/>
  <c r="A10" i="5" s="1"/>
  <c r="G16" i="4"/>
  <c r="A8" i="4"/>
  <c r="A9" i="4" s="1"/>
  <c r="A10" i="4" s="1"/>
  <c r="A11" i="4" s="1"/>
  <c r="A12" i="4" s="1"/>
  <c r="A13" i="4" s="1"/>
  <c r="A14" i="4" s="1"/>
  <c r="A15" i="4" s="1"/>
  <c r="I6" i="4"/>
  <c r="G12" i="3"/>
  <c r="A7" i="3"/>
  <c r="A8" i="3" s="1"/>
  <c r="A9" i="3" s="1"/>
  <c r="A10" i="3" s="1"/>
  <c r="A11" i="3" s="1"/>
  <c r="H20" i="2"/>
  <c r="G20" i="2"/>
  <c r="I18" i="2" s="1"/>
  <c r="J18" i="2" s="1"/>
  <c r="A7" i="2" a="1"/>
  <c r="I27" i="7" l="1"/>
  <c r="I35" i="7"/>
  <c r="I7" i="7"/>
  <c r="I15" i="7"/>
  <c r="I23" i="7"/>
  <c r="I31" i="7"/>
  <c r="I10" i="6"/>
  <c r="I14" i="6"/>
  <c r="I18" i="6"/>
  <c r="I22" i="6"/>
  <c r="I26" i="6"/>
  <c r="I30" i="6"/>
  <c r="I8" i="6"/>
  <c r="I12" i="6"/>
  <c r="I16" i="6"/>
  <c r="I20" i="6"/>
  <c r="I24" i="6"/>
  <c r="I28" i="6"/>
  <c r="I32" i="6"/>
  <c r="I6" i="6"/>
  <c r="I7" i="6"/>
  <c r="I9" i="6"/>
  <c r="I11" i="6"/>
  <c r="I13" i="6"/>
  <c r="I15" i="6"/>
  <c r="I17" i="6"/>
  <c r="I19" i="6"/>
  <c r="I21" i="6"/>
  <c r="I23" i="6"/>
  <c r="I25" i="6"/>
  <c r="I27" i="6"/>
  <c r="I29" i="6"/>
  <c r="I31" i="6"/>
  <c r="I7" i="5"/>
  <c r="I8" i="5"/>
  <c r="I10" i="5"/>
  <c r="I15" i="8"/>
  <c r="I14" i="8"/>
  <c r="I13" i="8"/>
  <c r="I12" i="8"/>
  <c r="I11" i="8"/>
  <c r="I10" i="8"/>
  <c r="I9" i="8"/>
  <c r="I8" i="8"/>
  <c r="I7" i="8"/>
  <c r="I6" i="8"/>
  <c r="I42" i="7"/>
  <c r="I40" i="7"/>
  <c r="I38" i="7"/>
  <c r="I36" i="7"/>
  <c r="I34" i="7"/>
  <c r="I32" i="7"/>
  <c r="I30" i="7"/>
  <c r="I28" i="7"/>
  <c r="I26" i="7"/>
  <c r="I24" i="7"/>
  <c r="I22" i="7"/>
  <c r="I20" i="7"/>
  <c r="I18" i="7"/>
  <c r="I16" i="7"/>
  <c r="I14" i="7"/>
  <c r="I12" i="7"/>
  <c r="I10" i="7"/>
  <c r="I8" i="7"/>
  <c r="I6" i="7"/>
  <c r="I9" i="7"/>
  <c r="I13" i="7"/>
  <c r="I17" i="7"/>
  <c r="I21" i="7"/>
  <c r="I25" i="7"/>
  <c r="I29" i="7"/>
  <c r="I33" i="7"/>
  <c r="I37" i="7"/>
  <c r="I41" i="7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7" i="4"/>
  <c r="I8" i="4"/>
  <c r="I9" i="4"/>
  <c r="I10" i="4"/>
  <c r="I11" i="4"/>
  <c r="I12" i="4"/>
  <c r="I13" i="4"/>
  <c r="I14" i="4"/>
  <c r="I15" i="4"/>
  <c r="I11" i="3"/>
  <c r="I10" i="3"/>
  <c r="I9" i="3"/>
  <c r="I8" i="3"/>
  <c r="I7" i="3"/>
  <c r="I6" i="3"/>
  <c r="I13" i="2"/>
  <c r="I8" i="2"/>
  <c r="A19" i="2"/>
  <c r="A17" i="2"/>
  <c r="A15" i="2"/>
  <c r="A13" i="2"/>
  <c r="A11" i="2"/>
  <c r="A9" i="2"/>
  <c r="A7" i="2"/>
  <c r="A10" i="2"/>
  <c r="A14" i="2"/>
  <c r="A18" i="2"/>
  <c r="I17" i="2"/>
  <c r="I16" i="2"/>
  <c r="J16" i="2" s="1"/>
  <c r="I15" i="2"/>
  <c r="J15" i="2" s="1"/>
  <c r="I14" i="2"/>
  <c r="J14" i="2" s="1"/>
  <c r="I12" i="2"/>
  <c r="I11" i="2"/>
  <c r="J11" i="2" s="1"/>
  <c r="I10" i="2"/>
  <c r="J10" i="2" s="1"/>
  <c r="I9" i="2"/>
  <c r="J9" i="2" s="1"/>
  <c r="I6" i="2"/>
  <c r="J6" i="2" s="1"/>
  <c r="A8" i="2"/>
  <c r="A12" i="2"/>
  <c r="A16" i="2"/>
  <c r="I7" i="2"/>
  <c r="J7" i="2" s="1"/>
  <c r="I19" i="2"/>
  <c r="J19" i="2" s="1"/>
  <c r="B194" i="1"/>
  <c r="G192" i="1"/>
  <c r="G191" i="1"/>
  <c r="B190" i="1"/>
  <c r="B189" i="1"/>
  <c r="B188" i="1"/>
  <c r="B187" i="1"/>
  <c r="B186" i="1"/>
  <c r="B185" i="1"/>
  <c r="K172" i="1"/>
  <c r="A163" i="1"/>
  <c r="K161" i="1"/>
  <c r="N154" i="1" s="1"/>
  <c r="K123" i="1"/>
  <c r="N112" i="1" s="1"/>
  <c r="A102" i="1"/>
  <c r="K100" i="1"/>
  <c r="G189" i="1" s="1"/>
  <c r="A46" i="1"/>
  <c r="K44" i="1"/>
  <c r="N43" i="1" s="1"/>
  <c r="E41" i="1"/>
  <c r="K38" i="1"/>
  <c r="N32" i="1" s="1"/>
  <c r="E30" i="1"/>
  <c r="K27" i="1"/>
  <c r="N21" i="1" s="1"/>
  <c r="A22" i="1"/>
  <c r="K20" i="1"/>
  <c r="N15" i="1" s="1"/>
  <c r="O15" i="1" s="1"/>
  <c r="A7" i="1" a="1"/>
  <c r="A19" i="1" s="1"/>
  <c r="D19" i="1" s="1"/>
  <c r="D22" i="1" l="1"/>
  <c r="E22" i="1" s="1"/>
  <c r="D46" i="1"/>
  <c r="E46" i="1" s="1"/>
  <c r="D102" i="1"/>
  <c r="E102" i="1" s="1"/>
  <c r="D163" i="1"/>
  <c r="E163" i="1" s="1"/>
  <c r="N156" i="1"/>
  <c r="N145" i="1"/>
  <c r="C19" i="1"/>
  <c r="E19" i="1"/>
  <c r="N61" i="1"/>
  <c r="N39" i="1"/>
  <c r="A47" i="1"/>
  <c r="C46" i="1"/>
  <c r="E31" i="1"/>
  <c r="C30" i="1"/>
  <c r="A164" i="1"/>
  <c r="C163" i="1"/>
  <c r="N69" i="1"/>
  <c r="E42" i="1"/>
  <c r="C41" i="1"/>
  <c r="A103" i="1"/>
  <c r="C102" i="1"/>
  <c r="A23" i="1"/>
  <c r="C22" i="1"/>
  <c r="N48" i="1"/>
  <c r="N53" i="1"/>
  <c r="N129" i="1"/>
  <c r="N41" i="1"/>
  <c r="N56" i="1"/>
  <c r="N64" i="1"/>
  <c r="N72" i="1"/>
  <c r="N81" i="1"/>
  <c r="N93" i="1"/>
  <c r="N49" i="1"/>
  <c r="N57" i="1"/>
  <c r="N65" i="1"/>
  <c r="N73" i="1"/>
  <c r="N83" i="1"/>
  <c r="N94" i="1"/>
  <c r="N124" i="1"/>
  <c r="N77" i="1"/>
  <c r="N89" i="1"/>
  <c r="N46" i="1"/>
  <c r="N54" i="1"/>
  <c r="N62" i="1"/>
  <c r="N70" i="1"/>
  <c r="N78" i="1"/>
  <c r="N91" i="1"/>
  <c r="N97" i="1"/>
  <c r="N50" i="1"/>
  <c r="N58" i="1"/>
  <c r="N66" i="1"/>
  <c r="N74" i="1"/>
  <c r="N85" i="1"/>
  <c r="N45" i="1"/>
  <c r="N51" i="1"/>
  <c r="N59" i="1"/>
  <c r="N67" i="1"/>
  <c r="N75" i="1"/>
  <c r="N86" i="1"/>
  <c r="N99" i="1"/>
  <c r="N140" i="1"/>
  <c r="N82" i="1"/>
  <c r="N90" i="1"/>
  <c r="N98" i="1"/>
  <c r="N128" i="1"/>
  <c r="N144" i="1"/>
  <c r="N160" i="1"/>
  <c r="N133" i="1"/>
  <c r="N149" i="1"/>
  <c r="N134" i="1"/>
  <c r="N150" i="1"/>
  <c r="N80" i="1"/>
  <c r="N88" i="1"/>
  <c r="N96" i="1"/>
  <c r="N138" i="1"/>
  <c r="I12" i="3"/>
  <c r="I16" i="8"/>
  <c r="I61" i="6"/>
  <c r="I11" i="5"/>
  <c r="I16" i="4"/>
  <c r="I43" i="7"/>
  <c r="J20" i="2"/>
  <c r="I20" i="2"/>
  <c r="N30" i="1"/>
  <c r="N34" i="1"/>
  <c r="G187" i="1"/>
  <c r="N36" i="1"/>
  <c r="N28" i="1"/>
  <c r="A11" i="1"/>
  <c r="D11" i="1" s="1"/>
  <c r="G185" i="1"/>
  <c r="N19" i="1"/>
  <c r="O19" i="1" s="1"/>
  <c r="N7" i="1"/>
  <c r="O7" i="1" s="1"/>
  <c r="N6" i="1"/>
  <c r="N12" i="1"/>
  <c r="N9" i="1"/>
  <c r="O9" i="1" s="1"/>
  <c r="K173" i="1"/>
  <c r="N18" i="1"/>
  <c r="O18" i="1" s="1"/>
  <c r="N121" i="1"/>
  <c r="N119" i="1"/>
  <c r="N117" i="1"/>
  <c r="N115" i="1"/>
  <c r="N113" i="1"/>
  <c r="N111" i="1"/>
  <c r="N109" i="1"/>
  <c r="N107" i="1"/>
  <c r="N105" i="1"/>
  <c r="N103" i="1"/>
  <c r="N101" i="1"/>
  <c r="G190" i="1"/>
  <c r="N122" i="1"/>
  <c r="N114" i="1"/>
  <c r="N106" i="1"/>
  <c r="N116" i="1"/>
  <c r="N108" i="1"/>
  <c r="G194" i="1"/>
  <c r="N170" i="1"/>
  <c r="N168" i="1"/>
  <c r="N166" i="1"/>
  <c r="N164" i="1"/>
  <c r="N162" i="1"/>
  <c r="N165" i="1"/>
  <c r="N167" i="1"/>
  <c r="A16" i="1"/>
  <c r="D16" i="1" s="1"/>
  <c r="A12" i="1"/>
  <c r="D12" i="1" s="1"/>
  <c r="A8" i="1"/>
  <c r="D8" i="1" s="1"/>
  <c r="A18" i="1"/>
  <c r="D18" i="1" s="1"/>
  <c r="A13" i="1"/>
  <c r="D13" i="1" s="1"/>
  <c r="A7" i="1"/>
  <c r="D7" i="1" s="1"/>
  <c r="A14" i="1"/>
  <c r="D14" i="1" s="1"/>
  <c r="N11" i="1"/>
  <c r="O11" i="1" s="1"/>
  <c r="N16" i="1"/>
  <c r="O16" i="1" s="1"/>
  <c r="N102" i="1"/>
  <c r="N118" i="1"/>
  <c r="N163" i="1"/>
  <c r="A9" i="1"/>
  <c r="D9" i="1" s="1"/>
  <c r="A15" i="1"/>
  <c r="D15" i="1" s="1"/>
  <c r="N8" i="1"/>
  <c r="N13" i="1"/>
  <c r="N17" i="1"/>
  <c r="N26" i="1"/>
  <c r="N24" i="1"/>
  <c r="N22" i="1"/>
  <c r="G186" i="1"/>
  <c r="N23" i="1"/>
  <c r="N25" i="1"/>
  <c r="N104" i="1"/>
  <c r="N120" i="1"/>
  <c r="N169" i="1"/>
  <c r="A10" i="1"/>
  <c r="D10" i="1" s="1"/>
  <c r="A17" i="1"/>
  <c r="D17" i="1" s="1"/>
  <c r="N10" i="1"/>
  <c r="O10" i="1" s="1"/>
  <c r="N14" i="1"/>
  <c r="O14" i="1" s="1"/>
  <c r="N110" i="1"/>
  <c r="G193" i="1"/>
  <c r="N159" i="1"/>
  <c r="N155" i="1"/>
  <c r="N151" i="1"/>
  <c r="N147" i="1"/>
  <c r="N143" i="1"/>
  <c r="N139" i="1"/>
  <c r="N135" i="1"/>
  <c r="N131" i="1"/>
  <c r="N127" i="1"/>
  <c r="N158" i="1"/>
  <c r="N153" i="1"/>
  <c r="N148" i="1"/>
  <c r="N142" i="1"/>
  <c r="N137" i="1"/>
  <c r="N132" i="1"/>
  <c r="N126" i="1"/>
  <c r="N157" i="1"/>
  <c r="N152" i="1"/>
  <c r="N146" i="1"/>
  <c r="N141" i="1"/>
  <c r="N136" i="1"/>
  <c r="N130" i="1"/>
  <c r="N125" i="1"/>
  <c r="N171" i="1"/>
  <c r="N37" i="1"/>
  <c r="N35" i="1"/>
  <c r="N33" i="1"/>
  <c r="N31" i="1"/>
  <c r="N29" i="1"/>
  <c r="G188" i="1"/>
  <c r="N42" i="1"/>
  <c r="N40" i="1"/>
  <c r="N47" i="1"/>
  <c r="N52" i="1"/>
  <c r="N55" i="1"/>
  <c r="N60" i="1"/>
  <c r="N63" i="1"/>
  <c r="N68" i="1"/>
  <c r="N71" i="1"/>
  <c r="N76" i="1"/>
  <c r="N79" i="1"/>
  <c r="N84" i="1"/>
  <c r="N87" i="1"/>
  <c r="N92" i="1"/>
  <c r="N95" i="1"/>
  <c r="D23" i="1" l="1"/>
  <c r="E23" i="1" s="1"/>
  <c r="D103" i="1"/>
  <c r="E103" i="1" s="1"/>
  <c r="D47" i="1"/>
  <c r="E47" i="1" s="1"/>
  <c r="D164" i="1"/>
  <c r="E164" i="1" s="1"/>
  <c r="C17" i="1"/>
  <c r="E17" i="1"/>
  <c r="C18" i="1"/>
  <c r="C13" i="1"/>
  <c r="C10" i="1"/>
  <c r="E10" i="1"/>
  <c r="C8" i="1"/>
  <c r="E8" i="1"/>
  <c r="C11" i="1"/>
  <c r="E11" i="1"/>
  <c r="C15" i="1"/>
  <c r="C12" i="1"/>
  <c r="E12" i="1"/>
  <c r="C9" i="1"/>
  <c r="C14" i="1"/>
  <c r="C16" i="1"/>
  <c r="C7" i="1"/>
  <c r="E7" i="1"/>
  <c r="A24" i="1"/>
  <c r="C23" i="1"/>
  <c r="E32" i="1"/>
  <c r="C31" i="1"/>
  <c r="A165" i="1"/>
  <c r="D165" i="1" s="1"/>
  <c r="C164" i="1"/>
  <c r="C42" i="1"/>
  <c r="A104" i="1"/>
  <c r="C103" i="1"/>
  <c r="A48" i="1"/>
  <c r="C47" i="1"/>
  <c r="N100" i="1"/>
  <c r="N44" i="1"/>
  <c r="N27" i="1"/>
  <c r="N161" i="1"/>
  <c r="G195" i="1"/>
  <c r="A185" i="1" s="1"/>
  <c r="N38" i="1"/>
  <c r="N20" i="1"/>
  <c r="O6" i="1"/>
  <c r="O20" i="1" s="1"/>
  <c r="N172" i="1"/>
  <c r="N123" i="1"/>
  <c r="D104" i="1" l="1"/>
  <c r="E104" i="1" s="1"/>
  <c r="D24" i="1"/>
  <c r="E24" i="1" s="1"/>
  <c r="D48" i="1"/>
  <c r="C43" i="1"/>
  <c r="E43" i="1"/>
  <c r="A25" i="1"/>
  <c r="C24" i="1"/>
  <c r="A105" i="1"/>
  <c r="C104" i="1"/>
  <c r="E33" i="1"/>
  <c r="C32" i="1"/>
  <c r="A49" i="1"/>
  <c r="C48" i="1"/>
  <c r="A166" i="1"/>
  <c r="C165" i="1"/>
  <c r="A193" i="1"/>
  <c r="A194" i="1"/>
  <c r="A187" i="1"/>
  <c r="A191" i="1"/>
  <c r="A189" i="1"/>
  <c r="A192" i="1"/>
  <c r="A190" i="1"/>
  <c r="A186" i="1"/>
  <c r="A188" i="1"/>
  <c r="D25" i="1" l="1"/>
  <c r="E25" i="1" s="1"/>
  <c r="D166" i="1"/>
  <c r="E166" i="1" s="1"/>
  <c r="D105" i="1"/>
  <c r="E105" i="1" s="1"/>
  <c r="D49" i="1"/>
  <c r="E49" i="1" s="1"/>
  <c r="E34" i="1"/>
  <c r="C33" i="1"/>
  <c r="A167" i="1"/>
  <c r="C166" i="1"/>
  <c r="A106" i="1"/>
  <c r="C105" i="1"/>
  <c r="A50" i="1"/>
  <c r="C49" i="1"/>
  <c r="A26" i="1"/>
  <c r="D26" i="1" s="1"/>
  <c r="C25" i="1"/>
  <c r="D106" i="1" l="1"/>
  <c r="E106" i="1" s="1"/>
  <c r="D167" i="1"/>
  <c r="E167" i="1" s="1"/>
  <c r="D50" i="1"/>
  <c r="E50" i="1" s="1"/>
  <c r="C26" i="1"/>
  <c r="E26" i="1"/>
  <c r="A107" i="1"/>
  <c r="C106" i="1"/>
  <c r="A168" i="1"/>
  <c r="C167" i="1"/>
  <c r="A51" i="1"/>
  <c r="C50" i="1"/>
  <c r="E35" i="1"/>
  <c r="C34" i="1"/>
  <c r="D168" i="1" l="1"/>
  <c r="E168" i="1" s="1"/>
  <c r="D51" i="1"/>
  <c r="E51" i="1" s="1"/>
  <c r="D107" i="1"/>
  <c r="E107" i="1" s="1"/>
  <c r="A52" i="1"/>
  <c r="C51" i="1"/>
  <c r="A169" i="1"/>
  <c r="C168" i="1"/>
  <c r="E36" i="1"/>
  <c r="C35" i="1"/>
  <c r="A108" i="1"/>
  <c r="C107" i="1"/>
  <c r="D108" i="1" l="1"/>
  <c r="E108" i="1" s="1"/>
  <c r="D52" i="1"/>
  <c r="E52" i="1" s="1"/>
  <c r="D169" i="1"/>
  <c r="E169" i="1" s="1"/>
  <c r="C36" i="1"/>
  <c r="A170" i="1"/>
  <c r="D170" i="1" s="1"/>
  <c r="C169" i="1"/>
  <c r="A109" i="1"/>
  <c r="C108" i="1"/>
  <c r="A53" i="1"/>
  <c r="C52" i="1"/>
  <c r="D53" i="1" l="1"/>
  <c r="E53" i="1" s="1"/>
  <c r="D109" i="1"/>
  <c r="E109" i="1" s="1"/>
  <c r="C37" i="1"/>
  <c r="E37" i="1"/>
  <c r="A110" i="1"/>
  <c r="C109" i="1"/>
  <c r="A171" i="1"/>
  <c r="D171" i="1" s="1"/>
  <c r="C170" i="1"/>
  <c r="A54" i="1"/>
  <c r="C53" i="1"/>
  <c r="D110" i="1" l="1"/>
  <c r="E110" i="1" s="1"/>
  <c r="D54" i="1"/>
  <c r="E54" i="1" s="1"/>
  <c r="C171" i="1"/>
  <c r="A55" i="1"/>
  <c r="C54" i="1"/>
  <c r="A111" i="1"/>
  <c r="C110" i="1"/>
  <c r="D111" i="1" l="1"/>
  <c r="E111" i="1" s="1"/>
  <c r="D55" i="1"/>
  <c r="A112" i="1"/>
  <c r="C111" i="1"/>
  <c r="A56" i="1"/>
  <c r="C55" i="1"/>
  <c r="D112" i="1" l="1"/>
  <c r="E112" i="1" s="1"/>
  <c r="D56" i="1"/>
  <c r="E56" i="1" s="1"/>
  <c r="A57" i="1"/>
  <c r="C56" i="1"/>
  <c r="A113" i="1"/>
  <c r="C112" i="1"/>
  <c r="D57" i="1" l="1"/>
  <c r="D113" i="1"/>
  <c r="E113" i="1" s="1"/>
  <c r="A114" i="1"/>
  <c r="C113" i="1"/>
  <c r="A58" i="1"/>
  <c r="C57" i="1"/>
  <c r="D114" i="1" l="1"/>
  <c r="E114" i="1" s="1"/>
  <c r="D58" i="1"/>
  <c r="A59" i="1"/>
  <c r="D59" i="1" s="1"/>
  <c r="C58" i="1"/>
  <c r="A115" i="1"/>
  <c r="C114" i="1"/>
  <c r="D115" i="1" l="1"/>
  <c r="E115" i="1" s="1"/>
  <c r="A116" i="1"/>
  <c r="C115" i="1"/>
  <c r="A60" i="1"/>
  <c r="D60" i="1" s="1"/>
  <c r="C59" i="1"/>
  <c r="D116" i="1" l="1"/>
  <c r="E116" i="1" s="1"/>
  <c r="A61" i="1"/>
  <c r="C60" i="1"/>
  <c r="A117" i="1"/>
  <c r="C116" i="1"/>
  <c r="D117" i="1" l="1"/>
  <c r="E117" i="1" s="1"/>
  <c r="D61" i="1"/>
  <c r="E61" i="1" s="1"/>
  <c r="A118" i="1"/>
  <c r="C117" i="1"/>
  <c r="A62" i="1"/>
  <c r="C61" i="1"/>
  <c r="D118" i="1" l="1"/>
  <c r="E118" i="1" s="1"/>
  <c r="D62" i="1"/>
  <c r="A119" i="1"/>
  <c r="C118" i="1"/>
  <c r="A63" i="1"/>
  <c r="C62" i="1"/>
  <c r="D119" i="1" l="1"/>
  <c r="E119" i="1" s="1"/>
  <c r="D63" i="1"/>
  <c r="E63" i="1" s="1"/>
  <c r="A64" i="1"/>
  <c r="C63" i="1"/>
  <c r="A120" i="1"/>
  <c r="C119" i="1"/>
  <c r="D120" i="1" l="1"/>
  <c r="E120" i="1" s="1"/>
  <c r="D64" i="1"/>
  <c r="E64" i="1" s="1"/>
  <c r="A121" i="1"/>
  <c r="C120" i="1"/>
  <c r="A65" i="1"/>
  <c r="C64" i="1"/>
  <c r="D65" i="1" l="1"/>
  <c r="E65" i="1" s="1"/>
  <c r="D121" i="1"/>
  <c r="E121" i="1" s="1"/>
  <c r="A66" i="1"/>
  <c r="C65" i="1"/>
  <c r="A122" i="1"/>
  <c r="D122" i="1" s="1"/>
  <c r="C121" i="1"/>
  <c r="D66" i="1" l="1"/>
  <c r="C122" i="1"/>
  <c r="A67" i="1"/>
  <c r="C66" i="1"/>
  <c r="D67" i="1" l="1"/>
  <c r="A68" i="1"/>
  <c r="C67" i="1"/>
  <c r="D68" i="1" l="1"/>
  <c r="A69" i="1"/>
  <c r="C68" i="1"/>
  <c r="D69" i="1" l="1"/>
  <c r="E69" i="1" s="1"/>
  <c r="A70" i="1"/>
  <c r="C69" i="1"/>
  <c r="D70" i="1" l="1"/>
  <c r="E70" i="1" s="1"/>
  <c r="A71" i="1"/>
  <c r="C70" i="1"/>
  <c r="D71" i="1" l="1"/>
  <c r="E71" i="1" s="1"/>
  <c r="A72" i="1"/>
  <c r="C71" i="1"/>
  <c r="D72" i="1" l="1"/>
  <c r="E72" i="1" s="1"/>
  <c r="A73" i="1"/>
  <c r="C72" i="1"/>
  <c r="D73" i="1" l="1"/>
  <c r="E73" i="1" s="1"/>
  <c r="A74" i="1"/>
  <c r="C73" i="1"/>
  <c r="D74" i="1" l="1"/>
  <c r="A75" i="1"/>
  <c r="C74" i="1"/>
  <c r="D75" i="1" l="1"/>
  <c r="A76" i="1"/>
  <c r="C75" i="1"/>
  <c r="D76" i="1" l="1"/>
  <c r="E76" i="1" s="1"/>
  <c r="A77" i="1"/>
  <c r="C76" i="1"/>
  <c r="D77" i="1" l="1"/>
  <c r="E77" i="1" s="1"/>
  <c r="A78" i="1"/>
  <c r="C77" i="1"/>
  <c r="D78" i="1" l="1"/>
  <c r="E78" i="1" s="1"/>
  <c r="A79" i="1"/>
  <c r="C78" i="1"/>
  <c r="D79" i="1" l="1"/>
  <c r="A80" i="1"/>
  <c r="C79" i="1"/>
  <c r="D80" i="1" l="1"/>
  <c r="A81" i="1"/>
  <c r="C80" i="1"/>
  <c r="D81" i="1" l="1"/>
  <c r="A82" i="1"/>
  <c r="C81" i="1"/>
  <c r="D82" i="1" l="1"/>
  <c r="E82" i="1" s="1"/>
  <c r="A83" i="1"/>
  <c r="C82" i="1"/>
  <c r="D83" i="1" l="1"/>
  <c r="E83" i="1" s="1"/>
  <c r="A84" i="1"/>
  <c r="C83" i="1"/>
  <c r="D84" i="1" l="1"/>
  <c r="A85" i="1"/>
  <c r="C84" i="1"/>
  <c r="D85" i="1" l="1"/>
  <c r="A86" i="1"/>
  <c r="C85" i="1"/>
  <c r="D86" i="1" l="1"/>
  <c r="A87" i="1"/>
  <c r="D87" i="1" s="1"/>
  <c r="C86" i="1"/>
  <c r="A88" i="1" l="1"/>
  <c r="C87" i="1"/>
  <c r="D88" i="1" l="1"/>
  <c r="E88" i="1" s="1"/>
  <c r="A89" i="1"/>
  <c r="C88" i="1"/>
  <c r="D89" i="1" l="1"/>
  <c r="E89" i="1" s="1"/>
  <c r="A90" i="1"/>
  <c r="C89" i="1"/>
  <c r="D90" i="1" l="1"/>
  <c r="E90" i="1" s="1"/>
  <c r="A91" i="1"/>
  <c r="C90" i="1"/>
  <c r="D91" i="1" l="1"/>
  <c r="E91" i="1" s="1"/>
  <c r="A92" i="1"/>
  <c r="C91" i="1"/>
  <c r="D92" i="1" l="1"/>
  <c r="E92" i="1" s="1"/>
  <c r="A93" i="1"/>
  <c r="C92" i="1"/>
  <c r="D93" i="1" l="1"/>
  <c r="E93" i="1" s="1"/>
  <c r="A94" i="1"/>
  <c r="C93" i="1"/>
  <c r="D94" i="1" l="1"/>
  <c r="E94" i="1" s="1"/>
  <c r="A95" i="1"/>
  <c r="C94" i="1"/>
  <c r="D95" i="1" l="1"/>
  <c r="E95" i="1" s="1"/>
  <c r="A96" i="1"/>
  <c r="D96" i="1" s="1"/>
  <c r="C95" i="1"/>
  <c r="A97" i="1" l="1"/>
  <c r="D97" i="1" s="1"/>
  <c r="C96" i="1"/>
  <c r="A98" i="1" l="1"/>
  <c r="D98" i="1" s="1"/>
  <c r="C97" i="1"/>
  <c r="A99" i="1" l="1"/>
  <c r="D99" i="1" s="1"/>
  <c r="C98" i="1"/>
  <c r="C9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L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H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SIMULASI</t>
        </r>
      </text>
    </comment>
  </commentList>
</comments>
</file>

<file path=xl/sharedStrings.xml><?xml version="1.0" encoding="utf-8"?>
<sst xmlns="http://schemas.openxmlformats.org/spreadsheetml/2006/main" count="1512" uniqueCount="238">
  <si>
    <t>PIC</t>
  </si>
  <si>
    <t>KATEGORI</t>
  </si>
  <si>
    <t>DEFINISI</t>
  </si>
  <si>
    <t>FACTORY</t>
  </si>
  <si>
    <t>PIC-2</t>
  </si>
  <si>
    <t>BUYER</t>
  </si>
  <si>
    <t>PLAN BUDGET</t>
  </si>
  <si>
    <t>ACTUAL</t>
  </si>
  <si>
    <t>BOBOT</t>
  </si>
  <si>
    <t>PERFORMANCE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</si>
  <si>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</si>
  <si>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</si>
  <si>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</si>
  <si>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</si>
  <si>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</si>
  <si>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</si>
  <si>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</si>
  <si>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</si>
  <si>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</si>
  <si>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</si>
  <si>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</si>
  <si>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OTHER PRODUCTION COST</t>
  </si>
  <si>
    <t>Import</t>
  </si>
  <si>
    <t>Seli</t>
  </si>
  <si>
    <t>MAJA-1</t>
  </si>
  <si>
    <t>Irna</t>
  </si>
  <si>
    <t>PEMAKAIAN GENERAL MATERIAL</t>
  </si>
  <si>
    <t>issue nashua, double tape, karton tebal,numbering, kertas gelar, tinta numbering, kertas marker.</t>
  </si>
  <si>
    <t>Ika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</si>
  <si>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</si>
  <si>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</si>
  <si>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</si>
  <si>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</si>
  <si>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</si>
  <si>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</si>
  <si>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TOTAL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</si>
  <si>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</si>
  <si>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</si>
  <si>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</si>
  <si>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</si>
  <si>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</si>
  <si>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</si>
  <si>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</si>
  <si>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</si>
  <si>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</si>
  <si>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 xml:space="preserve">SALES 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</si>
  <si>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</si>
  <si>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</si>
  <si>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</si>
  <si>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</si>
  <si>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</si>
  <si>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</si>
  <si>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</si>
  <si>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</si>
  <si>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</si>
  <si>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</si>
  <si>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</si>
  <si>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</si>
  <si>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</si>
  <si>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</si>
  <si>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</si>
  <si>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Fung-fung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</si>
  <si>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</si>
  <si>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</si>
  <si>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</si>
  <si>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</si>
  <si>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</si>
  <si>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</si>
  <si>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</si>
  <si>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</si>
  <si>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</si>
  <si>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</si>
  <si>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</si>
  <si>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</si>
  <si>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</si>
  <si>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</si>
  <si>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Rini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</si>
  <si>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</si>
  <si>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</si>
  <si>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</si>
  <si>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</si>
  <si>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</si>
  <si>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</si>
  <si>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</si>
  <si>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FARE ALLOWANCE OFFICE</t>
  </si>
  <si>
    <t>Tunjangan makan Staff</t>
  </si>
  <si>
    <t>FARE ALLOWANCE PROD</t>
  </si>
  <si>
    <t>Tunjangan makan produksi</t>
  </si>
  <si>
    <t>FREIGHT IN</t>
  </si>
  <si>
    <t>Biaya sewa mobil</t>
  </si>
  <si>
    <t>FUEL FOR MOTOR VEHICLE</t>
  </si>
  <si>
    <t>Bahan bakar untuk kendaraan</t>
  </si>
  <si>
    <t>INSURANCEEXP.OFBUILD.&amp;</t>
  </si>
  <si>
    <t>Asuransi ASWATA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</si>
  <si>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</si>
  <si>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</si>
  <si>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</si>
  <si>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</si>
  <si>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</si>
  <si>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</si>
  <si>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</si>
  <si>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</si>
  <si>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</si>
  <si>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</si>
  <si>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KALIBENDA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</si>
  <si>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</si>
  <si>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</si>
  <si>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</si>
  <si>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</si>
  <si>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</si>
  <si>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</si>
  <si>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</si>
  <si>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</si>
  <si>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</si>
  <si>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</si>
  <si>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</si>
  <si>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</si>
  <si>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</si>
  <si>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</si>
  <si>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</si>
  <si>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</si>
  <si>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</si>
  <si>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</si>
  <si>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</si>
  <si>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</si>
  <si>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</si>
  <si>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</si>
  <si>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</si>
  <si>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</si>
  <si>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</si>
  <si>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</si>
  <si>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</si>
  <si>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</si>
  <si>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</si>
  <si>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</si>
  <si>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</si>
  <si>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</si>
  <si>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</si>
  <si>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</si>
  <si>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</si>
  <si>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</si>
  <si>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</si>
  <si>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</si>
  <si>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</t>
  </si>
  <si>
    <t>Wawan Iskandar</t>
  </si>
  <si>
    <t>Sewa Kontrakan/pabrk banjarnegara</t>
  </si>
  <si>
    <t>Alivia</t>
  </si>
  <si>
    <t>Wawan</t>
  </si>
  <si>
    <t>Parsikin</t>
  </si>
  <si>
    <t>OFFICER SALARIES</t>
  </si>
  <si>
    <t>Upah Staff</t>
  </si>
  <si>
    <t>Ceria</t>
  </si>
  <si>
    <t>Risa</t>
  </si>
  <si>
    <t>CHW</t>
  </si>
  <si>
    <t>Galang</t>
  </si>
  <si>
    <t>Tony / Kiki</t>
  </si>
  <si>
    <t>Biaya dokter &amp; Obat</t>
  </si>
  <si>
    <t>Mutia</t>
  </si>
  <si>
    <t>FARE ALLOWANCE</t>
  </si>
  <si>
    <t>Kiki</t>
  </si>
  <si>
    <t>Tony / Rudi</t>
  </si>
  <si>
    <t>Sewa Kontrakan</t>
  </si>
  <si>
    <t>Rudiyanto</t>
  </si>
  <si>
    <t>Imas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</si>
  <si>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</si>
  <si>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</si>
  <si>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</si>
  <si>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</si>
  <si>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</si>
  <si>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</si>
  <si>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</si>
  <si>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</si>
  <si>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</si>
  <si>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</si>
  <si>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</si>
  <si>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</si>
  <si>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</si>
  <si>
    <t>Perhitungan Performance Budget</t>
  </si>
  <si>
    <t>1. Bila sesuai target atau ada saving -&gt;  Aktual Budget dibagi dengan Plan Budget x bobot</t>
  </si>
  <si>
    <t>2. Bila tidak mencapai  target -&gt; performance pada kategori tsb dihitung 0</t>
  </si>
  <si>
    <t>3. Total pencapaian berdasarkan penjumlahan performance untuk semua kategori (persentase)</t>
  </si>
  <si>
    <t>4. Target budget dihitung proposional berdasarkan plan sales (acuan sales siberikan terpisah)</t>
  </si>
  <si>
    <t>5. Untuk PIC diatas akan menerima alert bila tidak meet target</t>
  </si>
  <si>
    <t>Resume</t>
  </si>
  <si>
    <t>TOTAL BUDGET</t>
  </si>
  <si>
    <t>Kiki Zulfikar</t>
  </si>
  <si>
    <t>Tony Teja</t>
  </si>
  <si>
    <t>-&gt; Gabungan dari Kiki dan Rudi</t>
  </si>
  <si>
    <t>-&gt; Budget Rudi dan Kiki tidak dimasukkan karena sudah digabung pada budget P Toni</t>
  </si>
  <si>
    <t>PIC (MANAGER)</t>
  </si>
  <si>
    <t>MONTHLY BUDGET TH 2024</t>
  </si>
  <si>
    <t>Account Ledger</t>
  </si>
  <si>
    <t>q</t>
  </si>
  <si>
    <t>f</t>
  </si>
  <si>
    <t>Toni Teja</t>
  </si>
  <si>
    <t>Firawaty/Fungfung</t>
  </si>
  <si>
    <t>1201.631180</t>
  </si>
  <si>
    <t>1204.631180</t>
  </si>
  <si>
    <t>1205.631180</t>
  </si>
  <si>
    <t>remark</t>
  </si>
  <si>
    <t>hiraukan</t>
  </si>
  <si>
    <t>1201.720500</t>
  </si>
  <si>
    <t>1204.720500</t>
  </si>
  <si>
    <t>1201.630900</t>
  </si>
  <si>
    <t>1204.630900</t>
  </si>
  <si>
    <t>1206.631100</t>
  </si>
  <si>
    <t>1201.631100</t>
  </si>
  <si>
    <t>1204.631100</t>
  </si>
  <si>
    <t>1205.631100</t>
  </si>
  <si>
    <t>1206.630600</t>
  </si>
  <si>
    <t>1201.805120</t>
  </si>
  <si>
    <t>1201.801110</t>
  </si>
  <si>
    <t>1204.801110</t>
  </si>
  <si>
    <t>1201.631150</t>
  </si>
  <si>
    <t>BALANCE</t>
  </si>
  <si>
    <t>KODE FACTORY</t>
  </si>
  <si>
    <t>HIRAUKAN</t>
  </si>
  <si>
    <t>1204.816110</t>
  </si>
  <si>
    <t>1205.720100</t>
  </si>
  <si>
    <t>1204.807100</t>
  </si>
  <si>
    <t>1204.630530</t>
  </si>
  <si>
    <t>1205.808100</t>
  </si>
  <si>
    <t>1204.808100</t>
  </si>
  <si>
    <t>1204.802140</t>
  </si>
  <si>
    <t>1206.809100</t>
  </si>
  <si>
    <t>1205.809100</t>
  </si>
  <si>
    <t>1204.809100</t>
  </si>
  <si>
    <t>1205.630760</t>
  </si>
  <si>
    <t>1204.630760</t>
  </si>
  <si>
    <t>1206.810110</t>
  </si>
  <si>
    <t>1205.810110</t>
  </si>
  <si>
    <t>1204.810110</t>
  </si>
  <si>
    <t>1206.816130</t>
  </si>
  <si>
    <t>1205.816130</t>
  </si>
  <si>
    <t>1204.816130</t>
  </si>
  <si>
    <t>Q</t>
  </si>
  <si>
    <t>MOTHER</t>
  </si>
  <si>
    <t>ADIDAS COCSO PENGGANTI RIJEK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</si>
</sst>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  <numFmt numFmtId="167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4" fontId="4" fillId="0" borderId="0" xfId="1" applyNumberFormat="1" applyFont="1"/>
    <xf numFmtId="10" fontId="3" fillId="0" borderId="0" xfId="3" applyNumberFormat="1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10" fontId="5" fillId="2" borderId="1" xfId="3" applyNumberFormat="1" applyFont="1" applyFill="1" applyBorder="1" applyAlignment="1">
      <alignment horizontal="center"/>
    </xf>
    <xf numFmtId="0" fontId="4" fillId="0" borderId="0" xfId="0" applyFont="1"/>
    <xf numFmtId="164" fontId="3" fillId="0" borderId="0" xfId="1" applyNumberFormat="1" applyFo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164" fontId="3" fillId="3" borderId="0" xfId="1" applyNumberFormat="1" applyFont="1" applyFill="1"/>
    <xf numFmtId="164" fontId="3" fillId="3" borderId="0" xfId="0" applyNumberFormat="1" applyFont="1" applyFill="1"/>
    <xf numFmtId="10" fontId="3" fillId="3" borderId="0" xfId="3" applyNumberFormat="1" applyFont="1" applyFill="1"/>
    <xf numFmtId="10" fontId="3" fillId="0" borderId="0" xfId="0" applyNumberFormat="1" applyFont="1"/>
    <xf numFmtId="164" fontId="3" fillId="0" borderId="0" xfId="1" applyNumberFormat="1" applyFont="1" applyFill="1"/>
    <xf numFmtId="44" fontId="3" fillId="0" borderId="0" xfId="2" applyFont="1"/>
    <xf numFmtId="44" fontId="3" fillId="0" borderId="0" xfId="0" applyNumberFormat="1" applyFont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164" fontId="4" fillId="3" borderId="0" xfId="1" applyNumberFormat="1" applyFont="1" applyFill="1"/>
    <xf numFmtId="10" fontId="4" fillId="3" borderId="0" xfId="3" applyNumberFormat="1" applyFont="1" applyFill="1"/>
    <xf numFmtId="0" fontId="4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64" fontId="4" fillId="4" borderId="0" xfId="1" applyNumberFormat="1" applyFont="1" applyFill="1"/>
    <xf numFmtId="10" fontId="3" fillId="4" borderId="0" xfId="3" applyNumberFormat="1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1" fillId="0" borderId="0" xfId="2" applyNumberFormat="1" applyFont="1" applyAlignment="1">
      <alignment horizontal="center"/>
    </xf>
    <xf numFmtId="0" fontId="4" fillId="0" borderId="1" xfId="0" applyFont="1" applyBorder="1"/>
    <xf numFmtId="166" fontId="3" fillId="0" borderId="0" xfId="3" applyNumberFormat="1" applyFont="1"/>
    <xf numFmtId="0" fontId="4" fillId="0" borderId="2" xfId="0" applyFont="1" applyBorder="1" applyAlignment="1">
      <alignment horizontal="center"/>
    </xf>
    <xf numFmtId="9" fontId="3" fillId="0" borderId="0" xfId="3" applyFont="1"/>
    <xf numFmtId="0" fontId="3" fillId="0" borderId="2" xfId="0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16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4" fillId="6" borderId="0" xfId="0" applyFont="1" applyFill="1"/>
    <xf numFmtId="0" fontId="3" fillId="6" borderId="0" xfId="0" applyFont="1" applyFill="1"/>
    <xf numFmtId="0" fontId="3" fillId="6" borderId="0" xfId="0" applyFont="1" applyFill="1" applyAlignment="1">
      <alignment horizontal="right"/>
    </xf>
    <xf numFmtId="164" fontId="3" fillId="6" borderId="0" xfId="1" applyNumberFormat="1" applyFont="1" applyFill="1"/>
    <xf numFmtId="10" fontId="3" fillId="6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List%20PIC%20-%20Account%20Led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H4" t="str">
            <v>PIC</v>
          </cell>
        </row>
        <row r="5">
          <cell r="D5" t="str">
            <v>Owi Wijaya-LABOR COST-1201</v>
          </cell>
          <cell r="E5" t="str">
            <v>1201.630110</v>
          </cell>
          <cell r="H5" t="str">
            <v>Owi Wijaya</v>
          </cell>
        </row>
        <row r="6">
          <cell r="D6" t="str">
            <v>Toni Teja-LABOR COST-1204</v>
          </cell>
          <cell r="E6" t="str">
            <v>1204.630110</v>
          </cell>
          <cell r="H6" t="str">
            <v>Toni Teja</v>
          </cell>
        </row>
        <row r="7">
          <cell r="D7" t="str">
            <v>Toni Teja-LABOR COST-1205</v>
          </cell>
          <cell r="E7" t="str">
            <v>1205.630110</v>
          </cell>
          <cell r="H7" t="str">
            <v>Toni Teja</v>
          </cell>
        </row>
        <row r="8">
          <cell r="D8" t="str">
            <v>Wawan Iskandar-LABOR COST-1206</v>
          </cell>
          <cell r="E8" t="str">
            <v>1206.630110</v>
          </cell>
          <cell r="H8" t="str">
            <v>Wawan Iskandar</v>
          </cell>
        </row>
        <row r="9">
          <cell r="D9" t="str">
            <v>Owi Wijaya-MEDICAL ALLOWANCE-1201</v>
          </cell>
          <cell r="E9" t="str">
            <v>1201.630130</v>
          </cell>
          <cell r="H9" t="str">
            <v>Owi Wijaya</v>
          </cell>
        </row>
        <row r="10">
          <cell r="D10" t="str">
            <v>Toni Teja-MEDICAL ALLOWANCE-1204</v>
          </cell>
          <cell r="E10" t="str">
            <v>1204.630130</v>
          </cell>
          <cell r="H10" t="str">
            <v>Toni Teja</v>
          </cell>
        </row>
        <row r="11">
          <cell r="D11" t="str">
            <v>Toni Teja-MEDICAL ALLOWANCE-1205</v>
          </cell>
          <cell r="E11" t="str">
            <v>1205.630130</v>
          </cell>
          <cell r="H11" t="str">
            <v>Toni Teja</v>
          </cell>
        </row>
        <row r="12">
          <cell r="D12" t="str">
            <v>Wawan Iskandar-MEDICAL ALLOWANCE-1206</v>
          </cell>
          <cell r="E12" t="str">
            <v>1206.630130</v>
          </cell>
          <cell r="H12" t="str">
            <v>Wawan Iskandar</v>
          </cell>
        </row>
        <row r="13">
          <cell r="D13" t="str">
            <v>Owi Wijaya-JAMSOSTEK-1201</v>
          </cell>
          <cell r="E13" t="str">
            <v>1201.801160</v>
          </cell>
          <cell r="H13" t="str">
            <v>Owi Wijaya</v>
          </cell>
        </row>
        <row r="14">
          <cell r="D14" t="str">
            <v>Toni Teja-JAMSOSTEK-1204</v>
          </cell>
          <cell r="E14" t="str">
            <v>1204.801160</v>
          </cell>
          <cell r="H14" t="str">
            <v>Toni Teja</v>
          </cell>
        </row>
        <row r="15">
          <cell r="D15" t="str">
            <v>Toni Teja-JAMSOSTEK-1205</v>
          </cell>
          <cell r="E15" t="str">
            <v>1205.801160</v>
          </cell>
          <cell r="H15" t="str">
            <v>Toni Teja</v>
          </cell>
        </row>
        <row r="16">
          <cell r="D16" t="str">
            <v>Wawan Iskandar-JAMSOSTEK-1206</v>
          </cell>
          <cell r="E16" t="str">
            <v>1206.801160</v>
          </cell>
          <cell r="H16" t="str">
            <v>Wawan Iskandar</v>
          </cell>
        </row>
        <row r="17">
          <cell r="D17" t="str">
            <v>Owi Wijaya-FARE ALLOWANCE-1201</v>
          </cell>
          <cell r="E17" t="str">
            <v>1201.630200</v>
          </cell>
          <cell r="H17" t="str">
            <v>Owi Wijaya</v>
          </cell>
        </row>
        <row r="18">
          <cell r="D18" t="str">
            <v>Toni Teja-FARE ALLOWANCE-1204</v>
          </cell>
          <cell r="E18" t="str">
            <v>1204.630200</v>
          </cell>
          <cell r="H18" t="str">
            <v>Toni Teja</v>
          </cell>
        </row>
        <row r="19">
          <cell r="D19" t="str">
            <v>Toni Teja-FARE ALLOWANCE-1205</v>
          </cell>
          <cell r="E19" t="str">
            <v>1205.630200</v>
          </cell>
          <cell r="H19" t="str">
            <v>Toni Teja</v>
          </cell>
        </row>
        <row r="20">
          <cell r="D20" t="str">
            <v>-FARE ALLOWANCE-1206</v>
          </cell>
          <cell r="E20" t="str">
            <v>1206.630200</v>
          </cell>
        </row>
        <row r="21">
          <cell r="D21" t="str">
            <v>-FREIGHT EXPENSES-1201</v>
          </cell>
          <cell r="E21" t="str">
            <v>1201.630520</v>
          </cell>
        </row>
        <row r="22">
          <cell r="D22" t="str">
            <v>-FREIGHT EXPENSES-1204</v>
          </cell>
          <cell r="E22" t="str">
            <v>1204.630520</v>
          </cell>
        </row>
        <row r="23">
          <cell r="D23" t="str">
            <v>-FREIGHT EXPENSES-1205</v>
          </cell>
          <cell r="E23" t="str">
            <v>1205.630520</v>
          </cell>
        </row>
        <row r="24">
          <cell r="D24" t="str">
            <v>-FREIGHT EXPENSES-1206</v>
          </cell>
          <cell r="E24" t="str">
            <v>1206.630520</v>
          </cell>
        </row>
        <row r="25">
          <cell r="D25" t="str">
            <v>Owi Wijaya-FREIGHT IN-1201</v>
          </cell>
          <cell r="E25" t="str">
            <v>1201.630530</v>
          </cell>
          <cell r="H25" t="str">
            <v>Owi Wijaya</v>
          </cell>
        </row>
        <row r="26">
          <cell r="D26" t="str">
            <v>Toni Teja-FREIGHT IN-1204</v>
          </cell>
          <cell r="E26" t="str">
            <v>1204.630530</v>
          </cell>
          <cell r="H26" t="str">
            <v>Toni Teja</v>
          </cell>
        </row>
        <row r="27">
          <cell r="D27" t="str">
            <v>-FREIGHT IN-1205</v>
          </cell>
          <cell r="E27" t="str">
            <v>1205.630530</v>
          </cell>
        </row>
        <row r="28">
          <cell r="D28" t="str">
            <v>-FREIGHT IN-1206</v>
          </cell>
          <cell r="E28" t="str">
            <v>1206.630530</v>
          </cell>
        </row>
        <row r="29">
          <cell r="D29" t="str">
            <v>Owi Wijaya-FACTORY SUPPLIES EXPENSE-1201</v>
          </cell>
          <cell r="E29" t="str">
            <v>1201.630300</v>
          </cell>
          <cell r="H29" t="str">
            <v>Owi Wijaya</v>
          </cell>
        </row>
        <row r="30">
          <cell r="D30" t="str">
            <v>Owi Wijaya-PEMAKAIAN SPARE PART-1201</v>
          </cell>
          <cell r="E30" t="str">
            <v>1201.631110</v>
          </cell>
          <cell r="H30" t="str">
            <v>Owi Wijaya</v>
          </cell>
        </row>
        <row r="31">
          <cell r="D31" t="str">
            <v>Owi Wijaya-PMKN FUEL &amp; LUBRICANT-1201</v>
          </cell>
          <cell r="E31" t="str">
            <v>1201.631140</v>
          </cell>
          <cell r="H31" t="str">
            <v>Owi Wijaya</v>
          </cell>
        </row>
        <row r="32">
          <cell r="D32" t="str">
            <v>Owi Wijaya-PEMAKAIAN PACKING-1201</v>
          </cell>
          <cell r="E32" t="str">
            <v>1201.631150</v>
          </cell>
          <cell r="H32" t="str">
            <v>Owi Wijaya</v>
          </cell>
        </row>
        <row r="33">
          <cell r="D33" t="str">
            <v>Owi Wijaya-PEMAKAIAN GENERAL MATERIAL-1201</v>
          </cell>
          <cell r="E33" t="str">
            <v>1201.631180</v>
          </cell>
          <cell r="H33" t="str">
            <v>Owi Wijaya</v>
          </cell>
        </row>
        <row r="34">
          <cell r="D34" t="str">
            <v>Toni Teja-FACTORY SUPPLIES EXPENSE-1204</v>
          </cell>
          <cell r="E34" t="str">
            <v>1204.630300</v>
          </cell>
          <cell r="H34" t="str">
            <v>Toni Teja</v>
          </cell>
        </row>
        <row r="35">
          <cell r="D35" t="str">
            <v>Toni Teja-PEMAKAIAN SPARE PART-1204</v>
          </cell>
          <cell r="E35" t="str">
            <v>1204.631110</v>
          </cell>
          <cell r="H35" t="str">
            <v>Toni Teja</v>
          </cell>
        </row>
        <row r="36">
          <cell r="D36" t="str">
            <v>Toni Teja-PMKN FUEL &amp; LUBRICANT-1204</v>
          </cell>
          <cell r="E36" t="str">
            <v>1204.631140</v>
          </cell>
          <cell r="H36" t="str">
            <v>Toni Teja</v>
          </cell>
        </row>
        <row r="37">
          <cell r="D37" t="str">
            <v>Toni Teja-PEMAKAIAN PACKING-1204</v>
          </cell>
          <cell r="E37" t="str">
            <v>1204.631150</v>
          </cell>
          <cell r="H37" t="str">
            <v>Toni Teja</v>
          </cell>
        </row>
        <row r="38">
          <cell r="D38" t="str">
            <v>Toni Teja-PEMAKAIAN GENERAL MATERIAL-1204</v>
          </cell>
          <cell r="E38" t="str">
            <v>1204.631180</v>
          </cell>
          <cell r="H38" t="str">
            <v>Toni Teja</v>
          </cell>
        </row>
        <row r="39">
          <cell r="D39" t="str">
            <v>Toni Teja-FACTORY SUPPLIES EXPENSE-1205</v>
          </cell>
          <cell r="E39" t="str">
            <v>1205.630300</v>
          </cell>
          <cell r="H39" t="str">
            <v>Toni Teja</v>
          </cell>
        </row>
        <row r="40">
          <cell r="D40" t="str">
            <v>Toni Teja-PEMAKAIAN SPARE PART-1205</v>
          </cell>
          <cell r="E40" t="str">
            <v>1205.631110</v>
          </cell>
          <cell r="H40" t="str">
            <v>Toni Teja</v>
          </cell>
        </row>
        <row r="41">
          <cell r="D41" t="str">
            <v>Toni Teja-PMKN FUEL &amp; LUBRICANT-1205</v>
          </cell>
          <cell r="E41" t="str">
            <v>1205.631140</v>
          </cell>
          <cell r="H41" t="str">
            <v>Toni Teja</v>
          </cell>
        </row>
        <row r="42">
          <cell r="D42" t="str">
            <v>Toni Teja-PEMAKAIAN PACKING-1205</v>
          </cell>
          <cell r="E42" t="str">
            <v>1205.631150</v>
          </cell>
          <cell r="H42" t="str">
            <v>Toni Teja</v>
          </cell>
        </row>
        <row r="43">
          <cell r="D43" t="str">
            <v>Toni Teja-PEMAKAIAN GENERAL MATERIAL-1205</v>
          </cell>
          <cell r="E43" t="str">
            <v>1205.631180</v>
          </cell>
          <cell r="H43" t="str">
            <v>Toni Teja</v>
          </cell>
        </row>
        <row r="44">
          <cell r="D44" t="str">
            <v>Wawan Iskandar-FACTORY SUPPLIES EXPENSE-1206</v>
          </cell>
          <cell r="E44" t="str">
            <v>1206.630300</v>
          </cell>
          <cell r="H44" t="str">
            <v>Wawan Iskandar</v>
          </cell>
        </row>
        <row r="45">
          <cell r="D45" t="str">
            <v>Wawan Iskandar-PEMAKAIAN SPARE PART-1206</v>
          </cell>
          <cell r="E45" t="str">
            <v>1206.631110</v>
          </cell>
          <cell r="H45" t="str">
            <v>Wawan Iskandar</v>
          </cell>
        </row>
        <row r="46">
          <cell r="D46" t="str">
            <v>Wawan Iskandar-PMKN FUEL &amp; LUBRICANT-1206</v>
          </cell>
          <cell r="E46" t="str">
            <v>1206.631140</v>
          </cell>
          <cell r="H46" t="str">
            <v>Wawan Iskandar</v>
          </cell>
        </row>
        <row r="47">
          <cell r="D47" t="str">
            <v>Wawan Iskandar-PEMAKAIAN PACKING-1206</v>
          </cell>
          <cell r="E47" t="str">
            <v>1206.631150</v>
          </cell>
          <cell r="H47" t="str">
            <v>Wawan Iskandar</v>
          </cell>
        </row>
        <row r="48">
          <cell r="D48" t="str">
            <v>Wawan Iskandar-PEMAKAIAN GENERAL MATERIAL-1206</v>
          </cell>
          <cell r="E48" t="str">
            <v>1206.631180</v>
          </cell>
          <cell r="H48" t="str">
            <v>Wawan Iskandar</v>
          </cell>
        </row>
        <row r="49">
          <cell r="D49" t="str">
            <v>Choeruman-VENDOR EXPENSES-1201</v>
          </cell>
          <cell r="E49" t="str">
            <v>1201.630600</v>
          </cell>
          <cell r="H49" t="str">
            <v>Choeruman</v>
          </cell>
        </row>
        <row r="50">
          <cell r="D50" t="str">
            <v>Choeruman-VENDOR EXPENSES-1204</v>
          </cell>
          <cell r="E50" t="str">
            <v>1204.630600</v>
          </cell>
          <cell r="H50" t="str">
            <v>Choeruman</v>
          </cell>
        </row>
        <row r="51">
          <cell r="D51" t="str">
            <v>Choeruman-VENDOR EXPENSES-1205</v>
          </cell>
          <cell r="E51" t="str">
            <v>1205.630600</v>
          </cell>
          <cell r="H51" t="str">
            <v>Choeruman</v>
          </cell>
        </row>
        <row r="52">
          <cell r="D52" t="str">
            <v>-VENDOR EXPENSES-1206</v>
          </cell>
          <cell r="E52" t="str">
            <v>1206.630600</v>
          </cell>
        </row>
        <row r="53">
          <cell r="D53" t="str">
            <v>Owi Wijaya-ELECTRICITY-1201</v>
          </cell>
          <cell r="E53" t="str">
            <v>1201.630400</v>
          </cell>
          <cell r="H53" t="str">
            <v>Owi Wijaya</v>
          </cell>
        </row>
        <row r="54">
          <cell r="D54" t="str">
            <v>Toni Teja-ELECTRICITY-1204</v>
          </cell>
          <cell r="E54" t="str">
            <v>1204.630400</v>
          </cell>
          <cell r="H54" t="str">
            <v>Toni Teja</v>
          </cell>
        </row>
        <row r="55">
          <cell r="D55" t="str">
            <v>Toni Teja-ELECTRICITY-1205</v>
          </cell>
          <cell r="E55" t="str">
            <v>1205.630400</v>
          </cell>
          <cell r="H55" t="str">
            <v>Toni Teja</v>
          </cell>
        </row>
        <row r="56">
          <cell r="D56" t="str">
            <v>Wawan Iskandar-ELECTRICITY-1206</v>
          </cell>
          <cell r="E56" t="str">
            <v>1206.630400</v>
          </cell>
          <cell r="H56" t="str">
            <v>Wawan Iskandar</v>
          </cell>
        </row>
        <row r="57">
          <cell r="D57" t="str">
            <v>Owi Wijaya-MAINT.&amp;REP.BUILDING-1201</v>
          </cell>
          <cell r="E57" t="str">
            <v>1201.630710</v>
          </cell>
          <cell r="H57" t="str">
            <v>Owi Wijaya</v>
          </cell>
        </row>
        <row r="58">
          <cell r="D58" t="str">
            <v>Toni Teja-MAINT.&amp;REP.BUILDING-1204</v>
          </cell>
          <cell r="E58" t="str">
            <v>1204.630710</v>
          </cell>
          <cell r="H58" t="str">
            <v>Toni Teja</v>
          </cell>
        </row>
        <row r="59">
          <cell r="D59" t="str">
            <v>Toni Teja-MAINT.&amp;REP.BUILDING-1205</v>
          </cell>
          <cell r="E59" t="str">
            <v>1205.630710</v>
          </cell>
          <cell r="H59" t="str">
            <v>Toni Teja</v>
          </cell>
        </row>
        <row r="60">
          <cell r="D60" t="str">
            <v>Wawan Iskandar-MAINT.&amp;REP.BUILDING-1206</v>
          </cell>
          <cell r="E60" t="str">
            <v>1206.630710</v>
          </cell>
          <cell r="H60" t="str">
            <v>Wawan Iskandar</v>
          </cell>
        </row>
        <row r="61">
          <cell r="D61" t="str">
            <v>Owi Wijaya-MAINT.&amp;REP.MACHINERIE-1201</v>
          </cell>
          <cell r="E61" t="str">
            <v>1201.630720</v>
          </cell>
          <cell r="H61" t="str">
            <v>Owi Wijaya</v>
          </cell>
        </row>
        <row r="62">
          <cell r="D62" t="str">
            <v>Toni Teja-MAINT.&amp;REP.MACHINERIE-1204</v>
          </cell>
          <cell r="E62" t="str">
            <v>1204.630720</v>
          </cell>
          <cell r="H62" t="str">
            <v>Toni Teja</v>
          </cell>
        </row>
        <row r="63">
          <cell r="D63" t="str">
            <v>Toni Teja-MAINT.&amp;REP.MACHINERIE-1205</v>
          </cell>
          <cell r="E63" t="str">
            <v>1205.630720</v>
          </cell>
          <cell r="H63" t="str">
            <v>Toni Teja</v>
          </cell>
        </row>
        <row r="64">
          <cell r="D64" t="str">
            <v>Wawan Iskandar-MAINT.&amp;REP.MACHINERIE-1206</v>
          </cell>
          <cell r="E64" t="str">
            <v>1206.630720</v>
          </cell>
          <cell r="H64" t="str">
            <v>Wawan Iskandar</v>
          </cell>
        </row>
        <row r="65">
          <cell r="D65" t="str">
            <v>Owi Wijaya-MAINT.&amp;REP.PLANTEQUI-1201</v>
          </cell>
          <cell r="E65" t="str">
            <v>1201.630730</v>
          </cell>
          <cell r="H65" t="str">
            <v>Owi Wijaya</v>
          </cell>
        </row>
        <row r="66">
          <cell r="D66" t="str">
            <v>Toni Teja-MAINT.&amp;REP.PLANTEQUI-1204</v>
          </cell>
          <cell r="E66" t="str">
            <v>1204.630730</v>
          </cell>
          <cell r="H66" t="str">
            <v>Toni Teja</v>
          </cell>
        </row>
        <row r="67">
          <cell r="D67" t="str">
            <v>Toni Teja-MAINT.&amp;REP.PLANTEQUI-1205</v>
          </cell>
          <cell r="E67" t="str">
            <v>1205.630730</v>
          </cell>
          <cell r="H67" t="str">
            <v>Toni Teja</v>
          </cell>
        </row>
        <row r="68">
          <cell r="D68" t="str">
            <v>Wawan Iskandar-MAINT.&amp;REP.PLANTEQUI-1206</v>
          </cell>
          <cell r="E68" t="str">
            <v>1206.630730</v>
          </cell>
          <cell r="H68" t="str">
            <v>Wawan Iskandar</v>
          </cell>
        </row>
        <row r="69">
          <cell r="D69" t="str">
            <v>Owi Wijaya-MAINT.&amp;REP.WATERINSTL.-1201</v>
          </cell>
          <cell r="E69" t="str">
            <v>1201.630740</v>
          </cell>
          <cell r="H69" t="str">
            <v>Owi Wijaya</v>
          </cell>
        </row>
        <row r="70">
          <cell r="D70" t="str">
            <v>Toni Teja-MAINT.&amp;REP.WATERINSTL.-1204</v>
          </cell>
          <cell r="E70" t="str">
            <v>1204.630740</v>
          </cell>
          <cell r="H70" t="str">
            <v>Toni Teja</v>
          </cell>
        </row>
        <row r="71">
          <cell r="D71" t="str">
            <v>Toni Teja-MAINT.&amp;REP.WATERINSTL.-1205</v>
          </cell>
          <cell r="E71" t="str">
            <v>1205.630740</v>
          </cell>
          <cell r="H71" t="str">
            <v>Toni Teja</v>
          </cell>
        </row>
        <row r="72">
          <cell r="D72" t="str">
            <v>Wawan Iskandar-MAINT.&amp;REP.WATERINSTL.-1206</v>
          </cell>
          <cell r="E72" t="str">
            <v>1206.630740</v>
          </cell>
          <cell r="H72" t="str">
            <v>Wawan Iskandar</v>
          </cell>
        </row>
        <row r="73">
          <cell r="D73" t="str">
            <v>Owi Wijaya-MAINT.&amp;REP.GEN&amp;BOILER-1201</v>
          </cell>
          <cell r="E73" t="str">
            <v>1201.630750</v>
          </cell>
          <cell r="H73" t="str">
            <v>Owi Wijaya</v>
          </cell>
        </row>
        <row r="74">
          <cell r="D74" t="str">
            <v>Toni Teja-MAINT.&amp;REP.GEN&amp;BOILER-1204</v>
          </cell>
          <cell r="E74" t="str">
            <v>1204.630750</v>
          </cell>
          <cell r="H74" t="str">
            <v>Toni Teja</v>
          </cell>
        </row>
        <row r="75">
          <cell r="D75" t="str">
            <v>Toni Teja-MAINT.&amp;REP.GEN&amp;BOILER-1205</v>
          </cell>
          <cell r="E75" t="str">
            <v>1205.630750</v>
          </cell>
          <cell r="H75" t="str">
            <v>Toni Teja</v>
          </cell>
        </row>
        <row r="76">
          <cell r="D76" t="str">
            <v>Wawan Iskandar-MAINT.&amp;REP.GEN&amp;BOILER-1206</v>
          </cell>
          <cell r="E76" t="str">
            <v>1206.630750</v>
          </cell>
          <cell r="H76" t="str">
            <v>Wawan Iskandar</v>
          </cell>
        </row>
        <row r="77">
          <cell r="D77" t="str">
            <v>Owi Wijaya-MAINT.&amp;REP.MOTORVEHICLE-1201</v>
          </cell>
          <cell r="E77" t="str">
            <v>1201.630760</v>
          </cell>
          <cell r="H77" t="str">
            <v>Owi Wijaya</v>
          </cell>
        </row>
        <row r="78">
          <cell r="D78" t="str">
            <v>Toni Teja-MAINT.&amp;REP.MOTORVEHICLE-1204</v>
          </cell>
          <cell r="E78" t="str">
            <v>1204.630760</v>
          </cell>
          <cell r="H78" t="str">
            <v>Toni Teja</v>
          </cell>
        </row>
        <row r="79">
          <cell r="D79" t="str">
            <v>Toni Teja-MAINT.&amp;REP.MOTORVEHICLE-1205</v>
          </cell>
          <cell r="E79" t="str">
            <v>1205.630760</v>
          </cell>
          <cell r="H79" t="str">
            <v>Toni Teja</v>
          </cell>
        </row>
        <row r="80">
          <cell r="D80" t="str">
            <v>Wawan Iskandar-MAINT.&amp;REP.MOTORVEHICLE-1206</v>
          </cell>
          <cell r="E80" t="str">
            <v>1206.630760</v>
          </cell>
          <cell r="H80" t="str">
            <v>Wawan Iskandar</v>
          </cell>
        </row>
        <row r="81">
          <cell r="D81" t="str">
            <v>Owi Wijaya-MAINT.&amp;REP.ELECTRICITY-1201</v>
          </cell>
          <cell r="E81" t="str">
            <v>1201.630770</v>
          </cell>
          <cell r="H81" t="str">
            <v>Owi Wijaya</v>
          </cell>
        </row>
        <row r="82">
          <cell r="D82" t="str">
            <v>Toni Teja-MAINT.&amp;REP.ELECTRICITY-1204</v>
          </cell>
          <cell r="E82" t="str">
            <v>1204.630770</v>
          </cell>
          <cell r="H82" t="str">
            <v>Toni Teja</v>
          </cell>
        </row>
        <row r="83">
          <cell r="D83" t="str">
            <v>Toni Teja-MAINT.&amp;REP.ELECTRICITY-1205</v>
          </cell>
          <cell r="E83" t="str">
            <v>1205.630770</v>
          </cell>
          <cell r="H83" t="str">
            <v>Toni Teja</v>
          </cell>
        </row>
        <row r="84">
          <cell r="D84" t="str">
            <v>Wawan Iskandar-MAINT.&amp;REP.ELECTRICITY-1206</v>
          </cell>
          <cell r="E84" t="str">
            <v>1206.630770</v>
          </cell>
          <cell r="H84" t="str">
            <v>Wawan Iskandar</v>
          </cell>
        </row>
        <row r="85">
          <cell r="D85" t="str">
            <v>Santy Silalahi-INSURANCEEXP.OFBUILD.&amp;-1201</v>
          </cell>
          <cell r="E85" t="str">
            <v>1201.630900</v>
          </cell>
          <cell r="H85" t="str">
            <v>Santy Silalahi</v>
          </cell>
        </row>
        <row r="86">
          <cell r="D86" t="str">
            <v>Santy Silalahi-INSURANCEEXP.OFBUILD.&amp;-1204</v>
          </cell>
          <cell r="E86" t="str">
            <v>1204.630900</v>
          </cell>
          <cell r="H86" t="str">
            <v>Santy Silalahi</v>
          </cell>
        </row>
        <row r="87">
          <cell r="D87" t="str">
            <v>-INSURANCEEXP.OFBUILD.&amp;-1205</v>
          </cell>
          <cell r="E87" t="str">
            <v>1205.630900</v>
          </cell>
        </row>
        <row r="88">
          <cell r="D88" t="str">
            <v>-INSURANCEEXP.OFBUILD.&amp;-1206</v>
          </cell>
          <cell r="E88" t="str">
            <v>1206.630900</v>
          </cell>
        </row>
        <row r="89">
          <cell r="D89" t="str">
            <v>Owi Wijaya-RENT EXPENSES-1201</v>
          </cell>
          <cell r="E89" t="str">
            <v>1201.631000</v>
          </cell>
          <cell r="H89" t="str">
            <v>Owi Wijaya</v>
          </cell>
        </row>
        <row r="90">
          <cell r="D90" t="str">
            <v>-RENT EXPENSES-1204</v>
          </cell>
          <cell r="E90" t="str">
            <v>1204.631000</v>
          </cell>
        </row>
        <row r="91">
          <cell r="D91" t="str">
            <v>-RENT EXPENSES-1205</v>
          </cell>
          <cell r="E91" t="str">
            <v>1205.631000</v>
          </cell>
        </row>
        <row r="92">
          <cell r="D92" t="str">
            <v>Wawan Iskandar-RENT EXPENSES-1206</v>
          </cell>
          <cell r="E92" t="str">
            <v>1206.631000</v>
          </cell>
          <cell r="H92" t="str">
            <v>Wawan Iskandar</v>
          </cell>
        </row>
        <row r="93">
          <cell r="D93" t="str">
            <v>Owi Wijaya-WATER-1201</v>
          </cell>
          <cell r="E93" t="str">
            <v>1201.630450</v>
          </cell>
          <cell r="H93" t="str">
            <v>Owi Wijaya</v>
          </cell>
        </row>
        <row r="94">
          <cell r="D94" t="str">
            <v>-WATER-1204</v>
          </cell>
          <cell r="E94" t="str">
            <v>1204.630450</v>
          </cell>
        </row>
        <row r="95">
          <cell r="D95" t="str">
            <v>-WATER-1205</v>
          </cell>
          <cell r="E95" t="str">
            <v>1205.630450</v>
          </cell>
        </row>
        <row r="96">
          <cell r="D96" t="str">
            <v>Wawan Iskandar-WATER-1206</v>
          </cell>
          <cell r="E96" t="str">
            <v>1206.630450</v>
          </cell>
          <cell r="H96" t="str">
            <v>Wawan Iskandar</v>
          </cell>
        </row>
        <row r="97">
          <cell r="D97" t="str">
            <v>Asep Ridwan Subiana-OTHER PRODUCTION COST-1201</v>
          </cell>
          <cell r="E97" t="str">
            <v>1201.631100</v>
          </cell>
          <cell r="H97" t="str">
            <v>Asep Ridwan Subiana</v>
          </cell>
        </row>
        <row r="98">
          <cell r="D98" t="str">
            <v>-SECURITY-0</v>
          </cell>
          <cell r="E98">
            <v>0</v>
          </cell>
        </row>
        <row r="99">
          <cell r="D99" t="str">
            <v>-DOKTER + OBAT-0</v>
          </cell>
          <cell r="E99">
            <v>0</v>
          </cell>
        </row>
        <row r="100">
          <cell r="D100" t="str">
            <v>-IMPORT CHERGE-0</v>
          </cell>
          <cell r="E100">
            <v>0</v>
          </cell>
        </row>
        <row r="101">
          <cell r="D101" t="str">
            <v>Asep Ridwan Subiana-OTHER PRODUCTION COST-1204</v>
          </cell>
          <cell r="E101" t="str">
            <v>1204.631100</v>
          </cell>
          <cell r="H101" t="str">
            <v>Asep Ridwan Subiana</v>
          </cell>
        </row>
        <row r="102">
          <cell r="D102" t="str">
            <v>-SECURITY-0</v>
          </cell>
          <cell r="E102">
            <v>0</v>
          </cell>
        </row>
        <row r="103">
          <cell r="D103" t="str">
            <v>-DOKTER + OBAT-0</v>
          </cell>
          <cell r="E103">
            <v>0</v>
          </cell>
        </row>
        <row r="104">
          <cell r="D104" t="str">
            <v>-IMPORT CHERGE-0</v>
          </cell>
          <cell r="E104">
            <v>0</v>
          </cell>
        </row>
        <row r="105">
          <cell r="D105" t="str">
            <v>Asep Ridwan Subiana-OTHER PRODUCTION COST-1205</v>
          </cell>
          <cell r="E105" t="str">
            <v>1205.631100</v>
          </cell>
          <cell r="H105" t="str">
            <v>Asep Ridwan Subiana</v>
          </cell>
        </row>
        <row r="106">
          <cell r="D106" t="str">
            <v>-SECURITY-0</v>
          </cell>
          <cell r="E106">
            <v>0</v>
          </cell>
        </row>
        <row r="107">
          <cell r="D107" t="str">
            <v>-DOKTER + OBAT-0</v>
          </cell>
          <cell r="E107">
            <v>0</v>
          </cell>
        </row>
        <row r="108">
          <cell r="D108" t="str">
            <v>-IMPORT CHERGE-0</v>
          </cell>
          <cell r="E108">
            <v>0</v>
          </cell>
        </row>
        <row r="109">
          <cell r="D109" t="str">
            <v>Asep Ridwan Subiana-OTHER PRODUCTION COST-1206</v>
          </cell>
          <cell r="E109" t="str">
            <v>1206.631100</v>
          </cell>
          <cell r="H109" t="str">
            <v>Asep Ridwan Subiana</v>
          </cell>
        </row>
        <row r="110">
          <cell r="D110" t="str">
            <v>Firawaty/Fungfung-SAMPLE EXPENSES-1201</v>
          </cell>
          <cell r="E110" t="str">
            <v>1201.710200</v>
          </cell>
          <cell r="H110" t="str">
            <v>Firawaty/Fungfung</v>
          </cell>
        </row>
        <row r="111">
          <cell r="D111" t="str">
            <v>Firawaty/Fungfung-SAMPLE EXPENSES-1204</v>
          </cell>
          <cell r="E111" t="str">
            <v>1204.710200</v>
          </cell>
          <cell r="H111" t="str">
            <v>Firawaty/Fungfung</v>
          </cell>
        </row>
        <row r="112">
          <cell r="D112" t="str">
            <v>Firawaty/Fungfung-SAMPLE EXPENSES-1205</v>
          </cell>
          <cell r="E112" t="str">
            <v>1205.710200</v>
          </cell>
          <cell r="H112" t="str">
            <v>Firawaty/Fungfung</v>
          </cell>
        </row>
        <row r="113">
          <cell r="D113" t="str">
            <v>-SAMPLE EXPENSES-1206</v>
          </cell>
          <cell r="E113" t="str">
            <v>1206.710200</v>
          </cell>
        </row>
        <row r="114">
          <cell r="D114" t="str">
            <v>Asep Ridwan Subiana-TRUCKING EXPENSES-1201</v>
          </cell>
          <cell r="E114" t="str">
            <v>1201.720100</v>
          </cell>
          <cell r="H114" t="str">
            <v>Asep Ridwan Subiana</v>
          </cell>
        </row>
        <row r="115">
          <cell r="D115" t="str">
            <v>Asep Ridwan Subiana-TRUCKING EXPENSES-1204</v>
          </cell>
          <cell r="E115" t="str">
            <v>1204.720100</v>
          </cell>
          <cell r="H115" t="str">
            <v>Asep Ridwan Subiana</v>
          </cell>
        </row>
        <row r="116">
          <cell r="D116" t="str">
            <v>-TRUCKING EXPENSES-1205</v>
          </cell>
          <cell r="E116" t="str">
            <v>1205.720100</v>
          </cell>
        </row>
        <row r="117">
          <cell r="D117" t="str">
            <v>-TRUCKING EXPENSES-1206</v>
          </cell>
          <cell r="E117" t="str">
            <v>1206.720100</v>
          </cell>
        </row>
        <row r="118">
          <cell r="D118" t="str">
            <v>Asep Ridwan Subiana-EXPEDITION/SEA FREIGHT-1201</v>
          </cell>
          <cell r="E118" t="str">
            <v>1201.720400</v>
          </cell>
          <cell r="H118" t="str">
            <v>Asep Ridwan Subiana</v>
          </cell>
        </row>
        <row r="119">
          <cell r="D119" t="str">
            <v>Asep Ridwan Subiana-EXPEDITION/SEA FREIGHT-1204</v>
          </cell>
          <cell r="E119" t="str">
            <v>1204.720400</v>
          </cell>
          <cell r="H119" t="str">
            <v>Asep Ridwan Subiana</v>
          </cell>
        </row>
        <row r="120">
          <cell r="D120" t="str">
            <v>-EXPEDITION/SEA FREIGHT-1205</v>
          </cell>
          <cell r="E120" t="str">
            <v>1205.720400</v>
          </cell>
        </row>
        <row r="121">
          <cell r="D121" t="str">
            <v>-EXPEDITION/SEA FREIGHT-1206</v>
          </cell>
          <cell r="E121" t="str">
            <v>1206.720400</v>
          </cell>
        </row>
        <row r="122">
          <cell r="D122" t="str">
            <v>-AIR FREIGHT-1201</v>
          </cell>
          <cell r="E122" t="str">
            <v>1201.720500</v>
          </cell>
        </row>
        <row r="123">
          <cell r="D123" t="str">
            <v>-AIR FREIGHT-1204</v>
          </cell>
          <cell r="E123" t="str">
            <v>1204.720500</v>
          </cell>
        </row>
        <row r="124">
          <cell r="D124" t="str">
            <v>-AIR FREIGHT-1205</v>
          </cell>
          <cell r="E124" t="str">
            <v>1205.720500</v>
          </cell>
        </row>
        <row r="125">
          <cell r="D125" t="str">
            <v>-AIR FREIGHT-1206</v>
          </cell>
          <cell r="E125" t="str">
            <v>1206.720500</v>
          </cell>
        </row>
        <row r="126">
          <cell r="D126" t="str">
            <v>Firawaty/Fungfung-SALES COMMISSION-1201</v>
          </cell>
          <cell r="E126" t="str">
            <v>1201.730200</v>
          </cell>
          <cell r="H126" t="str">
            <v>Firawaty/Fungfung</v>
          </cell>
        </row>
        <row r="127">
          <cell r="D127" t="str">
            <v>-SALES COMMISSION-1204</v>
          </cell>
          <cell r="E127" t="str">
            <v>1204.730200</v>
          </cell>
        </row>
        <row r="128">
          <cell r="D128" t="str">
            <v>-SALES COMMISSION-1205</v>
          </cell>
          <cell r="E128" t="str">
            <v>1205.730200</v>
          </cell>
        </row>
        <row r="129">
          <cell r="D129" t="str">
            <v>-SALES COMMISSION-1206</v>
          </cell>
          <cell r="E129" t="str">
            <v>1206.730200</v>
          </cell>
        </row>
        <row r="130">
          <cell r="D130" t="str">
            <v>Firawaty/Fungfung-FABRIC TESTED CHARGES-1201</v>
          </cell>
          <cell r="E130" t="str">
            <v>1201.730300</v>
          </cell>
          <cell r="H130" t="str">
            <v>Firawaty/Fungfung</v>
          </cell>
        </row>
        <row r="131">
          <cell r="D131" t="str">
            <v>-FABRIC TESTED CHARGES-1204</v>
          </cell>
          <cell r="E131" t="str">
            <v>1204.730300</v>
          </cell>
        </row>
        <row r="132">
          <cell r="D132" t="str">
            <v>-FABRIC TESTED CHARGES-1205</v>
          </cell>
          <cell r="E132" t="str">
            <v>1205.730300</v>
          </cell>
        </row>
        <row r="133">
          <cell r="D133" t="str">
            <v>-FABRIC TESTED CHARGES-1206</v>
          </cell>
          <cell r="E133" t="str">
            <v>1206.730300</v>
          </cell>
        </row>
        <row r="134">
          <cell r="D134" t="str">
            <v>Owi Wijaya-OFFICER SALARIES-1201</v>
          </cell>
          <cell r="E134" t="str">
            <v>1201.801110</v>
          </cell>
          <cell r="H134" t="str">
            <v>Owi Wijaya</v>
          </cell>
        </row>
        <row r="135">
          <cell r="D135" t="str">
            <v>Toni Teja-OFFICER SALARIES-1204</v>
          </cell>
          <cell r="E135" t="str">
            <v>1204.801110</v>
          </cell>
          <cell r="H135" t="str">
            <v>Toni Teja</v>
          </cell>
        </row>
        <row r="136">
          <cell r="D136" t="str">
            <v>Toni Teja-OFFICER SALARIES-1205</v>
          </cell>
          <cell r="E136" t="str">
            <v>1205.801110</v>
          </cell>
          <cell r="H136" t="str">
            <v>Toni Teja</v>
          </cell>
        </row>
        <row r="137">
          <cell r="D137" t="str">
            <v>Wawan Iskandar-OFFICER SALARIES-1206</v>
          </cell>
          <cell r="E137" t="str">
            <v>1206.801110</v>
          </cell>
          <cell r="H137" t="str">
            <v>Wawan Iskandar</v>
          </cell>
        </row>
        <row r="138">
          <cell r="D138" t="str">
            <v>Owi Wijaya-MEDICAL ALLOWANCE-1201</v>
          </cell>
          <cell r="E138" t="str">
            <v>1201.801120</v>
          </cell>
          <cell r="H138" t="str">
            <v>Owi Wijaya</v>
          </cell>
        </row>
        <row r="139">
          <cell r="D139" t="str">
            <v>-MEDICAL ALLOWANCE-1204</v>
          </cell>
          <cell r="E139" t="str">
            <v>1204.801120</v>
          </cell>
        </row>
        <row r="140">
          <cell r="D140" t="str">
            <v>-MEDICAL ALLOWANCE-1205</v>
          </cell>
          <cell r="E140" t="str">
            <v>1205.801120</v>
          </cell>
        </row>
        <row r="141">
          <cell r="D141" t="str">
            <v>-MEDICAL ALLOWANCE-1206</v>
          </cell>
          <cell r="E141" t="str">
            <v>1206.801120</v>
          </cell>
        </row>
        <row r="142">
          <cell r="D142" t="str">
            <v>Owi Wijaya-FARE ALLOWANCE-1201</v>
          </cell>
          <cell r="E142" t="str">
            <v>1201.801140</v>
          </cell>
          <cell r="H142" t="str">
            <v>Owi Wijaya</v>
          </cell>
        </row>
        <row r="143">
          <cell r="D143" t="str">
            <v>-FARE ALLOWANCE-1204</v>
          </cell>
          <cell r="E143" t="str">
            <v>1204.801140</v>
          </cell>
        </row>
        <row r="144">
          <cell r="D144" t="str">
            <v>-FARE ALLOWANCE-1205</v>
          </cell>
          <cell r="E144" t="str">
            <v>1205.801140</v>
          </cell>
        </row>
        <row r="145">
          <cell r="D145" t="str">
            <v>-FARE ALLOWANCE-1206</v>
          </cell>
          <cell r="E145" t="str">
            <v>1206.801140</v>
          </cell>
        </row>
        <row r="146">
          <cell r="D146" t="str">
            <v>Owi Wijaya-TELEPHONE EXPENSES-1201</v>
          </cell>
          <cell r="E146" t="str">
            <v>1201.802120</v>
          </cell>
          <cell r="H146" t="str">
            <v>Owi Wijaya</v>
          </cell>
        </row>
        <row r="147">
          <cell r="D147" t="str">
            <v>-TELEPHONE EXPENSES-1204</v>
          </cell>
          <cell r="E147" t="str">
            <v>1204.802120</v>
          </cell>
        </row>
        <row r="148">
          <cell r="D148" t="str">
            <v>-TELEPHONE EXPENSES-1205</v>
          </cell>
          <cell r="E148" t="str">
            <v>1205.802120</v>
          </cell>
        </row>
        <row r="149">
          <cell r="D149" t="str">
            <v>Wawan Iskandar-TELEPHONE EXPENSES-1206</v>
          </cell>
          <cell r="E149" t="str">
            <v>1206.802120</v>
          </cell>
          <cell r="H149" t="str">
            <v>Wawan Iskandar</v>
          </cell>
        </row>
        <row r="150">
          <cell r="D150" t="str">
            <v>Owi Wijaya-INTERNET EXPENSES-1201</v>
          </cell>
          <cell r="E150" t="str">
            <v>1201.802140</v>
          </cell>
          <cell r="H150" t="str">
            <v>Owi Wijaya</v>
          </cell>
        </row>
        <row r="151">
          <cell r="D151" t="str">
            <v>Toni Teja-INTERNET EXPENSES-1204</v>
          </cell>
          <cell r="E151" t="str">
            <v>1204.802140</v>
          </cell>
          <cell r="H151" t="str">
            <v>Toni Teja</v>
          </cell>
        </row>
        <row r="152">
          <cell r="D152" t="str">
            <v>Toni Teja-INTERNET EXPENSES-1205</v>
          </cell>
          <cell r="E152" t="str">
            <v>1205.802140</v>
          </cell>
          <cell r="H152" t="str">
            <v>Toni Teja</v>
          </cell>
        </row>
        <row r="153">
          <cell r="D153" t="str">
            <v>-INTERNET EXPENSES-1206</v>
          </cell>
          <cell r="E153" t="str">
            <v>1206.802140</v>
          </cell>
        </row>
        <row r="154">
          <cell r="D154" t="str">
            <v>Owi Wijaya-PREMIUM COST-1201</v>
          </cell>
          <cell r="E154" t="str">
            <v>1201.805120</v>
          </cell>
          <cell r="H154" t="str">
            <v>Owi Wijaya</v>
          </cell>
        </row>
        <row r="155">
          <cell r="D155" t="str">
            <v>-PREMIUM COST-1204</v>
          </cell>
          <cell r="E155" t="str">
            <v>1204.805120</v>
          </cell>
        </row>
        <row r="156">
          <cell r="D156" t="str">
            <v>-PREMIUM COST-1205</v>
          </cell>
          <cell r="E156" t="str">
            <v>1205.805120</v>
          </cell>
        </row>
        <row r="157">
          <cell r="D157" t="str">
            <v>-PREMIUM COST-1206</v>
          </cell>
          <cell r="E157" t="str">
            <v>1206.805120</v>
          </cell>
        </row>
        <row r="158">
          <cell r="D158" t="str">
            <v>Owi Wijaya-CONTRIBUTION COST-1201</v>
          </cell>
          <cell r="E158" t="str">
            <v>1201.807100</v>
          </cell>
          <cell r="H158" t="str">
            <v>Owi Wijaya</v>
          </cell>
        </row>
        <row r="159">
          <cell r="D159" t="str">
            <v>Toni Teja-CONTRIBUTION COST-1204</v>
          </cell>
          <cell r="E159" t="str">
            <v>1204.807100</v>
          </cell>
          <cell r="H159" t="str">
            <v>Toni Teja</v>
          </cell>
        </row>
        <row r="160">
          <cell r="D160" t="str">
            <v>Toni Teja-CONTRIBUTION COST-1205</v>
          </cell>
          <cell r="E160" t="str">
            <v>1205.807100</v>
          </cell>
          <cell r="H160" t="str">
            <v>Toni Teja</v>
          </cell>
        </row>
        <row r="161">
          <cell r="D161" t="str">
            <v>-CONTRIBUTION COST-1206</v>
          </cell>
          <cell r="E161" t="str">
            <v>1206.807100</v>
          </cell>
        </row>
        <row r="162">
          <cell r="D162" t="str">
            <v>Owi Wijaya-FUEL FOR MOTOR VEHICLE-1201</v>
          </cell>
          <cell r="E162" t="str">
            <v>1201.808100</v>
          </cell>
          <cell r="H162" t="str">
            <v>Owi Wijaya</v>
          </cell>
        </row>
        <row r="163">
          <cell r="D163" t="str">
            <v>Toni Teja-FUEL FOR MOTOR VEHICLE-1204</v>
          </cell>
          <cell r="E163" t="str">
            <v>1204.808100</v>
          </cell>
          <cell r="H163" t="str">
            <v>Toni Teja</v>
          </cell>
        </row>
        <row r="164">
          <cell r="D164" t="str">
            <v>Toni Teja-FUEL FOR MOTOR VEHICLE-1205</v>
          </cell>
          <cell r="E164" t="str">
            <v>1205.808100</v>
          </cell>
          <cell r="H164" t="str">
            <v>Toni Teja</v>
          </cell>
        </row>
        <row r="165">
          <cell r="D165" t="str">
            <v>Wawan Iskandar-FUEL FOR MOTOR VEHICLE-1206</v>
          </cell>
          <cell r="E165" t="str">
            <v>1206.808100</v>
          </cell>
          <cell r="H165" t="str">
            <v>Wawan Iskandar</v>
          </cell>
        </row>
        <row r="166">
          <cell r="D166" t="str">
            <v>Owi Wijaya-LEGAL EXPENSES-1201</v>
          </cell>
          <cell r="E166" t="str">
            <v>1201.809100</v>
          </cell>
          <cell r="H166" t="str">
            <v>Owi Wijaya</v>
          </cell>
        </row>
        <row r="167">
          <cell r="D167" t="str">
            <v>Toni Teja-LEGAL EXPENSES-1204</v>
          </cell>
          <cell r="E167" t="str">
            <v>1204.809100</v>
          </cell>
          <cell r="H167" t="str">
            <v>Toni Teja</v>
          </cell>
        </row>
        <row r="168">
          <cell r="D168" t="str">
            <v>Toni Teja-LEGAL EXPENSES-1205</v>
          </cell>
          <cell r="E168" t="str">
            <v>1205.809100</v>
          </cell>
          <cell r="H168" t="str">
            <v>Toni Teja</v>
          </cell>
        </row>
        <row r="169">
          <cell r="D169" t="str">
            <v>Wawan Iskandar-LEGAL EXPENSES-1206</v>
          </cell>
          <cell r="E169" t="str">
            <v>1206.809100</v>
          </cell>
          <cell r="H169" t="str">
            <v>Wawan Iskandar</v>
          </cell>
        </row>
        <row r="170">
          <cell r="D170" t="str">
            <v>Owi Wijaya-MAINT.OFFICEEQUIP.-1201</v>
          </cell>
          <cell r="E170" t="str">
            <v>1201.810110</v>
          </cell>
          <cell r="H170" t="str">
            <v>Owi Wijaya</v>
          </cell>
        </row>
        <row r="171">
          <cell r="D171" t="str">
            <v>Toni Teja-MAINT.OFFICEEQUIP.-1204</v>
          </cell>
          <cell r="E171" t="str">
            <v>1204.810110</v>
          </cell>
          <cell r="H171" t="str">
            <v>Toni Teja</v>
          </cell>
        </row>
        <row r="172">
          <cell r="D172" t="str">
            <v>Toni Teja-MAINT.OFFICEEQUIP.-1205</v>
          </cell>
          <cell r="E172" t="str">
            <v>1205.810110</v>
          </cell>
          <cell r="H172" t="str">
            <v>Toni Teja</v>
          </cell>
        </row>
        <row r="173">
          <cell r="D173" t="str">
            <v>Wawan Iskandar-MAINT.OFFICEEQUIP.-1206</v>
          </cell>
          <cell r="E173" t="str">
            <v>1206.810110</v>
          </cell>
          <cell r="H173" t="str">
            <v>Wawan Iskandar</v>
          </cell>
        </row>
        <row r="174">
          <cell r="D174" t="str">
            <v>-MAINT.MOTOR VEHICLE-1201</v>
          </cell>
          <cell r="E174" t="str">
            <v>1201.810120</v>
          </cell>
        </row>
        <row r="175">
          <cell r="D175" t="str">
            <v>-MAINT.MOTOR VEHICLE-1204</v>
          </cell>
          <cell r="E175" t="str">
            <v>1204.810120</v>
          </cell>
        </row>
        <row r="176">
          <cell r="D176" t="str">
            <v>-MAINT.MOTOR VEHICLE-1205</v>
          </cell>
          <cell r="E176" t="str">
            <v>1205.810120</v>
          </cell>
        </row>
        <row r="177">
          <cell r="D177" t="str">
            <v>-MAINT.MOTOR VEHICLE-1206</v>
          </cell>
          <cell r="E177" t="str">
            <v>1206.810120</v>
          </cell>
        </row>
        <row r="178">
          <cell r="D178" t="str">
            <v>-MAINTENANCE HOUSE-1201</v>
          </cell>
          <cell r="E178" t="str">
            <v>1201.810130</v>
          </cell>
        </row>
        <row r="179">
          <cell r="D179" t="str">
            <v>-MAINTENANCE HOUSE-1204</v>
          </cell>
          <cell r="E179" t="str">
            <v>1204.810130</v>
          </cell>
        </row>
        <row r="180">
          <cell r="D180" t="str">
            <v>-MAINTENANCE HOUSE-1205</v>
          </cell>
          <cell r="E180" t="str">
            <v>1205.810130</v>
          </cell>
        </row>
        <row r="181">
          <cell r="D181" t="str">
            <v>-MAINTENANCE HOUSE-1206</v>
          </cell>
          <cell r="E181" t="str">
            <v>1206.810130</v>
          </cell>
        </row>
        <row r="182">
          <cell r="D182" t="str">
            <v>Owi Wijaya-BUSINESS TRIP EXPENSES-1201</v>
          </cell>
          <cell r="E182" t="str">
            <v>1201.812100</v>
          </cell>
          <cell r="H182" t="str">
            <v>Owi Wijaya</v>
          </cell>
        </row>
        <row r="183">
          <cell r="D183" t="str">
            <v>Toni Teja-BUSINESS TRIP EXPENSES-1204</v>
          </cell>
          <cell r="E183" t="str">
            <v>1204.812100</v>
          </cell>
          <cell r="H183" t="str">
            <v>Toni Teja</v>
          </cell>
        </row>
        <row r="184">
          <cell r="D184" t="str">
            <v>Toni Teja-BUSINESS TRIP EXPENSES-1205</v>
          </cell>
          <cell r="E184" t="str">
            <v>1205.812100</v>
          </cell>
          <cell r="H184" t="str">
            <v>Toni Teja</v>
          </cell>
        </row>
        <row r="185">
          <cell r="D185" t="str">
            <v>Wawan Iskandar-BUSINESS TRIP EXPENSES-1206</v>
          </cell>
          <cell r="E185" t="str">
            <v>1206.812100</v>
          </cell>
          <cell r="H185" t="str">
            <v>Wawan Iskandar</v>
          </cell>
        </row>
        <row r="186">
          <cell r="D186" t="str">
            <v>Owi Wijaya-ENTERTAINMENT-1201</v>
          </cell>
          <cell r="E186" t="str">
            <v>1201.813100</v>
          </cell>
          <cell r="H186" t="str">
            <v>Owi Wijaya</v>
          </cell>
        </row>
        <row r="187">
          <cell r="D187" t="str">
            <v>Toni Teja-ENTERTAINMENT-1204</v>
          </cell>
          <cell r="E187" t="str">
            <v>1204.813100</v>
          </cell>
          <cell r="H187" t="str">
            <v>Toni Teja</v>
          </cell>
        </row>
        <row r="188">
          <cell r="D188" t="str">
            <v>Toni Teja-ENTERTAINMENT-1205</v>
          </cell>
          <cell r="E188" t="str">
            <v>1205.813100</v>
          </cell>
          <cell r="H188" t="str">
            <v>Toni Teja</v>
          </cell>
        </row>
        <row r="189">
          <cell r="D189" t="str">
            <v>-ENTERTAINMENT-1206</v>
          </cell>
          <cell r="E189" t="str">
            <v>1206.813100</v>
          </cell>
        </row>
        <row r="190">
          <cell r="D190" t="str">
            <v>Owi Wijaya-TRAINING BY EMPLOYEE-1201</v>
          </cell>
          <cell r="E190" t="str">
            <v>1201.814110</v>
          </cell>
          <cell r="H190" t="str">
            <v>Owi Wijaya</v>
          </cell>
        </row>
        <row r="191">
          <cell r="D191" t="str">
            <v>-TRAINING BY EMPLOYEE-1204</v>
          </cell>
          <cell r="E191" t="str">
            <v>1204.814110</v>
          </cell>
        </row>
        <row r="192">
          <cell r="D192" t="str">
            <v>-TRAINING BY EMPLOYEE-1205</v>
          </cell>
          <cell r="E192" t="str">
            <v>1205.814110</v>
          </cell>
        </row>
        <row r="193">
          <cell r="D193" t="str">
            <v>-TRAINING BY EMPLOYEE-1206</v>
          </cell>
          <cell r="E193" t="str">
            <v>1206.814110</v>
          </cell>
        </row>
        <row r="194">
          <cell r="D194" t="str">
            <v>Owi Wijaya-RENT EXPENSES BUILDING-1201</v>
          </cell>
          <cell r="E194" t="str">
            <v>1201.815110</v>
          </cell>
          <cell r="H194" t="str">
            <v>Owi Wijaya</v>
          </cell>
        </row>
        <row r="195">
          <cell r="D195" t="str">
            <v>Toni Teja-RENT EXPENSES BUILDING-1204</v>
          </cell>
          <cell r="E195" t="str">
            <v>1204.815110</v>
          </cell>
          <cell r="H195" t="str">
            <v>Toni Teja</v>
          </cell>
        </row>
        <row r="196">
          <cell r="D196" t="str">
            <v>Toni Teja-RENT EXPENSES BUILDING-1205</v>
          </cell>
          <cell r="E196" t="str">
            <v>1205.815110</v>
          </cell>
          <cell r="H196" t="str">
            <v>Toni Teja</v>
          </cell>
        </row>
        <row r="197">
          <cell r="D197" t="str">
            <v>Wawan Iskandar-RENT EXPENSES BUILDING-1206</v>
          </cell>
          <cell r="E197" t="str">
            <v>1206.815110</v>
          </cell>
          <cell r="H197" t="str">
            <v>Wawan Iskandar</v>
          </cell>
        </row>
        <row r="198">
          <cell r="D198" t="str">
            <v>Owi Wijaya-RENT EXPENSES LAND-1201</v>
          </cell>
          <cell r="E198" t="str">
            <v>1201.815120</v>
          </cell>
          <cell r="H198" t="str">
            <v>Owi Wijaya</v>
          </cell>
        </row>
        <row r="199">
          <cell r="D199" t="str">
            <v>-RENT EXPENSES LAND-1204</v>
          </cell>
          <cell r="E199" t="str">
            <v>1204.815120</v>
          </cell>
        </row>
        <row r="200">
          <cell r="D200" t="str">
            <v>-RENT EXPENSES LAND-1205</v>
          </cell>
          <cell r="E200" t="str">
            <v>1205.815120</v>
          </cell>
        </row>
        <row r="201">
          <cell r="D201" t="str">
            <v>-RENT EXPENSES LAND-1206</v>
          </cell>
          <cell r="E201" t="str">
            <v>1206.815120</v>
          </cell>
        </row>
        <row r="202">
          <cell r="D202" t="str">
            <v>Asep Ridwan Subiana-INSURANCE EXPENSES-1201</v>
          </cell>
          <cell r="E202" t="str">
            <v>1201.816110</v>
          </cell>
          <cell r="H202" t="str">
            <v>Asep Ridwan Subiana</v>
          </cell>
        </row>
        <row r="203">
          <cell r="D203" t="str">
            <v>-INSURANCE EXPENSES-1204</v>
          </cell>
          <cell r="E203" t="str">
            <v>1204.816110</v>
          </cell>
        </row>
        <row r="204">
          <cell r="D204" t="str">
            <v>-INSURANCE EXPENSES-1205</v>
          </cell>
          <cell r="E204" t="str">
            <v>1205.816110</v>
          </cell>
        </row>
        <row r="205">
          <cell r="D205" t="str">
            <v>-INSURANCE EXPENSES-1206</v>
          </cell>
          <cell r="E205" t="str">
            <v>1206.816110</v>
          </cell>
        </row>
        <row r="206">
          <cell r="D206" t="str">
            <v>Santy Silalahi-ACCOUNTING&amp;TAX ADVISORY EXP.-1201</v>
          </cell>
          <cell r="E206" t="str">
            <v>1201.816120</v>
          </cell>
          <cell r="H206" t="str">
            <v>Santy Silalahi</v>
          </cell>
        </row>
        <row r="207">
          <cell r="D207" t="str">
            <v>-ACCOUNTING&amp;TAX ADVISORY EXP.-1204</v>
          </cell>
          <cell r="E207" t="str">
            <v>1204.816120</v>
          </cell>
        </row>
        <row r="208">
          <cell r="D208" t="str">
            <v>-ACCOUNTING&amp;TAX ADVISORY EXP.-1205</v>
          </cell>
          <cell r="E208" t="str">
            <v>1205.816120</v>
          </cell>
        </row>
        <row r="209">
          <cell r="D209" t="str">
            <v>-ACCOUNTING&amp;TAX ADVISORY EXP.-1206</v>
          </cell>
          <cell r="E209" t="str">
            <v>1206.816120</v>
          </cell>
        </row>
        <row r="210">
          <cell r="D210" t="str">
            <v>Owi Wijaya-OFFICE SUPPLIES EXPENSES-1201</v>
          </cell>
          <cell r="E210" t="str">
            <v>1201.816130</v>
          </cell>
          <cell r="H210" t="str">
            <v>Owi Wijaya</v>
          </cell>
        </row>
        <row r="211">
          <cell r="D211" t="str">
            <v>Toni Teja-OFFICE SUPPLIES EXPENSES-1204</v>
          </cell>
          <cell r="E211" t="str">
            <v>1204.816130</v>
          </cell>
          <cell r="H211" t="str">
            <v>Toni Teja</v>
          </cell>
        </row>
        <row r="212">
          <cell r="D212" t="str">
            <v>Toni Teja-OFFICE SUPPLIES EXPENSES-1205</v>
          </cell>
          <cell r="E212" t="str">
            <v>1205.816130</v>
          </cell>
          <cell r="H212" t="str">
            <v>Toni Teja</v>
          </cell>
        </row>
        <row r="213">
          <cell r="D213" t="str">
            <v>Wawan Iskandar-OFFICE SUPPLIES EXPENSES-1206</v>
          </cell>
          <cell r="E213" t="str">
            <v>1206.816130</v>
          </cell>
          <cell r="H213" t="str">
            <v>Wawan Iskandar</v>
          </cell>
        </row>
        <row r="214">
          <cell r="D214" t="str">
            <v>-AMENDS/CLAIMS REVENUE-1201</v>
          </cell>
          <cell r="E214" t="str">
            <v>1201.911000</v>
          </cell>
        </row>
        <row r="215">
          <cell r="D215" t="str">
            <v>-AMENDS/CLAIMS REVENUE-1204</v>
          </cell>
          <cell r="E215" t="str">
            <v>1204.911000</v>
          </cell>
        </row>
        <row r="216">
          <cell r="D216" t="str">
            <v>-AMENDS/CLAIMS REVENUE-1205</v>
          </cell>
          <cell r="E216" t="str">
            <v>1205.911000</v>
          </cell>
        </row>
        <row r="217">
          <cell r="D217" t="str">
            <v>-AMENDS/CLAIMS REVENUE-1206</v>
          </cell>
          <cell r="E217" t="str">
            <v>1206.911000</v>
          </cell>
        </row>
        <row r="218">
          <cell r="D218" t="str">
            <v>-INTEREST INCOME-1201</v>
          </cell>
          <cell r="E218" t="str">
            <v>1201.910100</v>
          </cell>
        </row>
        <row r="219">
          <cell r="D219" t="str">
            <v>-INTEREST INCOME-1204</v>
          </cell>
          <cell r="E219" t="str">
            <v>1204.910100</v>
          </cell>
        </row>
        <row r="220">
          <cell r="D220" t="str">
            <v>-INTEREST INCOME-1205</v>
          </cell>
          <cell r="E220" t="str">
            <v>1205.910100</v>
          </cell>
        </row>
        <row r="221">
          <cell r="D221" t="str">
            <v>-INTEREST INCOME-1206</v>
          </cell>
          <cell r="E221" t="str">
            <v>1206.910100</v>
          </cell>
        </row>
        <row r="222">
          <cell r="D222" t="str">
            <v>-WASTE&amp;SCRAP COST-1201</v>
          </cell>
          <cell r="E222" t="str">
            <v>1201.920600</v>
          </cell>
        </row>
        <row r="223">
          <cell r="D223" t="str">
            <v>-WASTE&amp;SCRAP COST-1204</v>
          </cell>
          <cell r="E223" t="str">
            <v>1204.920600</v>
          </cell>
        </row>
        <row r="224">
          <cell r="D224" t="str">
            <v>-WASTE&amp;SCRAP COST-1205</v>
          </cell>
          <cell r="E224" t="str">
            <v>1205.920600</v>
          </cell>
        </row>
        <row r="225">
          <cell r="D225" t="str">
            <v>-WASTE&amp;SCRAP COST-1206</v>
          </cell>
          <cell r="E225" t="str">
            <v>1206.920600</v>
          </cell>
        </row>
        <row r="226">
          <cell r="D226" t="str">
            <v>Santy Silalahi-TAXES-1201</v>
          </cell>
          <cell r="E226" t="str">
            <v>1201.920700</v>
          </cell>
          <cell r="H226" t="str">
            <v>Santy Silalahi</v>
          </cell>
        </row>
        <row r="227">
          <cell r="D227" t="str">
            <v>Santy Silalahi-TAXES-1204</v>
          </cell>
          <cell r="E227" t="str">
            <v>1204.920700</v>
          </cell>
          <cell r="H227" t="str">
            <v>Santy Silalahi</v>
          </cell>
        </row>
        <row r="228">
          <cell r="D228" t="str">
            <v>Santy Silalahi-TAXES-1205</v>
          </cell>
          <cell r="E228" t="str">
            <v>1205.920700</v>
          </cell>
          <cell r="H228" t="str">
            <v>Santy Silalahi</v>
          </cell>
        </row>
        <row r="229">
          <cell r="D229" t="str">
            <v>Santy Silalahi-TAXES-1206</v>
          </cell>
          <cell r="E229" t="str">
            <v>1206.920700</v>
          </cell>
          <cell r="H229" t="str">
            <v>Santy Silalahi</v>
          </cell>
        </row>
        <row r="230">
          <cell r="D230" t="str">
            <v>Santy Silalahi-INTEREST EXP OF DOMESTIC-1201</v>
          </cell>
          <cell r="E230" t="str">
            <v>1201.920120</v>
          </cell>
          <cell r="H230" t="str">
            <v>Santy Silalahi</v>
          </cell>
        </row>
        <row r="231">
          <cell r="D231" t="str">
            <v>-INTEREST EXP OF DOMESTIC-1204</v>
          </cell>
          <cell r="E231" t="str">
            <v>1204.920120</v>
          </cell>
        </row>
        <row r="232">
          <cell r="D232" t="str">
            <v>-INTEREST EXP OF DOMESTIC-1205</v>
          </cell>
          <cell r="E232" t="str">
            <v>1205.920120</v>
          </cell>
        </row>
        <row r="233">
          <cell r="D233" t="str">
            <v>-INTEREST EXP OF DOMESTIC-1206</v>
          </cell>
          <cell r="E233" t="str">
            <v>1206.920120</v>
          </cell>
        </row>
        <row r="234">
          <cell r="D234" t="str">
            <v>Santy Silalahi-BANK CHARGES-1201</v>
          </cell>
          <cell r="E234" t="str">
            <v>1201.920410</v>
          </cell>
          <cell r="H234" t="str">
            <v>Santy Silalahi</v>
          </cell>
        </row>
        <row r="235">
          <cell r="D235" t="str">
            <v>-BANK CHARGES-1204</v>
          </cell>
          <cell r="E235" t="str">
            <v>1204.920410</v>
          </cell>
        </row>
        <row r="236">
          <cell r="D236" t="str">
            <v>-BANK CHARGES-1205</v>
          </cell>
          <cell r="E236" t="str">
            <v>1205.920410</v>
          </cell>
        </row>
        <row r="237">
          <cell r="D237" t="str">
            <v>-BANK CHARGES-1206</v>
          </cell>
          <cell r="E237" t="str">
            <v>1206.920410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95"/>
  <sheetViews>
    <sheetView tabSelected="1" zoomScaleNormal="100" workbookViewId="0">
      <pane xSplit="2" ySplit="5" topLeftCell="E6" activePane="bottomRight" state="frozen"/>
      <selection pane="topRight" activeCell="C1" sqref="C1"/>
      <selection pane="bottomLeft" activeCell="A6" sqref="A6"/>
      <selection pane="bottomRight" activeCell="M15" sqref="M15"/>
    </sheetView>
  </sheetViews>
  <sheetFormatPr defaultColWidth="16.28515625" defaultRowHeight="15.75" x14ac:dyDescent="0.25"/>
  <cols>
    <col min="1" max="1" width="26.42578125" style="1" customWidth="1"/>
    <col min="2" max="2" width="33.7109375" style="1" customWidth="1"/>
    <col min="3" max="3" width="26.5703125" style="1" hidden="1" customWidth="1"/>
    <col min="4" max="4" width="47.7109375" style="1" hidden="1" customWidth="1"/>
    <col min="5" max="5" width="23.7109375" style="1" bestFit="1" customWidth="1"/>
    <col min="6" max="6" width="10.5703125" style="1" hidden="1" customWidth="1"/>
    <col min="7" max="7" width="52.28515625" style="1" hidden="1" customWidth="1"/>
    <col min="8" max="9" width="16.28515625" style="2"/>
    <col min="10" max="10" width="34.5703125" style="1" hidden="1" customWidth="1"/>
    <col min="11" max="11" width="18.85546875" style="10" customWidth="1"/>
    <col min="12" max="13" width="16" style="33" customWidth="1"/>
    <col min="14" max="14" width="16.28515625" style="4"/>
    <col min="15" max="15" width="19" style="1" customWidth="1"/>
    <col min="16" max="16384" width="16.28515625" style="1"/>
  </cols>
  <sheetData>
    <row r="2" spans="1:15" ht="23.25" x14ac:dyDescent="0.35">
      <c r="A2" s="44" t="s">
        <v>190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4" spans="1:15" x14ac:dyDescent="0.25">
      <c r="K4" s="3"/>
      <c r="L4" s="3"/>
      <c r="M4" s="3"/>
    </row>
    <row r="5" spans="1:15" s="9" customFormat="1" ht="18.75" x14ac:dyDescent="0.3">
      <c r="A5" s="5" t="s">
        <v>189</v>
      </c>
      <c r="B5" s="6" t="s">
        <v>1</v>
      </c>
      <c r="C5" s="41" t="s">
        <v>193</v>
      </c>
      <c r="D5" s="41" t="s">
        <v>193</v>
      </c>
      <c r="E5" s="41" t="s">
        <v>191</v>
      </c>
      <c r="F5" s="6" t="s">
        <v>199</v>
      </c>
      <c r="G5" s="6" t="s">
        <v>2</v>
      </c>
      <c r="H5" s="6" t="s">
        <v>3</v>
      </c>
      <c r="I5" s="6" t="s">
        <v>4</v>
      </c>
      <c r="J5" s="6" t="s">
        <v>5</v>
      </c>
      <c r="K5" s="7" t="s">
        <v>6</v>
      </c>
      <c r="L5" s="6" t="s">
        <v>7</v>
      </c>
      <c r="M5" s="6" t="s">
        <v>214</v>
      </c>
      <c r="N5" s="8" t="s">
        <v>8</v>
      </c>
      <c r="O5" s="6" t="s">
        <v>9</v>
      </c>
    </row>
    <row r="6" spans="1:15" x14ac:dyDescent="0.25">
      <c r="A6" s="9" t="s">
        <v>10</v>
      </c>
      <c r="B6" s="1" t="s">
        <v>11</v>
      </c>
      <c r="C6" s="1" t="str">
        <f>VLOOKUP(A6,[1]Sheet1!H:H,1,FALSE)</f>
        <v>Asep Ridwan Subiana</v>
      </c>
      <c r="D6" s="1" t="str">
        <f>A6&amp;"-"&amp;B6&amp;"-"&amp;VLOOKUP(H6,Sheet1!$C$1:$D$7,2,FALSE)</f>
        <v>Asep Ridwan Subiana-EXPEDITION/SEA FREIGHT-1201</v>
      </c>
      <c r="E6" s="1" t="str">
        <f>VLOOKUP(D6,[1]Sheet1!D:E,2,FALSE)</f>
        <v>1201.720400</v>
      </c>
      <c r="G6" s="1" t="s">
        <v>12</v>
      </c>
      <c r="H6" s="2" t="s">
        <v>13</v>
      </c>
      <c r="I6" s="2" t="s">
        <v>14</v>
      </c>
      <c r="J6" s="9"/>
      <c r="K6" s="10">
        <v>10000</v>
      </c>
      <c r="L6" s="10">
        <v>6704.44</v>
      </c>
      <c r="M6" s="10">
        <f>K6-L6</f>
        <v>3295.5600000000004</v>
      </c>
      <c r="N6" s="4">
        <f>K6/$K$20</f>
        <v>0.14728026373771388</v>
      </c>
      <c r="O6" s="4">
        <f>(K6/L6)*N6</f>
        <v>0.21967571301661867</v>
      </c>
    </row>
    <row r="7" spans="1:15" x14ac:dyDescent="0.25">
      <c r="A7" s="9" t="str">
        <f t="array" ref="A7:A19">A6</f>
        <v>Asep Ridwan Subiana</v>
      </c>
      <c r="B7" s="1" t="s">
        <v>11</v>
      </c>
      <c r="C7" s="1" t="str">
        <f>VLOOKUP(A7,[1]Sheet1!H:H,1,FALSE)</f>
        <v>Asep Ridwan Subiana</v>
      </c>
      <c r="D7" s="1" t="str">
        <f>A7&amp;"-"&amp;B7&amp;"-"&amp;VLOOKUP(H7,Sheet1!$C$1:$D$7,2,FALSE)</f>
        <v>Asep Ridwan Subiana-EXPEDITION/SEA FREIGHT-1204</v>
      </c>
      <c r="E7" s="1" t="str">
        <f>VLOOKUP(D7,[1]Sheet1!D:E,2,FALSE)</f>
        <v>1204.720400</v>
      </c>
      <c r="G7" s="1" t="s">
        <v>12</v>
      </c>
      <c r="H7" s="2" t="s">
        <v>15</v>
      </c>
      <c r="I7" s="2" t="s">
        <v>16</v>
      </c>
      <c r="J7" s="9"/>
      <c r="K7" s="10">
        <v>10000</v>
      </c>
      <c r="L7" s="10"/>
      <c r="M7" s="10">
        <f t="shared" ref="M7:M19" si="0">K7-L7</f>
        <v>10000</v>
      </c>
      <c r="N7" s="4">
        <f t="shared" ref="N7:N19" si="1">K7/$K$20</f>
        <v>0.14728026373771388</v>
      </c>
      <c r="O7" s="4" t="e">
        <f t="shared" ref="O7:O19" si="2">(K7/L7)*N7</f>
        <v>#DIV/0!</v>
      </c>
    </row>
    <row r="8" spans="1:15" x14ac:dyDescent="0.25">
      <c r="A8" s="9" t="str">
        <v>Asep Ridwan Subiana</v>
      </c>
      <c r="B8" s="1" t="s">
        <v>17</v>
      </c>
      <c r="C8" s="1" t="str">
        <f>VLOOKUP(A8,[1]Sheet1!H:H,1,FALSE)</f>
        <v>Asep Ridwan Subiana</v>
      </c>
      <c r="D8" s="1" t="str">
        <f>A8&amp;"-"&amp;B8&amp;"-"&amp;VLOOKUP(H8,Sheet1!$C$1:$D$7,2,FALSE)</f>
        <v>Asep Ridwan Subiana-INSURANCE EXPENSES-1201</v>
      </c>
      <c r="E8" s="1" t="str">
        <f>VLOOKUP(D8,[1]Sheet1!D:E,2,FALSE)</f>
        <v>1201.816110</v>
      </c>
      <c r="G8" s="1" t="s">
        <v>18</v>
      </c>
      <c r="H8" s="2" t="s">
        <v>13</v>
      </c>
      <c r="I8" s="2" t="s">
        <v>19</v>
      </c>
      <c r="J8" s="9"/>
      <c r="K8" s="10">
        <v>1987.05</v>
      </c>
      <c r="L8" s="10"/>
      <c r="M8" s="10">
        <f t="shared" si="0"/>
        <v>1987.05</v>
      </c>
      <c r="N8" s="4">
        <f t="shared" si="1"/>
        <v>2.9265324806002437E-2</v>
      </c>
      <c r="O8" s="4"/>
    </row>
    <row r="9" spans="1:15" x14ac:dyDescent="0.25">
      <c r="A9" s="9" t="str">
        <v>Asep Ridwan Subiana</v>
      </c>
      <c r="B9" s="1" t="s">
        <v>17</v>
      </c>
      <c r="C9" s="1" t="str">
        <f>VLOOKUP(A9,[1]Sheet1!H:H,1,FALSE)</f>
        <v>Asep Ridwan Subiana</v>
      </c>
      <c r="D9" s="1" t="str">
        <f>A9&amp;"-"&amp;B9&amp;"-"&amp;VLOOKUP(H9,Sheet1!$C$1:$D$7,2,FALSE)</f>
        <v>Asep Ridwan Subiana-INSURANCE EXPENSES-1204</v>
      </c>
      <c r="E9" s="1" t="s">
        <v>217</v>
      </c>
      <c r="F9" s="1" t="s">
        <v>235</v>
      </c>
      <c r="G9" s="1" t="s">
        <v>18</v>
      </c>
      <c r="H9" s="2" t="s">
        <v>15</v>
      </c>
      <c r="I9" s="2" t="s">
        <v>20</v>
      </c>
      <c r="J9" s="9"/>
      <c r="K9" s="10">
        <v>326</v>
      </c>
      <c r="L9" s="10"/>
      <c r="M9" s="10">
        <f t="shared" si="0"/>
        <v>326</v>
      </c>
      <c r="N9" s="4">
        <f t="shared" si="1"/>
        <v>4.8013365978494729E-3</v>
      </c>
      <c r="O9" s="4" t="e">
        <f t="shared" si="2"/>
        <v>#DIV/0!</v>
      </c>
    </row>
    <row r="10" spans="1:15" x14ac:dyDescent="0.25">
      <c r="A10" s="9" t="str">
        <v>Asep Ridwan Subiana</v>
      </c>
      <c r="B10" s="1" t="s">
        <v>21</v>
      </c>
      <c r="C10" s="1" t="str">
        <f>VLOOKUP(A10,[1]Sheet1!H:H,1,FALSE)</f>
        <v>Asep Ridwan Subiana</v>
      </c>
      <c r="D10" s="1" t="str">
        <f>A10&amp;"-"&amp;B10&amp;"-"&amp;VLOOKUP(H10,Sheet1!$C$1:$D$7,2,FALSE)</f>
        <v>Asep Ridwan Subiana-OTHER PRODUCTION COST-1201</v>
      </c>
      <c r="E10" s="1" t="str">
        <f>VLOOKUP(D10,[1]Sheet1!D:E,2,FALSE)</f>
        <v>1201.631100</v>
      </c>
      <c r="G10" s="1" t="s">
        <v>22</v>
      </c>
      <c r="H10" s="2" t="s">
        <v>13</v>
      </c>
      <c r="I10" s="2" t="s">
        <v>23</v>
      </c>
      <c r="J10" s="9"/>
      <c r="K10" s="10">
        <v>15015.099999999999</v>
      </c>
      <c r="L10" s="10"/>
      <c r="M10" s="10">
        <f t="shared" si="0"/>
        <v>15015.099999999999</v>
      </c>
      <c r="N10" s="4">
        <f t="shared" si="1"/>
        <v>0.22114278880481478</v>
      </c>
      <c r="O10" s="4" t="e">
        <f t="shared" si="2"/>
        <v>#DIV/0!</v>
      </c>
    </row>
    <row r="11" spans="1:15" x14ac:dyDescent="0.25">
      <c r="A11" s="9" t="str">
        <v>Asep Ridwan Subiana</v>
      </c>
      <c r="B11" s="1" t="s">
        <v>21</v>
      </c>
      <c r="C11" s="1" t="str">
        <f>VLOOKUP(A11,[1]Sheet1!H:H,1,FALSE)</f>
        <v>Asep Ridwan Subiana</v>
      </c>
      <c r="D11" s="1" t="str">
        <f>A11&amp;"-"&amp;B11&amp;"-"&amp;VLOOKUP(H11,Sheet1!$C$1:$D$7,2,FALSE)</f>
        <v>Asep Ridwan Subiana-OTHER PRODUCTION COST-1205</v>
      </c>
      <c r="E11" s="1" t="str">
        <f>VLOOKUP(D11,[1]Sheet1!D:E,2,FALSE)</f>
        <v>1205.631100</v>
      </c>
      <c r="G11" s="1" t="s">
        <v>22</v>
      </c>
      <c r="H11" s="2" t="s">
        <v>24</v>
      </c>
      <c r="I11" s="2" t="s">
        <v>25</v>
      </c>
      <c r="J11" s="9"/>
      <c r="K11" s="10">
        <v>26.7199999999998</v>
      </c>
      <c r="L11" s="10"/>
      <c r="M11" s="10">
        <f t="shared" si="0"/>
        <v>26.7199999999998</v>
      </c>
      <c r="N11" s="4">
        <f t="shared" si="1"/>
        <v>3.9353286470716859E-4</v>
      </c>
      <c r="O11" s="4" t="e">
        <f t="shared" si="2"/>
        <v>#DIV/0!</v>
      </c>
    </row>
    <row r="12" spans="1:15" x14ac:dyDescent="0.25">
      <c r="A12" s="9" t="str">
        <v>Asep Ridwan Subiana</v>
      </c>
      <c r="B12" s="1" t="s">
        <v>21</v>
      </c>
      <c r="C12" s="1" t="str">
        <f>VLOOKUP(A12,[1]Sheet1!H:H,1,FALSE)</f>
        <v>Asep Ridwan Subiana</v>
      </c>
      <c r="D12" s="1" t="str">
        <f>A12&amp;"-"&amp;B12&amp;"-"&amp;VLOOKUP(H12,Sheet1!$C$1:$D$7,2,FALSE)</f>
        <v>Asep Ridwan Subiana-OTHER PRODUCTION COST-1204</v>
      </c>
      <c r="E12" s="1" t="str">
        <f>VLOOKUP(D12,[1]Sheet1!D:E,2,FALSE)</f>
        <v>1204.631100</v>
      </c>
      <c r="G12" s="1" t="s">
        <v>22</v>
      </c>
      <c r="H12" s="2" t="s">
        <v>15</v>
      </c>
      <c r="I12" s="2" t="s">
        <v>25</v>
      </c>
      <c r="J12" s="9"/>
      <c r="K12" s="10">
        <v>15124.89</v>
      </c>
      <c r="L12" s="10"/>
      <c r="M12" s="10">
        <f t="shared" si="0"/>
        <v>15124.89</v>
      </c>
      <c r="N12" s="4">
        <f t="shared" si="1"/>
        <v>0.22275977882039114</v>
      </c>
      <c r="O12" s="4"/>
    </row>
    <row r="13" spans="1:15" x14ac:dyDescent="0.25">
      <c r="A13" s="9" t="str">
        <v>Asep Ridwan Subiana</v>
      </c>
      <c r="B13" s="1" t="s">
        <v>26</v>
      </c>
      <c r="C13" s="1" t="str">
        <f>VLOOKUP(A13,[1]Sheet1!H:H,1,FALSE)</f>
        <v>Asep Ridwan Subiana</v>
      </c>
      <c r="D13" s="1" t="str">
        <f>A13&amp;"-"&amp;B13&amp;"-"&amp;VLOOKUP(H13,Sheet1!$C$1:$D$7,2,FALSE)</f>
        <v>Asep Ridwan Subiana-PEMAKAIAN GENERAL MATERIAL-1201</v>
      </c>
      <c r="E13" s="1" t="s">
        <v>196</v>
      </c>
      <c r="G13" s="1" t="s">
        <v>27</v>
      </c>
      <c r="H13" s="2" t="s">
        <v>13</v>
      </c>
      <c r="I13" s="2" t="s">
        <v>28</v>
      </c>
      <c r="J13" s="9"/>
      <c r="K13" s="10">
        <v>639</v>
      </c>
      <c r="L13" s="10"/>
      <c r="M13" s="10">
        <f t="shared" si="0"/>
        <v>639</v>
      </c>
      <c r="N13" s="4">
        <f t="shared" si="1"/>
        <v>9.4112088528399175E-3</v>
      </c>
      <c r="O13" s="4"/>
    </row>
    <row r="14" spans="1:15" x14ac:dyDescent="0.25">
      <c r="A14" s="9" t="str">
        <v>Asep Ridwan Subiana</v>
      </c>
      <c r="B14" s="1" t="s">
        <v>26</v>
      </c>
      <c r="C14" s="1" t="str">
        <f>VLOOKUP(A14,[1]Sheet1!H:H,1,FALSE)</f>
        <v>Asep Ridwan Subiana</v>
      </c>
      <c r="D14" s="1" t="str">
        <f>A14&amp;"-"&amp;B14&amp;"-"&amp;VLOOKUP(H14,Sheet1!$C$1:$D$7,2,FALSE)</f>
        <v>Asep Ridwan Subiana-PEMAKAIAN GENERAL MATERIAL-1205</v>
      </c>
      <c r="E14" s="1" t="s">
        <v>197</v>
      </c>
      <c r="G14" s="1" t="s">
        <v>27</v>
      </c>
      <c r="H14" s="2" t="s">
        <v>24</v>
      </c>
      <c r="I14" s="2" t="s">
        <v>29</v>
      </c>
      <c r="J14" s="9"/>
      <c r="K14" s="10">
        <v>1265</v>
      </c>
      <c r="L14" s="10"/>
      <c r="M14" s="10">
        <f t="shared" si="0"/>
        <v>1265</v>
      </c>
      <c r="N14" s="4">
        <f t="shared" si="1"/>
        <v>1.8630953362820807E-2</v>
      </c>
      <c r="O14" s="4" t="e">
        <f t="shared" si="2"/>
        <v>#DIV/0!</v>
      </c>
    </row>
    <row r="15" spans="1:15" x14ac:dyDescent="0.25">
      <c r="A15" s="9" t="str">
        <v>Asep Ridwan Subiana</v>
      </c>
      <c r="B15" s="1" t="s">
        <v>26</v>
      </c>
      <c r="C15" s="1" t="str">
        <f>VLOOKUP(A15,[1]Sheet1!H:H,1,FALSE)</f>
        <v>Asep Ridwan Subiana</v>
      </c>
      <c r="D15" s="1" t="str">
        <f>A15&amp;"-"&amp;B15&amp;"-"&amp;VLOOKUP(H15,Sheet1!$C$1:$D$7,2,FALSE)</f>
        <v>Asep Ridwan Subiana-PEMAKAIAN GENERAL MATERIAL-1204</v>
      </c>
      <c r="E15" s="1" t="s">
        <v>198</v>
      </c>
      <c r="G15" s="1" t="s">
        <v>27</v>
      </c>
      <c r="H15" s="2" t="s">
        <v>15</v>
      </c>
      <c r="I15" s="2" t="s">
        <v>29</v>
      </c>
      <c r="J15" s="9"/>
      <c r="K15" s="10">
        <v>2489</v>
      </c>
      <c r="L15" s="10"/>
      <c r="M15" s="10">
        <f t="shared" si="0"/>
        <v>2489</v>
      </c>
      <c r="N15" s="4">
        <f t="shared" si="1"/>
        <v>3.6658057644316989E-2</v>
      </c>
      <c r="O15" s="4" t="e">
        <f t="shared" si="2"/>
        <v>#DIV/0!</v>
      </c>
    </row>
    <row r="16" spans="1:15" x14ac:dyDescent="0.25">
      <c r="A16" s="9" t="str">
        <v>Asep Ridwan Subiana</v>
      </c>
      <c r="B16" s="1" t="s">
        <v>30</v>
      </c>
      <c r="C16" s="1" t="str">
        <f>VLOOKUP(A16,[1]Sheet1!H:H,1,FALSE)</f>
        <v>Asep Ridwan Subiana</v>
      </c>
      <c r="D16" s="1" t="str">
        <f>A16&amp;"-"&amp;B16&amp;"-"&amp;VLOOKUP(H16,Sheet1!$C$1:$D$7,2,FALSE)</f>
        <v>Asep Ridwan Subiana-PEMAKAIAN PACKING-1201</v>
      </c>
      <c r="E16" s="38" t="s">
        <v>213</v>
      </c>
      <c r="F16" s="1" t="s">
        <v>192</v>
      </c>
      <c r="G16" s="1" t="s">
        <v>31</v>
      </c>
      <c r="H16" s="2" t="s">
        <v>13</v>
      </c>
      <c r="I16" s="2" t="s">
        <v>28</v>
      </c>
      <c r="J16" s="9"/>
      <c r="K16" s="10">
        <v>1025</v>
      </c>
      <c r="L16" s="10"/>
      <c r="M16" s="10">
        <f t="shared" si="0"/>
        <v>1025</v>
      </c>
      <c r="N16" s="4">
        <f t="shared" si="1"/>
        <v>1.5096227033115674E-2</v>
      </c>
      <c r="O16" s="4" t="e">
        <f t="shared" si="2"/>
        <v>#DIV/0!</v>
      </c>
    </row>
    <row r="17" spans="1:15" x14ac:dyDescent="0.25">
      <c r="A17" s="9" t="str">
        <v>Asep Ridwan Subiana</v>
      </c>
      <c r="B17" s="1" t="s">
        <v>32</v>
      </c>
      <c r="C17" s="1" t="str">
        <f>VLOOKUP(A17,[1]Sheet1!H:H,1,FALSE)</f>
        <v>Asep Ridwan Subiana</v>
      </c>
      <c r="D17" s="1" t="str">
        <f>A17&amp;"-"&amp;B17&amp;"-"&amp;VLOOKUP(H17,Sheet1!$C$1:$D$7,2,FALSE)</f>
        <v>Asep Ridwan Subiana-TRUCKING EXPENSES-1201</v>
      </c>
      <c r="E17" s="1" t="str">
        <f>VLOOKUP(D17,[1]Sheet1!D:E,2,FALSE)</f>
        <v>1201.720100</v>
      </c>
      <c r="G17" s="1" t="s">
        <v>33</v>
      </c>
      <c r="H17" s="2" t="s">
        <v>13</v>
      </c>
      <c r="I17" s="2" t="s">
        <v>34</v>
      </c>
      <c r="J17" s="9"/>
      <c r="K17" s="10">
        <v>8000</v>
      </c>
      <c r="L17" s="10"/>
      <c r="M17" s="10">
        <f t="shared" si="0"/>
        <v>8000</v>
      </c>
      <c r="N17" s="4">
        <f t="shared" si="1"/>
        <v>0.11782421099017111</v>
      </c>
      <c r="O17" s="4"/>
    </row>
    <row r="18" spans="1:15" x14ac:dyDescent="0.25">
      <c r="A18" s="9" t="str">
        <v>Asep Ridwan Subiana</v>
      </c>
      <c r="B18" s="1" t="s">
        <v>32</v>
      </c>
      <c r="C18" s="1" t="str">
        <f>VLOOKUP(A18,[1]Sheet1!H:H,1,FALSE)</f>
        <v>Asep Ridwan Subiana</v>
      </c>
      <c r="D18" s="1" t="str">
        <f>A18&amp;"-"&amp;B18&amp;"-"&amp;VLOOKUP(H18,Sheet1!$C$1:$D$7,2,FALSE)</f>
        <v>Asep Ridwan Subiana-TRUCKING EXPENSES-1205</v>
      </c>
      <c r="E18" s="1" t="s">
        <v>218</v>
      </c>
      <c r="F18" s="1" t="s">
        <v>235</v>
      </c>
      <c r="G18" s="1" t="s">
        <v>33</v>
      </c>
      <c r="H18" s="2" t="s">
        <v>24</v>
      </c>
      <c r="I18" s="2" t="s">
        <v>34</v>
      </c>
      <c r="J18" s="9"/>
      <c r="K18" s="10">
        <v>1000</v>
      </c>
      <c r="L18" s="10"/>
      <c r="M18" s="10">
        <f t="shared" si="0"/>
        <v>1000</v>
      </c>
      <c r="N18" s="4">
        <f t="shared" si="1"/>
        <v>1.4728026373771389E-2</v>
      </c>
      <c r="O18" s="4" t="e">
        <f t="shared" si="2"/>
        <v>#DIV/0!</v>
      </c>
    </row>
    <row r="19" spans="1:15" x14ac:dyDescent="0.25">
      <c r="A19" s="9" t="str">
        <v>Asep Ridwan Subiana</v>
      </c>
      <c r="B19" s="1" t="s">
        <v>32</v>
      </c>
      <c r="C19" s="1" t="str">
        <f>VLOOKUP(A19,[1]Sheet1!H:H,1,FALSE)</f>
        <v>Asep Ridwan Subiana</v>
      </c>
      <c r="D19" s="1" t="str">
        <f>A19&amp;"-"&amp;B19&amp;"-"&amp;VLOOKUP(H19,Sheet1!$C$1:$D$7,2,FALSE)</f>
        <v>Asep Ridwan Subiana-TRUCKING EXPENSES-1204</v>
      </c>
      <c r="E19" s="1" t="str">
        <f>VLOOKUP(D19,[1]Sheet1!D:E,2,FALSE)</f>
        <v>1204.720100</v>
      </c>
      <c r="G19" s="1" t="s">
        <v>33</v>
      </c>
      <c r="H19" s="2" t="s">
        <v>15</v>
      </c>
      <c r="I19" s="2" t="s">
        <v>34</v>
      </c>
      <c r="J19" s="9"/>
      <c r="K19" s="10">
        <v>1000</v>
      </c>
      <c r="L19" s="10"/>
      <c r="M19" s="10">
        <f t="shared" si="0"/>
        <v>1000</v>
      </c>
      <c r="N19" s="4">
        <f t="shared" si="1"/>
        <v>1.4728026373771389E-2</v>
      </c>
      <c r="O19" s="4" t="e">
        <f t="shared" si="2"/>
        <v>#DIV/0!</v>
      </c>
    </row>
    <row r="20" spans="1:15" x14ac:dyDescent="0.25">
      <c r="A20" s="11" t="s">
        <v>35</v>
      </c>
      <c r="B20" s="11"/>
      <c r="C20" s="1" t="e">
        <f>VLOOKUP(A20,[1]Sheet1!H:H,1,FALSE)</f>
        <v>#N/A</v>
      </c>
      <c r="D20" s="1" t="e">
        <f>A20&amp;"-"&amp;B20&amp;"-"&amp;VLOOKUP(H20,Sheet1!$C$1:$D$7,2,FALSE)</f>
        <v>#N/A</v>
      </c>
      <c r="E20" s="1" t="e">
        <f>VLOOKUP(D20,[1]Sheet1!D:E,2,FALSE)</f>
        <v>#N/A</v>
      </c>
      <c r="F20" s="11" t="s">
        <v>200</v>
      </c>
      <c r="G20" s="11"/>
      <c r="H20" s="12"/>
      <c r="I20" s="12"/>
      <c r="J20" s="11"/>
      <c r="K20" s="13">
        <f>SUM(K6:K19)</f>
        <v>67897.759999999995</v>
      </c>
      <c r="L20" s="14"/>
      <c r="M20" s="14"/>
      <c r="N20" s="15">
        <f>SUM(N6:N19)</f>
        <v>0.99999999999999989</v>
      </c>
      <c r="O20" s="16" t="e">
        <f>SUM(O6:O19)</f>
        <v>#DIV/0!</v>
      </c>
    </row>
    <row r="21" spans="1:15" x14ac:dyDescent="0.25">
      <c r="A21" s="9" t="s">
        <v>36</v>
      </c>
      <c r="B21" s="1" t="s">
        <v>37</v>
      </c>
      <c r="C21" s="1" t="str">
        <f>VLOOKUP(A21,[1]Sheet1!H:H,1,FALSE)</f>
        <v>Choeruman</v>
      </c>
      <c r="D21" s="1" t="str">
        <f>A21&amp;"-"&amp;B21&amp;"-"&amp;VLOOKUP(H21,Sheet1!$C$1:$D$7,2,FALSE)</f>
        <v>Choeruman-VENDOR EXPENSES-1201</v>
      </c>
      <c r="E21" s="1" t="str">
        <f>VLOOKUP(D21,[1]Sheet1!D:E,2,FALSE)</f>
        <v>1201.630600</v>
      </c>
      <c r="G21" s="1" t="s">
        <v>38</v>
      </c>
      <c r="H21" s="2" t="s">
        <v>13</v>
      </c>
      <c r="I21" s="2" t="s">
        <v>39</v>
      </c>
      <c r="J21" s="9"/>
      <c r="K21" s="10">
        <v>151561</v>
      </c>
      <c r="L21" s="9"/>
      <c r="M21" s="10">
        <f t="shared" ref="M21:M26" si="3">K21-L21</f>
        <v>151561</v>
      </c>
      <c r="N21" s="4">
        <f t="shared" ref="N21:N26" si="4">K21/$K$27</f>
        <v>0.65619333139484248</v>
      </c>
    </row>
    <row r="22" spans="1:15" x14ac:dyDescent="0.25">
      <c r="A22" s="9" t="str">
        <f>A21</f>
        <v>Choeruman</v>
      </c>
      <c r="B22" s="1" t="s">
        <v>37</v>
      </c>
      <c r="C22" s="1" t="str">
        <f>VLOOKUP(A22,[1]Sheet1!H:H,1,FALSE)</f>
        <v>Choeruman</v>
      </c>
      <c r="D22" s="1" t="str">
        <f>A22&amp;"-"&amp;B22&amp;"-"&amp;VLOOKUP(H22,Sheet1!$C$1:$D$7,2,FALSE)</f>
        <v>Choeruman-VENDOR EXPENSES-1205</v>
      </c>
      <c r="E22" s="1" t="str">
        <f>VLOOKUP(D22,[1]Sheet1!D:E,2,FALSE)</f>
        <v>1205.630600</v>
      </c>
      <c r="G22" s="1" t="s">
        <v>38</v>
      </c>
      <c r="H22" s="2" t="s">
        <v>24</v>
      </c>
      <c r="I22" s="2" t="s">
        <v>39</v>
      </c>
      <c r="J22" s="9"/>
      <c r="K22" s="10">
        <v>26883.15</v>
      </c>
      <c r="L22" s="9"/>
      <c r="M22" s="10">
        <f t="shared" si="3"/>
        <v>26883.15</v>
      </c>
      <c r="N22" s="4">
        <f t="shared" si="4"/>
        <v>0.11639236846475848</v>
      </c>
    </row>
    <row r="23" spans="1:15" x14ac:dyDescent="0.25">
      <c r="A23" s="9" t="str">
        <f t="shared" ref="A23:A26" si="5">A22</f>
        <v>Choeruman</v>
      </c>
      <c r="B23" s="1" t="s">
        <v>37</v>
      </c>
      <c r="C23" s="1" t="str">
        <f>VLOOKUP(A23,[1]Sheet1!H:H,1,FALSE)</f>
        <v>Choeruman</v>
      </c>
      <c r="D23" s="1" t="str">
        <f>A23&amp;"-"&amp;B23&amp;"-"&amp;VLOOKUP(H23,Sheet1!$C$1:$D$7,2,FALSE)</f>
        <v>Choeruman-VENDOR EXPENSES-1204</v>
      </c>
      <c r="E23" s="1" t="str">
        <f>VLOOKUP(D23,[1]Sheet1!D:E,2,FALSE)</f>
        <v>1204.630600</v>
      </c>
      <c r="G23" s="1" t="s">
        <v>38</v>
      </c>
      <c r="H23" s="2" t="s">
        <v>15</v>
      </c>
      <c r="I23" s="2" t="s">
        <v>40</v>
      </c>
      <c r="J23" s="9"/>
      <c r="K23" s="10">
        <v>32525.89</v>
      </c>
      <c r="L23" s="9"/>
      <c r="M23" s="10">
        <f t="shared" si="3"/>
        <v>32525.89</v>
      </c>
      <c r="N23" s="4">
        <f t="shared" si="4"/>
        <v>0.14082298292886819</v>
      </c>
    </row>
    <row r="24" spans="1:15" x14ac:dyDescent="0.25">
      <c r="A24" s="9" t="str">
        <f t="shared" si="5"/>
        <v>Choeruman</v>
      </c>
      <c r="B24" s="1" t="s">
        <v>37</v>
      </c>
      <c r="C24" s="1" t="str">
        <f>VLOOKUP(A24,[1]Sheet1!H:H,1,FALSE)</f>
        <v>Choeruman</v>
      </c>
      <c r="D24" s="1" t="str">
        <f>A24&amp;"-"&amp;B24&amp;"-"&amp;VLOOKUP(H24,Sheet1!$C$1:$D$7,2,FALSE)</f>
        <v>Choeruman-VENDOR EXPENSES-1201</v>
      </c>
      <c r="E24" s="1" t="str">
        <f>VLOOKUP(D24,[1]Sheet1!D:E,2,FALSE)</f>
        <v>1201.630600</v>
      </c>
      <c r="G24" s="1" t="s">
        <v>41</v>
      </c>
      <c r="H24" s="2" t="s">
        <v>13</v>
      </c>
      <c r="I24" s="2" t="s">
        <v>42</v>
      </c>
      <c r="J24" s="9"/>
      <c r="K24" s="10">
        <v>5000</v>
      </c>
      <c r="L24" s="9"/>
      <c r="M24" s="10">
        <f t="shared" si="3"/>
        <v>5000</v>
      </c>
      <c r="N24" s="4">
        <f t="shared" si="4"/>
        <v>2.1647829302882747E-2</v>
      </c>
    </row>
    <row r="25" spans="1:15" x14ac:dyDescent="0.25">
      <c r="A25" s="9" t="str">
        <f t="shared" si="5"/>
        <v>Choeruman</v>
      </c>
      <c r="B25" s="1" t="s">
        <v>37</v>
      </c>
      <c r="C25" s="1" t="str">
        <f>VLOOKUP(A25,[1]Sheet1!H:H,1,FALSE)</f>
        <v>Choeruman</v>
      </c>
      <c r="D25" s="1" t="str">
        <f>A25&amp;"-"&amp;B25&amp;"-"&amp;VLOOKUP(H25,Sheet1!$C$1:$D$7,2,FALSE)</f>
        <v>Choeruman-VENDOR EXPENSES-1205</v>
      </c>
      <c r="E25" s="1" t="str">
        <f>VLOOKUP(D25,[1]Sheet1!D:E,2,FALSE)</f>
        <v>1205.630600</v>
      </c>
      <c r="G25" s="1" t="s">
        <v>38</v>
      </c>
      <c r="H25" s="2" t="s">
        <v>24</v>
      </c>
      <c r="I25" s="2" t="s">
        <v>43</v>
      </c>
      <c r="J25" s="9"/>
      <c r="K25" s="10">
        <v>7500</v>
      </c>
      <c r="L25" s="9"/>
      <c r="M25" s="10">
        <f t="shared" si="3"/>
        <v>7500</v>
      </c>
      <c r="N25" s="4">
        <f t="shared" si="4"/>
        <v>3.2471743954324124E-2</v>
      </c>
    </row>
    <row r="26" spans="1:15" x14ac:dyDescent="0.25">
      <c r="A26" s="9" t="str">
        <f t="shared" si="5"/>
        <v>Choeruman</v>
      </c>
      <c r="B26" s="1" t="s">
        <v>37</v>
      </c>
      <c r="C26" s="1" t="str">
        <f>VLOOKUP(A26,[1]Sheet1!H:H,1,FALSE)</f>
        <v>Choeruman</v>
      </c>
      <c r="D26" s="1" t="str">
        <f>A26&amp;"-"&amp;B26&amp;"-"&amp;VLOOKUP(H26,Sheet1!$C$1:$D$7,2,FALSE)</f>
        <v>Choeruman-VENDOR EXPENSES-1204</v>
      </c>
      <c r="E26" s="1" t="str">
        <f>VLOOKUP(D26,[1]Sheet1!D:E,2,FALSE)</f>
        <v>1204.630600</v>
      </c>
      <c r="G26" s="1" t="s">
        <v>38</v>
      </c>
      <c r="H26" s="2" t="s">
        <v>15</v>
      </c>
      <c r="I26" s="2" t="s">
        <v>42</v>
      </c>
      <c r="J26" s="9"/>
      <c r="K26" s="10">
        <v>7500</v>
      </c>
      <c r="L26" s="9"/>
      <c r="M26" s="10">
        <f t="shared" si="3"/>
        <v>7500</v>
      </c>
      <c r="N26" s="4">
        <f t="shared" si="4"/>
        <v>3.2471743954324124E-2</v>
      </c>
    </row>
    <row r="27" spans="1:15" x14ac:dyDescent="0.25">
      <c r="A27" s="11" t="s">
        <v>35</v>
      </c>
      <c r="B27" s="11"/>
      <c r="C27" s="1" t="e">
        <f>VLOOKUP(A27,[1]Sheet1!H:H,1,FALSE)</f>
        <v>#N/A</v>
      </c>
      <c r="D27" s="1" t="e">
        <f>A27&amp;"-"&amp;B27&amp;"-"&amp;VLOOKUP(H27,Sheet1!$C$1:$D$7,2,FALSE)</f>
        <v>#N/A</v>
      </c>
      <c r="E27" s="1" t="e">
        <f>VLOOKUP(D27,[1]Sheet1!D:E,2,FALSE)</f>
        <v>#N/A</v>
      </c>
      <c r="F27" s="11" t="s">
        <v>200</v>
      </c>
      <c r="G27" s="11"/>
      <c r="H27" s="12"/>
      <c r="I27" s="12"/>
      <c r="J27" s="11"/>
      <c r="K27" s="13">
        <f>SUM(K21:K26)</f>
        <v>230970.03999999998</v>
      </c>
      <c r="L27" s="11"/>
      <c r="M27" s="11"/>
      <c r="N27" s="15">
        <f>SUM(N21:N26)</f>
        <v>1.0000000000000002</v>
      </c>
    </row>
    <row r="28" spans="1:15" s="46" customFormat="1" x14ac:dyDescent="0.25">
      <c r="A28" s="45" t="s">
        <v>195</v>
      </c>
      <c r="B28" s="46" t="s">
        <v>45</v>
      </c>
      <c r="C28" s="46" t="str">
        <f>VLOOKUP(A28,[1]Sheet1!H:H,1,FALSE)</f>
        <v>Firawaty/Fungfung</v>
      </c>
      <c r="D28" s="1" t="e">
        <f>A28&amp;"-"&amp;B28&amp;"-"&amp;VLOOKUP(H28,Sheet1!$C$1:$D$7,2,FALSE)</f>
        <v>#N/A</v>
      </c>
      <c r="E28" s="46" t="e">
        <f>VLOOKUP(D28,[1]Sheet1!D:E,2,FALSE)</f>
        <v>#N/A</v>
      </c>
      <c r="F28" s="46" t="s">
        <v>200</v>
      </c>
      <c r="H28" s="47"/>
      <c r="I28" s="47"/>
      <c r="K28" s="48"/>
      <c r="N28" s="49">
        <f>K28/$K$38</f>
        <v>0</v>
      </c>
    </row>
    <row r="29" spans="1:15" x14ac:dyDescent="0.25">
      <c r="A29" s="9" t="s">
        <v>195</v>
      </c>
      <c r="B29" s="1" t="s">
        <v>46</v>
      </c>
      <c r="C29" s="1" t="str">
        <f>VLOOKUP(A29,[1]Sheet1!H:H,1,FALSE)</f>
        <v>Firawaty/Fungfung</v>
      </c>
      <c r="D29" s="1" t="str">
        <f>A29&amp;"-"&amp;B29&amp;"-"&amp;VLOOKUP(H29,Sheet1!$C$1:$D$7,2,FALSE)</f>
        <v>Firawaty/Fungfung-FABRIC TESTED CHARGES-1201</v>
      </c>
      <c r="E29" s="1" t="str">
        <f>VLOOKUP(D29,[1]Sheet1!D:E,2,FALSE)</f>
        <v>1201.730300</v>
      </c>
      <c r="G29" s="1" t="s">
        <v>47</v>
      </c>
      <c r="H29" s="2" t="s">
        <v>13</v>
      </c>
      <c r="I29" s="2" t="s">
        <v>48</v>
      </c>
      <c r="J29" s="9" t="s">
        <v>49</v>
      </c>
      <c r="K29" s="10">
        <v>450</v>
      </c>
      <c r="L29" s="9"/>
      <c r="M29" s="10">
        <f t="shared" ref="M29:M37" si="6">K29-L29</f>
        <v>450</v>
      </c>
      <c r="N29" s="4">
        <f>K29/$K$38</f>
        <v>5.2941176470588235E-2</v>
      </c>
    </row>
    <row r="30" spans="1:15" x14ac:dyDescent="0.25">
      <c r="A30" s="9" t="s">
        <v>195</v>
      </c>
      <c r="B30" s="1" t="s">
        <v>46</v>
      </c>
      <c r="C30" s="1" t="str">
        <f>VLOOKUP(A30,[1]Sheet1!H:H,1,FALSE)</f>
        <v>Firawaty/Fungfung</v>
      </c>
      <c r="D30" s="1" t="str">
        <f>A30&amp;"-"&amp;B30&amp;"-"&amp;VLOOKUP(H30,Sheet1!$C$1:$D$7,2,FALSE)</f>
        <v>Firawaty/Fungfung-FABRIC TESTED CHARGES-1201</v>
      </c>
      <c r="E30" s="1" t="str">
        <f>VLOOKUP(D30,[1]Sheet1!D:E,2,FALSE)</f>
        <v>1201.730300</v>
      </c>
      <c r="G30" s="1" t="s">
        <v>47</v>
      </c>
      <c r="H30" s="2" t="s">
        <v>13</v>
      </c>
      <c r="I30" s="2" t="s">
        <v>50</v>
      </c>
      <c r="J30" s="9" t="s">
        <v>51</v>
      </c>
      <c r="K30" s="10">
        <v>450</v>
      </c>
      <c r="L30" s="9"/>
      <c r="M30" s="10">
        <f t="shared" si="6"/>
        <v>450</v>
      </c>
      <c r="N30" s="4">
        <f t="shared" ref="N30:N32" si="7">K30/$K$38</f>
        <v>5.2941176470588235E-2</v>
      </c>
    </row>
    <row r="31" spans="1:15" x14ac:dyDescent="0.25">
      <c r="A31" s="9" t="s">
        <v>195</v>
      </c>
      <c r="B31" s="1" t="s">
        <v>46</v>
      </c>
      <c r="C31" s="1" t="str">
        <f>VLOOKUP(A31,[1]Sheet1!H:H,1,FALSE)</f>
        <v>Firawaty/Fungfung</v>
      </c>
      <c r="D31" s="1" t="str">
        <f>A31&amp;"-"&amp;B31&amp;"-"&amp;VLOOKUP(H31,Sheet1!$C$1:$D$7,2,FALSE)</f>
        <v>Firawaty/Fungfung-FABRIC TESTED CHARGES-1201</v>
      </c>
      <c r="E31" s="1" t="str">
        <f>VLOOKUP(D31,[1]Sheet1!D:E,2,FALSE)</f>
        <v>1201.730300</v>
      </c>
      <c r="G31" s="1" t="s">
        <v>47</v>
      </c>
      <c r="H31" s="2" t="s">
        <v>13</v>
      </c>
      <c r="I31" s="2" t="s">
        <v>52</v>
      </c>
      <c r="J31" s="9" t="s">
        <v>53</v>
      </c>
      <c r="K31" s="10">
        <v>450</v>
      </c>
      <c r="L31" s="9"/>
      <c r="M31" s="10">
        <f t="shared" si="6"/>
        <v>450</v>
      </c>
      <c r="N31" s="4">
        <f t="shared" si="7"/>
        <v>5.2941176470588235E-2</v>
      </c>
    </row>
    <row r="32" spans="1:15" x14ac:dyDescent="0.25">
      <c r="A32" s="9" t="s">
        <v>195</v>
      </c>
      <c r="B32" s="1" t="s">
        <v>46</v>
      </c>
      <c r="C32" s="1" t="str">
        <f>VLOOKUP(A32,[1]Sheet1!H:H,1,FALSE)</f>
        <v>Firawaty/Fungfung</v>
      </c>
      <c r="D32" s="1" t="str">
        <f>A32&amp;"-"&amp;B32&amp;"-"&amp;VLOOKUP(H32,Sheet1!$C$1:$D$7,2,FALSE)</f>
        <v>Firawaty/Fungfung-FABRIC TESTED CHARGES-1201</v>
      </c>
      <c r="E32" s="1" t="str">
        <f>VLOOKUP(D32,[1]Sheet1!D:E,2,FALSE)</f>
        <v>1201.730300</v>
      </c>
      <c r="G32" s="1" t="s">
        <v>47</v>
      </c>
      <c r="H32" s="2" t="s">
        <v>13</v>
      </c>
      <c r="I32" s="2" t="s">
        <v>54</v>
      </c>
      <c r="J32" s="9" t="s">
        <v>55</v>
      </c>
      <c r="K32" s="10">
        <v>450</v>
      </c>
      <c r="L32" s="9"/>
      <c r="M32" s="10">
        <f t="shared" si="6"/>
        <v>450</v>
      </c>
      <c r="N32" s="4">
        <f t="shared" si="7"/>
        <v>5.2941176470588235E-2</v>
      </c>
    </row>
    <row r="33" spans="1:17" x14ac:dyDescent="0.25">
      <c r="A33" s="9" t="s">
        <v>195</v>
      </c>
      <c r="B33" s="46" t="s">
        <v>56</v>
      </c>
      <c r="C33" s="1" t="str">
        <f>VLOOKUP(A33,[1]Sheet1!H:H,1,FALSE)</f>
        <v>Firawaty/Fungfung</v>
      </c>
      <c r="D33" s="1" t="str">
        <f>A33&amp;"-"&amp;B33&amp;"-"&amp;VLOOKUP(H33,Sheet1!$C$1:$D$7,2,FALSE)</f>
        <v>Firawaty/Fungfung-SALES COMMISSION-1201</v>
      </c>
      <c r="E33" s="1" t="str">
        <f>VLOOKUP(D33,[1]Sheet1!D:E,2,FALSE)</f>
        <v>1201.730200</v>
      </c>
      <c r="G33" s="1" t="s">
        <v>57</v>
      </c>
      <c r="H33" s="2" t="s">
        <v>13</v>
      </c>
      <c r="I33" s="2" t="s">
        <v>54</v>
      </c>
      <c r="J33" s="9" t="s">
        <v>58</v>
      </c>
      <c r="K33" s="10">
        <v>6300</v>
      </c>
      <c r="L33" s="9"/>
      <c r="M33" s="10">
        <f t="shared" si="6"/>
        <v>6300</v>
      </c>
      <c r="N33" s="4">
        <f>K33/$K$38</f>
        <v>0.74117647058823533</v>
      </c>
      <c r="Q33" s="18"/>
    </row>
    <row r="34" spans="1:17" x14ac:dyDescent="0.25">
      <c r="A34" s="9" t="s">
        <v>195</v>
      </c>
      <c r="B34" s="1" t="s">
        <v>59</v>
      </c>
      <c r="C34" s="1" t="str">
        <f>VLOOKUP(A34,[1]Sheet1!H:H,1,FALSE)</f>
        <v>Firawaty/Fungfung</v>
      </c>
      <c r="D34" s="1" t="str">
        <f>A34&amp;"-"&amp;B34&amp;"-"&amp;VLOOKUP(H34,Sheet1!$C$1:$D$7,2,FALSE)</f>
        <v>Firawaty/Fungfung-SAMPLE EXPENSES-1201</v>
      </c>
      <c r="E34" s="1" t="str">
        <f>VLOOKUP(D34,[1]Sheet1!D:E,2,FALSE)</f>
        <v>1201.710200</v>
      </c>
      <c r="G34" s="1" t="s">
        <v>60</v>
      </c>
      <c r="H34" s="2" t="s">
        <v>13</v>
      </c>
      <c r="I34" s="2" t="s">
        <v>48</v>
      </c>
      <c r="J34" s="9" t="s">
        <v>49</v>
      </c>
      <c r="K34" s="10">
        <v>100</v>
      </c>
      <c r="L34" s="9">
        <v>352.15000000000003</v>
      </c>
      <c r="M34" s="10">
        <f t="shared" si="6"/>
        <v>-252.15000000000003</v>
      </c>
      <c r="N34" s="4">
        <f>K34/$K$38</f>
        <v>1.1764705882352941E-2</v>
      </c>
      <c r="Q34" s="18"/>
    </row>
    <row r="35" spans="1:17" x14ac:dyDescent="0.25">
      <c r="A35" s="9" t="s">
        <v>195</v>
      </c>
      <c r="B35" s="1" t="s">
        <v>59</v>
      </c>
      <c r="C35" s="1" t="str">
        <f>VLOOKUP(A35,[1]Sheet1!H:H,1,FALSE)</f>
        <v>Firawaty/Fungfung</v>
      </c>
      <c r="D35" s="1" t="str">
        <f>A35&amp;"-"&amp;B35&amp;"-"&amp;VLOOKUP(H35,Sheet1!$C$1:$D$7,2,FALSE)</f>
        <v>Firawaty/Fungfung-SAMPLE EXPENSES-1201</v>
      </c>
      <c r="E35" s="1" t="str">
        <f>VLOOKUP(D35,[1]Sheet1!D:E,2,FALSE)</f>
        <v>1201.710200</v>
      </c>
      <c r="G35" s="1" t="s">
        <v>60</v>
      </c>
      <c r="H35" s="2" t="s">
        <v>13</v>
      </c>
      <c r="I35" s="2" t="s">
        <v>50</v>
      </c>
      <c r="J35" s="9" t="s">
        <v>51</v>
      </c>
      <c r="K35" s="10">
        <v>100</v>
      </c>
      <c r="L35" s="9">
        <v>28.8</v>
      </c>
      <c r="M35" s="10">
        <f t="shared" si="6"/>
        <v>71.2</v>
      </c>
      <c r="N35" s="4">
        <f>K35/$K$38</f>
        <v>1.1764705882352941E-2</v>
      </c>
      <c r="Q35" s="19"/>
    </row>
    <row r="36" spans="1:17" x14ac:dyDescent="0.25">
      <c r="A36" s="9" t="s">
        <v>195</v>
      </c>
      <c r="B36" s="1" t="s">
        <v>59</v>
      </c>
      <c r="C36" s="1" t="str">
        <f>VLOOKUP(A36,[1]Sheet1!H:H,1,FALSE)</f>
        <v>Firawaty/Fungfung</v>
      </c>
      <c r="D36" s="1" t="str">
        <f>A36&amp;"-"&amp;B36&amp;"-"&amp;VLOOKUP(H36,Sheet1!$C$1:$D$7,2,FALSE)</f>
        <v>Firawaty/Fungfung-SAMPLE EXPENSES-1201</v>
      </c>
      <c r="E36" s="1" t="str">
        <f>VLOOKUP(D36,[1]Sheet1!D:E,2,FALSE)</f>
        <v>1201.710200</v>
      </c>
      <c r="G36" s="1" t="s">
        <v>60</v>
      </c>
      <c r="H36" s="2" t="s">
        <v>13</v>
      </c>
      <c r="I36" s="2" t="s">
        <v>52</v>
      </c>
      <c r="J36" s="9" t="s">
        <v>53</v>
      </c>
      <c r="K36" s="10">
        <v>100</v>
      </c>
      <c r="L36" s="9"/>
      <c r="M36" s="10">
        <f t="shared" si="6"/>
        <v>100</v>
      </c>
      <c r="N36" s="4">
        <f>K36/$K$38</f>
        <v>1.1764705882352941E-2</v>
      </c>
    </row>
    <row r="37" spans="1:17" x14ac:dyDescent="0.25">
      <c r="A37" s="9" t="s">
        <v>195</v>
      </c>
      <c r="B37" s="1" t="s">
        <v>59</v>
      </c>
      <c r="C37" s="1" t="str">
        <f>VLOOKUP(A37,[1]Sheet1!H:H,1,FALSE)</f>
        <v>Firawaty/Fungfung</v>
      </c>
      <c r="D37" s="1" t="str">
        <f>A37&amp;"-"&amp;B37&amp;"-"&amp;VLOOKUP(H37,Sheet1!$C$1:$D$7,2,FALSE)</f>
        <v>Firawaty/Fungfung-SAMPLE EXPENSES-1201</v>
      </c>
      <c r="E37" s="1" t="str">
        <f>VLOOKUP(D37,[1]Sheet1!D:E,2,FALSE)</f>
        <v>1201.710200</v>
      </c>
      <c r="G37" s="1" t="s">
        <v>60</v>
      </c>
      <c r="H37" s="2" t="s">
        <v>13</v>
      </c>
      <c r="I37" s="2" t="s">
        <v>54</v>
      </c>
      <c r="J37" s="9" t="s">
        <v>55</v>
      </c>
      <c r="K37" s="10">
        <v>100</v>
      </c>
      <c r="L37" s="9"/>
      <c r="M37" s="10">
        <f t="shared" si="6"/>
        <v>100</v>
      </c>
      <c r="N37" s="4">
        <f>K37/$K$38</f>
        <v>1.1764705882352941E-2</v>
      </c>
    </row>
    <row r="38" spans="1:17" x14ac:dyDescent="0.25">
      <c r="A38" s="11" t="s">
        <v>35</v>
      </c>
      <c r="B38" s="11"/>
      <c r="C38" s="1" t="e">
        <f>VLOOKUP(A38,[1]Sheet1!H:H,1,FALSE)</f>
        <v>#N/A</v>
      </c>
      <c r="D38" s="1" t="e">
        <f>A38&amp;"-"&amp;B38&amp;"-"&amp;VLOOKUP(H38,Sheet1!$C$1:$D$7,2,FALSE)</f>
        <v>#N/A</v>
      </c>
      <c r="E38" s="1" t="e">
        <f>VLOOKUP(D38,[1]Sheet1!D:E,2,FALSE)</f>
        <v>#N/A</v>
      </c>
      <c r="F38" s="11" t="s">
        <v>200</v>
      </c>
      <c r="G38" s="11"/>
      <c r="H38" s="12"/>
      <c r="I38" s="12"/>
      <c r="J38" s="11"/>
      <c r="K38" s="13">
        <f>SUM(K28:K37)</f>
        <v>8500</v>
      </c>
      <c r="L38" s="11"/>
      <c r="M38" s="11"/>
      <c r="N38" s="15">
        <f>SUM(N28:N37)</f>
        <v>0.99999999999999989</v>
      </c>
    </row>
    <row r="39" spans="1:17" s="46" customFormat="1" x14ac:dyDescent="0.25">
      <c r="A39" s="45" t="s">
        <v>195</v>
      </c>
      <c r="B39" s="46" t="s">
        <v>45</v>
      </c>
      <c r="C39" s="46" t="str">
        <f>VLOOKUP(A39,[1]Sheet1!H:H,1,FALSE)</f>
        <v>Firawaty/Fungfung</v>
      </c>
      <c r="D39" s="1" t="e">
        <f>A39&amp;"-"&amp;B39&amp;"-"&amp;VLOOKUP(H39,Sheet1!$C$1:$D$7,2,FALSE)</f>
        <v>#N/A</v>
      </c>
      <c r="E39" s="46" t="e">
        <f>VLOOKUP(D39,[1]Sheet1!D:E,2,FALSE)</f>
        <v>#N/A</v>
      </c>
      <c r="F39" s="46" t="s">
        <v>200</v>
      </c>
      <c r="H39" s="47"/>
      <c r="I39" s="47"/>
      <c r="K39" s="48"/>
      <c r="N39" s="49">
        <f>K39/$K$44</f>
        <v>0</v>
      </c>
    </row>
    <row r="40" spans="1:17" x14ac:dyDescent="0.25">
      <c r="A40" s="9" t="s">
        <v>195</v>
      </c>
      <c r="B40" s="1" t="s">
        <v>46</v>
      </c>
      <c r="C40" s="1" t="str">
        <f>VLOOKUP(A40,[1]Sheet1!H:H,1,FALSE)</f>
        <v>Firawaty/Fungfung</v>
      </c>
      <c r="D40" s="1" t="str">
        <f>A40&amp;"-"&amp;B40&amp;"-"&amp;VLOOKUP(H40,Sheet1!$C$1:$D$7,2,FALSE)</f>
        <v>Firawaty/Fungfung-FABRIC TESTED CHARGES-1201</v>
      </c>
      <c r="E40" s="1" t="str">
        <f>VLOOKUP(D40,[1]Sheet1!D:E,2,FALSE)</f>
        <v>1201.730300</v>
      </c>
      <c r="G40" s="1" t="s">
        <v>47</v>
      </c>
      <c r="H40" s="2" t="s">
        <v>13</v>
      </c>
      <c r="I40" s="2" t="s">
        <v>62</v>
      </c>
      <c r="J40" s="9" t="s">
        <v>63</v>
      </c>
      <c r="K40" s="10">
        <v>200</v>
      </c>
      <c r="L40" s="9"/>
      <c r="M40" s="10">
        <f t="shared" ref="M40:M43" si="8">K40-L40</f>
        <v>200</v>
      </c>
      <c r="N40" s="4">
        <f>K40/$K$44</f>
        <v>0.2</v>
      </c>
    </row>
    <row r="41" spans="1:17" x14ac:dyDescent="0.25">
      <c r="A41" s="9" t="s">
        <v>195</v>
      </c>
      <c r="B41" s="46" t="s">
        <v>56</v>
      </c>
      <c r="C41" s="1" t="str">
        <f>VLOOKUP(A41,[1]Sheet1!H:H,1,FALSE)</f>
        <v>Firawaty/Fungfung</v>
      </c>
      <c r="D41" s="1" t="str">
        <f>A41&amp;"-"&amp;B41&amp;"-"&amp;VLOOKUP(H41,Sheet1!$C$1:$D$7,2,FALSE)</f>
        <v>Firawaty/Fungfung-SALES COMMISSION-1201</v>
      </c>
      <c r="E41" s="1" t="str">
        <f>VLOOKUP(D41,[1]Sheet1!D:E,2,FALSE)</f>
        <v>1201.730200</v>
      </c>
      <c r="G41" s="1" t="s">
        <v>57</v>
      </c>
      <c r="H41" s="2" t="s">
        <v>13</v>
      </c>
      <c r="I41" s="2" t="s">
        <v>64</v>
      </c>
      <c r="J41" s="9" t="s">
        <v>65</v>
      </c>
      <c r="K41" s="10">
        <v>700</v>
      </c>
      <c r="L41" s="9"/>
      <c r="M41" s="10">
        <f t="shared" si="8"/>
        <v>700</v>
      </c>
      <c r="N41" s="4">
        <f>K41/$K$44</f>
        <v>0.7</v>
      </c>
    </row>
    <row r="42" spans="1:17" x14ac:dyDescent="0.25">
      <c r="A42" s="9" t="s">
        <v>195</v>
      </c>
      <c r="B42" s="1" t="s">
        <v>59</v>
      </c>
      <c r="C42" s="1" t="str">
        <f>VLOOKUP(A42,[1]Sheet1!H:H,1,FALSE)</f>
        <v>Firawaty/Fungfung</v>
      </c>
      <c r="D42" s="1" t="str">
        <f>A42&amp;"-"&amp;B42&amp;"-"&amp;VLOOKUP(H42,Sheet1!$C$1:$D$7,2,FALSE)</f>
        <v>Firawaty/Fungfung-SAMPLE EXPENSES-1201</v>
      </c>
      <c r="E42" s="1" t="str">
        <f>VLOOKUP(D42,[1]Sheet1!D:E,2,FALSE)</f>
        <v>1201.710200</v>
      </c>
      <c r="G42" s="1" t="s">
        <v>60</v>
      </c>
      <c r="H42" s="2" t="s">
        <v>13</v>
      </c>
      <c r="I42" s="2" t="s">
        <v>64</v>
      </c>
      <c r="J42" s="9" t="s">
        <v>63</v>
      </c>
      <c r="K42" s="10">
        <v>50</v>
      </c>
      <c r="L42" s="9"/>
      <c r="M42" s="10">
        <f t="shared" si="8"/>
        <v>50</v>
      </c>
      <c r="N42" s="4">
        <f>K42/$K$44</f>
        <v>0.05</v>
      </c>
    </row>
    <row r="43" spans="1:17" x14ac:dyDescent="0.25">
      <c r="A43" s="9" t="s">
        <v>195</v>
      </c>
      <c r="B43" s="1" t="s">
        <v>59</v>
      </c>
      <c r="C43" s="1" t="str">
        <f>VLOOKUP(A43,[1]Sheet1!H:H,1,FALSE)</f>
        <v>Firawaty/Fungfung</v>
      </c>
      <c r="D43" s="1" t="str">
        <f>A43&amp;"-"&amp;B43&amp;"-"&amp;VLOOKUP(H43,Sheet1!$C$1:$D$7,2,FALSE)</f>
        <v>Firawaty/Fungfung-SAMPLE EXPENSES-1201</v>
      </c>
      <c r="E43" s="1" t="str">
        <f>VLOOKUP(D43,[1]Sheet1!D:E,2,FALSE)</f>
        <v>1201.710200</v>
      </c>
      <c r="G43" s="1" t="s">
        <v>60</v>
      </c>
      <c r="H43" s="2" t="s">
        <v>13</v>
      </c>
      <c r="I43" s="2" t="s">
        <v>66</v>
      </c>
      <c r="J43" s="9" t="s">
        <v>67</v>
      </c>
      <c r="K43" s="10">
        <v>50</v>
      </c>
      <c r="L43" s="9"/>
      <c r="M43" s="10">
        <f t="shared" si="8"/>
        <v>50</v>
      </c>
      <c r="N43" s="4">
        <f>K43/$K$44</f>
        <v>0.05</v>
      </c>
    </row>
    <row r="44" spans="1:17" x14ac:dyDescent="0.25">
      <c r="A44" s="11" t="s">
        <v>35</v>
      </c>
      <c r="B44" s="11"/>
      <c r="C44" s="1" t="e">
        <f>VLOOKUP(A44,[1]Sheet1!H:H,1,FALSE)</f>
        <v>#N/A</v>
      </c>
      <c r="D44" s="1" t="e">
        <f>A44&amp;"-"&amp;B44&amp;"-"&amp;VLOOKUP(H44,Sheet1!$C$1:$D$7,2,FALSE)</f>
        <v>#N/A</v>
      </c>
      <c r="E44" s="1" t="e">
        <f>VLOOKUP(D44,[1]Sheet1!D:E,2,FALSE)</f>
        <v>#N/A</v>
      </c>
      <c r="F44" s="11" t="s">
        <v>200</v>
      </c>
      <c r="G44" s="11"/>
      <c r="H44" s="12"/>
      <c r="I44" s="12"/>
      <c r="J44" s="11"/>
      <c r="K44" s="13">
        <f>SUM(K39:K43)</f>
        <v>1000</v>
      </c>
      <c r="L44" s="11"/>
      <c r="M44" s="11"/>
      <c r="N44" s="15">
        <f>SUM(N39:N43)</f>
        <v>1</v>
      </c>
    </row>
    <row r="45" spans="1:17" x14ac:dyDescent="0.25">
      <c r="A45" s="9" t="s">
        <v>68</v>
      </c>
      <c r="B45" s="1" t="s">
        <v>69</v>
      </c>
      <c r="C45" s="1" t="str">
        <f>VLOOKUP(A45,[1]Sheet1!H:H,1,FALSE)</f>
        <v>Owi Wijaya</v>
      </c>
      <c r="D45" s="1" t="str">
        <f>A45&amp;"-"&amp;B45&amp;"-"&amp;VLOOKUP(H45,Sheet1!$C$1:$D$7,2,FALSE)</f>
        <v>Owi Wijaya-AIR FREIGHT-1201</v>
      </c>
      <c r="E45" s="1" t="s">
        <v>201</v>
      </c>
      <c r="G45" s="1" t="s">
        <v>70</v>
      </c>
      <c r="H45" s="2" t="s">
        <v>13</v>
      </c>
      <c r="I45" s="2" t="s">
        <v>19</v>
      </c>
      <c r="J45" s="9"/>
      <c r="L45" s="9"/>
      <c r="M45" s="10">
        <f t="shared" ref="M45:M99" si="9">K45-L45</f>
        <v>0</v>
      </c>
      <c r="N45" s="4">
        <f>K45/$K$100</f>
        <v>0</v>
      </c>
    </row>
    <row r="46" spans="1:17" x14ac:dyDescent="0.25">
      <c r="A46" s="9" t="str">
        <f t="shared" ref="A46:A99" si="10">A45</f>
        <v>Owi Wijaya</v>
      </c>
      <c r="B46" s="1" t="s">
        <v>71</v>
      </c>
      <c r="C46" s="1" t="str">
        <f>VLOOKUP(A46,[1]Sheet1!H:H,1,FALSE)</f>
        <v>Owi Wijaya</v>
      </c>
      <c r="D46" s="1" t="str">
        <f>A46&amp;"-"&amp;B46&amp;"-"&amp;VLOOKUP(H46,Sheet1!$C$1:$D$7,2,FALSE)</f>
        <v>Owi Wijaya-BUSINESS TRIP EXPENSES-1201</v>
      </c>
      <c r="E46" s="1" t="str">
        <f>VLOOKUP(D46,[1]Sheet1!D:E,2,FALSE)</f>
        <v>1201.812100</v>
      </c>
      <c r="G46" s="1" t="s">
        <v>72</v>
      </c>
      <c r="H46" s="2" t="s">
        <v>13</v>
      </c>
      <c r="I46" s="2" t="s">
        <v>73</v>
      </c>
      <c r="J46" s="9"/>
      <c r="K46" s="10">
        <v>4917.96</v>
      </c>
      <c r="L46" s="9"/>
      <c r="M46" s="10">
        <f t="shared" si="9"/>
        <v>4917.96</v>
      </c>
      <c r="N46" s="4">
        <f t="shared" ref="N46:N99" si="11">K46/$K$100</f>
        <v>5.6433869134324049E-2</v>
      </c>
    </row>
    <row r="47" spans="1:17" x14ac:dyDescent="0.25">
      <c r="A47" s="9" t="str">
        <f t="shared" si="10"/>
        <v>Owi Wijaya</v>
      </c>
      <c r="B47" s="1" t="s">
        <v>74</v>
      </c>
      <c r="C47" s="1" t="str">
        <f>VLOOKUP(A47,[1]Sheet1!H:H,1,FALSE)</f>
        <v>Owi Wijaya</v>
      </c>
      <c r="D47" s="1" t="str">
        <f>A47&amp;"-"&amp;B47&amp;"-"&amp;VLOOKUP(H47,Sheet1!$C$1:$D$7,2,FALSE)</f>
        <v>Owi Wijaya-CONTRIBUTION COST-1201</v>
      </c>
      <c r="E47" s="1" t="str">
        <f>VLOOKUP(D47,[1]Sheet1!D:E,2,FALSE)</f>
        <v>1201.807100</v>
      </c>
      <c r="G47" s="1" t="s">
        <v>75</v>
      </c>
      <c r="H47" s="2" t="s">
        <v>13</v>
      </c>
      <c r="I47" s="2" t="s">
        <v>76</v>
      </c>
      <c r="J47" s="9"/>
      <c r="K47" s="10">
        <v>281</v>
      </c>
      <c r="L47" s="9"/>
      <c r="M47" s="10">
        <f t="shared" si="9"/>
        <v>281</v>
      </c>
      <c r="N47" s="4">
        <f t="shared" si="11"/>
        <v>3.2244908919033619E-3</v>
      </c>
    </row>
    <row r="48" spans="1:17" x14ac:dyDescent="0.25">
      <c r="A48" s="9" t="str">
        <f t="shared" si="10"/>
        <v>Owi Wijaya</v>
      </c>
      <c r="B48" s="1" t="s">
        <v>74</v>
      </c>
      <c r="C48" s="1" t="str">
        <f>VLOOKUP(A48,[1]Sheet1!H:H,1,FALSE)</f>
        <v>Owi Wijaya</v>
      </c>
      <c r="D48" s="1" t="str">
        <f>A48&amp;"-"&amp;B48&amp;"-"&amp;VLOOKUP(H48,Sheet1!$C$1:$D$7,2,FALSE)</f>
        <v>Owi Wijaya-CONTRIBUTION COST-1204</v>
      </c>
      <c r="E48" s="1" t="s">
        <v>219</v>
      </c>
      <c r="F48" s="1" t="s">
        <v>235</v>
      </c>
      <c r="G48" s="1" t="s">
        <v>75</v>
      </c>
      <c r="H48" s="2" t="s">
        <v>15</v>
      </c>
      <c r="I48" s="2" t="s">
        <v>76</v>
      </c>
      <c r="J48" s="9"/>
      <c r="K48" s="10">
        <v>64.58</v>
      </c>
      <c r="L48" s="9"/>
      <c r="M48" s="10">
        <f t="shared" si="9"/>
        <v>64.58</v>
      </c>
      <c r="N48" s="4">
        <f t="shared" si="11"/>
        <v>7.4105915231003239E-4</v>
      </c>
    </row>
    <row r="49" spans="1:14" x14ac:dyDescent="0.25">
      <c r="A49" s="9" t="str">
        <f t="shared" si="10"/>
        <v>Owi Wijaya</v>
      </c>
      <c r="B49" s="1" t="s">
        <v>77</v>
      </c>
      <c r="C49" s="1" t="str">
        <f>VLOOKUP(A49,[1]Sheet1!H:H,1,FALSE)</f>
        <v>Owi Wijaya</v>
      </c>
      <c r="D49" s="1" t="str">
        <f>A49&amp;"-"&amp;B49&amp;"-"&amp;VLOOKUP(H49,Sheet1!$C$1:$D$7,2,FALSE)</f>
        <v>Owi Wijaya-ELECTRICITY-1201</v>
      </c>
      <c r="E49" s="1" t="str">
        <f>VLOOKUP(D49,[1]Sheet1!D:E,2,FALSE)</f>
        <v>1201.630400</v>
      </c>
      <c r="G49" s="1" t="s">
        <v>78</v>
      </c>
      <c r="H49" s="2" t="s">
        <v>13</v>
      </c>
      <c r="I49" s="2" t="s">
        <v>76</v>
      </c>
      <c r="J49" s="9"/>
      <c r="K49" s="10">
        <v>2027.63</v>
      </c>
      <c r="L49" s="9"/>
      <c r="M49" s="10">
        <f t="shared" si="9"/>
        <v>2027.63</v>
      </c>
      <c r="N49" s="4">
        <f t="shared" si="11"/>
        <v>2.3267168922242044E-2</v>
      </c>
    </row>
    <row r="50" spans="1:14" x14ac:dyDescent="0.25">
      <c r="A50" s="9" t="str">
        <f t="shared" si="10"/>
        <v>Owi Wijaya</v>
      </c>
      <c r="B50" s="1" t="s">
        <v>79</v>
      </c>
      <c r="C50" s="1" t="str">
        <f>VLOOKUP(A50,[1]Sheet1!H:H,1,FALSE)</f>
        <v>Owi Wijaya</v>
      </c>
      <c r="D50" s="1" t="str">
        <f>A50&amp;"-"&amp;B50&amp;"-"&amp;VLOOKUP(H50,Sheet1!$C$1:$D$7,2,FALSE)</f>
        <v>Owi Wijaya-ENTERTAINMENT-1201</v>
      </c>
      <c r="E50" s="1" t="str">
        <f>VLOOKUP(D50,[1]Sheet1!D:E,2,FALSE)</f>
        <v>1201.813100</v>
      </c>
      <c r="G50" s="1" t="s">
        <v>80</v>
      </c>
      <c r="H50" s="2" t="s">
        <v>13</v>
      </c>
      <c r="I50" s="2" t="s">
        <v>76</v>
      </c>
      <c r="J50" s="9"/>
      <c r="K50" s="10">
        <v>1453.67</v>
      </c>
      <c r="L50" s="9"/>
      <c r="M50" s="10">
        <f t="shared" si="9"/>
        <v>1453.67</v>
      </c>
      <c r="N50" s="4">
        <f t="shared" si="11"/>
        <v>1.6680945462039718E-2</v>
      </c>
    </row>
    <row r="51" spans="1:14" x14ac:dyDescent="0.25">
      <c r="A51" s="9" t="str">
        <f t="shared" si="10"/>
        <v>Owi Wijaya</v>
      </c>
      <c r="B51" s="1" t="s">
        <v>81</v>
      </c>
      <c r="C51" s="1" t="str">
        <f>VLOOKUP(A51,[1]Sheet1!H:H,1,FALSE)</f>
        <v>Owi Wijaya</v>
      </c>
      <c r="D51" s="1" t="str">
        <f>A51&amp;"-"&amp;B51&amp;"-"&amp;VLOOKUP(H51,Sheet1!$C$1:$D$7,2,FALSE)</f>
        <v>Owi Wijaya-FACTORY SUPPLIES EXPENSE-1201</v>
      </c>
      <c r="E51" s="1" t="str">
        <f>VLOOKUP(D51,[1]Sheet1!D:E,2,FALSE)</f>
        <v>1201.630300</v>
      </c>
      <c r="G51" s="1" t="s">
        <v>82</v>
      </c>
      <c r="H51" s="2" t="s">
        <v>13</v>
      </c>
      <c r="I51" s="2" t="s">
        <v>83</v>
      </c>
      <c r="J51" s="9"/>
      <c r="K51" s="10">
        <v>531</v>
      </c>
      <c r="L51" s="9"/>
      <c r="M51" s="10">
        <f t="shared" si="9"/>
        <v>531</v>
      </c>
      <c r="N51" s="4">
        <f t="shared" si="11"/>
        <v>6.0932550306074208E-3</v>
      </c>
    </row>
    <row r="52" spans="1:14" x14ac:dyDescent="0.25">
      <c r="A52" s="9" t="str">
        <f t="shared" si="10"/>
        <v>Owi Wijaya</v>
      </c>
      <c r="B52" s="1" t="s">
        <v>158</v>
      </c>
      <c r="C52" s="1" t="str">
        <f>VLOOKUP(A52,[1]Sheet1!H:H,1,FALSE)</f>
        <v>Owi Wijaya</v>
      </c>
      <c r="D52" s="1" t="str">
        <f>A52&amp;"-"&amp;B52&amp;"-"&amp;VLOOKUP(H52,Sheet1!$C$1:$D$7,2,FALSE)</f>
        <v>Owi Wijaya-FARE ALLOWANCE-1201</v>
      </c>
      <c r="E52" s="1" t="str">
        <f>VLOOKUP(D52,[1]Sheet1!D:E,2,FALSE)</f>
        <v>1201.630200</v>
      </c>
      <c r="G52" s="1" t="s">
        <v>85</v>
      </c>
      <c r="H52" s="2" t="s">
        <v>13</v>
      </c>
      <c r="I52" s="2" t="s">
        <v>76</v>
      </c>
      <c r="J52" s="9"/>
      <c r="K52" s="10">
        <v>2429</v>
      </c>
      <c r="L52" s="9"/>
      <c r="M52" s="10">
        <f t="shared" si="9"/>
        <v>2429</v>
      </c>
      <c r="N52" s="4">
        <f t="shared" si="11"/>
        <v>2.7872912371648635E-2</v>
      </c>
    </row>
    <row r="53" spans="1:14" x14ac:dyDescent="0.25">
      <c r="A53" s="9" t="str">
        <f t="shared" si="10"/>
        <v>Owi Wijaya</v>
      </c>
      <c r="B53" s="1" t="s">
        <v>158</v>
      </c>
      <c r="C53" s="1" t="str">
        <f>VLOOKUP(A53,[1]Sheet1!H:H,1,FALSE)</f>
        <v>Owi Wijaya</v>
      </c>
      <c r="D53" s="1" t="str">
        <f>A53&amp;"-"&amp;B53&amp;"-"&amp;VLOOKUP(H53,Sheet1!$C$1:$D$7,2,FALSE)</f>
        <v>Owi Wijaya-FARE ALLOWANCE-1201</v>
      </c>
      <c r="E53" s="1" t="str">
        <f>VLOOKUP(D53,[1]Sheet1!D:E,2,FALSE)</f>
        <v>1201.630200</v>
      </c>
      <c r="G53" s="1" t="s">
        <v>87</v>
      </c>
      <c r="H53" s="2" t="s">
        <v>13</v>
      </c>
      <c r="I53" s="2" t="s">
        <v>76</v>
      </c>
      <c r="J53" s="9"/>
      <c r="K53" s="10">
        <v>200</v>
      </c>
      <c r="L53" s="9"/>
      <c r="M53" s="10">
        <f t="shared" si="9"/>
        <v>200</v>
      </c>
      <c r="N53" s="4">
        <f t="shared" si="11"/>
        <v>2.2950113109632469E-3</v>
      </c>
    </row>
    <row r="54" spans="1:14" x14ac:dyDescent="0.25">
      <c r="A54" s="9" t="str">
        <f t="shared" si="10"/>
        <v>Owi Wijaya</v>
      </c>
      <c r="B54" s="1" t="s">
        <v>88</v>
      </c>
      <c r="C54" s="1" t="str">
        <f>VLOOKUP(A54,[1]Sheet1!H:H,1,FALSE)</f>
        <v>Owi Wijaya</v>
      </c>
      <c r="D54" s="1" t="str">
        <f>A54&amp;"-"&amp;B54&amp;"-"&amp;VLOOKUP(H54,Sheet1!$C$1:$D$7,2,FALSE)</f>
        <v>Owi Wijaya-FREIGHT IN-1201</v>
      </c>
      <c r="E54" s="1" t="str">
        <f>VLOOKUP(D54,[1]Sheet1!D:E,2,FALSE)</f>
        <v>1201.630530</v>
      </c>
      <c r="G54" s="1" t="s">
        <v>89</v>
      </c>
      <c r="H54" s="2" t="s">
        <v>13</v>
      </c>
      <c r="I54" s="2" t="s">
        <v>76</v>
      </c>
      <c r="J54" s="9"/>
      <c r="K54" s="10">
        <v>3004.76</v>
      </c>
      <c r="L54" s="9"/>
      <c r="M54" s="10">
        <f t="shared" si="9"/>
        <v>3004.76</v>
      </c>
      <c r="N54" s="4">
        <f t="shared" si="11"/>
        <v>3.4479790933649633E-2</v>
      </c>
    </row>
    <row r="55" spans="1:14" x14ac:dyDescent="0.25">
      <c r="A55" s="9" t="str">
        <f t="shared" si="10"/>
        <v>Owi Wijaya</v>
      </c>
      <c r="B55" s="1" t="s">
        <v>88</v>
      </c>
      <c r="C55" s="1" t="str">
        <f>VLOOKUP(A55,[1]Sheet1!H:H,1,FALSE)</f>
        <v>Owi Wijaya</v>
      </c>
      <c r="D55" s="1" t="str">
        <f>A55&amp;"-"&amp;B55&amp;"-"&amp;VLOOKUP(H55,Sheet1!$C$1:$D$7,2,FALSE)</f>
        <v>Owi Wijaya-FREIGHT IN-1204</v>
      </c>
      <c r="E55" s="1" t="s">
        <v>220</v>
      </c>
      <c r="F55" s="1" t="s">
        <v>235</v>
      </c>
      <c r="G55" s="1" t="s">
        <v>89</v>
      </c>
      <c r="H55" s="2" t="s">
        <v>15</v>
      </c>
      <c r="I55" s="2" t="s">
        <v>76</v>
      </c>
      <c r="J55" s="9"/>
      <c r="K55" s="10">
        <v>1543.55</v>
      </c>
      <c r="L55" s="9"/>
      <c r="M55" s="10">
        <f t="shared" si="9"/>
        <v>1543.55</v>
      </c>
      <c r="N55" s="4">
        <f t="shared" si="11"/>
        <v>1.7712323545186599E-2</v>
      </c>
    </row>
    <row r="56" spans="1:14" x14ac:dyDescent="0.25">
      <c r="A56" s="9" t="str">
        <f t="shared" si="10"/>
        <v>Owi Wijaya</v>
      </c>
      <c r="B56" s="1" t="s">
        <v>90</v>
      </c>
      <c r="C56" s="1" t="str">
        <f>VLOOKUP(A56,[1]Sheet1!H:H,1,FALSE)</f>
        <v>Owi Wijaya</v>
      </c>
      <c r="D56" s="1" t="str">
        <f>A56&amp;"-"&amp;B56&amp;"-"&amp;VLOOKUP(H56,Sheet1!$C$1:$D$7,2,FALSE)</f>
        <v>Owi Wijaya-FUEL FOR MOTOR VEHICLE-1201</v>
      </c>
      <c r="E56" s="1" t="str">
        <f>VLOOKUP(D56,[1]Sheet1!D:E,2,FALSE)</f>
        <v>1201.808100</v>
      </c>
      <c r="G56" s="1" t="s">
        <v>91</v>
      </c>
      <c r="H56" s="2" t="s">
        <v>13</v>
      </c>
      <c r="I56" s="2" t="s">
        <v>76</v>
      </c>
      <c r="J56" s="9"/>
      <c r="K56" s="10">
        <v>938.47</v>
      </c>
      <c r="L56" s="9"/>
      <c r="M56" s="10">
        <f t="shared" si="9"/>
        <v>938.47</v>
      </c>
      <c r="N56" s="4">
        <f t="shared" si="11"/>
        <v>1.0768996324998392E-2</v>
      </c>
    </row>
    <row r="57" spans="1:14" x14ac:dyDescent="0.25">
      <c r="A57" s="9" t="str">
        <f t="shared" si="10"/>
        <v>Owi Wijaya</v>
      </c>
      <c r="B57" s="1" t="s">
        <v>90</v>
      </c>
      <c r="C57" s="1" t="str">
        <f>VLOOKUP(A57,[1]Sheet1!H:H,1,FALSE)</f>
        <v>Owi Wijaya</v>
      </c>
      <c r="D57" s="1" t="str">
        <f>A57&amp;"-"&amp;B57&amp;"-"&amp;VLOOKUP(H57,Sheet1!$C$1:$D$7,2,FALSE)</f>
        <v>Owi Wijaya-FUEL FOR MOTOR VEHICLE-1205</v>
      </c>
      <c r="E57" s="1" t="s">
        <v>221</v>
      </c>
      <c r="F57" s="1" t="s">
        <v>235</v>
      </c>
      <c r="G57" s="1" t="s">
        <v>91</v>
      </c>
      <c r="H57" s="2" t="s">
        <v>24</v>
      </c>
      <c r="I57" s="2" t="s">
        <v>76</v>
      </c>
      <c r="J57" s="9"/>
      <c r="K57" s="10">
        <v>175.55</v>
      </c>
      <c r="L57" s="9"/>
      <c r="M57" s="10">
        <f t="shared" si="9"/>
        <v>175.55</v>
      </c>
      <c r="N57" s="4">
        <f t="shared" si="11"/>
        <v>2.0144461781979902E-3</v>
      </c>
    </row>
    <row r="58" spans="1:14" x14ac:dyDescent="0.25">
      <c r="A58" s="9" t="str">
        <f t="shared" si="10"/>
        <v>Owi Wijaya</v>
      </c>
      <c r="B58" s="1" t="s">
        <v>90</v>
      </c>
      <c r="C58" s="1" t="str">
        <f>VLOOKUP(A58,[1]Sheet1!H:H,1,FALSE)</f>
        <v>Owi Wijaya</v>
      </c>
      <c r="D58" s="1" t="str">
        <f>A58&amp;"-"&amp;B58&amp;"-"&amp;VLOOKUP(H58,Sheet1!$C$1:$D$7,2,FALSE)</f>
        <v>Owi Wijaya-FUEL FOR MOTOR VEHICLE-1204</v>
      </c>
      <c r="E58" s="1" t="s">
        <v>222</v>
      </c>
      <c r="F58" s="1" t="s">
        <v>235</v>
      </c>
      <c r="G58" s="1" t="s">
        <v>91</v>
      </c>
      <c r="H58" s="2" t="s">
        <v>15</v>
      </c>
      <c r="I58" s="2" t="s">
        <v>76</v>
      </c>
      <c r="J58" s="9"/>
      <c r="K58" s="10">
        <v>2294.39</v>
      </c>
      <c r="L58" s="9"/>
      <c r="M58" s="10">
        <f t="shared" si="9"/>
        <v>2294.39</v>
      </c>
      <c r="N58" s="4">
        <f t="shared" si="11"/>
        <v>2.632825500880482E-2</v>
      </c>
    </row>
    <row r="59" spans="1:14" x14ac:dyDescent="0.25">
      <c r="A59" s="9" t="str">
        <f t="shared" si="10"/>
        <v>Owi Wijaya</v>
      </c>
      <c r="B59" s="1" t="s">
        <v>92</v>
      </c>
      <c r="C59" s="1" t="str">
        <f>VLOOKUP(A59,[1]Sheet1!H:H,1,FALSE)</f>
        <v>Owi Wijaya</v>
      </c>
      <c r="D59" s="1" t="str">
        <f>A59&amp;"-"&amp;B59&amp;"-"&amp;VLOOKUP(H59,Sheet1!$C$1:$D$7,2,FALSE)</f>
        <v>Owi Wijaya-INSURANCEEXP.OFBUILD.&amp;-1201</v>
      </c>
      <c r="E59" s="1" t="s">
        <v>203</v>
      </c>
      <c r="F59" s="1" t="s">
        <v>192</v>
      </c>
      <c r="G59" s="1" t="s">
        <v>93</v>
      </c>
      <c r="H59" s="2" t="s">
        <v>13</v>
      </c>
      <c r="I59" s="2" t="s">
        <v>76</v>
      </c>
      <c r="J59" s="9"/>
      <c r="K59" s="10">
        <v>1987.05</v>
      </c>
      <c r="L59" s="9"/>
      <c r="M59" s="10">
        <f t="shared" si="9"/>
        <v>1987.05</v>
      </c>
      <c r="N59" s="4">
        <f t="shared" si="11"/>
        <v>2.2801511127247598E-2</v>
      </c>
    </row>
    <row r="60" spans="1:14" x14ac:dyDescent="0.25">
      <c r="A60" s="9" t="str">
        <f t="shared" si="10"/>
        <v>Owi Wijaya</v>
      </c>
      <c r="B60" s="1" t="s">
        <v>92</v>
      </c>
      <c r="C60" s="1" t="str">
        <f>VLOOKUP(A60,[1]Sheet1!H:H,1,FALSE)</f>
        <v>Owi Wijaya</v>
      </c>
      <c r="D60" s="1" t="str">
        <f>A60&amp;"-"&amp;B60&amp;"-"&amp;VLOOKUP(H60,Sheet1!$C$1:$D$7,2,FALSE)</f>
        <v>Owi Wijaya-INSURANCEEXP.OFBUILD.&amp;-1204</v>
      </c>
      <c r="E60" s="1" t="s">
        <v>204</v>
      </c>
      <c r="F60" s="1" t="s">
        <v>192</v>
      </c>
      <c r="G60" s="1" t="s">
        <v>93</v>
      </c>
      <c r="H60" s="2" t="s">
        <v>15</v>
      </c>
      <c r="I60" s="2" t="s">
        <v>76</v>
      </c>
      <c r="J60" s="9"/>
      <c r="K60" s="10">
        <v>1692.67</v>
      </c>
      <c r="L60" s="9"/>
      <c r="M60" s="10">
        <f t="shared" si="9"/>
        <v>1692.67</v>
      </c>
      <c r="N60" s="4">
        <f t="shared" si="11"/>
        <v>1.9423483978640799E-2</v>
      </c>
    </row>
    <row r="61" spans="1:14" x14ac:dyDescent="0.25">
      <c r="A61" s="9" t="str">
        <f t="shared" si="10"/>
        <v>Owi Wijaya</v>
      </c>
      <c r="B61" s="1" t="s">
        <v>94</v>
      </c>
      <c r="C61" s="1" t="str">
        <f>VLOOKUP(A61,[1]Sheet1!H:H,1,FALSE)</f>
        <v>Owi Wijaya</v>
      </c>
      <c r="D61" s="1" t="str">
        <f>A61&amp;"-"&amp;B61&amp;"-"&amp;VLOOKUP(H61,Sheet1!$C$1:$D$7,2,FALSE)</f>
        <v>Owi Wijaya-INTERNET EXPENSES-1201</v>
      </c>
      <c r="E61" s="1" t="str">
        <f>VLOOKUP(D61,[1]Sheet1!D:E,2,FALSE)</f>
        <v>1201.802140</v>
      </c>
      <c r="G61" s="1" t="s">
        <v>95</v>
      </c>
      <c r="H61" s="2" t="s">
        <v>13</v>
      </c>
      <c r="I61" s="2" t="s">
        <v>76</v>
      </c>
      <c r="J61" s="9"/>
      <c r="K61" s="10">
        <v>569</v>
      </c>
      <c r="L61" s="9"/>
      <c r="M61" s="10">
        <f t="shared" si="9"/>
        <v>569</v>
      </c>
      <c r="N61" s="4">
        <f t="shared" si="11"/>
        <v>6.5293071796904377E-3</v>
      </c>
    </row>
    <row r="62" spans="1:14" x14ac:dyDescent="0.25">
      <c r="A62" s="9" t="str">
        <f t="shared" si="10"/>
        <v>Owi Wijaya</v>
      </c>
      <c r="B62" s="1" t="s">
        <v>94</v>
      </c>
      <c r="C62" s="1" t="str">
        <f>VLOOKUP(A62,[1]Sheet1!H:H,1,FALSE)</f>
        <v>Owi Wijaya</v>
      </c>
      <c r="D62" s="1" t="str">
        <f>A62&amp;"-"&amp;B62&amp;"-"&amp;VLOOKUP(H62,Sheet1!$C$1:$D$7,2,FALSE)</f>
        <v>Owi Wijaya-INTERNET EXPENSES-1204</v>
      </c>
      <c r="E62" s="1" t="s">
        <v>223</v>
      </c>
      <c r="F62" s="1" t="s">
        <v>235</v>
      </c>
      <c r="G62" s="1" t="s">
        <v>95</v>
      </c>
      <c r="H62" s="2" t="s">
        <v>15</v>
      </c>
      <c r="I62" s="2" t="s">
        <v>76</v>
      </c>
      <c r="J62" s="9"/>
      <c r="K62" s="10">
        <v>300</v>
      </c>
      <c r="L62" s="9"/>
      <c r="M62" s="10">
        <f t="shared" si="9"/>
        <v>300</v>
      </c>
      <c r="N62" s="4">
        <f t="shared" si="11"/>
        <v>3.4425169664448704E-3</v>
      </c>
    </row>
    <row r="63" spans="1:14" x14ac:dyDescent="0.25">
      <c r="A63" s="9" t="str">
        <f t="shared" si="10"/>
        <v>Owi Wijaya</v>
      </c>
      <c r="B63" s="1" t="s">
        <v>96</v>
      </c>
      <c r="C63" s="1" t="str">
        <f>VLOOKUP(A63,[1]Sheet1!H:H,1,FALSE)</f>
        <v>Owi Wijaya</v>
      </c>
      <c r="D63" s="1" t="str">
        <f>A63&amp;"-"&amp;B63&amp;"-"&amp;VLOOKUP(H63,Sheet1!$C$1:$D$7,2,FALSE)</f>
        <v>Owi Wijaya-JAMSOSTEK-1201</v>
      </c>
      <c r="E63" s="1" t="str">
        <f>VLOOKUP(D63,[1]Sheet1!D:E,2,FALSE)</f>
        <v>1201.801160</v>
      </c>
      <c r="G63" s="1" t="s">
        <v>97</v>
      </c>
      <c r="H63" s="2" t="s">
        <v>13</v>
      </c>
      <c r="I63" s="2" t="s">
        <v>98</v>
      </c>
      <c r="J63" s="9"/>
      <c r="K63" s="10">
        <v>2288.86</v>
      </c>
      <c r="L63" s="9"/>
      <c r="M63" s="10">
        <f t="shared" si="9"/>
        <v>2288.86</v>
      </c>
      <c r="N63" s="4">
        <f t="shared" si="11"/>
        <v>2.6264797946056691E-2</v>
      </c>
    </row>
    <row r="64" spans="1:14" x14ac:dyDescent="0.25">
      <c r="A64" s="9" t="str">
        <f t="shared" si="10"/>
        <v>Owi Wijaya</v>
      </c>
      <c r="B64" s="1" t="s">
        <v>99</v>
      </c>
      <c r="C64" s="1" t="str">
        <f>VLOOKUP(A64,[1]Sheet1!H:H,1,FALSE)</f>
        <v>Owi Wijaya</v>
      </c>
      <c r="D64" s="1" t="str">
        <f>A64&amp;"-"&amp;B64&amp;"-"&amp;VLOOKUP(H64,Sheet1!$C$1:$D$7,2,FALSE)</f>
        <v>Owi Wijaya-LABOR COST-1201</v>
      </c>
      <c r="E64" s="1" t="str">
        <f>VLOOKUP(D64,[1]Sheet1!D:E,2,FALSE)</f>
        <v>1201.630110</v>
      </c>
      <c r="G64" s="1" t="s">
        <v>100</v>
      </c>
      <c r="H64" s="2" t="s">
        <v>13</v>
      </c>
      <c r="I64" s="2" t="s">
        <v>101</v>
      </c>
      <c r="J64" s="9"/>
      <c r="K64" s="10">
        <v>36500.160000000003</v>
      </c>
      <c r="L64" s="9"/>
      <c r="M64" s="10">
        <f t="shared" si="9"/>
        <v>36500.160000000003</v>
      </c>
      <c r="N64" s="4">
        <f t="shared" si="11"/>
        <v>0.4188414002598414</v>
      </c>
    </row>
    <row r="65" spans="1:14" x14ac:dyDescent="0.25">
      <c r="A65" s="9" t="str">
        <f t="shared" si="10"/>
        <v>Owi Wijaya</v>
      </c>
      <c r="B65" s="1" t="s">
        <v>102</v>
      </c>
      <c r="C65" s="1" t="str">
        <f>VLOOKUP(A65,[1]Sheet1!H:H,1,FALSE)</f>
        <v>Owi Wijaya</v>
      </c>
      <c r="D65" s="1" t="str">
        <f>A65&amp;"-"&amp;B65&amp;"-"&amp;VLOOKUP(H65,Sheet1!$C$1:$D$7,2,FALSE)</f>
        <v>Owi Wijaya-LEGAL EXPENSES-1201</v>
      </c>
      <c r="E65" s="1" t="str">
        <f>VLOOKUP(D65,[1]Sheet1!D:E,2,FALSE)</f>
        <v>1201.809100</v>
      </c>
      <c r="G65" s="1" t="s">
        <v>103</v>
      </c>
      <c r="H65" s="2" t="s">
        <v>13</v>
      </c>
      <c r="I65" s="2" t="s">
        <v>76</v>
      </c>
      <c r="J65" s="9"/>
      <c r="K65" s="10">
        <v>1440.17</v>
      </c>
      <c r="L65" s="9"/>
      <c r="M65" s="10">
        <f t="shared" si="9"/>
        <v>1440.17</v>
      </c>
      <c r="N65" s="4">
        <f t="shared" si="11"/>
        <v>1.6526032198549697E-2</v>
      </c>
    </row>
    <row r="66" spans="1:14" x14ac:dyDescent="0.25">
      <c r="A66" s="9" t="str">
        <f t="shared" si="10"/>
        <v>Owi Wijaya</v>
      </c>
      <c r="B66" s="1" t="s">
        <v>102</v>
      </c>
      <c r="C66" s="1" t="str">
        <f>VLOOKUP(A66,[1]Sheet1!H:H,1,FALSE)</f>
        <v>Owi Wijaya</v>
      </c>
      <c r="D66" s="1" t="str">
        <f>A66&amp;"-"&amp;B66&amp;"-"&amp;VLOOKUP(H66,Sheet1!$C$1:$D$7,2,FALSE)</f>
        <v>Owi Wijaya-LEGAL EXPENSES-1206</v>
      </c>
      <c r="E66" s="1" t="s">
        <v>224</v>
      </c>
      <c r="F66" s="1" t="s">
        <v>235</v>
      </c>
      <c r="G66" s="1" t="s">
        <v>103</v>
      </c>
      <c r="H66" s="2" t="s">
        <v>104</v>
      </c>
      <c r="I66" s="2" t="s">
        <v>76</v>
      </c>
      <c r="J66" s="9"/>
      <c r="K66" s="10">
        <v>14.27</v>
      </c>
      <c r="L66" s="9"/>
      <c r="M66" s="10">
        <f t="shared" si="9"/>
        <v>14.27</v>
      </c>
      <c r="N66" s="4">
        <f t="shared" si="11"/>
        <v>1.6374905703722768E-4</v>
      </c>
    </row>
    <row r="67" spans="1:14" x14ac:dyDescent="0.25">
      <c r="A67" s="9" t="str">
        <f t="shared" si="10"/>
        <v>Owi Wijaya</v>
      </c>
      <c r="B67" s="1" t="s">
        <v>102</v>
      </c>
      <c r="C67" s="1" t="str">
        <f>VLOOKUP(A67,[1]Sheet1!H:H,1,FALSE)</f>
        <v>Owi Wijaya</v>
      </c>
      <c r="D67" s="1" t="str">
        <f>A67&amp;"-"&amp;B67&amp;"-"&amp;VLOOKUP(H67,Sheet1!$C$1:$D$7,2,FALSE)</f>
        <v>Owi Wijaya-LEGAL EXPENSES-1205</v>
      </c>
      <c r="E67" s="1" t="s">
        <v>225</v>
      </c>
      <c r="F67" s="1" t="s">
        <v>235</v>
      </c>
      <c r="G67" s="1" t="s">
        <v>103</v>
      </c>
      <c r="H67" s="2" t="s">
        <v>24</v>
      </c>
      <c r="I67" s="2" t="s">
        <v>76</v>
      </c>
      <c r="J67" s="9"/>
      <c r="K67" s="10">
        <v>35.56</v>
      </c>
      <c r="L67" s="9"/>
      <c r="M67" s="10">
        <f t="shared" si="9"/>
        <v>35.56</v>
      </c>
      <c r="N67" s="4">
        <f t="shared" si="11"/>
        <v>4.0805301108926532E-4</v>
      </c>
    </row>
    <row r="68" spans="1:14" x14ac:dyDescent="0.25">
      <c r="A68" s="9" t="str">
        <f t="shared" si="10"/>
        <v>Owi Wijaya</v>
      </c>
      <c r="B68" s="1" t="s">
        <v>102</v>
      </c>
      <c r="C68" s="1" t="str">
        <f>VLOOKUP(A68,[1]Sheet1!H:H,1,FALSE)</f>
        <v>Owi Wijaya</v>
      </c>
      <c r="D68" s="1" t="str">
        <f>A68&amp;"-"&amp;B68&amp;"-"&amp;VLOOKUP(H68,Sheet1!$C$1:$D$7,2,FALSE)</f>
        <v>Owi Wijaya-LEGAL EXPENSES-1204</v>
      </c>
      <c r="E68" s="1" t="s">
        <v>226</v>
      </c>
      <c r="F68" s="1" t="s">
        <v>235</v>
      </c>
      <c r="G68" s="1" t="s">
        <v>103</v>
      </c>
      <c r="H68" s="2" t="s">
        <v>15</v>
      </c>
      <c r="I68" s="2" t="s">
        <v>76</v>
      </c>
      <c r="J68" s="9"/>
      <c r="K68" s="10">
        <v>9.69</v>
      </c>
      <c r="L68" s="9"/>
      <c r="M68" s="10">
        <f t="shared" si="9"/>
        <v>9.69</v>
      </c>
      <c r="N68" s="4">
        <f t="shared" si="11"/>
        <v>1.1119329801616931E-4</v>
      </c>
    </row>
    <row r="69" spans="1:14" x14ac:dyDescent="0.25">
      <c r="A69" s="9" t="str">
        <f t="shared" si="10"/>
        <v>Owi Wijaya</v>
      </c>
      <c r="B69" s="1" t="s">
        <v>105</v>
      </c>
      <c r="C69" s="1" t="str">
        <f>VLOOKUP(A69,[1]Sheet1!H:H,1,FALSE)</f>
        <v>Owi Wijaya</v>
      </c>
      <c r="D69" s="1" t="str">
        <f>A69&amp;"-"&amp;B69&amp;"-"&amp;VLOOKUP(H69,Sheet1!$C$1:$D$7,2,FALSE)</f>
        <v>Owi Wijaya-MAINT.&amp;REP.BUILDING-1201</v>
      </c>
      <c r="E69" s="1" t="str">
        <f>VLOOKUP(D69,[1]Sheet1!D:E,2,FALSE)</f>
        <v>1201.630710</v>
      </c>
      <c r="G69" s="1" t="s">
        <v>106</v>
      </c>
      <c r="H69" s="2" t="s">
        <v>13</v>
      </c>
      <c r="I69" s="2" t="s">
        <v>76</v>
      </c>
      <c r="J69" s="9"/>
      <c r="K69" s="10">
        <v>400</v>
      </c>
      <c r="L69" s="9"/>
      <c r="M69" s="10">
        <f t="shared" si="9"/>
        <v>400</v>
      </c>
      <c r="N69" s="4">
        <f t="shared" si="11"/>
        <v>4.5900226219264938E-3</v>
      </c>
    </row>
    <row r="70" spans="1:14" x14ac:dyDescent="0.25">
      <c r="A70" s="9" t="str">
        <f t="shared" si="10"/>
        <v>Owi Wijaya</v>
      </c>
      <c r="B70" s="1" t="s">
        <v>107</v>
      </c>
      <c r="C70" s="1" t="str">
        <f>VLOOKUP(A70,[1]Sheet1!H:H,1,FALSE)</f>
        <v>Owi Wijaya</v>
      </c>
      <c r="D70" s="1" t="str">
        <f>A70&amp;"-"&amp;B70&amp;"-"&amp;VLOOKUP(H70,Sheet1!$C$1:$D$7,2,FALSE)</f>
        <v>Owi Wijaya-MAINT.&amp;REP.ELECTRICITY-1201</v>
      </c>
      <c r="E70" s="1" t="str">
        <f>VLOOKUP(D70,[1]Sheet1!D:E,2,FALSE)</f>
        <v>1201.630770</v>
      </c>
      <c r="G70" s="1" t="s">
        <v>108</v>
      </c>
      <c r="H70" s="2" t="s">
        <v>13</v>
      </c>
      <c r="I70" s="2" t="s">
        <v>83</v>
      </c>
      <c r="J70" s="9"/>
      <c r="K70" s="10">
        <v>100</v>
      </c>
      <c r="L70" s="9"/>
      <c r="M70" s="10">
        <f t="shared" si="9"/>
        <v>100</v>
      </c>
      <c r="N70" s="4">
        <f t="shared" si="11"/>
        <v>1.1475056554816235E-3</v>
      </c>
    </row>
    <row r="71" spans="1:14" x14ac:dyDescent="0.25">
      <c r="A71" s="9" t="str">
        <f t="shared" si="10"/>
        <v>Owi Wijaya</v>
      </c>
      <c r="B71" s="1" t="s">
        <v>109</v>
      </c>
      <c r="C71" s="1" t="str">
        <f>VLOOKUP(A71,[1]Sheet1!H:H,1,FALSE)</f>
        <v>Owi Wijaya</v>
      </c>
      <c r="D71" s="1" t="str">
        <f>A71&amp;"-"&amp;B71&amp;"-"&amp;VLOOKUP(H71,Sheet1!$C$1:$D$7,2,FALSE)</f>
        <v>Owi Wijaya-MAINT.&amp;REP.GEN&amp;BOILER-1201</v>
      </c>
      <c r="E71" s="1" t="str">
        <f>VLOOKUP(D71,[1]Sheet1!D:E,2,FALSE)</f>
        <v>1201.630750</v>
      </c>
      <c r="G71" s="1" t="s">
        <v>110</v>
      </c>
      <c r="H71" s="2" t="s">
        <v>13</v>
      </c>
      <c r="I71" s="2" t="s">
        <v>83</v>
      </c>
      <c r="J71" s="9"/>
      <c r="K71" s="10">
        <v>100</v>
      </c>
      <c r="L71" s="9"/>
      <c r="M71" s="10">
        <f t="shared" si="9"/>
        <v>100</v>
      </c>
      <c r="N71" s="4">
        <f t="shared" si="11"/>
        <v>1.1475056554816235E-3</v>
      </c>
    </row>
    <row r="72" spans="1:14" x14ac:dyDescent="0.25">
      <c r="A72" s="9" t="str">
        <f t="shared" si="10"/>
        <v>Owi Wijaya</v>
      </c>
      <c r="B72" s="1" t="s">
        <v>111</v>
      </c>
      <c r="C72" s="1" t="str">
        <f>VLOOKUP(A72,[1]Sheet1!H:H,1,FALSE)</f>
        <v>Owi Wijaya</v>
      </c>
      <c r="D72" s="1" t="str">
        <f>A72&amp;"-"&amp;B72&amp;"-"&amp;VLOOKUP(H72,Sheet1!$C$1:$D$7,2,FALSE)</f>
        <v>Owi Wijaya-MAINT.&amp;REP.MACHINERIE-1201</v>
      </c>
      <c r="E72" s="1" t="str">
        <f>VLOOKUP(D72,[1]Sheet1!D:E,2,FALSE)</f>
        <v>1201.630720</v>
      </c>
      <c r="G72" s="1" t="s">
        <v>112</v>
      </c>
      <c r="H72" s="2" t="s">
        <v>13</v>
      </c>
      <c r="I72" s="2" t="s">
        <v>83</v>
      </c>
      <c r="J72" s="9"/>
      <c r="K72" s="10">
        <v>100</v>
      </c>
      <c r="L72" s="9"/>
      <c r="M72" s="10">
        <f t="shared" si="9"/>
        <v>100</v>
      </c>
      <c r="N72" s="4">
        <f t="shared" si="11"/>
        <v>1.1475056554816235E-3</v>
      </c>
    </row>
    <row r="73" spans="1:14" x14ac:dyDescent="0.25">
      <c r="A73" s="9" t="str">
        <f t="shared" si="10"/>
        <v>Owi Wijaya</v>
      </c>
      <c r="B73" s="1" t="s">
        <v>113</v>
      </c>
      <c r="C73" s="1" t="str">
        <f>VLOOKUP(A73,[1]Sheet1!H:H,1,FALSE)</f>
        <v>Owi Wijaya</v>
      </c>
      <c r="D73" s="1" t="str">
        <f>A73&amp;"-"&amp;B73&amp;"-"&amp;VLOOKUP(H73,Sheet1!$C$1:$D$7,2,FALSE)</f>
        <v>Owi Wijaya-MAINT.&amp;REP.MOTORVEHICLE-1201</v>
      </c>
      <c r="E73" s="1" t="str">
        <f>VLOOKUP(D73,[1]Sheet1!D:E,2,FALSE)</f>
        <v>1201.630760</v>
      </c>
      <c r="G73" s="1" t="s">
        <v>114</v>
      </c>
      <c r="H73" s="2" t="s">
        <v>13</v>
      </c>
      <c r="I73" s="2" t="s">
        <v>83</v>
      </c>
      <c r="J73" s="9"/>
      <c r="K73" s="10">
        <v>100</v>
      </c>
      <c r="L73" s="9"/>
      <c r="M73" s="10">
        <f t="shared" si="9"/>
        <v>100</v>
      </c>
      <c r="N73" s="4">
        <f t="shared" si="11"/>
        <v>1.1475056554816235E-3</v>
      </c>
    </row>
    <row r="74" spans="1:14" x14ac:dyDescent="0.25">
      <c r="A74" s="9" t="str">
        <f t="shared" si="10"/>
        <v>Owi Wijaya</v>
      </c>
      <c r="B74" s="1" t="s">
        <v>113</v>
      </c>
      <c r="C74" s="1" t="str">
        <f>VLOOKUP(A74,[1]Sheet1!H:H,1,FALSE)</f>
        <v>Owi Wijaya</v>
      </c>
      <c r="D74" s="1" t="str">
        <f>A74&amp;"-"&amp;B74&amp;"-"&amp;VLOOKUP(H74,Sheet1!$C$1:$D$7,2,FALSE)</f>
        <v>Owi Wijaya-MAINT.&amp;REP.MOTORVEHICLE-1205</v>
      </c>
      <c r="E74" s="1" t="s">
        <v>227</v>
      </c>
      <c r="F74" s="1" t="s">
        <v>235</v>
      </c>
      <c r="G74" s="1" t="s">
        <v>114</v>
      </c>
      <c r="H74" s="2" t="s">
        <v>24</v>
      </c>
      <c r="I74" s="2" t="s">
        <v>76</v>
      </c>
      <c r="J74" s="9"/>
      <c r="K74" s="10">
        <v>250</v>
      </c>
      <c r="L74" s="9"/>
      <c r="M74" s="10">
        <f t="shared" si="9"/>
        <v>250</v>
      </c>
      <c r="N74" s="4">
        <f t="shared" si="11"/>
        <v>2.8687641387040589E-3</v>
      </c>
    </row>
    <row r="75" spans="1:14" x14ac:dyDescent="0.25">
      <c r="A75" s="9" t="str">
        <f t="shared" si="10"/>
        <v>Owi Wijaya</v>
      </c>
      <c r="B75" s="1" t="s">
        <v>113</v>
      </c>
      <c r="C75" s="1" t="str">
        <f>VLOOKUP(A75,[1]Sheet1!H:H,1,FALSE)</f>
        <v>Owi Wijaya</v>
      </c>
      <c r="D75" s="1" t="str">
        <f>A75&amp;"-"&amp;B75&amp;"-"&amp;VLOOKUP(H75,Sheet1!$C$1:$D$7,2,FALSE)</f>
        <v>Owi Wijaya-MAINT.&amp;REP.MOTORVEHICLE-1204</v>
      </c>
      <c r="E75" s="1" t="s">
        <v>228</v>
      </c>
      <c r="F75" s="1" t="s">
        <v>235</v>
      </c>
      <c r="G75" s="1" t="s">
        <v>114</v>
      </c>
      <c r="H75" s="2" t="s">
        <v>15</v>
      </c>
      <c r="I75" s="2" t="s">
        <v>76</v>
      </c>
      <c r="J75" s="9"/>
      <c r="K75" s="10">
        <v>300</v>
      </c>
      <c r="L75" s="9"/>
      <c r="M75" s="10">
        <f t="shared" si="9"/>
        <v>300</v>
      </c>
      <c r="N75" s="4">
        <f t="shared" si="11"/>
        <v>3.4425169664448704E-3</v>
      </c>
    </row>
    <row r="76" spans="1:14" x14ac:dyDescent="0.25">
      <c r="A76" s="9" t="str">
        <f t="shared" si="10"/>
        <v>Owi Wijaya</v>
      </c>
      <c r="B76" s="1" t="s">
        <v>115</v>
      </c>
      <c r="C76" s="1" t="str">
        <f>VLOOKUP(A76,[1]Sheet1!H:H,1,FALSE)</f>
        <v>Owi Wijaya</v>
      </c>
      <c r="D76" s="1" t="str">
        <f>A76&amp;"-"&amp;B76&amp;"-"&amp;VLOOKUP(H76,Sheet1!$C$1:$D$7,2,FALSE)</f>
        <v>Owi Wijaya-MAINT.&amp;REP.PLANTEQUI-1201</v>
      </c>
      <c r="E76" s="1" t="str">
        <f>VLOOKUP(D76,[1]Sheet1!D:E,2,FALSE)</f>
        <v>1201.630730</v>
      </c>
      <c r="G76" s="1" t="s">
        <v>116</v>
      </c>
      <c r="H76" s="2" t="s">
        <v>13</v>
      </c>
      <c r="I76" s="2" t="s">
        <v>83</v>
      </c>
      <c r="J76" s="9"/>
      <c r="K76" s="10">
        <v>100</v>
      </c>
      <c r="L76" s="9"/>
      <c r="M76" s="10">
        <f t="shared" si="9"/>
        <v>100</v>
      </c>
      <c r="N76" s="4">
        <f t="shared" si="11"/>
        <v>1.1475056554816235E-3</v>
      </c>
    </row>
    <row r="77" spans="1:14" x14ac:dyDescent="0.25">
      <c r="A77" s="9" t="str">
        <f t="shared" si="10"/>
        <v>Owi Wijaya</v>
      </c>
      <c r="B77" s="1" t="s">
        <v>117</v>
      </c>
      <c r="C77" s="1" t="str">
        <f>VLOOKUP(A77,[1]Sheet1!H:H,1,FALSE)</f>
        <v>Owi Wijaya</v>
      </c>
      <c r="D77" s="1" t="str">
        <f>A77&amp;"-"&amp;B77&amp;"-"&amp;VLOOKUP(H77,Sheet1!$C$1:$D$7,2,FALSE)</f>
        <v>Owi Wijaya-MAINT.&amp;REP.WATERINSTL.-1201</v>
      </c>
      <c r="E77" s="1" t="str">
        <f>VLOOKUP(D77,[1]Sheet1!D:E,2,FALSE)</f>
        <v>1201.630740</v>
      </c>
      <c r="G77" s="1" t="s">
        <v>118</v>
      </c>
      <c r="H77" s="2" t="s">
        <v>13</v>
      </c>
      <c r="I77" s="2" t="s">
        <v>83</v>
      </c>
      <c r="J77" s="9"/>
      <c r="K77" s="10">
        <v>100</v>
      </c>
      <c r="L77" s="9"/>
      <c r="M77" s="10">
        <f t="shared" si="9"/>
        <v>100</v>
      </c>
      <c r="N77" s="4">
        <f t="shared" si="11"/>
        <v>1.1475056554816235E-3</v>
      </c>
    </row>
    <row r="78" spans="1:14" x14ac:dyDescent="0.25">
      <c r="A78" s="9" t="str">
        <f t="shared" si="10"/>
        <v>Owi Wijaya</v>
      </c>
      <c r="B78" s="1" t="s">
        <v>119</v>
      </c>
      <c r="C78" s="1" t="str">
        <f>VLOOKUP(A78,[1]Sheet1!H:H,1,FALSE)</f>
        <v>Owi Wijaya</v>
      </c>
      <c r="D78" s="1" t="str">
        <f>A78&amp;"-"&amp;B78&amp;"-"&amp;VLOOKUP(H78,Sheet1!$C$1:$D$7,2,FALSE)</f>
        <v>Owi Wijaya-MAINT.OFFICEEQUIP.-1201</v>
      </c>
      <c r="E78" s="1" t="str">
        <f>VLOOKUP(D78,[1]Sheet1!D:E,2,FALSE)</f>
        <v>1201.810110</v>
      </c>
      <c r="G78" s="1" t="s">
        <v>120</v>
      </c>
      <c r="H78" s="2" t="s">
        <v>13</v>
      </c>
      <c r="I78" s="2" t="s">
        <v>76</v>
      </c>
      <c r="J78" s="9"/>
      <c r="K78" s="10">
        <v>328.75</v>
      </c>
      <c r="L78" s="9"/>
      <c r="M78" s="10">
        <f t="shared" si="9"/>
        <v>328.75</v>
      </c>
      <c r="N78" s="4">
        <f t="shared" si="11"/>
        <v>3.7724248423958375E-3</v>
      </c>
    </row>
    <row r="79" spans="1:14" x14ac:dyDescent="0.25">
      <c r="A79" s="9" t="str">
        <f t="shared" si="10"/>
        <v>Owi Wijaya</v>
      </c>
      <c r="B79" s="1" t="s">
        <v>119</v>
      </c>
      <c r="C79" s="1" t="str">
        <f>VLOOKUP(A79,[1]Sheet1!H:H,1,FALSE)</f>
        <v>Owi Wijaya</v>
      </c>
      <c r="D79" s="1" t="str">
        <f>A79&amp;"-"&amp;B79&amp;"-"&amp;VLOOKUP(H79,Sheet1!$C$1:$D$7,2,FALSE)</f>
        <v>Owi Wijaya-MAINT.OFFICEEQUIP.-1206</v>
      </c>
      <c r="E79" s="1" t="s">
        <v>229</v>
      </c>
      <c r="F79" s="1" t="s">
        <v>235</v>
      </c>
      <c r="G79" s="1" t="s">
        <v>120</v>
      </c>
      <c r="H79" s="2" t="s">
        <v>104</v>
      </c>
      <c r="I79" s="2" t="s">
        <v>76</v>
      </c>
      <c r="J79" s="9"/>
      <c r="K79" s="10">
        <v>109.79</v>
      </c>
      <c r="L79" s="9"/>
      <c r="M79" s="10">
        <f t="shared" si="9"/>
        <v>109.79</v>
      </c>
      <c r="N79" s="4">
        <f t="shared" si="11"/>
        <v>1.2598464591532744E-3</v>
      </c>
    </row>
    <row r="80" spans="1:14" x14ac:dyDescent="0.25">
      <c r="A80" s="9" t="str">
        <f t="shared" si="10"/>
        <v>Owi Wijaya</v>
      </c>
      <c r="B80" s="1" t="s">
        <v>119</v>
      </c>
      <c r="C80" s="1" t="str">
        <f>VLOOKUP(A80,[1]Sheet1!H:H,1,FALSE)</f>
        <v>Owi Wijaya</v>
      </c>
      <c r="D80" s="1" t="str">
        <f>A80&amp;"-"&amp;B80&amp;"-"&amp;VLOOKUP(H80,Sheet1!$C$1:$D$7,2,FALSE)</f>
        <v>Owi Wijaya-MAINT.OFFICEEQUIP.-1205</v>
      </c>
      <c r="E80" s="1" t="s">
        <v>230</v>
      </c>
      <c r="F80" s="1" t="s">
        <v>235</v>
      </c>
      <c r="G80" s="1" t="s">
        <v>120</v>
      </c>
      <c r="H80" s="2" t="s">
        <v>24</v>
      </c>
      <c r="I80" s="2" t="s">
        <v>76</v>
      </c>
      <c r="J80" s="9"/>
      <c r="K80" s="10">
        <v>169.38</v>
      </c>
      <c r="L80" s="9"/>
      <c r="M80" s="10">
        <f t="shared" si="9"/>
        <v>169.38</v>
      </c>
      <c r="N80" s="4">
        <f t="shared" si="11"/>
        <v>1.9436450792547739E-3</v>
      </c>
    </row>
    <row r="81" spans="1:14" x14ac:dyDescent="0.25">
      <c r="A81" s="9" t="str">
        <f t="shared" si="10"/>
        <v>Owi Wijaya</v>
      </c>
      <c r="B81" s="1" t="s">
        <v>119</v>
      </c>
      <c r="C81" s="1" t="str">
        <f>VLOOKUP(A81,[1]Sheet1!H:H,1,FALSE)</f>
        <v>Owi Wijaya</v>
      </c>
      <c r="D81" s="1" t="str">
        <f>A81&amp;"-"&amp;B81&amp;"-"&amp;VLOOKUP(H81,Sheet1!$C$1:$D$7,2,FALSE)</f>
        <v>Owi Wijaya-MAINT.OFFICEEQUIP.-1204</v>
      </c>
      <c r="E81" s="1" t="s">
        <v>231</v>
      </c>
      <c r="F81" s="1" t="s">
        <v>235</v>
      </c>
      <c r="G81" s="1" t="s">
        <v>120</v>
      </c>
      <c r="H81" s="2" t="s">
        <v>15</v>
      </c>
      <c r="I81" s="2" t="s">
        <v>76</v>
      </c>
      <c r="J81" s="9"/>
      <c r="K81" s="10">
        <v>142.08000000000001</v>
      </c>
      <c r="L81" s="9"/>
      <c r="M81" s="10">
        <f t="shared" si="9"/>
        <v>142.08000000000001</v>
      </c>
      <c r="N81" s="4">
        <f t="shared" si="11"/>
        <v>1.6303760353082908E-3</v>
      </c>
    </row>
    <row r="82" spans="1:14" x14ac:dyDescent="0.25">
      <c r="A82" s="9" t="str">
        <f t="shared" si="10"/>
        <v>Owi Wijaya</v>
      </c>
      <c r="B82" s="1" t="s">
        <v>121</v>
      </c>
      <c r="C82" s="1" t="str">
        <f>VLOOKUP(A82,[1]Sheet1!H:H,1,FALSE)</f>
        <v>Owi Wijaya</v>
      </c>
      <c r="D82" s="1" t="str">
        <f>A82&amp;"-"&amp;B82&amp;"-"&amp;VLOOKUP(H82,Sheet1!$C$1:$D$7,2,FALSE)</f>
        <v>Owi Wijaya-MEDICAL ALLOWANCE-1201</v>
      </c>
      <c r="E82" s="1" t="str">
        <f>VLOOKUP(D82,[1]Sheet1!D:E,2,FALSE)</f>
        <v>1201.630130</v>
      </c>
      <c r="G82" s="1" t="s">
        <v>122</v>
      </c>
      <c r="H82" s="2" t="s">
        <v>13</v>
      </c>
      <c r="I82" s="2" t="s">
        <v>76</v>
      </c>
      <c r="J82" s="9"/>
      <c r="K82" s="10">
        <v>4300</v>
      </c>
      <c r="L82" s="9"/>
      <c r="M82" s="10">
        <f t="shared" si="9"/>
        <v>4300</v>
      </c>
      <c r="N82" s="4">
        <f t="shared" si="11"/>
        <v>4.934274318570981E-2</v>
      </c>
    </row>
    <row r="83" spans="1:14" x14ac:dyDescent="0.25">
      <c r="A83" s="9" t="str">
        <f t="shared" si="10"/>
        <v>Owi Wijaya</v>
      </c>
      <c r="B83" s="1" t="s">
        <v>123</v>
      </c>
      <c r="C83" s="1" t="str">
        <f>VLOOKUP(A83,[1]Sheet1!H:H,1,FALSE)</f>
        <v>Owi Wijaya</v>
      </c>
      <c r="D83" s="1" t="str">
        <f>A83&amp;"-"&amp;B83&amp;"-"&amp;VLOOKUP(H83,Sheet1!$C$1:$D$7,2,FALSE)</f>
        <v>Owi Wijaya-OFFICE SUPPLIES EXPENSES-1201</v>
      </c>
      <c r="E83" s="1" t="str">
        <f>VLOOKUP(D83,[1]Sheet1!D:E,2,FALSE)</f>
        <v>1201.816130</v>
      </c>
      <c r="G83" s="1" t="s">
        <v>124</v>
      </c>
      <c r="H83" s="2" t="s">
        <v>13</v>
      </c>
      <c r="I83" s="2" t="s">
        <v>125</v>
      </c>
      <c r="J83" s="9"/>
      <c r="K83" s="10">
        <v>1495.98</v>
      </c>
      <c r="L83" s="9"/>
      <c r="M83" s="10">
        <f t="shared" si="9"/>
        <v>1495.98</v>
      </c>
      <c r="N83" s="4">
        <f t="shared" si="11"/>
        <v>1.7166455104873992E-2</v>
      </c>
    </row>
    <row r="84" spans="1:14" x14ac:dyDescent="0.25">
      <c r="A84" s="9" t="str">
        <f t="shared" si="10"/>
        <v>Owi Wijaya</v>
      </c>
      <c r="B84" s="1" t="s">
        <v>123</v>
      </c>
      <c r="C84" s="1" t="str">
        <f>VLOOKUP(A84,[1]Sheet1!H:H,1,FALSE)</f>
        <v>Owi Wijaya</v>
      </c>
      <c r="D84" s="1" t="str">
        <f>A84&amp;"-"&amp;B84&amp;"-"&amp;VLOOKUP(H84,Sheet1!$C$1:$D$7,2,FALSE)</f>
        <v>Owi Wijaya-OFFICE SUPPLIES EXPENSES-1206</v>
      </c>
      <c r="E84" s="1" t="s">
        <v>232</v>
      </c>
      <c r="F84" s="1" t="s">
        <v>235</v>
      </c>
      <c r="G84" s="1" t="s">
        <v>124</v>
      </c>
      <c r="H84" s="2" t="s">
        <v>104</v>
      </c>
      <c r="I84" s="2" t="s">
        <v>125</v>
      </c>
      <c r="J84" s="9"/>
      <c r="K84" s="10">
        <v>516.97</v>
      </c>
      <c r="L84" s="9"/>
      <c r="M84" s="10">
        <f t="shared" si="9"/>
        <v>516.97</v>
      </c>
      <c r="N84" s="4">
        <f t="shared" si="11"/>
        <v>5.9322599871433493E-3</v>
      </c>
    </row>
    <row r="85" spans="1:14" x14ac:dyDescent="0.25">
      <c r="A85" s="9" t="str">
        <f t="shared" si="10"/>
        <v>Owi Wijaya</v>
      </c>
      <c r="B85" s="1" t="s">
        <v>123</v>
      </c>
      <c r="C85" s="1" t="str">
        <f>VLOOKUP(A85,[1]Sheet1!H:H,1,FALSE)</f>
        <v>Owi Wijaya</v>
      </c>
      <c r="D85" s="1" t="str">
        <f>A85&amp;"-"&amp;B85&amp;"-"&amp;VLOOKUP(H85,Sheet1!$C$1:$D$7,2,FALSE)</f>
        <v>Owi Wijaya-OFFICE SUPPLIES EXPENSES-1205</v>
      </c>
      <c r="E85" s="1" t="s">
        <v>233</v>
      </c>
      <c r="F85" s="1" t="s">
        <v>235</v>
      </c>
      <c r="G85" s="1" t="s">
        <v>124</v>
      </c>
      <c r="H85" s="2" t="s">
        <v>24</v>
      </c>
      <c r="I85" s="2" t="s">
        <v>125</v>
      </c>
      <c r="J85" s="9"/>
      <c r="K85" s="10">
        <v>1463.62</v>
      </c>
      <c r="L85" s="9"/>
      <c r="M85" s="10">
        <f t="shared" si="9"/>
        <v>1463.62</v>
      </c>
      <c r="N85" s="4">
        <f t="shared" si="11"/>
        <v>1.6795122274760137E-2</v>
      </c>
    </row>
    <row r="86" spans="1:14" x14ac:dyDescent="0.25">
      <c r="A86" s="9" t="str">
        <f t="shared" si="10"/>
        <v>Owi Wijaya</v>
      </c>
      <c r="B86" s="1" t="s">
        <v>123</v>
      </c>
      <c r="C86" s="1" t="str">
        <f>VLOOKUP(A86,[1]Sheet1!H:H,1,FALSE)</f>
        <v>Owi Wijaya</v>
      </c>
      <c r="D86" s="1" t="str">
        <f>A86&amp;"-"&amp;B86&amp;"-"&amp;VLOOKUP(H86,Sheet1!$C$1:$D$7,2,FALSE)</f>
        <v>Owi Wijaya-OFFICE SUPPLIES EXPENSES-1204</v>
      </c>
      <c r="E86" s="1" t="s">
        <v>234</v>
      </c>
      <c r="F86" s="1" t="s">
        <v>235</v>
      </c>
      <c r="G86" s="1" t="s">
        <v>124</v>
      </c>
      <c r="H86" s="2" t="s">
        <v>15</v>
      </c>
      <c r="I86" s="2" t="s">
        <v>125</v>
      </c>
      <c r="J86" s="9"/>
      <c r="K86" s="10">
        <v>1779.8599999999997</v>
      </c>
      <c r="L86" s="9"/>
      <c r="M86" s="10">
        <f t="shared" si="9"/>
        <v>1779.8599999999997</v>
      </c>
      <c r="N86" s="4">
        <f t="shared" si="11"/>
        <v>2.042399415965522E-2</v>
      </c>
    </row>
    <row r="87" spans="1:14" x14ac:dyDescent="0.25">
      <c r="A87" s="9" t="str">
        <f t="shared" si="10"/>
        <v>Owi Wijaya</v>
      </c>
      <c r="B87" s="1" t="s">
        <v>21</v>
      </c>
      <c r="C87" s="1" t="str">
        <f>VLOOKUP(A87,[1]Sheet1!H:H,1,FALSE)</f>
        <v>Owi Wijaya</v>
      </c>
      <c r="D87" s="1" t="str">
        <f>A87&amp;"-"&amp;B87&amp;"-"&amp;VLOOKUP(H87,Sheet1!$C$1:$D$7,2,FALSE)</f>
        <v>Owi Wijaya-OTHER PRODUCTION COST-1206</v>
      </c>
      <c r="E87" s="1" t="s">
        <v>205</v>
      </c>
      <c r="F87" s="1" t="s">
        <v>192</v>
      </c>
      <c r="G87" s="1" t="s">
        <v>126</v>
      </c>
      <c r="H87" s="2" t="s">
        <v>104</v>
      </c>
      <c r="I87" s="2" t="s">
        <v>76</v>
      </c>
      <c r="J87" s="9"/>
      <c r="K87" s="10">
        <v>1115.46</v>
      </c>
      <c r="L87" s="9"/>
      <c r="M87" s="10">
        <f t="shared" si="9"/>
        <v>1115.46</v>
      </c>
      <c r="N87" s="4">
        <f t="shared" si="11"/>
        <v>1.2799966584635319E-2</v>
      </c>
    </row>
    <row r="88" spans="1:14" x14ac:dyDescent="0.25">
      <c r="A88" s="9" t="str">
        <f t="shared" si="10"/>
        <v>Owi Wijaya</v>
      </c>
      <c r="B88" s="1" t="s">
        <v>127</v>
      </c>
      <c r="C88" s="1" t="str">
        <f>VLOOKUP(A88,[1]Sheet1!H:H,1,FALSE)</f>
        <v>Owi Wijaya</v>
      </c>
      <c r="D88" s="1" t="str">
        <f>A88&amp;"-"&amp;B88&amp;"-"&amp;VLOOKUP(H88,Sheet1!$C$1:$D$7,2,FALSE)</f>
        <v>Owi Wijaya-PEMAKAIAN SPARE PART-1201</v>
      </c>
      <c r="E88" s="1" t="str">
        <f>VLOOKUP(D88,[1]Sheet1!D:E,2,FALSE)</f>
        <v>1201.631110</v>
      </c>
      <c r="G88" s="1" t="s">
        <v>128</v>
      </c>
      <c r="H88" s="2" t="s">
        <v>13</v>
      </c>
      <c r="I88" s="2" t="s">
        <v>83</v>
      </c>
      <c r="J88" s="9"/>
      <c r="K88" s="10">
        <v>651</v>
      </c>
      <c r="L88" s="9"/>
      <c r="M88" s="10">
        <f t="shared" si="9"/>
        <v>651</v>
      </c>
      <c r="N88" s="4">
        <f t="shared" si="11"/>
        <v>7.4702618171853695E-3</v>
      </c>
    </row>
    <row r="89" spans="1:14" x14ac:dyDescent="0.25">
      <c r="A89" s="9" t="str">
        <f t="shared" si="10"/>
        <v>Owi Wijaya</v>
      </c>
      <c r="B89" s="1" t="s">
        <v>129</v>
      </c>
      <c r="C89" s="1" t="str">
        <f>VLOOKUP(A89,[1]Sheet1!H:H,1,FALSE)</f>
        <v>Owi Wijaya</v>
      </c>
      <c r="D89" s="1" t="str">
        <f>A89&amp;"-"&amp;B89&amp;"-"&amp;VLOOKUP(H89,Sheet1!$C$1:$D$7,2,FALSE)</f>
        <v>Owi Wijaya-PMKN FUEL &amp; LUBRICANT-1201</v>
      </c>
      <c r="E89" s="1" t="str">
        <f>VLOOKUP(D89,[1]Sheet1!D:E,2,FALSE)</f>
        <v>1201.631140</v>
      </c>
      <c r="G89" s="1" t="s">
        <v>130</v>
      </c>
      <c r="H89" s="2" t="s">
        <v>13</v>
      </c>
      <c r="I89" s="2" t="s">
        <v>83</v>
      </c>
      <c r="J89" s="9"/>
      <c r="K89" s="10">
        <v>466</v>
      </c>
      <c r="L89" s="9"/>
      <c r="M89" s="10">
        <f t="shared" si="9"/>
        <v>466</v>
      </c>
      <c r="N89" s="4">
        <f t="shared" si="11"/>
        <v>5.3473763545443653E-3</v>
      </c>
    </row>
    <row r="90" spans="1:14" x14ac:dyDescent="0.25">
      <c r="A90" s="9" t="str">
        <f t="shared" si="10"/>
        <v>Owi Wijaya</v>
      </c>
      <c r="B90" s="1" t="s">
        <v>131</v>
      </c>
      <c r="C90" s="1" t="str">
        <f>VLOOKUP(A90,[1]Sheet1!H:H,1,FALSE)</f>
        <v>Owi Wijaya</v>
      </c>
      <c r="D90" s="1" t="str">
        <f>A90&amp;"-"&amp;B90&amp;"-"&amp;VLOOKUP(H90,Sheet1!$C$1:$D$7,2,FALSE)</f>
        <v>Owi Wijaya-RENT EXPENSES-1201</v>
      </c>
      <c r="E90" s="1" t="str">
        <f>VLOOKUP(D90,[1]Sheet1!D:E,2,FALSE)</f>
        <v>1201.631000</v>
      </c>
      <c r="G90" s="1" t="s">
        <v>132</v>
      </c>
      <c r="H90" s="2" t="s">
        <v>13</v>
      </c>
      <c r="I90" s="2" t="s">
        <v>76</v>
      </c>
      <c r="J90" s="9"/>
      <c r="K90" s="10">
        <v>1388.61</v>
      </c>
      <c r="L90" s="9"/>
      <c r="M90" s="10">
        <f t="shared" si="9"/>
        <v>1388.61</v>
      </c>
      <c r="N90" s="4">
        <f t="shared" si="11"/>
        <v>1.5934378282583372E-2</v>
      </c>
    </row>
    <row r="91" spans="1:14" x14ac:dyDescent="0.25">
      <c r="A91" s="9" t="str">
        <f t="shared" si="10"/>
        <v>Owi Wijaya</v>
      </c>
      <c r="B91" s="1" t="s">
        <v>133</v>
      </c>
      <c r="C91" s="1" t="str">
        <f>VLOOKUP(A91,[1]Sheet1!H:H,1,FALSE)</f>
        <v>Owi Wijaya</v>
      </c>
      <c r="D91" s="1" t="str">
        <f>A91&amp;"-"&amp;B91&amp;"-"&amp;VLOOKUP(H91,Sheet1!$C$1:$D$7,2,FALSE)</f>
        <v>Owi Wijaya-RENT EXPENSES BUILDING-1201</v>
      </c>
      <c r="E91" s="1" t="str">
        <f>VLOOKUP(D91,[1]Sheet1!D:E,2,FALSE)</f>
        <v>1201.815110</v>
      </c>
      <c r="G91" s="1" t="s">
        <v>134</v>
      </c>
      <c r="H91" s="2" t="s">
        <v>13</v>
      </c>
      <c r="I91" s="2" t="s">
        <v>76</v>
      </c>
      <c r="J91" s="9"/>
      <c r="K91" s="10">
        <v>221.29</v>
      </c>
      <c r="L91" s="9"/>
      <c r="M91" s="10">
        <f t="shared" si="9"/>
        <v>221.29</v>
      </c>
      <c r="N91" s="4">
        <f t="shared" si="11"/>
        <v>2.5393152650152848E-3</v>
      </c>
    </row>
    <row r="92" spans="1:14" x14ac:dyDescent="0.25">
      <c r="A92" s="9" t="str">
        <f t="shared" si="10"/>
        <v>Owi Wijaya</v>
      </c>
      <c r="B92" s="1" t="s">
        <v>135</v>
      </c>
      <c r="C92" s="1" t="str">
        <f>VLOOKUP(A92,[1]Sheet1!H:H,1,FALSE)</f>
        <v>Owi Wijaya</v>
      </c>
      <c r="D92" s="1" t="str">
        <f>A92&amp;"-"&amp;B92&amp;"-"&amp;VLOOKUP(H92,Sheet1!$C$1:$D$7,2,FALSE)</f>
        <v>Owi Wijaya-RENT EXPENSES LAND-1201</v>
      </c>
      <c r="E92" s="1" t="str">
        <f>VLOOKUP(D92,[1]Sheet1!D:E,2,FALSE)</f>
        <v>1201.815120</v>
      </c>
      <c r="G92" s="1" t="s">
        <v>136</v>
      </c>
      <c r="H92" s="2" t="s">
        <v>13</v>
      </c>
      <c r="I92" s="2" t="s">
        <v>76</v>
      </c>
      <c r="J92" s="9"/>
      <c r="K92" s="10">
        <v>764.4</v>
      </c>
      <c r="L92" s="9"/>
      <c r="M92" s="10">
        <f t="shared" si="9"/>
        <v>764.4</v>
      </c>
      <c r="N92" s="4">
        <f t="shared" si="11"/>
        <v>8.7715332305015291E-3</v>
      </c>
    </row>
    <row r="93" spans="1:14" x14ac:dyDescent="0.25">
      <c r="A93" s="9" t="str">
        <f t="shared" si="10"/>
        <v>Owi Wijaya</v>
      </c>
      <c r="B93" s="1" t="s">
        <v>137</v>
      </c>
      <c r="C93" s="1" t="str">
        <f>VLOOKUP(A93,[1]Sheet1!H:H,1,FALSE)</f>
        <v>Owi Wijaya</v>
      </c>
      <c r="D93" s="1" t="str">
        <f>A93&amp;"-"&amp;B93&amp;"-"&amp;VLOOKUP(H93,Sheet1!$C$1:$D$7,2,FALSE)</f>
        <v>Owi Wijaya-TELEPHONE EXPENSES-1201</v>
      </c>
      <c r="E93" s="1" t="str">
        <f>VLOOKUP(D93,[1]Sheet1!D:E,2,FALSE)</f>
        <v>1201.802120</v>
      </c>
      <c r="G93" s="1" t="s">
        <v>138</v>
      </c>
      <c r="H93" s="2" t="s">
        <v>13</v>
      </c>
      <c r="I93" s="2" t="s">
        <v>76</v>
      </c>
      <c r="J93" s="9"/>
      <c r="K93" s="10">
        <v>255</v>
      </c>
      <c r="L93" s="9"/>
      <c r="M93" s="10">
        <f t="shared" si="9"/>
        <v>255</v>
      </c>
      <c r="N93" s="4">
        <f t="shared" si="11"/>
        <v>2.9261394214781401E-3</v>
      </c>
    </row>
    <row r="94" spans="1:14" x14ac:dyDescent="0.25">
      <c r="A94" s="9" t="str">
        <f t="shared" si="10"/>
        <v>Owi Wijaya</v>
      </c>
      <c r="B94" s="1" t="s">
        <v>139</v>
      </c>
      <c r="C94" s="1" t="str">
        <f>VLOOKUP(A94,[1]Sheet1!H:H,1,FALSE)</f>
        <v>Owi Wijaya</v>
      </c>
      <c r="D94" s="1" t="str">
        <f>A94&amp;"-"&amp;B94&amp;"-"&amp;VLOOKUP(H94,Sheet1!$C$1:$D$7,2,FALSE)</f>
        <v>Owi Wijaya-TRAINING BY EMPLOYEE-1201</v>
      </c>
      <c r="E94" s="1" t="str">
        <f>VLOOKUP(D94,[1]Sheet1!D:E,2,FALSE)</f>
        <v>1201.814110</v>
      </c>
      <c r="G94" s="1" t="s">
        <v>140</v>
      </c>
      <c r="H94" s="2" t="s">
        <v>13</v>
      </c>
      <c r="I94" s="2" t="s">
        <v>76</v>
      </c>
      <c r="J94" s="9"/>
      <c r="K94" s="10">
        <v>200</v>
      </c>
      <c r="L94" s="9"/>
      <c r="M94" s="10">
        <f t="shared" si="9"/>
        <v>200</v>
      </c>
      <c r="N94" s="4">
        <f t="shared" si="11"/>
        <v>2.2950113109632469E-3</v>
      </c>
    </row>
    <row r="95" spans="1:14" x14ac:dyDescent="0.25">
      <c r="A95" s="9" t="str">
        <f t="shared" si="10"/>
        <v>Owi Wijaya</v>
      </c>
      <c r="B95" s="1" t="s">
        <v>141</v>
      </c>
      <c r="C95" s="1" t="str">
        <f>VLOOKUP(A95,[1]Sheet1!H:H,1,FALSE)</f>
        <v>Owi Wijaya</v>
      </c>
      <c r="D95" s="1" t="str">
        <f>A95&amp;"-"&amp;B95&amp;"-"&amp;VLOOKUP(H95,Sheet1!$C$1:$D$7,2,FALSE)</f>
        <v>Owi Wijaya-WATER-1201</v>
      </c>
      <c r="E95" s="1" t="str">
        <f>VLOOKUP(D95,[1]Sheet1!D:E,2,FALSE)</f>
        <v>1201.630450</v>
      </c>
      <c r="G95" s="1" t="s">
        <v>142</v>
      </c>
      <c r="H95" s="2" t="s">
        <v>13</v>
      </c>
      <c r="I95" s="2" t="s">
        <v>76</v>
      </c>
      <c r="J95" s="9"/>
      <c r="K95" s="10">
        <v>464.37</v>
      </c>
      <c r="L95" s="9"/>
      <c r="M95" s="10">
        <f t="shared" si="9"/>
        <v>464.37</v>
      </c>
      <c r="N95" s="4">
        <f t="shared" si="11"/>
        <v>5.3286720123600154E-3</v>
      </c>
    </row>
    <row r="96" spans="1:14" x14ac:dyDescent="0.25">
      <c r="A96" s="9" t="str">
        <f t="shared" si="10"/>
        <v>Owi Wijaya</v>
      </c>
      <c r="B96" s="1" t="s">
        <v>21</v>
      </c>
      <c r="C96" s="1" t="str">
        <f>VLOOKUP(A96,[1]Sheet1!H:H,1,FALSE)</f>
        <v>Owi Wijaya</v>
      </c>
      <c r="D96" s="1" t="str">
        <f>A96&amp;"-"&amp;B96&amp;"-"&amp;VLOOKUP(H96,Sheet1!$C$1:$D$7,2,FALSE)</f>
        <v>Owi Wijaya-OTHER PRODUCTION COST-1201</v>
      </c>
      <c r="E96" s="1" t="s">
        <v>206</v>
      </c>
      <c r="F96" s="1" t="s">
        <v>192</v>
      </c>
      <c r="G96" s="1" t="s">
        <v>143</v>
      </c>
      <c r="H96" s="2" t="s">
        <v>13</v>
      </c>
      <c r="I96" s="2" t="s">
        <v>76</v>
      </c>
      <c r="J96" s="9"/>
      <c r="K96" s="10">
        <v>515.79999999999995</v>
      </c>
      <c r="L96" s="9"/>
      <c r="M96" s="10">
        <f t="shared" si="9"/>
        <v>515.79999999999995</v>
      </c>
      <c r="N96" s="4">
        <f t="shared" si="11"/>
        <v>5.9188341709742135E-3</v>
      </c>
    </row>
    <row r="97" spans="1:14" x14ac:dyDescent="0.25">
      <c r="A97" s="9" t="str">
        <f t="shared" si="10"/>
        <v>Owi Wijaya</v>
      </c>
      <c r="B97" s="1" t="s">
        <v>21</v>
      </c>
      <c r="C97" s="1" t="str">
        <f>VLOOKUP(A97,[1]Sheet1!H:H,1,FALSE)</f>
        <v>Owi Wijaya</v>
      </c>
      <c r="D97" s="1" t="str">
        <f>A97&amp;"-"&amp;B97&amp;"-"&amp;VLOOKUP(H97,Sheet1!$C$1:$D$7,2,FALSE)</f>
        <v>Owi Wijaya-OTHER PRODUCTION COST-1201</v>
      </c>
      <c r="E97" s="1" t="s">
        <v>206</v>
      </c>
      <c r="F97" s="1" t="s">
        <v>192</v>
      </c>
      <c r="G97" s="1" t="s">
        <v>126</v>
      </c>
      <c r="H97" s="2" t="s">
        <v>13</v>
      </c>
      <c r="I97" s="2" t="s">
        <v>76</v>
      </c>
      <c r="J97" s="9"/>
      <c r="K97" s="10">
        <v>1891.43</v>
      </c>
      <c r="L97" s="9"/>
      <c r="M97" s="10">
        <f t="shared" si="9"/>
        <v>1891.43</v>
      </c>
      <c r="N97" s="4">
        <f t="shared" si="11"/>
        <v>2.1704266219476073E-2</v>
      </c>
    </row>
    <row r="98" spans="1:14" x14ac:dyDescent="0.25">
      <c r="A98" s="9" t="str">
        <f t="shared" si="10"/>
        <v>Owi Wijaya</v>
      </c>
      <c r="B98" s="1" t="s">
        <v>21</v>
      </c>
      <c r="C98" s="1" t="str">
        <f>VLOOKUP(A98,[1]Sheet1!H:H,1,FALSE)</f>
        <v>Owi Wijaya</v>
      </c>
      <c r="D98" s="1" t="str">
        <f>A98&amp;"-"&amp;B98&amp;"-"&amp;VLOOKUP(H98,Sheet1!$C$1:$D$7,2,FALSE)</f>
        <v>Owi Wijaya-OTHER PRODUCTION COST-1205</v>
      </c>
      <c r="E98" s="1" t="s">
        <v>208</v>
      </c>
      <c r="F98" s="1" t="s">
        <v>192</v>
      </c>
      <c r="G98" s="1" t="s">
        <v>126</v>
      </c>
      <c r="H98" s="2" t="s">
        <v>24</v>
      </c>
      <c r="I98" s="2" t="s">
        <v>76</v>
      </c>
      <c r="J98" s="9"/>
      <c r="K98" s="10">
        <v>1328.48</v>
      </c>
      <c r="L98" s="9"/>
      <c r="M98" s="10">
        <f t="shared" si="9"/>
        <v>1328.48</v>
      </c>
      <c r="N98" s="4">
        <f t="shared" si="11"/>
        <v>1.5244383131942272E-2</v>
      </c>
    </row>
    <row r="99" spans="1:14" x14ac:dyDescent="0.25">
      <c r="A99" s="9" t="str">
        <f t="shared" si="10"/>
        <v>Owi Wijaya</v>
      </c>
      <c r="B99" s="1" t="s">
        <v>21</v>
      </c>
      <c r="C99" s="1" t="str">
        <f>VLOOKUP(A99,[1]Sheet1!H:H,1,FALSE)</f>
        <v>Owi Wijaya</v>
      </c>
      <c r="D99" s="1" t="str">
        <f>A99&amp;"-"&amp;B99&amp;"-"&amp;VLOOKUP(H99,Sheet1!$C$1:$D$7,2,FALSE)</f>
        <v>Owi Wijaya-OTHER PRODUCTION COST-1204</v>
      </c>
      <c r="E99" s="1" t="s">
        <v>207</v>
      </c>
      <c r="F99" s="1" t="s">
        <v>192</v>
      </c>
      <c r="G99" s="1" t="s">
        <v>126</v>
      </c>
      <c r="H99" s="2" t="s">
        <v>15</v>
      </c>
      <c r="I99" s="2" t="s">
        <v>76</v>
      </c>
      <c r="J99" s="9"/>
      <c r="K99" s="10">
        <v>1328.28</v>
      </c>
      <c r="L99" s="9"/>
      <c r="M99" s="10">
        <f t="shared" si="9"/>
        <v>1328.28</v>
      </c>
      <c r="N99" s="4">
        <f t="shared" si="11"/>
        <v>1.5242088120631308E-2</v>
      </c>
    </row>
    <row r="100" spans="1:14" x14ac:dyDescent="0.25">
      <c r="A100" s="11" t="s">
        <v>35</v>
      </c>
      <c r="B100" s="11"/>
      <c r="C100" s="1" t="e">
        <f>VLOOKUP(A100,[1]Sheet1!H:H,1,FALSE)</f>
        <v>#N/A</v>
      </c>
      <c r="D100" s="1" t="e">
        <f>A100&amp;"-"&amp;B100&amp;"-"&amp;VLOOKUP(H100,Sheet1!$C$1:$D$7,2,FALSE)</f>
        <v>#N/A</v>
      </c>
      <c r="E100" s="1" t="e">
        <f>VLOOKUP(D100,[1]Sheet1!D:E,2,FALSE)</f>
        <v>#N/A</v>
      </c>
      <c r="F100" s="11" t="s">
        <v>216</v>
      </c>
      <c r="G100" s="11"/>
      <c r="H100" s="12"/>
      <c r="I100" s="12"/>
      <c r="J100" s="11"/>
      <c r="K100" s="13">
        <f>SUM(K46:K99)</f>
        <v>87145.539999999964</v>
      </c>
      <c r="L100" s="11"/>
      <c r="M100" s="11"/>
      <c r="N100" s="15">
        <f>SUM(N45:N99)</f>
        <v>1</v>
      </c>
    </row>
    <row r="101" spans="1:14" x14ac:dyDescent="0.25">
      <c r="A101" s="9" t="s">
        <v>144</v>
      </c>
      <c r="B101" s="1" t="s">
        <v>96</v>
      </c>
      <c r="C101" s="1" t="str">
        <f>VLOOKUP(A101,[1]Sheet1!H:H,1,FALSE)</f>
        <v>Wawan Iskandar</v>
      </c>
      <c r="D101" s="1" t="str">
        <f>A101&amp;"-"&amp;B101&amp;"-"&amp;VLOOKUP(H101,Sheet1!$C$1:$D$7,2,FALSE)</f>
        <v>Wawan Iskandar-JAMSOSTEK-1206</v>
      </c>
      <c r="E101" s="1" t="str">
        <f>VLOOKUP(D101,[1]Sheet1!D:E,2,FALSE)</f>
        <v>1206.801160</v>
      </c>
      <c r="G101" s="1" t="s">
        <v>97</v>
      </c>
      <c r="H101" s="2" t="s">
        <v>104</v>
      </c>
      <c r="I101" s="2" t="s">
        <v>98</v>
      </c>
      <c r="J101" s="9"/>
      <c r="K101" s="10">
        <v>2736.7799999999997</v>
      </c>
      <c r="L101" s="9"/>
      <c r="M101" s="10">
        <f t="shared" ref="M101:M122" si="12">K101-L101</f>
        <v>2736.7799999999997</v>
      </c>
      <c r="N101" s="4">
        <f>K101/$K$123</f>
        <v>2.7232510432328692E-2</v>
      </c>
    </row>
    <row r="102" spans="1:14" x14ac:dyDescent="0.25">
      <c r="A102" s="9" t="str">
        <f t="shared" ref="A102:A122" si="13">A101</f>
        <v>Wawan Iskandar</v>
      </c>
      <c r="B102" s="1" t="s">
        <v>105</v>
      </c>
      <c r="C102" s="1" t="str">
        <f>VLOOKUP(A102,[1]Sheet1!H:H,1,FALSE)</f>
        <v>Wawan Iskandar</v>
      </c>
      <c r="D102" s="1" t="str">
        <f>A102&amp;"-"&amp;B102&amp;"-"&amp;VLOOKUP(H102,Sheet1!$C$1:$D$7,2,FALSE)</f>
        <v>Wawan Iskandar-MAINT.&amp;REP.BUILDING-1206</v>
      </c>
      <c r="E102" s="1" t="str">
        <f>VLOOKUP(D102,[1]Sheet1!D:E,2,FALSE)</f>
        <v>1206.630710</v>
      </c>
      <c r="G102" s="1" t="s">
        <v>106</v>
      </c>
      <c r="H102" s="2" t="s">
        <v>104</v>
      </c>
      <c r="I102" s="2" t="s">
        <v>76</v>
      </c>
      <c r="J102" s="9"/>
      <c r="K102" s="10">
        <v>200</v>
      </c>
      <c r="L102" s="9"/>
      <c r="M102" s="10">
        <f t="shared" si="12"/>
        <v>200</v>
      </c>
      <c r="N102" s="4">
        <f t="shared" ref="N102:N122" si="14">K102/$K$123</f>
        <v>1.990113230316554E-3</v>
      </c>
    </row>
    <row r="103" spans="1:14" x14ac:dyDescent="0.25">
      <c r="A103" s="9" t="str">
        <f t="shared" si="13"/>
        <v>Wawan Iskandar</v>
      </c>
      <c r="B103" s="1" t="s">
        <v>121</v>
      </c>
      <c r="C103" s="1" t="str">
        <f>VLOOKUP(A103,[1]Sheet1!H:H,1,FALSE)</f>
        <v>Wawan Iskandar</v>
      </c>
      <c r="D103" s="1" t="str">
        <f>A103&amp;"-"&amp;B103&amp;"-"&amp;VLOOKUP(H103,Sheet1!$C$1:$D$7,2,FALSE)</f>
        <v>Wawan Iskandar-MEDICAL ALLOWANCE-1206</v>
      </c>
      <c r="E103" s="1" t="str">
        <f>VLOOKUP(D103,[1]Sheet1!D:E,2,FALSE)</f>
        <v>1206.630130</v>
      </c>
      <c r="G103" s="1" t="s">
        <v>122</v>
      </c>
      <c r="H103" s="2" t="s">
        <v>104</v>
      </c>
      <c r="I103" s="2" t="s">
        <v>98</v>
      </c>
      <c r="J103" s="9"/>
      <c r="K103" s="10">
        <v>1460</v>
      </c>
      <c r="L103" s="9"/>
      <c r="M103" s="10">
        <f t="shared" si="12"/>
        <v>1460</v>
      </c>
      <c r="N103" s="4">
        <f t="shared" si="14"/>
        <v>1.4527826581310844E-2</v>
      </c>
    </row>
    <row r="104" spans="1:14" x14ac:dyDescent="0.25">
      <c r="A104" s="9" t="str">
        <f t="shared" si="13"/>
        <v>Wawan Iskandar</v>
      </c>
      <c r="B104" s="1" t="s">
        <v>131</v>
      </c>
      <c r="C104" s="1" t="str">
        <f>VLOOKUP(A104,[1]Sheet1!H:H,1,FALSE)</f>
        <v>Wawan Iskandar</v>
      </c>
      <c r="D104" s="1" t="str">
        <f>A104&amp;"-"&amp;B104&amp;"-"&amp;VLOOKUP(H104,Sheet1!$C$1:$D$7,2,FALSE)</f>
        <v>Wawan Iskandar-RENT EXPENSES-1206</v>
      </c>
      <c r="E104" s="1" t="str">
        <f>VLOOKUP(D104,[1]Sheet1!D:E,2,FALSE)</f>
        <v>1206.631000</v>
      </c>
      <c r="G104" s="1" t="s">
        <v>132</v>
      </c>
      <c r="H104" s="2" t="s">
        <v>104</v>
      </c>
      <c r="I104" s="2" t="s">
        <v>76</v>
      </c>
      <c r="J104" s="9"/>
      <c r="K104" s="10">
        <v>4235.2299999999996</v>
      </c>
      <c r="L104" s="9"/>
      <c r="M104" s="10">
        <f t="shared" si="12"/>
        <v>4235.2299999999996</v>
      </c>
      <c r="N104" s="4">
        <f t="shared" si="14"/>
        <v>4.2142936282167892E-2</v>
      </c>
    </row>
    <row r="105" spans="1:14" x14ac:dyDescent="0.25">
      <c r="A105" s="9" t="str">
        <f t="shared" si="13"/>
        <v>Wawan Iskandar</v>
      </c>
      <c r="B105" s="1" t="s">
        <v>133</v>
      </c>
      <c r="C105" s="1" t="str">
        <f>VLOOKUP(A105,[1]Sheet1!H:H,1,FALSE)</f>
        <v>Wawan Iskandar</v>
      </c>
      <c r="D105" s="1" t="str">
        <f>A105&amp;"-"&amp;B105&amp;"-"&amp;VLOOKUP(H105,Sheet1!$C$1:$D$7,2,FALSE)</f>
        <v>Wawan Iskandar-RENT EXPENSES BUILDING-1206</v>
      </c>
      <c r="E105" s="1" t="str">
        <f>VLOOKUP(D105,[1]Sheet1!D:E,2,FALSE)</f>
        <v>1206.815110</v>
      </c>
      <c r="G105" s="1" t="s">
        <v>145</v>
      </c>
      <c r="H105" s="2" t="s">
        <v>104</v>
      </c>
      <c r="I105" s="2" t="s">
        <v>76</v>
      </c>
      <c r="J105" s="9"/>
      <c r="K105" s="10">
        <v>821.62</v>
      </c>
      <c r="L105" s="9"/>
      <c r="M105" s="10">
        <f t="shared" si="12"/>
        <v>821.62</v>
      </c>
      <c r="N105" s="4">
        <f t="shared" si="14"/>
        <v>8.175584161463436E-3</v>
      </c>
    </row>
    <row r="106" spans="1:14" x14ac:dyDescent="0.25">
      <c r="A106" s="9" t="str">
        <f t="shared" si="13"/>
        <v>Wawan Iskandar</v>
      </c>
      <c r="B106" s="1" t="s">
        <v>137</v>
      </c>
      <c r="C106" s="1" t="str">
        <f>VLOOKUP(A106,[1]Sheet1!H:H,1,FALSE)</f>
        <v>Wawan Iskandar</v>
      </c>
      <c r="D106" s="1" t="str">
        <f>A106&amp;"-"&amp;B106&amp;"-"&amp;VLOOKUP(H106,Sheet1!$C$1:$D$7,2,FALSE)</f>
        <v>Wawan Iskandar-TELEPHONE EXPENSES-1206</v>
      </c>
      <c r="E106" s="1" t="str">
        <f>VLOOKUP(D106,[1]Sheet1!D:E,2,FALSE)</f>
        <v>1206.802120</v>
      </c>
      <c r="G106" s="1" t="s">
        <v>138</v>
      </c>
      <c r="H106" s="2" t="s">
        <v>104</v>
      </c>
      <c r="I106" s="2" t="s">
        <v>76</v>
      </c>
      <c r="J106" s="9"/>
      <c r="K106" s="10">
        <v>55</v>
      </c>
      <c r="L106" s="9"/>
      <c r="M106" s="10">
        <f t="shared" si="12"/>
        <v>55</v>
      </c>
      <c r="N106" s="4">
        <f t="shared" si="14"/>
        <v>5.4728113833705236E-4</v>
      </c>
    </row>
    <row r="107" spans="1:14" x14ac:dyDescent="0.25">
      <c r="A107" s="9" t="str">
        <f t="shared" si="13"/>
        <v>Wawan Iskandar</v>
      </c>
      <c r="B107" s="1" t="s">
        <v>141</v>
      </c>
      <c r="C107" s="1" t="str">
        <f>VLOOKUP(A107,[1]Sheet1!H:H,1,FALSE)</f>
        <v>Wawan Iskandar</v>
      </c>
      <c r="D107" s="1" t="str">
        <f>A107&amp;"-"&amp;B107&amp;"-"&amp;VLOOKUP(H107,Sheet1!$C$1:$D$7,2,FALSE)</f>
        <v>Wawan Iskandar-WATER-1206</v>
      </c>
      <c r="E107" s="1" t="str">
        <f>VLOOKUP(D107,[1]Sheet1!D:E,2,FALSE)</f>
        <v>1206.630450</v>
      </c>
      <c r="G107" s="1" t="s">
        <v>142</v>
      </c>
      <c r="H107" s="2" t="s">
        <v>104</v>
      </c>
      <c r="I107" s="2" t="s">
        <v>76</v>
      </c>
      <c r="J107" s="9"/>
      <c r="K107" s="10">
        <v>20.09</v>
      </c>
      <c r="L107" s="9"/>
      <c r="M107" s="10">
        <f t="shared" si="12"/>
        <v>20.09</v>
      </c>
      <c r="N107" s="4">
        <f t="shared" si="14"/>
        <v>1.9990687398529784E-4</v>
      </c>
    </row>
    <row r="108" spans="1:14" x14ac:dyDescent="0.25">
      <c r="A108" s="9" t="str">
        <f t="shared" si="13"/>
        <v>Wawan Iskandar</v>
      </c>
      <c r="B108" s="1" t="s">
        <v>81</v>
      </c>
      <c r="C108" s="1" t="str">
        <f>VLOOKUP(A108,[1]Sheet1!H:H,1,FALSE)</f>
        <v>Wawan Iskandar</v>
      </c>
      <c r="D108" s="1" t="str">
        <f>A108&amp;"-"&amp;B108&amp;"-"&amp;VLOOKUP(H108,Sheet1!$C$1:$D$7,2,FALSE)</f>
        <v>Wawan Iskandar-FACTORY SUPPLIES EXPENSE-1206</v>
      </c>
      <c r="E108" s="1" t="str">
        <f>VLOOKUP(D108,[1]Sheet1!D:E,2,FALSE)</f>
        <v>1206.630300</v>
      </c>
      <c r="G108" s="1" t="s">
        <v>82</v>
      </c>
      <c r="H108" s="2" t="s">
        <v>104</v>
      </c>
      <c r="I108" s="2" t="s">
        <v>146</v>
      </c>
      <c r="J108" s="9"/>
      <c r="K108" s="10">
        <v>563</v>
      </c>
      <c r="L108" s="9"/>
      <c r="M108" s="10">
        <f t="shared" si="12"/>
        <v>563</v>
      </c>
      <c r="N108" s="4">
        <f t="shared" si="14"/>
        <v>5.6021687433410999E-3</v>
      </c>
    </row>
    <row r="109" spans="1:14" x14ac:dyDescent="0.25">
      <c r="A109" s="9" t="str">
        <f t="shared" si="13"/>
        <v>Wawan Iskandar</v>
      </c>
      <c r="B109" s="1" t="s">
        <v>107</v>
      </c>
      <c r="C109" s="1" t="str">
        <f>VLOOKUP(A109,[1]Sheet1!H:H,1,FALSE)</f>
        <v>Wawan Iskandar</v>
      </c>
      <c r="D109" s="1" t="str">
        <f>A109&amp;"-"&amp;B109&amp;"-"&amp;VLOOKUP(H109,Sheet1!$C$1:$D$7,2,FALSE)</f>
        <v>Wawan Iskandar-MAINT.&amp;REP.ELECTRICITY-1206</v>
      </c>
      <c r="E109" s="1" t="str">
        <f>VLOOKUP(D109,[1]Sheet1!D:E,2,FALSE)</f>
        <v>1206.630770</v>
      </c>
      <c r="G109" s="1" t="s">
        <v>108</v>
      </c>
      <c r="H109" s="2" t="s">
        <v>104</v>
      </c>
      <c r="I109" s="2" t="s">
        <v>146</v>
      </c>
      <c r="J109" s="9"/>
      <c r="K109" s="10">
        <v>50</v>
      </c>
      <c r="L109" s="9"/>
      <c r="M109" s="10">
        <f t="shared" si="12"/>
        <v>50</v>
      </c>
      <c r="N109" s="4">
        <f t="shared" si="14"/>
        <v>4.9752830757913849E-4</v>
      </c>
    </row>
    <row r="110" spans="1:14" x14ac:dyDescent="0.25">
      <c r="A110" s="9" t="str">
        <f t="shared" si="13"/>
        <v>Wawan Iskandar</v>
      </c>
      <c r="B110" s="1" t="s">
        <v>109</v>
      </c>
      <c r="C110" s="1" t="str">
        <f>VLOOKUP(A110,[1]Sheet1!H:H,1,FALSE)</f>
        <v>Wawan Iskandar</v>
      </c>
      <c r="D110" s="1" t="str">
        <f>A110&amp;"-"&amp;B110&amp;"-"&amp;VLOOKUP(H110,Sheet1!$C$1:$D$7,2,FALSE)</f>
        <v>Wawan Iskandar-MAINT.&amp;REP.GEN&amp;BOILER-1206</v>
      </c>
      <c r="E110" s="1" t="str">
        <f>VLOOKUP(D110,[1]Sheet1!D:E,2,FALSE)</f>
        <v>1206.630750</v>
      </c>
      <c r="G110" s="1" t="s">
        <v>110</v>
      </c>
      <c r="H110" s="2" t="s">
        <v>104</v>
      </c>
      <c r="I110" s="2" t="s">
        <v>146</v>
      </c>
      <c r="J110" s="9"/>
      <c r="K110" s="10">
        <v>50</v>
      </c>
      <c r="L110" s="9"/>
      <c r="M110" s="10">
        <f t="shared" si="12"/>
        <v>50</v>
      </c>
      <c r="N110" s="4">
        <f t="shared" si="14"/>
        <v>4.9752830757913849E-4</v>
      </c>
    </row>
    <row r="111" spans="1:14" x14ac:dyDescent="0.25">
      <c r="A111" s="9" t="str">
        <f t="shared" si="13"/>
        <v>Wawan Iskandar</v>
      </c>
      <c r="B111" s="1" t="s">
        <v>111</v>
      </c>
      <c r="C111" s="1" t="str">
        <f>VLOOKUP(A111,[1]Sheet1!H:H,1,FALSE)</f>
        <v>Wawan Iskandar</v>
      </c>
      <c r="D111" s="1" t="str">
        <f>A111&amp;"-"&amp;B111&amp;"-"&amp;VLOOKUP(H111,Sheet1!$C$1:$D$7,2,FALSE)</f>
        <v>Wawan Iskandar-MAINT.&amp;REP.MACHINERIE-1206</v>
      </c>
      <c r="E111" s="1" t="str">
        <f>VLOOKUP(D111,[1]Sheet1!D:E,2,FALSE)</f>
        <v>1206.630720</v>
      </c>
      <c r="G111" s="1" t="s">
        <v>112</v>
      </c>
      <c r="H111" s="2" t="s">
        <v>104</v>
      </c>
      <c r="I111" s="2" t="s">
        <v>146</v>
      </c>
      <c r="J111" s="9"/>
      <c r="K111" s="10">
        <v>50</v>
      </c>
      <c r="L111" s="9"/>
      <c r="M111" s="10">
        <f t="shared" si="12"/>
        <v>50</v>
      </c>
      <c r="N111" s="4">
        <f t="shared" si="14"/>
        <v>4.9752830757913849E-4</v>
      </c>
    </row>
    <row r="112" spans="1:14" x14ac:dyDescent="0.25">
      <c r="A112" s="9" t="str">
        <f t="shared" si="13"/>
        <v>Wawan Iskandar</v>
      </c>
      <c r="B112" s="1" t="s">
        <v>113</v>
      </c>
      <c r="C112" s="1" t="str">
        <f>VLOOKUP(A112,[1]Sheet1!H:H,1,FALSE)</f>
        <v>Wawan Iskandar</v>
      </c>
      <c r="D112" s="1" t="str">
        <f>A112&amp;"-"&amp;B112&amp;"-"&amp;VLOOKUP(H112,Sheet1!$C$1:$D$7,2,FALSE)</f>
        <v>Wawan Iskandar-MAINT.&amp;REP.MOTORVEHICLE-1206</v>
      </c>
      <c r="E112" s="1" t="str">
        <f>VLOOKUP(D112,[1]Sheet1!D:E,2,FALSE)</f>
        <v>1206.630760</v>
      </c>
      <c r="G112" s="1" t="s">
        <v>114</v>
      </c>
      <c r="H112" s="2" t="s">
        <v>104</v>
      </c>
      <c r="I112" s="2" t="s">
        <v>146</v>
      </c>
      <c r="J112" s="9"/>
      <c r="K112" s="10">
        <v>50</v>
      </c>
      <c r="L112" s="9"/>
      <c r="M112" s="10">
        <f t="shared" si="12"/>
        <v>50</v>
      </c>
      <c r="N112" s="4">
        <f t="shared" si="14"/>
        <v>4.9752830757913849E-4</v>
      </c>
    </row>
    <row r="113" spans="1:14" x14ac:dyDescent="0.25">
      <c r="A113" s="9" t="str">
        <f t="shared" si="13"/>
        <v>Wawan Iskandar</v>
      </c>
      <c r="B113" s="1" t="s">
        <v>115</v>
      </c>
      <c r="C113" s="1" t="str">
        <f>VLOOKUP(A113,[1]Sheet1!H:H,1,FALSE)</f>
        <v>Wawan Iskandar</v>
      </c>
      <c r="D113" s="1" t="str">
        <f>A113&amp;"-"&amp;B113&amp;"-"&amp;VLOOKUP(H113,Sheet1!$C$1:$D$7,2,FALSE)</f>
        <v>Wawan Iskandar-MAINT.&amp;REP.PLANTEQUI-1206</v>
      </c>
      <c r="E113" s="1" t="str">
        <f>VLOOKUP(D113,[1]Sheet1!D:E,2,FALSE)</f>
        <v>1206.630730</v>
      </c>
      <c r="G113" s="1" t="s">
        <v>116</v>
      </c>
      <c r="H113" s="2" t="s">
        <v>104</v>
      </c>
      <c r="I113" s="2" t="s">
        <v>146</v>
      </c>
      <c r="J113" s="9"/>
      <c r="K113" s="10">
        <v>50</v>
      </c>
      <c r="L113" s="9"/>
      <c r="M113" s="10">
        <f t="shared" si="12"/>
        <v>50</v>
      </c>
      <c r="N113" s="4">
        <f t="shared" si="14"/>
        <v>4.9752830757913849E-4</v>
      </c>
    </row>
    <row r="114" spans="1:14" x14ac:dyDescent="0.25">
      <c r="A114" s="9" t="str">
        <f t="shared" si="13"/>
        <v>Wawan Iskandar</v>
      </c>
      <c r="B114" s="1" t="s">
        <v>117</v>
      </c>
      <c r="C114" s="1" t="str">
        <f>VLOOKUP(A114,[1]Sheet1!H:H,1,FALSE)</f>
        <v>Wawan Iskandar</v>
      </c>
      <c r="D114" s="1" t="str">
        <f>A114&amp;"-"&amp;B114&amp;"-"&amp;VLOOKUP(H114,Sheet1!$C$1:$D$7,2,FALSE)</f>
        <v>Wawan Iskandar-MAINT.&amp;REP.WATERINSTL.-1206</v>
      </c>
      <c r="E114" s="1" t="str">
        <f>VLOOKUP(D114,[1]Sheet1!D:E,2,FALSE)</f>
        <v>1206.630740</v>
      </c>
      <c r="G114" s="1" t="s">
        <v>118</v>
      </c>
      <c r="H114" s="2" t="s">
        <v>104</v>
      </c>
      <c r="I114" s="2" t="s">
        <v>146</v>
      </c>
      <c r="J114" s="9"/>
      <c r="K114" s="10">
        <v>50</v>
      </c>
      <c r="L114" s="9"/>
      <c r="M114" s="10">
        <f t="shared" si="12"/>
        <v>50</v>
      </c>
      <c r="N114" s="4">
        <f t="shared" si="14"/>
        <v>4.9752830757913849E-4</v>
      </c>
    </row>
    <row r="115" spans="1:14" x14ac:dyDescent="0.25">
      <c r="A115" s="9" t="str">
        <f t="shared" si="13"/>
        <v>Wawan Iskandar</v>
      </c>
      <c r="B115" s="1" t="s">
        <v>127</v>
      </c>
      <c r="C115" s="1" t="str">
        <f>VLOOKUP(A115,[1]Sheet1!H:H,1,FALSE)</f>
        <v>Wawan Iskandar</v>
      </c>
      <c r="D115" s="1" t="str">
        <f>A115&amp;"-"&amp;B115&amp;"-"&amp;VLOOKUP(H115,Sheet1!$C$1:$D$7,2,FALSE)</f>
        <v>Wawan Iskandar-PEMAKAIAN SPARE PART-1206</v>
      </c>
      <c r="E115" s="1" t="str">
        <f>VLOOKUP(D115,[1]Sheet1!D:E,2,FALSE)</f>
        <v>1206.631110</v>
      </c>
      <c r="G115" s="1" t="s">
        <v>128</v>
      </c>
      <c r="H115" s="2" t="s">
        <v>104</v>
      </c>
      <c r="I115" s="2" t="s">
        <v>146</v>
      </c>
      <c r="J115" s="9"/>
      <c r="K115" s="10">
        <v>3978</v>
      </c>
      <c r="L115" s="9"/>
      <c r="M115" s="10">
        <f t="shared" si="12"/>
        <v>3978</v>
      </c>
      <c r="N115" s="4">
        <f t="shared" si="14"/>
        <v>3.9583352150996259E-2</v>
      </c>
    </row>
    <row r="116" spans="1:14" x14ac:dyDescent="0.25">
      <c r="A116" s="9" t="str">
        <f t="shared" si="13"/>
        <v>Wawan Iskandar</v>
      </c>
      <c r="B116" s="1" t="s">
        <v>71</v>
      </c>
      <c r="C116" s="1" t="str">
        <f>VLOOKUP(A116,[1]Sheet1!H:H,1,FALSE)</f>
        <v>Wawan Iskandar</v>
      </c>
      <c r="D116" s="1" t="str">
        <f>A116&amp;"-"&amp;B116&amp;"-"&amp;VLOOKUP(H116,Sheet1!$C$1:$D$7,2,FALSE)</f>
        <v>Wawan Iskandar-BUSINESS TRIP EXPENSES-1206</v>
      </c>
      <c r="E116" s="1" t="str">
        <f>VLOOKUP(D116,[1]Sheet1!D:E,2,FALSE)</f>
        <v>1206.812100</v>
      </c>
      <c r="G116" s="1" t="s">
        <v>72</v>
      </c>
      <c r="H116" s="2" t="s">
        <v>104</v>
      </c>
      <c r="I116" s="2" t="s">
        <v>147</v>
      </c>
      <c r="J116" s="9"/>
      <c r="K116" s="10">
        <v>5000</v>
      </c>
      <c r="L116" s="9"/>
      <c r="M116" s="10">
        <f t="shared" si="12"/>
        <v>5000</v>
      </c>
      <c r="N116" s="4">
        <f t="shared" si="14"/>
        <v>4.9752830757913848E-2</v>
      </c>
    </row>
    <row r="117" spans="1:14" x14ac:dyDescent="0.25">
      <c r="A117" s="9" t="str">
        <f t="shared" si="13"/>
        <v>Wawan Iskandar</v>
      </c>
      <c r="B117" s="1" t="s">
        <v>77</v>
      </c>
      <c r="C117" s="1" t="str">
        <f>VLOOKUP(A117,[1]Sheet1!H:H,1,FALSE)</f>
        <v>Wawan Iskandar</v>
      </c>
      <c r="D117" s="1" t="str">
        <f>A117&amp;"-"&amp;B117&amp;"-"&amp;VLOOKUP(H117,Sheet1!$C$1:$D$7,2,FALSE)</f>
        <v>Wawan Iskandar-ELECTRICITY-1206</v>
      </c>
      <c r="E117" s="1" t="str">
        <f>VLOOKUP(D117,[1]Sheet1!D:E,2,FALSE)</f>
        <v>1206.630400</v>
      </c>
      <c r="G117" s="1" t="s">
        <v>78</v>
      </c>
      <c r="H117" s="2" t="s">
        <v>104</v>
      </c>
      <c r="I117" s="2" t="s">
        <v>76</v>
      </c>
      <c r="J117" s="9"/>
      <c r="K117" s="10">
        <v>3463.43</v>
      </c>
      <c r="L117" s="9"/>
      <c r="M117" s="10">
        <f t="shared" si="12"/>
        <v>3463.43</v>
      </c>
      <c r="N117" s="4">
        <f t="shared" si="14"/>
        <v>3.446308932637631E-2</v>
      </c>
    </row>
    <row r="118" spans="1:14" x14ac:dyDescent="0.25">
      <c r="A118" s="9" t="str">
        <f t="shared" si="13"/>
        <v>Wawan Iskandar</v>
      </c>
      <c r="B118" s="1" t="s">
        <v>90</v>
      </c>
      <c r="C118" s="1" t="str">
        <f>VLOOKUP(A118,[1]Sheet1!H:H,1,FALSE)</f>
        <v>Wawan Iskandar</v>
      </c>
      <c r="D118" s="1" t="str">
        <f>A118&amp;"-"&amp;B118&amp;"-"&amp;VLOOKUP(H118,Sheet1!$C$1:$D$7,2,FALSE)</f>
        <v>Wawan Iskandar-FUEL FOR MOTOR VEHICLE-1206</v>
      </c>
      <c r="E118" s="1" t="str">
        <f>VLOOKUP(D118,[1]Sheet1!D:E,2,FALSE)</f>
        <v>1206.808100</v>
      </c>
      <c r="G118" s="1" t="s">
        <v>91</v>
      </c>
      <c r="H118" s="2" t="s">
        <v>104</v>
      </c>
      <c r="I118" s="2" t="s">
        <v>76</v>
      </c>
      <c r="J118" s="9"/>
      <c r="K118" s="10">
        <v>23.95</v>
      </c>
      <c r="L118" s="9"/>
      <c r="M118" s="10">
        <f t="shared" si="12"/>
        <v>23.95</v>
      </c>
      <c r="N118" s="4">
        <f t="shared" si="14"/>
        <v>2.3831605933040734E-4</v>
      </c>
    </row>
    <row r="119" spans="1:14" x14ac:dyDescent="0.25">
      <c r="A119" s="9" t="str">
        <f t="shared" si="13"/>
        <v>Wawan Iskandar</v>
      </c>
      <c r="B119" s="1" t="s">
        <v>99</v>
      </c>
      <c r="C119" s="1" t="str">
        <f>VLOOKUP(A119,[1]Sheet1!H:H,1,FALSE)</f>
        <v>Wawan Iskandar</v>
      </c>
      <c r="D119" s="1" t="str">
        <f>A119&amp;"-"&amp;B119&amp;"-"&amp;VLOOKUP(H119,Sheet1!$C$1:$D$7,2,FALSE)</f>
        <v>Wawan Iskandar-LABOR COST-1206</v>
      </c>
      <c r="E119" s="1" t="str">
        <f>VLOOKUP(D119,[1]Sheet1!D:E,2,FALSE)</f>
        <v>1206.630110</v>
      </c>
      <c r="G119" s="1" t="s">
        <v>100</v>
      </c>
      <c r="H119" s="2" t="s">
        <v>104</v>
      </c>
      <c r="I119" s="2" t="s">
        <v>148</v>
      </c>
      <c r="J119" s="9"/>
      <c r="K119" s="10">
        <v>47747.46</v>
      </c>
      <c r="L119" s="9"/>
      <c r="M119" s="10">
        <f t="shared" si="12"/>
        <v>47747.46</v>
      </c>
      <c r="N119" s="4">
        <f t="shared" si="14"/>
        <v>0.47511425930005224</v>
      </c>
    </row>
    <row r="120" spans="1:14" x14ac:dyDescent="0.25">
      <c r="A120" s="9" t="str">
        <f t="shared" si="13"/>
        <v>Wawan Iskandar</v>
      </c>
      <c r="B120" s="1" t="s">
        <v>149</v>
      </c>
      <c r="C120" s="1" t="str">
        <f>VLOOKUP(A120,[1]Sheet1!H:H,1,FALSE)</f>
        <v>Wawan Iskandar</v>
      </c>
      <c r="D120" s="1" t="str">
        <f>A120&amp;"-"&amp;B120&amp;"-"&amp;VLOOKUP(H120,Sheet1!$C$1:$D$7,2,FALSE)</f>
        <v>Wawan Iskandar-OFFICER SALARIES-1206</v>
      </c>
      <c r="E120" s="1" t="str">
        <f>VLOOKUP(D120,[1]Sheet1!D:E,2,FALSE)</f>
        <v>1206.801110</v>
      </c>
      <c r="G120" s="1" t="s">
        <v>150</v>
      </c>
      <c r="H120" s="2" t="s">
        <v>104</v>
      </c>
      <c r="I120" s="2" t="s">
        <v>151</v>
      </c>
      <c r="J120" s="9"/>
      <c r="K120" s="10">
        <v>2800</v>
      </c>
      <c r="L120" s="9"/>
      <c r="M120" s="10">
        <f t="shared" si="12"/>
        <v>2800</v>
      </c>
      <c r="N120" s="4">
        <f t="shared" si="14"/>
        <v>2.7861585224431756E-2</v>
      </c>
    </row>
    <row r="121" spans="1:14" x14ac:dyDescent="0.25">
      <c r="A121" s="9" t="str">
        <f t="shared" si="13"/>
        <v>Wawan Iskandar</v>
      </c>
      <c r="B121" s="1" t="s">
        <v>26</v>
      </c>
      <c r="C121" s="1" t="str">
        <f>VLOOKUP(A121,[1]Sheet1!H:H,1,FALSE)</f>
        <v>Wawan Iskandar</v>
      </c>
      <c r="D121" s="1" t="str">
        <f>A121&amp;"-"&amp;B121&amp;"-"&amp;VLOOKUP(H121,Sheet1!$C$1:$D$7,2,FALSE)</f>
        <v>Wawan Iskandar-PEMAKAIAN GENERAL MATERIAL-1206</v>
      </c>
      <c r="E121" s="1" t="str">
        <f>VLOOKUP(D121,[1]Sheet1!D:E,2,FALSE)</f>
        <v>1206.631180</v>
      </c>
      <c r="G121" s="1" t="s">
        <v>27</v>
      </c>
      <c r="H121" s="2" t="s">
        <v>104</v>
      </c>
      <c r="I121" s="2" t="s">
        <v>152</v>
      </c>
      <c r="J121" s="9"/>
      <c r="K121" s="10">
        <v>812</v>
      </c>
      <c r="L121" s="9"/>
      <c r="M121" s="10">
        <f t="shared" si="12"/>
        <v>812</v>
      </c>
      <c r="N121" s="4">
        <f t="shared" si="14"/>
        <v>8.0798597150852098E-3</v>
      </c>
    </row>
    <row r="122" spans="1:14" x14ac:dyDescent="0.25">
      <c r="A122" s="9" t="str">
        <f t="shared" si="13"/>
        <v>Wawan Iskandar</v>
      </c>
      <c r="B122" s="1" t="s">
        <v>37</v>
      </c>
      <c r="C122" s="1" t="str">
        <f>VLOOKUP(A122,[1]Sheet1!H:H,1,FALSE)</f>
        <v>Wawan Iskandar</v>
      </c>
      <c r="D122" s="1" t="str">
        <f>A122&amp;"-"&amp;B122&amp;"-"&amp;VLOOKUP(H122,Sheet1!$C$1:$D$7,2,FALSE)</f>
        <v>Wawan Iskandar-VENDOR EXPENSES-1206</v>
      </c>
      <c r="E122" s="1" t="s">
        <v>209</v>
      </c>
      <c r="F122" s="1" t="s">
        <v>192</v>
      </c>
      <c r="G122" s="1" t="s">
        <v>38</v>
      </c>
      <c r="H122" s="2" t="s">
        <v>153</v>
      </c>
      <c r="I122" s="2" t="s">
        <v>154</v>
      </c>
      <c r="J122" s="9"/>
      <c r="K122" s="10">
        <v>26280.234329731342</v>
      </c>
      <c r="L122" s="9"/>
      <c r="M122" s="10">
        <f t="shared" si="12"/>
        <v>26280.234329731342</v>
      </c>
      <c r="N122" s="4">
        <f t="shared" si="14"/>
        <v>0.26150321017708822</v>
      </c>
    </row>
    <row r="123" spans="1:14" x14ac:dyDescent="0.25">
      <c r="A123" s="11" t="s">
        <v>35</v>
      </c>
      <c r="B123" s="11"/>
      <c r="C123" s="1" t="e">
        <f>VLOOKUP(A123,[1]Sheet1!H:H,1,FALSE)</f>
        <v>#N/A</v>
      </c>
      <c r="D123" s="1" t="e">
        <f>A123&amp;"-"&amp;B123&amp;"-"&amp;VLOOKUP(H123,Sheet1!$C$1:$D$7,2,FALSE)</f>
        <v>#N/A</v>
      </c>
      <c r="E123" s="1" t="e">
        <f>VLOOKUP(D123,[1]Sheet1!D:E,2,FALSE)</f>
        <v>#N/A</v>
      </c>
      <c r="F123" s="11" t="s">
        <v>216</v>
      </c>
      <c r="G123" s="11"/>
      <c r="H123" s="12"/>
      <c r="I123" s="12"/>
      <c r="J123" s="11"/>
      <c r="K123" s="13">
        <f>SUM(K101:K122)</f>
        <v>100496.79432973135</v>
      </c>
      <c r="L123" s="11"/>
      <c r="M123" s="11"/>
      <c r="N123" s="15">
        <f>SUM(N101:N122)</f>
        <v>0.99999999999999989</v>
      </c>
    </row>
    <row r="124" spans="1:14" x14ac:dyDescent="0.25">
      <c r="A124" s="9" t="s">
        <v>194</v>
      </c>
      <c r="B124" s="1" t="s">
        <v>79</v>
      </c>
      <c r="C124" s="1" t="str">
        <f>VLOOKUP(A124,[1]Sheet1!H:H,1,FALSE)</f>
        <v>Toni Teja</v>
      </c>
      <c r="D124" s="1" t="str">
        <f>A124&amp;"-"&amp;B124&amp;"-"&amp;VLOOKUP(H124,Sheet1!$C$1:$D$7,2,FALSE)</f>
        <v>Toni Teja-ENTERTAINMENT-1205</v>
      </c>
      <c r="E124" s="1" t="str">
        <f>VLOOKUP(D124,[1]Sheet1!D:E,2,FALSE)</f>
        <v>1205.813100</v>
      </c>
      <c r="G124" s="1" t="s">
        <v>80</v>
      </c>
      <c r="H124" s="2" t="s">
        <v>24</v>
      </c>
      <c r="I124" s="2" t="s">
        <v>73</v>
      </c>
      <c r="J124" s="9"/>
      <c r="K124" s="10">
        <v>137.53</v>
      </c>
      <c r="L124" s="9"/>
      <c r="M124" s="10">
        <f t="shared" ref="M124:M160" si="15">K124-L124</f>
        <v>137.53</v>
      </c>
      <c r="N124" s="4">
        <f t="shared" ref="N124:N160" si="16">K124/$K$161</f>
        <v>5.5495675892985874E-4</v>
      </c>
    </row>
    <row r="125" spans="1:14" x14ac:dyDescent="0.25">
      <c r="A125" s="9" t="s">
        <v>194</v>
      </c>
      <c r="B125" s="1" t="s">
        <v>96</v>
      </c>
      <c r="C125" s="1" t="str">
        <f>VLOOKUP(A125,[1]Sheet1!H:H,1,FALSE)</f>
        <v>Toni Teja</v>
      </c>
      <c r="D125" s="1" t="str">
        <f>A125&amp;"-"&amp;B125&amp;"-"&amp;VLOOKUP(H125,Sheet1!$C$1:$D$7,2,FALSE)</f>
        <v>Toni Teja-JAMSOSTEK-1205</v>
      </c>
      <c r="E125" s="1" t="str">
        <f>VLOOKUP(D125,[1]Sheet1!D:E,2,FALSE)</f>
        <v>1205.801160</v>
      </c>
      <c r="G125" s="1" t="s">
        <v>97</v>
      </c>
      <c r="H125" s="2" t="s">
        <v>24</v>
      </c>
      <c r="I125" s="2" t="s">
        <v>98</v>
      </c>
      <c r="J125" s="9"/>
      <c r="K125" s="10">
        <v>5157.3999999999996</v>
      </c>
      <c r="L125" s="9"/>
      <c r="M125" s="10">
        <f t="shared" si="15"/>
        <v>5157.3999999999996</v>
      </c>
      <c r="N125" s="4">
        <f t="shared" si="16"/>
        <v>2.0810979339088584E-2</v>
      </c>
    </row>
    <row r="126" spans="1:14" x14ac:dyDescent="0.25">
      <c r="A126" s="9" t="s">
        <v>194</v>
      </c>
      <c r="B126" s="1" t="s">
        <v>105</v>
      </c>
      <c r="C126" s="1" t="str">
        <f>VLOOKUP(A126,[1]Sheet1!H:H,1,FALSE)</f>
        <v>Toni Teja</v>
      </c>
      <c r="D126" s="1" t="str">
        <f>A126&amp;"-"&amp;B126&amp;"-"&amp;VLOOKUP(H126,Sheet1!$C$1:$D$7,2,FALSE)</f>
        <v>Toni Teja-MAINT.&amp;REP.BUILDING-1205</v>
      </c>
      <c r="E126" s="1" t="str">
        <f>VLOOKUP(D126,[1]Sheet1!D:E,2,FALSE)</f>
        <v>1205.630710</v>
      </c>
      <c r="G126" s="1" t="s">
        <v>106</v>
      </c>
      <c r="H126" s="2" t="s">
        <v>24</v>
      </c>
      <c r="I126" s="2" t="s">
        <v>76</v>
      </c>
      <c r="J126" s="9"/>
      <c r="K126" s="10">
        <v>500</v>
      </c>
      <c r="L126" s="9"/>
      <c r="M126" s="10">
        <f t="shared" si="15"/>
        <v>500</v>
      </c>
      <c r="N126" s="4">
        <f t="shared" si="16"/>
        <v>2.0175843776988971E-3</v>
      </c>
    </row>
    <row r="127" spans="1:14" x14ac:dyDescent="0.25">
      <c r="A127" s="9" t="s">
        <v>194</v>
      </c>
      <c r="B127" s="1" t="s">
        <v>117</v>
      </c>
      <c r="C127" s="1" t="str">
        <f>VLOOKUP(A127,[1]Sheet1!H:H,1,FALSE)</f>
        <v>Toni Teja</v>
      </c>
      <c r="D127" s="1" t="str">
        <f>A127&amp;"-"&amp;B127&amp;"-"&amp;VLOOKUP(H127,Sheet1!$C$1:$D$7,2,FALSE)</f>
        <v>Toni Teja-MAINT.&amp;REP.WATERINSTL.-1205</v>
      </c>
      <c r="E127" s="1" t="str">
        <f>VLOOKUP(D127,[1]Sheet1!D:E,2,FALSE)</f>
        <v>1205.630740</v>
      </c>
      <c r="G127" s="1" t="s">
        <v>118</v>
      </c>
      <c r="H127" s="2" t="s">
        <v>24</v>
      </c>
      <c r="I127" s="2" t="s">
        <v>76</v>
      </c>
      <c r="J127" s="9"/>
      <c r="K127" s="10">
        <v>250</v>
      </c>
      <c r="L127" s="9"/>
      <c r="M127" s="10">
        <f t="shared" si="15"/>
        <v>250</v>
      </c>
      <c r="N127" s="4">
        <f t="shared" si="16"/>
        <v>1.0087921888494486E-3</v>
      </c>
    </row>
    <row r="128" spans="1:14" x14ac:dyDescent="0.25">
      <c r="A128" s="9" t="s">
        <v>194</v>
      </c>
      <c r="B128" s="1" t="s">
        <v>121</v>
      </c>
      <c r="C128" s="1" t="str">
        <f>VLOOKUP(A128,[1]Sheet1!H:H,1,FALSE)</f>
        <v>Toni Teja</v>
      </c>
      <c r="D128" s="1" t="str">
        <f>A128&amp;"-"&amp;B128&amp;"-"&amp;VLOOKUP(H128,Sheet1!$C$1:$D$7,2,FALSE)</f>
        <v>Toni Teja-MEDICAL ALLOWANCE-1205</v>
      </c>
      <c r="E128" s="1" t="str">
        <f>VLOOKUP(D128,[1]Sheet1!D:E,2,FALSE)</f>
        <v>1205.630130</v>
      </c>
      <c r="G128" s="1" t="s">
        <v>122</v>
      </c>
      <c r="H128" s="2" t="s">
        <v>24</v>
      </c>
      <c r="I128" s="2" t="s">
        <v>98</v>
      </c>
      <c r="J128" s="9"/>
      <c r="K128" s="10">
        <v>3183.98</v>
      </c>
      <c r="L128" s="9"/>
      <c r="M128" s="10">
        <f t="shared" si="15"/>
        <v>3183.98</v>
      </c>
      <c r="N128" s="4">
        <f t="shared" si="16"/>
        <v>1.284789661381147E-2</v>
      </c>
    </row>
    <row r="129" spans="1:14" x14ac:dyDescent="0.25">
      <c r="A129" s="9" t="s">
        <v>194</v>
      </c>
      <c r="B129" s="1" t="s">
        <v>133</v>
      </c>
      <c r="C129" s="1" t="str">
        <f>VLOOKUP(A129,[1]Sheet1!H:H,1,FALSE)</f>
        <v>Toni Teja</v>
      </c>
      <c r="D129" s="1" t="str">
        <f>A129&amp;"-"&amp;B129&amp;"-"&amp;VLOOKUP(H129,Sheet1!$C$1:$D$7,2,FALSE)</f>
        <v>Toni Teja-RENT EXPENSES BUILDING-1205</v>
      </c>
      <c r="E129" s="1" t="str">
        <f>VLOOKUP(D129,[1]Sheet1!D:E,2,FALSE)</f>
        <v>1205.815110</v>
      </c>
      <c r="G129" s="1" t="s">
        <v>145</v>
      </c>
      <c r="H129" s="2" t="s">
        <v>24</v>
      </c>
      <c r="I129" s="2" t="s">
        <v>76</v>
      </c>
      <c r="J129" s="9"/>
      <c r="K129" s="10">
        <v>126.99</v>
      </c>
      <c r="L129" s="9"/>
      <c r="M129" s="10">
        <f t="shared" si="15"/>
        <v>126.99</v>
      </c>
      <c r="N129" s="4">
        <f t="shared" si="16"/>
        <v>5.124260802479659E-4</v>
      </c>
    </row>
    <row r="130" spans="1:14" x14ac:dyDescent="0.25">
      <c r="A130" s="9" t="s">
        <v>194</v>
      </c>
      <c r="B130" s="1" t="s">
        <v>21</v>
      </c>
      <c r="C130" s="1" t="str">
        <f>VLOOKUP(A130,[1]Sheet1!H:H,1,FALSE)</f>
        <v>Toni Teja</v>
      </c>
      <c r="D130" s="1" t="str">
        <f>A130&amp;"-"&amp;B130&amp;"-"&amp;VLOOKUP(H130,Sheet1!$C$1:$D$7,2,FALSE)</f>
        <v>Toni Teja-OTHER PRODUCTION COST-1205</v>
      </c>
      <c r="E130" s="1" t="s">
        <v>208</v>
      </c>
      <c r="F130" s="1" t="s">
        <v>192</v>
      </c>
      <c r="G130" s="1" t="s">
        <v>156</v>
      </c>
      <c r="H130" s="2" t="s">
        <v>24</v>
      </c>
      <c r="I130" s="2" t="s">
        <v>76</v>
      </c>
      <c r="J130" s="9"/>
      <c r="K130" s="10">
        <v>754.58</v>
      </c>
      <c r="L130" s="9"/>
      <c r="M130" s="10">
        <f t="shared" si="15"/>
        <v>754.58</v>
      </c>
      <c r="N130" s="4">
        <f t="shared" si="16"/>
        <v>3.0448576394480681E-3</v>
      </c>
    </row>
    <row r="131" spans="1:14" x14ac:dyDescent="0.25">
      <c r="A131" s="9" t="s">
        <v>194</v>
      </c>
      <c r="B131" s="1" t="s">
        <v>71</v>
      </c>
      <c r="C131" s="1" t="str">
        <f>VLOOKUP(A131,[1]Sheet1!H:H,1,FALSE)</f>
        <v>Toni Teja</v>
      </c>
      <c r="D131" s="1" t="str">
        <f>A131&amp;"-"&amp;B131&amp;"-"&amp;VLOOKUP(H131,Sheet1!$C$1:$D$7,2,FALSE)</f>
        <v>Toni Teja-BUSINESS TRIP EXPENSES-1205</v>
      </c>
      <c r="E131" s="1" t="str">
        <f>VLOOKUP(D131,[1]Sheet1!D:E,2,FALSE)</f>
        <v>1205.812100</v>
      </c>
      <c r="G131" s="1" t="s">
        <v>72</v>
      </c>
      <c r="H131" s="2" t="s">
        <v>24</v>
      </c>
      <c r="I131" s="2" t="s">
        <v>73</v>
      </c>
      <c r="J131" s="9"/>
      <c r="K131" s="10">
        <v>6722.26</v>
      </c>
      <c r="L131" s="9"/>
      <c r="M131" s="10">
        <f t="shared" si="15"/>
        <v>6722.26</v>
      </c>
      <c r="N131" s="4">
        <f t="shared" si="16"/>
        <v>2.7125453517660381E-2</v>
      </c>
    </row>
    <row r="132" spans="1:14" x14ac:dyDescent="0.25">
      <c r="A132" s="9" t="s">
        <v>194</v>
      </c>
      <c r="B132" s="1" t="s">
        <v>77</v>
      </c>
      <c r="C132" s="1" t="str">
        <f>VLOOKUP(A132,[1]Sheet1!H:H,1,FALSE)</f>
        <v>Toni Teja</v>
      </c>
      <c r="D132" s="1" t="str">
        <f>A132&amp;"-"&amp;B132&amp;"-"&amp;VLOOKUP(H132,Sheet1!$C$1:$D$7,2,FALSE)</f>
        <v>Toni Teja-ELECTRICITY-1205</v>
      </c>
      <c r="E132" s="1" t="str">
        <f>VLOOKUP(D132,[1]Sheet1!D:E,2,FALSE)</f>
        <v>1205.630400</v>
      </c>
      <c r="G132" s="1" t="s">
        <v>78</v>
      </c>
      <c r="H132" s="2" t="s">
        <v>24</v>
      </c>
      <c r="I132" s="2" t="s">
        <v>76</v>
      </c>
      <c r="J132" s="9"/>
      <c r="K132" s="10">
        <v>5152.29</v>
      </c>
      <c r="L132" s="9"/>
      <c r="M132" s="10">
        <f t="shared" si="15"/>
        <v>5152.29</v>
      </c>
      <c r="N132" s="4">
        <f t="shared" si="16"/>
        <v>2.0790359626748502E-2</v>
      </c>
    </row>
    <row r="133" spans="1:14" x14ac:dyDescent="0.25">
      <c r="A133" s="9" t="s">
        <v>194</v>
      </c>
      <c r="B133" s="1" t="s">
        <v>81</v>
      </c>
      <c r="C133" s="1" t="str">
        <f>VLOOKUP(A133,[1]Sheet1!H:H,1,FALSE)</f>
        <v>Toni Teja</v>
      </c>
      <c r="D133" s="1" t="str">
        <f>A133&amp;"-"&amp;B133&amp;"-"&amp;VLOOKUP(H133,Sheet1!$C$1:$D$7,2,FALSE)</f>
        <v>Toni Teja-FACTORY SUPPLIES EXPENSE-1205</v>
      </c>
      <c r="E133" s="1" t="str">
        <f>VLOOKUP(D133,[1]Sheet1!D:E,2,FALSE)</f>
        <v>1205.630300</v>
      </c>
      <c r="G133" s="1" t="s">
        <v>82</v>
      </c>
      <c r="H133" s="2" t="s">
        <v>24</v>
      </c>
      <c r="I133" s="2" t="s">
        <v>157</v>
      </c>
      <c r="J133" s="9"/>
      <c r="K133" s="10">
        <v>3188</v>
      </c>
      <c r="L133" s="9"/>
      <c r="M133" s="10">
        <f t="shared" si="15"/>
        <v>3188</v>
      </c>
      <c r="N133" s="4">
        <f t="shared" si="16"/>
        <v>1.2864117992208169E-2</v>
      </c>
    </row>
    <row r="134" spans="1:14" x14ac:dyDescent="0.25">
      <c r="A134" s="9" t="s">
        <v>194</v>
      </c>
      <c r="B134" s="1" t="s">
        <v>158</v>
      </c>
      <c r="C134" s="1" t="str">
        <f>VLOOKUP(A134,[1]Sheet1!H:H,1,FALSE)</f>
        <v>Toni Teja</v>
      </c>
      <c r="D134" s="1" t="str">
        <f>A134&amp;"-"&amp;B134&amp;"-"&amp;VLOOKUP(H134,Sheet1!$C$1:$D$7,2,FALSE)</f>
        <v>Toni Teja-FARE ALLOWANCE-1205</v>
      </c>
      <c r="E134" s="1" t="str">
        <f>VLOOKUP(D134,[1]Sheet1!D:E,2,FALSE)</f>
        <v>1205.630200</v>
      </c>
      <c r="G134" s="1" t="s">
        <v>87</v>
      </c>
      <c r="H134" s="2" t="s">
        <v>24</v>
      </c>
      <c r="I134" s="2" t="s">
        <v>76</v>
      </c>
      <c r="J134" s="9"/>
      <c r="K134" s="10">
        <v>2043.4899999999998</v>
      </c>
      <c r="L134" s="9"/>
      <c r="M134" s="10">
        <f t="shared" si="15"/>
        <v>2043.4899999999998</v>
      </c>
      <c r="N134" s="4">
        <f t="shared" si="16"/>
        <v>8.2458269999678389E-3</v>
      </c>
    </row>
    <row r="135" spans="1:14" x14ac:dyDescent="0.25">
      <c r="A135" s="9" t="s">
        <v>194</v>
      </c>
      <c r="B135" s="1" t="s">
        <v>99</v>
      </c>
      <c r="C135" s="1" t="str">
        <f>VLOOKUP(A135,[1]Sheet1!H:H,1,FALSE)</f>
        <v>Toni Teja</v>
      </c>
      <c r="D135" s="1" t="str">
        <f>A135&amp;"-"&amp;B135&amp;"-"&amp;VLOOKUP(H135,Sheet1!$C$1:$D$7,2,FALSE)</f>
        <v>Toni Teja-LABOR COST-1205</v>
      </c>
      <c r="E135" s="1" t="str">
        <f>VLOOKUP(D135,[1]Sheet1!D:E,2,FALSE)</f>
        <v>1205.630110</v>
      </c>
      <c r="G135" s="1" t="s">
        <v>100</v>
      </c>
      <c r="H135" s="2" t="s">
        <v>24</v>
      </c>
      <c r="I135" s="2" t="s">
        <v>159</v>
      </c>
      <c r="J135" s="9"/>
      <c r="K135" s="10">
        <v>78109.679999999993</v>
      </c>
      <c r="L135" s="9"/>
      <c r="M135" s="10">
        <f t="shared" si="15"/>
        <v>78109.679999999993</v>
      </c>
      <c r="N135" s="4">
        <f t="shared" si="16"/>
        <v>0.31518574023011997</v>
      </c>
    </row>
    <row r="136" spans="1:14" x14ac:dyDescent="0.25">
      <c r="A136" s="9" t="s">
        <v>194</v>
      </c>
      <c r="B136" s="1" t="s">
        <v>107</v>
      </c>
      <c r="C136" s="1" t="str">
        <f>VLOOKUP(A136,[1]Sheet1!H:H,1,FALSE)</f>
        <v>Toni Teja</v>
      </c>
      <c r="D136" s="1" t="str">
        <f>A136&amp;"-"&amp;B136&amp;"-"&amp;VLOOKUP(H136,Sheet1!$C$1:$D$7,2,FALSE)</f>
        <v>Toni Teja-MAINT.&amp;REP.ELECTRICITY-1205</v>
      </c>
      <c r="E136" s="1" t="str">
        <f>VLOOKUP(D136,[1]Sheet1!D:E,2,FALSE)</f>
        <v>1205.630770</v>
      </c>
      <c r="G136" s="1" t="s">
        <v>108</v>
      </c>
      <c r="H136" s="2" t="s">
        <v>24</v>
      </c>
      <c r="I136" s="2" t="s">
        <v>157</v>
      </c>
      <c r="J136" s="9"/>
      <c r="K136" s="10">
        <v>250</v>
      </c>
      <c r="L136" s="9"/>
      <c r="M136" s="10">
        <f t="shared" si="15"/>
        <v>250</v>
      </c>
      <c r="N136" s="4">
        <f t="shared" si="16"/>
        <v>1.0087921888494486E-3</v>
      </c>
    </row>
    <row r="137" spans="1:14" x14ac:dyDescent="0.25">
      <c r="A137" s="9" t="s">
        <v>194</v>
      </c>
      <c r="B137" s="1" t="s">
        <v>109</v>
      </c>
      <c r="C137" s="1" t="str">
        <f>VLOOKUP(A137,[1]Sheet1!H:H,1,FALSE)</f>
        <v>Toni Teja</v>
      </c>
      <c r="D137" s="1" t="str">
        <f>A137&amp;"-"&amp;B137&amp;"-"&amp;VLOOKUP(H137,Sheet1!$C$1:$D$7,2,FALSE)</f>
        <v>Toni Teja-MAINT.&amp;REP.GEN&amp;BOILER-1205</v>
      </c>
      <c r="E137" s="1" t="str">
        <f>VLOOKUP(D137,[1]Sheet1!D:E,2,FALSE)</f>
        <v>1205.630750</v>
      </c>
      <c r="G137" s="1" t="s">
        <v>110</v>
      </c>
      <c r="H137" s="2" t="s">
        <v>24</v>
      </c>
      <c r="I137" s="2" t="s">
        <v>157</v>
      </c>
      <c r="J137" s="9"/>
      <c r="K137" s="10">
        <v>250</v>
      </c>
      <c r="L137" s="9"/>
      <c r="M137" s="10">
        <f t="shared" si="15"/>
        <v>250</v>
      </c>
      <c r="N137" s="4">
        <f t="shared" si="16"/>
        <v>1.0087921888494486E-3</v>
      </c>
    </row>
    <row r="138" spans="1:14" x14ac:dyDescent="0.25">
      <c r="A138" s="9" t="s">
        <v>194</v>
      </c>
      <c r="B138" s="1" t="s">
        <v>111</v>
      </c>
      <c r="C138" s="1" t="str">
        <f>VLOOKUP(A138,[1]Sheet1!H:H,1,FALSE)</f>
        <v>Toni Teja</v>
      </c>
      <c r="D138" s="1" t="str">
        <f>A138&amp;"-"&amp;B138&amp;"-"&amp;VLOOKUP(H138,Sheet1!$C$1:$D$7,2,FALSE)</f>
        <v>Toni Teja-MAINT.&amp;REP.MACHINERIE-1205</v>
      </c>
      <c r="E138" s="1" t="str">
        <f>VLOOKUP(D138,[1]Sheet1!D:E,2,FALSE)</f>
        <v>1205.630720</v>
      </c>
      <c r="G138" s="1" t="s">
        <v>112</v>
      </c>
      <c r="H138" s="2" t="s">
        <v>24</v>
      </c>
      <c r="I138" s="2" t="s">
        <v>157</v>
      </c>
      <c r="J138" s="9"/>
      <c r="K138" s="10">
        <v>250</v>
      </c>
      <c r="L138" s="9"/>
      <c r="M138" s="10">
        <f t="shared" si="15"/>
        <v>250</v>
      </c>
      <c r="N138" s="4">
        <f t="shared" si="16"/>
        <v>1.0087921888494486E-3</v>
      </c>
    </row>
    <row r="139" spans="1:14" x14ac:dyDescent="0.25">
      <c r="A139" s="9" t="s">
        <v>194</v>
      </c>
      <c r="B139" s="1" t="s">
        <v>115</v>
      </c>
      <c r="C139" s="1" t="str">
        <f>VLOOKUP(A139,[1]Sheet1!H:H,1,FALSE)</f>
        <v>Toni Teja</v>
      </c>
      <c r="D139" s="1" t="str">
        <f>A139&amp;"-"&amp;B139&amp;"-"&amp;VLOOKUP(H139,Sheet1!$C$1:$D$7,2,FALSE)</f>
        <v>Toni Teja-MAINT.&amp;REP.PLANTEQUI-1205</v>
      </c>
      <c r="E139" s="1" t="str">
        <f>VLOOKUP(D139,[1]Sheet1!D:E,2,FALSE)</f>
        <v>1205.630730</v>
      </c>
      <c r="G139" s="1" t="s">
        <v>116</v>
      </c>
      <c r="H139" s="2" t="s">
        <v>24</v>
      </c>
      <c r="I139" s="2" t="s">
        <v>157</v>
      </c>
      <c r="J139" s="9"/>
      <c r="K139" s="10">
        <v>250</v>
      </c>
      <c r="L139" s="9"/>
      <c r="M139" s="10">
        <f t="shared" si="15"/>
        <v>250</v>
      </c>
      <c r="N139" s="4">
        <f t="shared" si="16"/>
        <v>1.0087921888494486E-3</v>
      </c>
    </row>
    <row r="140" spans="1:14" x14ac:dyDescent="0.25">
      <c r="A140" s="9" t="s">
        <v>194</v>
      </c>
      <c r="B140" s="1" t="s">
        <v>149</v>
      </c>
      <c r="C140" s="1" t="str">
        <f>VLOOKUP(A140,[1]Sheet1!H:H,1,FALSE)</f>
        <v>Toni Teja</v>
      </c>
      <c r="D140" s="1" t="str">
        <f>A140&amp;"-"&amp;B140&amp;"-"&amp;VLOOKUP(H140,Sheet1!$C$1:$D$7,2,FALSE)</f>
        <v>Toni Teja-OFFICER SALARIES-1205</v>
      </c>
      <c r="E140" s="1" t="str">
        <f>VLOOKUP(D140,[1]Sheet1!D:E,2,FALSE)</f>
        <v>1205.801110</v>
      </c>
      <c r="G140" s="1" t="s">
        <v>150</v>
      </c>
      <c r="H140" s="2" t="s">
        <v>24</v>
      </c>
      <c r="I140" s="2" t="s">
        <v>151</v>
      </c>
      <c r="J140" s="9"/>
      <c r="K140" s="10">
        <v>10800</v>
      </c>
      <c r="L140" s="9"/>
      <c r="M140" s="10">
        <f t="shared" si="15"/>
        <v>10800</v>
      </c>
      <c r="N140" s="4">
        <f t="shared" si="16"/>
        <v>4.3579822558296184E-2</v>
      </c>
    </row>
    <row r="141" spans="1:14" x14ac:dyDescent="0.25">
      <c r="A141" s="9" t="s">
        <v>194</v>
      </c>
      <c r="B141" s="1" t="s">
        <v>127</v>
      </c>
      <c r="C141" s="1" t="str">
        <f>VLOOKUP(A141,[1]Sheet1!H:H,1,FALSE)</f>
        <v>Toni Teja</v>
      </c>
      <c r="D141" s="1" t="str">
        <f>A141&amp;"-"&amp;B141&amp;"-"&amp;VLOOKUP(H141,Sheet1!$C$1:$D$7,2,FALSE)</f>
        <v>Toni Teja-PEMAKAIAN SPARE PART-1205</v>
      </c>
      <c r="E141" s="1" t="str">
        <f>VLOOKUP(D141,[1]Sheet1!D:E,2,FALSE)</f>
        <v>1205.631110</v>
      </c>
      <c r="G141" s="1" t="s">
        <v>128</v>
      </c>
      <c r="H141" s="2" t="s">
        <v>24</v>
      </c>
      <c r="I141" s="2" t="s">
        <v>157</v>
      </c>
      <c r="J141" s="9"/>
      <c r="K141" s="10">
        <v>1500</v>
      </c>
      <c r="L141" s="9"/>
      <c r="M141" s="10">
        <f t="shared" si="15"/>
        <v>1500</v>
      </c>
      <c r="N141" s="4">
        <f t="shared" si="16"/>
        <v>6.0527531330966918E-3</v>
      </c>
    </row>
    <row r="142" spans="1:14" x14ac:dyDescent="0.25">
      <c r="A142" s="9" t="s">
        <v>194</v>
      </c>
      <c r="B142" s="1" t="s">
        <v>79</v>
      </c>
      <c r="C142" s="1" t="str">
        <f>VLOOKUP(A142,[1]Sheet1!H:H,1,FALSE)</f>
        <v>Toni Teja</v>
      </c>
      <c r="D142" s="1" t="str">
        <f>A142&amp;"-"&amp;B142&amp;"-"&amp;VLOOKUP(H142,Sheet1!$C$1:$D$7,2,FALSE)</f>
        <v>Toni Teja-ENTERTAINMENT-1204</v>
      </c>
      <c r="E142" s="1" t="str">
        <f>VLOOKUP(D142,[1]Sheet1!D:E,2,FALSE)</f>
        <v>1204.813100</v>
      </c>
      <c r="G142" s="1" t="s">
        <v>80</v>
      </c>
      <c r="H142" s="2" t="s">
        <v>15</v>
      </c>
      <c r="I142" s="2" t="s">
        <v>73</v>
      </c>
      <c r="J142" s="9"/>
      <c r="K142" s="10">
        <v>504.76</v>
      </c>
      <c r="L142" s="9"/>
      <c r="M142" s="10">
        <f t="shared" si="15"/>
        <v>504.76</v>
      </c>
      <c r="N142" s="4">
        <f t="shared" si="16"/>
        <v>2.0367917809745906E-3</v>
      </c>
    </row>
    <row r="143" spans="1:14" x14ac:dyDescent="0.25">
      <c r="A143" s="9" t="s">
        <v>194</v>
      </c>
      <c r="B143" s="1" t="s">
        <v>96</v>
      </c>
      <c r="C143" s="1" t="str">
        <f>VLOOKUP(A143,[1]Sheet1!H:H,1,FALSE)</f>
        <v>Toni Teja</v>
      </c>
      <c r="D143" s="1" t="str">
        <f>A143&amp;"-"&amp;B143&amp;"-"&amp;VLOOKUP(H143,Sheet1!$C$1:$D$7,2,FALSE)</f>
        <v>Toni Teja-JAMSOSTEK-1204</v>
      </c>
      <c r="E143" s="1" t="str">
        <f>VLOOKUP(D143,[1]Sheet1!D:E,2,FALSE)</f>
        <v>1204.801160</v>
      </c>
      <c r="G143" s="1" t="s">
        <v>97</v>
      </c>
      <c r="H143" s="2" t="s">
        <v>15</v>
      </c>
      <c r="I143" s="2" t="s">
        <v>98</v>
      </c>
      <c r="J143" s="9"/>
      <c r="K143" s="10">
        <v>5702.68</v>
      </c>
      <c r="L143" s="9"/>
      <c r="M143" s="10">
        <f t="shared" si="15"/>
        <v>5702.68</v>
      </c>
      <c r="N143" s="4">
        <f t="shared" si="16"/>
        <v>2.3011276158031897E-2</v>
      </c>
    </row>
    <row r="144" spans="1:14" x14ac:dyDescent="0.25">
      <c r="A144" s="9" t="s">
        <v>194</v>
      </c>
      <c r="B144" s="1" t="s">
        <v>105</v>
      </c>
      <c r="C144" s="1" t="str">
        <f>VLOOKUP(A144,[1]Sheet1!H:H,1,FALSE)</f>
        <v>Toni Teja</v>
      </c>
      <c r="D144" s="1" t="str">
        <f>A144&amp;"-"&amp;B144&amp;"-"&amp;VLOOKUP(H144,Sheet1!$C$1:$D$7,2,FALSE)</f>
        <v>Toni Teja-MAINT.&amp;REP.BUILDING-1204</v>
      </c>
      <c r="E144" s="1" t="str">
        <f>VLOOKUP(D144,[1]Sheet1!D:E,2,FALSE)</f>
        <v>1204.630710</v>
      </c>
      <c r="G144" s="1" t="s">
        <v>106</v>
      </c>
      <c r="H144" s="2" t="s">
        <v>15</v>
      </c>
      <c r="I144" s="2" t="s">
        <v>76</v>
      </c>
      <c r="J144" s="9"/>
      <c r="K144" s="10">
        <v>700</v>
      </c>
      <c r="L144" s="9"/>
      <c r="M144" s="10">
        <f t="shared" si="15"/>
        <v>700</v>
      </c>
      <c r="N144" s="4">
        <f t="shared" si="16"/>
        <v>2.8246181287784563E-3</v>
      </c>
    </row>
    <row r="145" spans="1:14" x14ac:dyDescent="0.25">
      <c r="A145" s="9" t="s">
        <v>194</v>
      </c>
      <c r="B145" s="1" t="s">
        <v>117</v>
      </c>
      <c r="C145" s="1" t="str">
        <f>VLOOKUP(A145,[1]Sheet1!H:H,1,FALSE)</f>
        <v>Toni Teja</v>
      </c>
      <c r="D145" s="1" t="str">
        <f>A145&amp;"-"&amp;B145&amp;"-"&amp;VLOOKUP(H145,Sheet1!$C$1:$D$7,2,FALSE)</f>
        <v>Toni Teja-MAINT.&amp;REP.WATERINSTL.-1204</v>
      </c>
      <c r="E145" s="1" t="str">
        <f>VLOOKUP(D145,[1]Sheet1!D:E,2,FALSE)</f>
        <v>1204.630740</v>
      </c>
      <c r="G145" s="1" t="s">
        <v>118</v>
      </c>
      <c r="H145" s="2" t="s">
        <v>15</v>
      </c>
      <c r="I145" s="2" t="s">
        <v>76</v>
      </c>
      <c r="J145" s="9"/>
      <c r="K145" s="10">
        <v>300</v>
      </c>
      <c r="L145" s="9"/>
      <c r="M145" s="10">
        <f t="shared" si="15"/>
        <v>300</v>
      </c>
      <c r="N145" s="4">
        <f t="shared" si="16"/>
        <v>1.2105506266193384E-3</v>
      </c>
    </row>
    <row r="146" spans="1:14" x14ac:dyDescent="0.25">
      <c r="A146" s="9" t="s">
        <v>194</v>
      </c>
      <c r="B146" s="1" t="s">
        <v>121</v>
      </c>
      <c r="C146" s="1" t="str">
        <f>VLOOKUP(A146,[1]Sheet1!H:H,1,FALSE)</f>
        <v>Toni Teja</v>
      </c>
      <c r="D146" s="1" t="str">
        <f>A146&amp;"-"&amp;B146&amp;"-"&amp;VLOOKUP(H146,Sheet1!$C$1:$D$7,2,FALSE)</f>
        <v>Toni Teja-MEDICAL ALLOWANCE-1204</v>
      </c>
      <c r="E146" s="1" t="str">
        <f>VLOOKUP(D146,[1]Sheet1!D:E,2,FALSE)</f>
        <v>1204.630130</v>
      </c>
      <c r="G146" s="1" t="s">
        <v>122</v>
      </c>
      <c r="H146" s="2" t="s">
        <v>15</v>
      </c>
      <c r="I146" s="2" t="s">
        <v>98</v>
      </c>
      <c r="J146" s="9"/>
      <c r="K146" s="10">
        <v>3500</v>
      </c>
      <c r="L146" s="9"/>
      <c r="M146" s="10">
        <f t="shared" si="15"/>
        <v>3500</v>
      </c>
      <c r="N146" s="4">
        <f t="shared" si="16"/>
        <v>1.4123090643892281E-2</v>
      </c>
    </row>
    <row r="147" spans="1:14" x14ac:dyDescent="0.25">
      <c r="A147" s="9" t="s">
        <v>194</v>
      </c>
      <c r="B147" s="1" t="s">
        <v>133</v>
      </c>
      <c r="C147" s="1" t="str">
        <f>VLOOKUP(A147,[1]Sheet1!H:H,1,FALSE)</f>
        <v>Toni Teja</v>
      </c>
      <c r="D147" s="1" t="str">
        <f>A147&amp;"-"&amp;B147&amp;"-"&amp;VLOOKUP(H147,Sheet1!$C$1:$D$7,2,FALSE)</f>
        <v>Toni Teja-RENT EXPENSES BUILDING-1204</v>
      </c>
      <c r="E147" s="1" t="str">
        <f>VLOOKUP(D147,[1]Sheet1!D:E,2,FALSE)</f>
        <v>1204.815110</v>
      </c>
      <c r="G147" s="1" t="s">
        <v>161</v>
      </c>
      <c r="H147" s="2" t="s">
        <v>15</v>
      </c>
      <c r="I147" s="2" t="s">
        <v>76</v>
      </c>
      <c r="J147" s="9"/>
      <c r="K147" s="10">
        <v>512.71</v>
      </c>
      <c r="L147" s="9"/>
      <c r="M147" s="10">
        <f t="shared" si="15"/>
        <v>512.71</v>
      </c>
      <c r="N147" s="4">
        <f t="shared" si="16"/>
        <v>2.0688713725800032E-3</v>
      </c>
    </row>
    <row r="148" spans="1:14" x14ac:dyDescent="0.25">
      <c r="A148" s="9" t="s">
        <v>194</v>
      </c>
      <c r="B148" s="1" t="s">
        <v>21</v>
      </c>
      <c r="C148" s="1" t="str">
        <f>VLOOKUP(A148,[1]Sheet1!H:H,1,FALSE)</f>
        <v>Toni Teja</v>
      </c>
      <c r="D148" s="1" t="str">
        <f>A148&amp;"-"&amp;B148&amp;"-"&amp;VLOOKUP(H148,Sheet1!$C$1:$D$7,2,FALSE)</f>
        <v>Toni Teja-OTHER PRODUCTION COST-1204</v>
      </c>
      <c r="E148" s="1" t="s">
        <v>207</v>
      </c>
      <c r="F148" s="1" t="s">
        <v>192</v>
      </c>
      <c r="G148" s="1" t="s">
        <v>156</v>
      </c>
      <c r="H148" s="2" t="s">
        <v>15</v>
      </c>
      <c r="I148" s="2" t="s">
        <v>76</v>
      </c>
      <c r="J148" s="9"/>
      <c r="K148" s="10">
        <v>754.58</v>
      </c>
      <c r="L148" s="9"/>
      <c r="M148" s="10">
        <f t="shared" si="15"/>
        <v>754.58</v>
      </c>
      <c r="N148" s="4">
        <f t="shared" si="16"/>
        <v>3.0448576394480681E-3</v>
      </c>
    </row>
    <row r="149" spans="1:14" x14ac:dyDescent="0.25">
      <c r="A149" s="9" t="s">
        <v>194</v>
      </c>
      <c r="B149" s="1" t="s">
        <v>69</v>
      </c>
      <c r="C149" s="1" t="str">
        <f>VLOOKUP(A149,[1]Sheet1!H:H,1,FALSE)</f>
        <v>Toni Teja</v>
      </c>
      <c r="D149" s="1" t="str">
        <f>A149&amp;"-"&amp;B149&amp;"-"&amp;VLOOKUP(H149,Sheet1!$C$1:$D$7,2,FALSE)</f>
        <v>Toni Teja-AIR FREIGHT-1204</v>
      </c>
      <c r="E149" s="1" t="s">
        <v>202</v>
      </c>
      <c r="G149" s="1" t="s">
        <v>70</v>
      </c>
      <c r="H149" s="2" t="s">
        <v>15</v>
      </c>
      <c r="I149" s="2" t="s">
        <v>162</v>
      </c>
      <c r="J149" s="9"/>
      <c r="L149" s="9"/>
      <c r="M149" s="10">
        <f t="shared" si="15"/>
        <v>0</v>
      </c>
      <c r="N149" s="4">
        <f t="shared" si="16"/>
        <v>0</v>
      </c>
    </row>
    <row r="150" spans="1:14" x14ac:dyDescent="0.25">
      <c r="A150" s="9" t="s">
        <v>194</v>
      </c>
      <c r="B150" s="1" t="s">
        <v>71</v>
      </c>
      <c r="C150" s="1" t="str">
        <f>VLOOKUP(A150,[1]Sheet1!H:H,1,FALSE)</f>
        <v>Toni Teja</v>
      </c>
      <c r="D150" s="1" t="str">
        <f>A150&amp;"-"&amp;B150&amp;"-"&amp;VLOOKUP(H150,Sheet1!$C$1:$D$7,2,FALSE)</f>
        <v>Toni Teja-BUSINESS TRIP EXPENSES-1204</v>
      </c>
      <c r="E150" s="1" t="str">
        <f>VLOOKUP(D150,[1]Sheet1!D:E,2,FALSE)</f>
        <v>1204.812100</v>
      </c>
      <c r="G150" s="1" t="s">
        <v>72</v>
      </c>
      <c r="H150" s="2" t="s">
        <v>15</v>
      </c>
      <c r="I150" s="2" t="s">
        <v>73</v>
      </c>
      <c r="J150" s="9"/>
      <c r="K150" s="10">
        <v>5672.9500000000007</v>
      </c>
      <c r="L150" s="9"/>
      <c r="M150" s="10">
        <f t="shared" si="15"/>
        <v>5672.9500000000007</v>
      </c>
      <c r="N150" s="4">
        <f t="shared" si="16"/>
        <v>2.2891310590933921E-2</v>
      </c>
    </row>
    <row r="151" spans="1:14" x14ac:dyDescent="0.25">
      <c r="A151" s="9" t="s">
        <v>194</v>
      </c>
      <c r="B151" s="1" t="s">
        <v>77</v>
      </c>
      <c r="C151" s="1" t="str">
        <f>VLOOKUP(A151,[1]Sheet1!H:H,1,FALSE)</f>
        <v>Toni Teja</v>
      </c>
      <c r="D151" s="1" t="str">
        <f>A151&amp;"-"&amp;B151&amp;"-"&amp;VLOOKUP(H151,Sheet1!$C$1:$D$7,2,FALSE)</f>
        <v>Toni Teja-ELECTRICITY-1204</v>
      </c>
      <c r="E151" s="1" t="str">
        <f>VLOOKUP(D151,[1]Sheet1!D:E,2,FALSE)</f>
        <v>1204.630400</v>
      </c>
      <c r="G151" s="1" t="s">
        <v>78</v>
      </c>
      <c r="H151" s="2" t="s">
        <v>15</v>
      </c>
      <c r="I151" s="2" t="s">
        <v>76</v>
      </c>
      <c r="J151" s="9"/>
      <c r="K151" s="10">
        <v>4918.54</v>
      </c>
      <c r="L151" s="9"/>
      <c r="M151" s="10">
        <f t="shared" si="15"/>
        <v>4918.54</v>
      </c>
      <c r="N151" s="4">
        <f t="shared" si="16"/>
        <v>1.9847138930174268E-2</v>
      </c>
    </row>
    <row r="152" spans="1:14" x14ac:dyDescent="0.25">
      <c r="A152" s="9" t="s">
        <v>194</v>
      </c>
      <c r="B152" s="1" t="s">
        <v>81</v>
      </c>
      <c r="C152" s="1" t="str">
        <f>VLOOKUP(A152,[1]Sheet1!H:H,1,FALSE)</f>
        <v>Toni Teja</v>
      </c>
      <c r="D152" s="1" t="str">
        <f>A152&amp;"-"&amp;B152&amp;"-"&amp;VLOOKUP(H152,Sheet1!$C$1:$D$7,2,FALSE)</f>
        <v>Toni Teja-FACTORY SUPPLIES EXPENSE-1204</v>
      </c>
      <c r="E152" s="1" t="str">
        <f>VLOOKUP(D152,[1]Sheet1!D:E,2,FALSE)</f>
        <v>1204.630300</v>
      </c>
      <c r="G152" s="1" t="s">
        <v>82</v>
      </c>
      <c r="H152" s="2" t="s">
        <v>15</v>
      </c>
      <c r="I152" s="2" t="s">
        <v>163</v>
      </c>
      <c r="J152" s="9"/>
      <c r="K152" s="10">
        <v>1600</v>
      </c>
      <c r="L152" s="9"/>
      <c r="M152" s="10">
        <f t="shared" si="15"/>
        <v>1600</v>
      </c>
      <c r="N152" s="4">
        <f t="shared" si="16"/>
        <v>6.4562700086364709E-3</v>
      </c>
    </row>
    <row r="153" spans="1:14" x14ac:dyDescent="0.25">
      <c r="A153" s="9" t="s">
        <v>194</v>
      </c>
      <c r="B153" s="1" t="s">
        <v>158</v>
      </c>
      <c r="C153" s="1" t="str">
        <f>VLOOKUP(A153,[1]Sheet1!H:H,1,FALSE)</f>
        <v>Toni Teja</v>
      </c>
      <c r="D153" s="1" t="str">
        <f>A153&amp;"-"&amp;B153&amp;"-"&amp;VLOOKUP(H153,Sheet1!$C$1:$D$7,2,FALSE)</f>
        <v>Toni Teja-FARE ALLOWANCE-1204</v>
      </c>
      <c r="E153" s="1" t="str">
        <f>VLOOKUP(D153,[1]Sheet1!D:E,2,FALSE)</f>
        <v>1204.630200</v>
      </c>
      <c r="G153" s="1" t="s">
        <v>87</v>
      </c>
      <c r="H153" s="2" t="s">
        <v>15</v>
      </c>
      <c r="I153" s="2" t="s">
        <v>76</v>
      </c>
      <c r="J153" s="9"/>
      <c r="K153" s="10">
        <v>3106.38</v>
      </c>
      <c r="L153" s="9"/>
      <c r="M153" s="10">
        <f t="shared" si="15"/>
        <v>3106.38</v>
      </c>
      <c r="N153" s="4">
        <f t="shared" si="16"/>
        <v>1.2534767518392602E-2</v>
      </c>
    </row>
    <row r="154" spans="1:14" x14ac:dyDescent="0.25">
      <c r="A154" s="9" t="s">
        <v>194</v>
      </c>
      <c r="B154" s="1" t="s">
        <v>99</v>
      </c>
      <c r="C154" s="1" t="str">
        <f>VLOOKUP(A154,[1]Sheet1!H:H,1,FALSE)</f>
        <v>Toni Teja</v>
      </c>
      <c r="D154" s="1" t="str">
        <f>A154&amp;"-"&amp;B154&amp;"-"&amp;VLOOKUP(H154,Sheet1!$C$1:$D$7,2,FALSE)</f>
        <v>Toni Teja-LABOR COST-1204</v>
      </c>
      <c r="E154" s="1" t="str">
        <f>VLOOKUP(D154,[1]Sheet1!D:E,2,FALSE)</f>
        <v>1204.630110</v>
      </c>
      <c r="G154" s="1" t="s">
        <v>100</v>
      </c>
      <c r="H154" s="2" t="s">
        <v>15</v>
      </c>
      <c r="I154" s="2" t="s">
        <v>162</v>
      </c>
      <c r="J154" s="9"/>
      <c r="K154" s="10">
        <v>97892.700000000012</v>
      </c>
      <c r="L154" s="9"/>
      <c r="M154" s="10">
        <f t="shared" si="15"/>
        <v>97892.700000000012</v>
      </c>
      <c r="N154" s="4">
        <f t="shared" si="16"/>
        <v>0.39501356442152974</v>
      </c>
    </row>
    <row r="155" spans="1:14" x14ac:dyDescent="0.25">
      <c r="A155" s="9" t="s">
        <v>194</v>
      </c>
      <c r="B155" s="1" t="s">
        <v>107</v>
      </c>
      <c r="C155" s="1" t="str">
        <f>VLOOKUP(A155,[1]Sheet1!H:H,1,FALSE)</f>
        <v>Toni Teja</v>
      </c>
      <c r="D155" s="1" t="str">
        <f>A155&amp;"-"&amp;B155&amp;"-"&amp;VLOOKUP(H155,Sheet1!$C$1:$D$7,2,FALSE)</f>
        <v>Toni Teja-MAINT.&amp;REP.ELECTRICITY-1204</v>
      </c>
      <c r="E155" s="1" t="str">
        <f>VLOOKUP(D155,[1]Sheet1!D:E,2,FALSE)</f>
        <v>1204.630770</v>
      </c>
      <c r="G155" s="1" t="s">
        <v>108</v>
      </c>
      <c r="H155" s="2" t="s">
        <v>15</v>
      </c>
      <c r="I155" s="2" t="s">
        <v>163</v>
      </c>
      <c r="J155" s="9"/>
      <c r="K155" s="10">
        <v>300</v>
      </c>
      <c r="L155" s="9"/>
      <c r="M155" s="10">
        <f t="shared" si="15"/>
        <v>300</v>
      </c>
      <c r="N155" s="4">
        <f t="shared" si="16"/>
        <v>1.2105506266193384E-3</v>
      </c>
    </row>
    <row r="156" spans="1:14" x14ac:dyDescent="0.25">
      <c r="A156" s="9" t="s">
        <v>194</v>
      </c>
      <c r="B156" s="1" t="s">
        <v>109</v>
      </c>
      <c r="C156" s="1" t="str">
        <f>VLOOKUP(A156,[1]Sheet1!H:H,1,FALSE)</f>
        <v>Toni Teja</v>
      </c>
      <c r="D156" s="1" t="str">
        <f>A156&amp;"-"&amp;B156&amp;"-"&amp;VLOOKUP(H156,Sheet1!$C$1:$D$7,2,FALSE)</f>
        <v>Toni Teja-MAINT.&amp;REP.GEN&amp;BOILER-1204</v>
      </c>
      <c r="E156" s="1" t="str">
        <f>VLOOKUP(D156,[1]Sheet1!D:E,2,FALSE)</f>
        <v>1204.630750</v>
      </c>
      <c r="G156" s="1" t="s">
        <v>110</v>
      </c>
      <c r="H156" s="2" t="s">
        <v>15</v>
      </c>
      <c r="I156" s="2" t="s">
        <v>163</v>
      </c>
      <c r="J156" s="9"/>
      <c r="K156" s="10">
        <v>300</v>
      </c>
      <c r="L156" s="9"/>
      <c r="M156" s="10">
        <f t="shared" si="15"/>
        <v>300</v>
      </c>
      <c r="N156" s="4">
        <f t="shared" si="16"/>
        <v>1.2105506266193384E-3</v>
      </c>
    </row>
    <row r="157" spans="1:14" x14ac:dyDescent="0.25">
      <c r="A157" s="9" t="s">
        <v>194</v>
      </c>
      <c r="B157" s="1" t="s">
        <v>111</v>
      </c>
      <c r="C157" s="1" t="str">
        <f>VLOOKUP(A157,[1]Sheet1!H:H,1,FALSE)</f>
        <v>Toni Teja</v>
      </c>
      <c r="D157" s="1" t="str">
        <f>A157&amp;"-"&amp;B157&amp;"-"&amp;VLOOKUP(H157,Sheet1!$C$1:$D$7,2,FALSE)</f>
        <v>Toni Teja-MAINT.&amp;REP.MACHINERIE-1204</v>
      </c>
      <c r="E157" s="1" t="str">
        <f>VLOOKUP(D157,[1]Sheet1!D:E,2,FALSE)</f>
        <v>1204.630720</v>
      </c>
      <c r="G157" s="1" t="s">
        <v>112</v>
      </c>
      <c r="H157" s="2" t="s">
        <v>15</v>
      </c>
      <c r="I157" s="2" t="s">
        <v>163</v>
      </c>
      <c r="J157" s="9"/>
      <c r="K157" s="10">
        <v>300</v>
      </c>
      <c r="L157" s="9"/>
      <c r="M157" s="10">
        <f t="shared" si="15"/>
        <v>300</v>
      </c>
      <c r="N157" s="4">
        <f t="shared" si="16"/>
        <v>1.2105506266193384E-3</v>
      </c>
    </row>
    <row r="158" spans="1:14" x14ac:dyDescent="0.25">
      <c r="A158" s="9" t="s">
        <v>194</v>
      </c>
      <c r="B158" s="1" t="s">
        <v>115</v>
      </c>
      <c r="C158" s="1" t="str">
        <f>VLOOKUP(A158,[1]Sheet1!H:H,1,FALSE)</f>
        <v>Toni Teja</v>
      </c>
      <c r="D158" s="1" t="str">
        <f>A158&amp;"-"&amp;B158&amp;"-"&amp;VLOOKUP(H158,Sheet1!$C$1:$D$7,2,FALSE)</f>
        <v>Toni Teja-MAINT.&amp;REP.PLANTEQUI-1204</v>
      </c>
      <c r="E158" s="1" t="str">
        <f>VLOOKUP(D158,[1]Sheet1!D:E,2,FALSE)</f>
        <v>1204.630730</v>
      </c>
      <c r="G158" s="1" t="s">
        <v>116</v>
      </c>
      <c r="H158" s="2" t="s">
        <v>15</v>
      </c>
      <c r="I158" s="2" t="s">
        <v>163</v>
      </c>
      <c r="J158" s="9"/>
      <c r="K158" s="10">
        <v>300</v>
      </c>
      <c r="L158" s="9"/>
      <c r="M158" s="10">
        <f t="shared" si="15"/>
        <v>300</v>
      </c>
      <c r="N158" s="4">
        <f t="shared" si="16"/>
        <v>1.2105506266193384E-3</v>
      </c>
    </row>
    <row r="159" spans="1:14" x14ac:dyDescent="0.25">
      <c r="A159" s="9" t="s">
        <v>194</v>
      </c>
      <c r="B159" s="1" t="s">
        <v>127</v>
      </c>
      <c r="C159" s="1" t="str">
        <f>VLOOKUP(A159,[1]Sheet1!H:H,1,FALSE)</f>
        <v>Toni Teja</v>
      </c>
      <c r="D159" s="1" t="str">
        <f>A159&amp;"-"&amp;B159&amp;"-"&amp;VLOOKUP(H159,Sheet1!$C$1:$D$7,2,FALSE)</f>
        <v>Toni Teja-PEMAKAIAN SPARE PART-1204</v>
      </c>
      <c r="E159" s="1" t="str">
        <f>VLOOKUP(D159,[1]Sheet1!D:E,2,FALSE)</f>
        <v>1204.631110</v>
      </c>
      <c r="G159" s="1" t="s">
        <v>128</v>
      </c>
      <c r="H159" s="2" t="s">
        <v>15</v>
      </c>
      <c r="I159" s="2" t="s">
        <v>163</v>
      </c>
      <c r="J159" s="9"/>
      <c r="K159" s="10">
        <v>2346.61</v>
      </c>
      <c r="L159" s="9"/>
      <c r="M159" s="10">
        <f t="shared" si="15"/>
        <v>2346.61</v>
      </c>
      <c r="N159" s="4">
        <f t="shared" si="16"/>
        <v>9.46896735310402E-3</v>
      </c>
    </row>
    <row r="160" spans="1:14" x14ac:dyDescent="0.25">
      <c r="A160" s="9" t="s">
        <v>194</v>
      </c>
      <c r="B160" s="1" t="s">
        <v>129</v>
      </c>
      <c r="C160" s="1" t="str">
        <f>VLOOKUP(A160,[1]Sheet1!H:H,1,FALSE)</f>
        <v>Toni Teja</v>
      </c>
      <c r="D160" s="1" t="str">
        <f>A160&amp;"-"&amp;B160&amp;"-"&amp;VLOOKUP(H160,Sheet1!$C$1:$D$7,2,FALSE)</f>
        <v>Toni Teja-PMKN FUEL &amp; LUBRICANT-1204</v>
      </c>
      <c r="E160" s="1" t="str">
        <f>VLOOKUP(D160,[1]Sheet1!D:E,2,FALSE)</f>
        <v>1204.631140</v>
      </c>
      <c r="G160" s="1" t="s">
        <v>130</v>
      </c>
      <c r="H160" s="2" t="s">
        <v>15</v>
      </c>
      <c r="I160" s="2" t="s">
        <v>163</v>
      </c>
      <c r="J160" s="9"/>
      <c r="K160" s="10">
        <v>483</v>
      </c>
      <c r="L160" s="9"/>
      <c r="M160" s="10">
        <f t="shared" si="15"/>
        <v>483</v>
      </c>
      <c r="N160" s="4">
        <f t="shared" si="16"/>
        <v>1.9489865088571348E-3</v>
      </c>
    </row>
    <row r="161" spans="1:14" x14ac:dyDescent="0.25">
      <c r="A161" s="11" t="s">
        <v>35</v>
      </c>
      <c r="B161" s="11"/>
      <c r="C161" s="1" t="e">
        <f>VLOOKUP(A161,[1]Sheet1!H:H,1,FALSE)</f>
        <v>#N/A</v>
      </c>
      <c r="D161" s="1" t="e">
        <f>A161&amp;"-"&amp;B161&amp;"-"&amp;VLOOKUP(H161,Sheet1!$C$1:$D$7,2,FALSE)</f>
        <v>#N/A</v>
      </c>
      <c r="E161" s="1" t="e">
        <f>VLOOKUP(D161,[1]Sheet1!D:E,2,FALSE)</f>
        <v>#N/A</v>
      </c>
      <c r="F161" s="11" t="s">
        <v>216</v>
      </c>
      <c r="G161" s="11"/>
      <c r="H161" s="12"/>
      <c r="I161" s="12"/>
      <c r="J161" s="11"/>
      <c r="K161" s="13">
        <f>SUM(K124:K160)</f>
        <v>247821.11000000002</v>
      </c>
      <c r="L161" s="11"/>
      <c r="M161" s="11"/>
      <c r="N161" s="15">
        <f>SUM(N124:N160)</f>
        <v>1.0000000000000002</v>
      </c>
    </row>
    <row r="162" spans="1:14" x14ac:dyDescent="0.25">
      <c r="A162" s="9" t="s">
        <v>164</v>
      </c>
      <c r="B162" s="1" t="s">
        <v>165</v>
      </c>
      <c r="C162" s="1" t="str">
        <f>VLOOKUP(A162,[1]Sheet1!H:H,1,FALSE)</f>
        <v>Santy Silalahi</v>
      </c>
      <c r="D162" s="1" t="str">
        <f>A162&amp;"-"&amp;B162&amp;"-"&amp;VLOOKUP(H162,Sheet1!$C$1:$D$7,2,FALSE)</f>
        <v>Santy Silalahi-ACCOUNTING&amp;TAX ADVISORY EXP.-1201</v>
      </c>
      <c r="E162" s="1" t="str">
        <f>VLOOKUP(D162,[1]Sheet1!D:E,2,FALSE)</f>
        <v>1201.816120</v>
      </c>
      <c r="G162" s="1" t="s">
        <v>166</v>
      </c>
      <c r="H162" s="2" t="s">
        <v>13</v>
      </c>
      <c r="I162" s="2" t="s">
        <v>76</v>
      </c>
      <c r="J162" s="9"/>
      <c r="K162" s="10">
        <v>943.01</v>
      </c>
      <c r="L162" s="9"/>
      <c r="M162" s="10">
        <f t="shared" ref="M162:M171" si="17">K162-L162</f>
        <v>943.01</v>
      </c>
      <c r="N162" s="4">
        <f>K162/$K$172</f>
        <v>1.0674639092355137E-2</v>
      </c>
    </row>
    <row r="163" spans="1:14" x14ac:dyDescent="0.25">
      <c r="A163" s="9" t="str">
        <f t="shared" ref="A163:A171" si="18">A162</f>
        <v>Santy Silalahi</v>
      </c>
      <c r="B163" s="1" t="s">
        <v>167</v>
      </c>
      <c r="C163" s="1" t="str">
        <f>VLOOKUP(A163,[1]Sheet1!H:H,1,FALSE)</f>
        <v>Santy Silalahi</v>
      </c>
      <c r="D163" s="1" t="str">
        <f>A163&amp;"-"&amp;B163&amp;"-"&amp;VLOOKUP(H163,Sheet1!$C$1:$D$7,2,FALSE)</f>
        <v>Santy Silalahi-BANK CHARGES-1201</v>
      </c>
      <c r="E163" s="1" t="str">
        <f>VLOOKUP(D163,[1]Sheet1!D:E,2,FALSE)</f>
        <v>1201.920410</v>
      </c>
      <c r="G163" s="1" t="s">
        <v>168</v>
      </c>
      <c r="H163" s="2" t="s">
        <v>13</v>
      </c>
      <c r="I163" s="2" t="s">
        <v>73</v>
      </c>
      <c r="J163" s="9"/>
      <c r="K163" s="10">
        <v>3000</v>
      </c>
      <c r="L163" s="9"/>
      <c r="M163" s="10">
        <f t="shared" si="17"/>
        <v>3000</v>
      </c>
      <c r="N163" s="4">
        <f t="shared" ref="N163:N171" si="19">K163/$K$172</f>
        <v>3.3959255232781635E-2</v>
      </c>
    </row>
    <row r="164" spans="1:14" x14ac:dyDescent="0.25">
      <c r="A164" s="9" t="str">
        <f t="shared" si="18"/>
        <v>Santy Silalahi</v>
      </c>
      <c r="B164" s="1" t="s">
        <v>169</v>
      </c>
      <c r="C164" s="1" t="str">
        <f>VLOOKUP(A164,[1]Sheet1!H:H,1,FALSE)</f>
        <v>Santy Silalahi</v>
      </c>
      <c r="D164" s="1" t="str">
        <f>A164&amp;"-"&amp;B164&amp;"-"&amp;VLOOKUP(H164,Sheet1!$C$1:$D$7,2,FALSE)</f>
        <v>Santy Silalahi-INTEREST EXP OF DOMESTIC-1201</v>
      </c>
      <c r="E164" s="1" t="str">
        <f>VLOOKUP(D164,[1]Sheet1!D:E,2,FALSE)</f>
        <v>1201.920120</v>
      </c>
      <c r="G164" s="1" t="s">
        <v>170</v>
      </c>
      <c r="H164" s="2" t="s">
        <v>13</v>
      </c>
      <c r="I164" s="2" t="s">
        <v>171</v>
      </c>
      <c r="J164" s="9"/>
      <c r="K164" s="10">
        <v>27000</v>
      </c>
      <c r="L164" s="9"/>
      <c r="M164" s="10">
        <f t="shared" si="17"/>
        <v>27000</v>
      </c>
      <c r="N164" s="4">
        <f t="shared" si="19"/>
        <v>0.30563329709503473</v>
      </c>
    </row>
    <row r="165" spans="1:14" x14ac:dyDescent="0.25">
      <c r="A165" s="9" t="str">
        <f t="shared" si="18"/>
        <v>Santy Silalahi</v>
      </c>
      <c r="B165" s="1" t="s">
        <v>172</v>
      </c>
      <c r="C165" s="1" t="str">
        <f>VLOOKUP(A165,[1]Sheet1!H:H,1,FALSE)</f>
        <v>Santy Silalahi</v>
      </c>
      <c r="D165" s="1" t="str">
        <f>A165&amp;"-"&amp;B165&amp;"-"&amp;VLOOKUP(H165,Sheet1!$C$1:$D$7,2,FALSE)</f>
        <v>Santy Silalahi-PREMIUM COST-1201</v>
      </c>
      <c r="E165" s="1" t="s">
        <v>210</v>
      </c>
      <c r="F165" s="1" t="s">
        <v>192</v>
      </c>
      <c r="G165" s="1" t="s">
        <v>173</v>
      </c>
      <c r="H165" s="2" t="s">
        <v>13</v>
      </c>
      <c r="I165" s="2" t="s">
        <v>73</v>
      </c>
      <c r="J165" s="9"/>
      <c r="K165" s="10">
        <v>743.73</v>
      </c>
      <c r="L165" s="9"/>
      <c r="M165" s="10">
        <f t="shared" si="17"/>
        <v>743.73</v>
      </c>
      <c r="N165" s="4">
        <f t="shared" si="19"/>
        <v>8.4188389647588957E-3</v>
      </c>
    </row>
    <row r="166" spans="1:14" x14ac:dyDescent="0.25">
      <c r="A166" s="9" t="str">
        <f t="shared" si="18"/>
        <v>Santy Silalahi</v>
      </c>
      <c r="B166" s="1" t="s">
        <v>174</v>
      </c>
      <c r="C166" s="1" t="str">
        <f>VLOOKUP(A166,[1]Sheet1!H:H,1,FALSE)</f>
        <v>Santy Silalahi</v>
      </c>
      <c r="D166" s="1" t="str">
        <f>A166&amp;"-"&amp;B166&amp;"-"&amp;VLOOKUP(H166,Sheet1!$C$1:$D$7,2,FALSE)</f>
        <v>Santy Silalahi-TAXES-1201</v>
      </c>
      <c r="E166" s="1" t="str">
        <f>VLOOKUP(D166,[1]Sheet1!D:E,2,FALSE)</f>
        <v>1201.920700</v>
      </c>
      <c r="G166" s="1" t="s">
        <v>175</v>
      </c>
      <c r="H166" s="2" t="s">
        <v>13</v>
      </c>
      <c r="I166" s="2" t="s">
        <v>176</v>
      </c>
      <c r="J166" s="9"/>
      <c r="K166" s="10">
        <v>2000</v>
      </c>
      <c r="L166" s="9"/>
      <c r="M166" s="10">
        <f t="shared" si="17"/>
        <v>2000</v>
      </c>
      <c r="N166" s="4">
        <f t="shared" si="19"/>
        <v>2.263950348852109E-2</v>
      </c>
    </row>
    <row r="167" spans="1:14" x14ac:dyDescent="0.25">
      <c r="A167" s="9" t="str">
        <f t="shared" si="18"/>
        <v>Santy Silalahi</v>
      </c>
      <c r="B167" s="1" t="s">
        <v>174</v>
      </c>
      <c r="C167" s="1" t="str">
        <f>VLOOKUP(A167,[1]Sheet1!H:H,1,FALSE)</f>
        <v>Santy Silalahi</v>
      </c>
      <c r="D167" s="1" t="str">
        <f>A167&amp;"-"&amp;B167&amp;"-"&amp;VLOOKUP(H167,Sheet1!$C$1:$D$7,2,FALSE)</f>
        <v>Santy Silalahi-TAXES-1206</v>
      </c>
      <c r="E167" s="1" t="str">
        <f>VLOOKUP(D167,[1]Sheet1!D:E,2,FALSE)</f>
        <v>1206.920700</v>
      </c>
      <c r="G167" s="1" t="s">
        <v>175</v>
      </c>
      <c r="H167" s="2" t="s">
        <v>104</v>
      </c>
      <c r="I167" s="2" t="s">
        <v>176</v>
      </c>
      <c r="J167" s="9"/>
      <c r="K167" s="10">
        <v>1000</v>
      </c>
      <c r="L167" s="9"/>
      <c r="M167" s="10">
        <f t="shared" si="17"/>
        <v>1000</v>
      </c>
      <c r="N167" s="4">
        <f t="shared" si="19"/>
        <v>1.1319751744260545E-2</v>
      </c>
    </row>
    <row r="168" spans="1:14" x14ac:dyDescent="0.25">
      <c r="A168" s="9" t="str">
        <f t="shared" si="18"/>
        <v>Santy Silalahi</v>
      </c>
      <c r="B168" s="1" t="s">
        <v>174</v>
      </c>
      <c r="C168" s="1" t="str">
        <f>VLOOKUP(A168,[1]Sheet1!H:H,1,FALSE)</f>
        <v>Santy Silalahi</v>
      </c>
      <c r="D168" s="1" t="str">
        <f>A168&amp;"-"&amp;B168&amp;"-"&amp;VLOOKUP(H168,Sheet1!$C$1:$D$7,2,FALSE)</f>
        <v>Santy Silalahi-TAXES-1205</v>
      </c>
      <c r="E168" s="1" t="str">
        <f>VLOOKUP(D168,[1]Sheet1!D:E,2,FALSE)</f>
        <v>1205.920700</v>
      </c>
      <c r="G168" s="1" t="s">
        <v>175</v>
      </c>
      <c r="H168" s="2" t="s">
        <v>24</v>
      </c>
      <c r="I168" s="2" t="s">
        <v>176</v>
      </c>
      <c r="J168" s="9"/>
      <c r="K168" s="10">
        <v>1000</v>
      </c>
      <c r="L168" s="9"/>
      <c r="M168" s="10">
        <f t="shared" si="17"/>
        <v>1000</v>
      </c>
      <c r="N168" s="4">
        <f t="shared" si="19"/>
        <v>1.1319751744260545E-2</v>
      </c>
    </row>
    <row r="169" spans="1:14" x14ac:dyDescent="0.25">
      <c r="A169" s="9" t="str">
        <f t="shared" si="18"/>
        <v>Santy Silalahi</v>
      </c>
      <c r="B169" s="1" t="s">
        <v>174</v>
      </c>
      <c r="C169" s="1" t="str">
        <f>VLOOKUP(A169,[1]Sheet1!H:H,1,FALSE)</f>
        <v>Santy Silalahi</v>
      </c>
      <c r="D169" s="1" t="str">
        <f>A169&amp;"-"&amp;B169&amp;"-"&amp;VLOOKUP(H169,Sheet1!$C$1:$D$7,2,FALSE)</f>
        <v>Santy Silalahi-TAXES-1204</v>
      </c>
      <c r="E169" s="1" t="str">
        <f>VLOOKUP(D169,[1]Sheet1!D:E,2,FALSE)</f>
        <v>1204.920700</v>
      </c>
      <c r="G169" s="1" t="s">
        <v>175</v>
      </c>
      <c r="H169" s="2" t="s">
        <v>15</v>
      </c>
      <c r="I169" s="2" t="s">
        <v>176</v>
      </c>
      <c r="J169" s="9"/>
      <c r="K169" s="10">
        <v>1000</v>
      </c>
      <c r="L169" s="9"/>
      <c r="M169" s="10">
        <f t="shared" si="17"/>
        <v>1000</v>
      </c>
      <c r="N169" s="4">
        <f t="shared" si="19"/>
        <v>1.1319751744260545E-2</v>
      </c>
    </row>
    <row r="170" spans="1:14" x14ac:dyDescent="0.25">
      <c r="A170" s="9" t="str">
        <f t="shared" si="18"/>
        <v>Santy Silalahi</v>
      </c>
      <c r="B170" s="1" t="s">
        <v>149</v>
      </c>
      <c r="C170" s="1" t="str">
        <f>VLOOKUP(A170,[1]Sheet1!H:H,1,FALSE)</f>
        <v>Santy Silalahi</v>
      </c>
      <c r="D170" s="1" t="str">
        <f>A170&amp;"-"&amp;B170&amp;"-"&amp;VLOOKUP(H170,Sheet1!$C$1:$D$7,2,FALSE)</f>
        <v>Santy Silalahi-OFFICER SALARIES-1201</v>
      </c>
      <c r="E170" s="1" t="s">
        <v>211</v>
      </c>
      <c r="F170" s="1" t="s">
        <v>192</v>
      </c>
      <c r="G170" s="1" t="s">
        <v>150</v>
      </c>
      <c r="H170" s="2" t="s">
        <v>13</v>
      </c>
      <c r="I170" s="2" t="s">
        <v>151</v>
      </c>
      <c r="J170" s="9"/>
      <c r="K170" s="10">
        <v>45654.420000000006</v>
      </c>
      <c r="L170" s="9"/>
      <c r="M170" s="10">
        <f t="shared" si="17"/>
        <v>45654.420000000006</v>
      </c>
      <c r="N170" s="4">
        <f t="shared" si="19"/>
        <v>0.51679670042820358</v>
      </c>
    </row>
    <row r="171" spans="1:14" x14ac:dyDescent="0.25">
      <c r="A171" s="9" t="str">
        <f t="shared" si="18"/>
        <v>Santy Silalahi</v>
      </c>
      <c r="B171" s="1" t="s">
        <v>149</v>
      </c>
      <c r="C171" s="1" t="str">
        <f>VLOOKUP(A171,[1]Sheet1!H:H,1,FALSE)</f>
        <v>Santy Silalahi</v>
      </c>
      <c r="D171" s="1" t="str">
        <f>A171&amp;"-"&amp;B171&amp;"-"&amp;VLOOKUP(H171,Sheet1!$C$1:$D$7,2,FALSE)</f>
        <v>Santy Silalahi-OFFICER SALARIES-1204</v>
      </c>
      <c r="E171" s="1" t="s">
        <v>212</v>
      </c>
      <c r="F171" s="1" t="s">
        <v>192</v>
      </c>
      <c r="G171" s="1" t="s">
        <v>150</v>
      </c>
      <c r="H171" s="2" t="s">
        <v>15</v>
      </c>
      <c r="I171" s="2" t="s">
        <v>151</v>
      </c>
      <c r="J171" s="9"/>
      <c r="K171" s="10">
        <v>6000</v>
      </c>
      <c r="L171" s="9"/>
      <c r="M171" s="10">
        <f t="shared" si="17"/>
        <v>6000</v>
      </c>
      <c r="N171" s="4">
        <f t="shared" si="19"/>
        <v>6.791851046556327E-2</v>
      </c>
    </row>
    <row r="172" spans="1:14" s="9" customFormat="1" x14ac:dyDescent="0.25">
      <c r="A172" s="11" t="s">
        <v>35</v>
      </c>
      <c r="B172" s="20"/>
      <c r="C172" s="1" t="e">
        <f>VLOOKUP(A172,[1]Sheet1!H:H,1,FALSE)</f>
        <v>#N/A</v>
      </c>
      <c r="D172" s="1" t="e">
        <f>A172&amp;"-"&amp;B172&amp;"-"&amp;VLOOKUP(H172,Sheet1!$C$1:$D$7,2,FALSE)</f>
        <v>#N/A</v>
      </c>
      <c r="E172" s="1" t="e">
        <f>VLOOKUP(D172,[1]Sheet1!D:E,2,FALSE)</f>
        <v>#N/A</v>
      </c>
      <c r="F172" s="20" t="s">
        <v>216</v>
      </c>
      <c r="G172" s="20"/>
      <c r="H172" s="21"/>
      <c r="I172" s="21"/>
      <c r="J172" s="20"/>
      <c r="K172" s="22">
        <f>SUM(K162:K171)</f>
        <v>88341.16</v>
      </c>
      <c r="L172" s="20"/>
      <c r="M172" s="20"/>
      <c r="N172" s="23">
        <f>SUM(N162:N171)</f>
        <v>1</v>
      </c>
    </row>
    <row r="173" spans="1:14" x14ac:dyDescent="0.25">
      <c r="A173" s="24"/>
      <c r="B173" s="25"/>
      <c r="C173" s="25"/>
      <c r="D173" s="25"/>
      <c r="E173" s="25"/>
      <c r="F173" s="25"/>
      <c r="G173" s="25"/>
      <c r="H173" s="26"/>
      <c r="I173" s="26"/>
      <c r="J173" s="24"/>
      <c r="K173" s="27">
        <f>SUM(K20,K27,K38,K44,K100,K123,K161,K172)</f>
        <v>832172.40432973136</v>
      </c>
      <c r="L173" s="24"/>
      <c r="M173" s="24"/>
      <c r="N173" s="28"/>
    </row>
    <row r="174" spans="1:14" x14ac:dyDescent="0.25">
      <c r="A174" s="9"/>
      <c r="J174" s="9"/>
      <c r="L174" s="9"/>
      <c r="M174" s="9"/>
    </row>
    <row r="175" spans="1:14" x14ac:dyDescent="0.25">
      <c r="A175" s="9"/>
      <c r="B175" t="s">
        <v>177</v>
      </c>
      <c r="C175"/>
      <c r="D175"/>
      <c r="E175"/>
      <c r="F175"/>
      <c r="G175"/>
      <c r="H175" s="29"/>
      <c r="I175" s="29"/>
      <c r="J175" s="30"/>
      <c r="K175" s="30"/>
      <c r="L175" s="31"/>
      <c r="M175" s="31"/>
    </row>
    <row r="176" spans="1:14" x14ac:dyDescent="0.25">
      <c r="A176" s="9"/>
      <c r="B176" t="s">
        <v>178</v>
      </c>
      <c r="C176"/>
      <c r="D176"/>
      <c r="E176"/>
      <c r="F176"/>
      <c r="G176"/>
      <c r="H176" s="29"/>
      <c r="I176" s="29"/>
      <c r="J176" s="30"/>
      <c r="K176" s="30"/>
      <c r="L176" s="31"/>
      <c r="M176" s="31"/>
    </row>
    <row r="177" spans="1:13" x14ac:dyDescent="0.25">
      <c r="A177" s="32"/>
      <c r="B177" t="s">
        <v>179</v>
      </c>
      <c r="C177"/>
      <c r="D177"/>
      <c r="E177"/>
      <c r="F177"/>
      <c r="G177"/>
      <c r="H177" s="29"/>
      <c r="I177" s="29"/>
      <c r="J177" s="30"/>
      <c r="K177" s="30"/>
      <c r="L177" s="31"/>
      <c r="M177" s="31"/>
    </row>
    <row r="178" spans="1:13" x14ac:dyDescent="0.25">
      <c r="B178" t="s">
        <v>180</v>
      </c>
      <c r="C178"/>
      <c r="D178"/>
      <c r="E178"/>
      <c r="F178"/>
      <c r="G178"/>
      <c r="H178" s="29"/>
      <c r="I178" s="29"/>
      <c r="J178" s="30"/>
      <c r="K178" s="30"/>
      <c r="L178" s="31"/>
      <c r="M178" s="31"/>
    </row>
    <row r="179" spans="1:13" x14ac:dyDescent="0.25">
      <c r="B179" t="s">
        <v>181</v>
      </c>
      <c r="C179"/>
      <c r="D179"/>
      <c r="E179"/>
      <c r="F179"/>
      <c r="G179"/>
      <c r="H179" s="29"/>
      <c r="I179" s="29"/>
      <c r="J179" s="30"/>
      <c r="K179" s="30"/>
      <c r="L179" s="31"/>
      <c r="M179" s="31"/>
    </row>
    <row r="180" spans="1:13" x14ac:dyDescent="0.25">
      <c r="B180" t="s">
        <v>182</v>
      </c>
      <c r="C180"/>
      <c r="D180"/>
      <c r="E180"/>
      <c r="F180"/>
      <c r="G180"/>
      <c r="H180" s="29"/>
      <c r="I180" s="29"/>
      <c r="J180" s="30"/>
      <c r="K180" s="30"/>
      <c r="L180" s="31"/>
      <c r="M180" s="31"/>
    </row>
    <row r="183" spans="1:13" x14ac:dyDescent="0.25">
      <c r="B183" s="1" t="s">
        <v>183</v>
      </c>
    </row>
    <row r="184" spans="1:13" x14ac:dyDescent="0.25">
      <c r="B184" s="34" t="s">
        <v>0</v>
      </c>
      <c r="C184" s="34"/>
      <c r="D184" s="34"/>
      <c r="E184" s="34"/>
      <c r="F184" s="42"/>
      <c r="G184" s="34" t="s">
        <v>184</v>
      </c>
    </row>
    <row r="185" spans="1:13" x14ac:dyDescent="0.25">
      <c r="A185" s="35">
        <f>G185/$G$195</f>
        <v>8.1590977598792011E-2</v>
      </c>
      <c r="B185" s="36" t="str">
        <f>A6</f>
        <v>Asep Ridwan Subiana</v>
      </c>
      <c r="C185" s="36"/>
      <c r="D185" s="36"/>
      <c r="E185" s="36"/>
      <c r="F185" s="43"/>
      <c r="G185" s="37">
        <f>K20</f>
        <v>67897.759999999995</v>
      </c>
    </row>
    <row r="186" spans="1:13" x14ac:dyDescent="0.25">
      <c r="A186" s="35">
        <f t="shared" ref="A186:A194" si="20">G186/$G$195</f>
        <v>0.27755070800026532</v>
      </c>
      <c r="B186" s="36" t="str">
        <f>A21</f>
        <v>Choeruman</v>
      </c>
      <c r="C186" s="36"/>
      <c r="D186" s="36"/>
      <c r="E186" s="36"/>
      <c r="F186" s="43"/>
      <c r="G186" s="37">
        <f>K27</f>
        <v>230970.03999999998</v>
      </c>
    </row>
    <row r="187" spans="1:13" x14ac:dyDescent="0.25">
      <c r="A187" s="35">
        <f t="shared" si="20"/>
        <v>1.0214229594462793E-2</v>
      </c>
      <c r="B187" s="36" t="str">
        <f>A29</f>
        <v>Firawaty/Fungfung</v>
      </c>
      <c r="C187" s="36"/>
      <c r="D187" s="36"/>
      <c r="E187" s="36"/>
      <c r="F187" s="43"/>
      <c r="G187" s="37">
        <f>K38</f>
        <v>8500</v>
      </c>
    </row>
    <row r="188" spans="1:13" x14ac:dyDescent="0.25">
      <c r="A188" s="35">
        <f t="shared" si="20"/>
        <v>1.2016740699367992E-3</v>
      </c>
      <c r="B188" s="36" t="str">
        <f>A40</f>
        <v>Firawaty/Fungfung</v>
      </c>
      <c r="C188" s="36"/>
      <c r="D188" s="36"/>
      <c r="E188" s="36"/>
      <c r="F188" s="43"/>
      <c r="G188" s="37">
        <f>K44</f>
        <v>1000</v>
      </c>
    </row>
    <row r="189" spans="1:13" x14ac:dyDescent="0.25">
      <c r="A189" s="35">
        <f t="shared" si="20"/>
        <v>0.1047205357286401</v>
      </c>
      <c r="B189" s="36" t="str">
        <f>A45</f>
        <v>Owi Wijaya</v>
      </c>
      <c r="C189" s="36"/>
      <c r="D189" s="36"/>
      <c r="E189" s="36"/>
      <c r="F189" s="43"/>
      <c r="G189" s="37">
        <f>K100</f>
        <v>87145.539999999964</v>
      </c>
    </row>
    <row r="190" spans="1:13" x14ac:dyDescent="0.25">
      <c r="A190" s="35">
        <f t="shared" si="20"/>
        <v>0.12076439185780972</v>
      </c>
      <c r="B190" s="36" t="str">
        <f>A101</f>
        <v>Wawan Iskandar</v>
      </c>
      <c r="C190" s="36"/>
      <c r="D190" s="36"/>
      <c r="E190" s="36"/>
      <c r="F190" s="43"/>
      <c r="G190" s="37">
        <f>K123</f>
        <v>100496.79432973135</v>
      </c>
    </row>
    <row r="191" spans="1:13" x14ac:dyDescent="0.25">
      <c r="A191" s="35">
        <f t="shared" si="20"/>
        <v>0.14255002855513671</v>
      </c>
      <c r="B191" s="36" t="s">
        <v>185</v>
      </c>
      <c r="C191" s="36"/>
      <c r="D191" s="36"/>
      <c r="E191" s="36"/>
      <c r="F191" s="43"/>
      <c r="G191" s="37">
        <f>SUM(K124:K141)</f>
        <v>118626.19999999998</v>
      </c>
    </row>
    <row r="192" spans="1:13" x14ac:dyDescent="0.25">
      <c r="A192" s="35">
        <f t="shared" si="20"/>
        <v>0.1552501733148185</v>
      </c>
      <c r="B192" s="36" t="s">
        <v>162</v>
      </c>
      <c r="C192" s="36"/>
      <c r="D192" s="36"/>
      <c r="E192" s="36"/>
      <c r="F192" s="43"/>
      <c r="G192" s="37">
        <f>SUM(K142:K160)</f>
        <v>129194.91000000002</v>
      </c>
    </row>
    <row r="193" spans="1:8" x14ac:dyDescent="0.25">
      <c r="A193" s="35">
        <f t="shared" si="20"/>
        <v>0.29780020186995526</v>
      </c>
      <c r="B193" s="36" t="s">
        <v>186</v>
      </c>
      <c r="C193" s="36"/>
      <c r="D193" s="36"/>
      <c r="E193" s="36"/>
      <c r="F193" s="43"/>
      <c r="G193" s="37">
        <f>K161</f>
        <v>247821.11000000002</v>
      </c>
      <c r="H193" s="38" t="s">
        <v>187</v>
      </c>
    </row>
    <row r="194" spans="1:8" x14ac:dyDescent="0.25">
      <c r="A194" s="35">
        <f t="shared" si="20"/>
        <v>0.10615728128013797</v>
      </c>
      <c r="B194" s="36" t="str">
        <f>A162</f>
        <v>Santy Silalahi</v>
      </c>
      <c r="C194" s="36"/>
      <c r="D194" s="36"/>
      <c r="E194" s="36"/>
      <c r="F194" s="43"/>
      <c r="G194" s="37">
        <f>K172</f>
        <v>88341.16</v>
      </c>
    </row>
    <row r="195" spans="1:8" x14ac:dyDescent="0.25">
      <c r="F195" s="39"/>
      <c r="G195" s="39">
        <f>SUM(G185:G190,G193,G194)</f>
        <v>832172.40432973136</v>
      </c>
      <c r="H195" s="38" t="s">
        <v>188</v>
      </c>
    </row>
  </sheetData>
  <autoFilter ref="A5:O173" xr:uid="{00000000-0001-0000-0000-000000000000}"/>
  <pageMargins left="0.7" right="0.7" top="0.75" bottom="0.75" header="0.3" footer="0.3"/>
  <pageSetup paperSize="9" orientation="portrait" r:id="rId1"/>
  <ignoredErrors>
    <ignoredError sqref="E148:E149 E170:E171 E165 E122 E96:E99 E74:E87 E55:E68 E45:E48 E12:E18 E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C74F-AAE5-4ABC-A8E0-E1680F2165A1}">
  <dimension ref="B2:C3"/>
  <sheetViews>
    <sheetView workbookViewId="0">
      <selection activeCell="B2" sqref="B2"/>
    </sheetView>
  </sheetViews>
  <sheetFormatPr defaultRowHeight="15" x14ac:dyDescent="0.25"/>
  <sheetData>
    <row r="2" spans="2:3" x14ac:dyDescent="0.25">
      <c r="B2" t="s">
        <v>237</v>
      </c>
      <c r="C2" t="s">
        <v>48</v>
      </c>
    </row>
    <row r="3" spans="2:3" x14ac:dyDescent="0.25">
      <c r="B3" t="s">
        <v>236</v>
      </c>
      <c r="C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BADC-9BD2-406D-AD6A-BACF708381EA}">
  <dimension ref="C1:D6"/>
  <sheetViews>
    <sheetView workbookViewId="0">
      <selection activeCell="D6" sqref="D6"/>
    </sheetView>
  </sheetViews>
  <sheetFormatPr defaultRowHeight="15" x14ac:dyDescent="0.25"/>
  <sheetData>
    <row r="1" spans="3:4" x14ac:dyDescent="0.25">
      <c r="C1" t="s">
        <v>3</v>
      </c>
      <c r="D1" t="s">
        <v>215</v>
      </c>
    </row>
    <row r="2" spans="3:4" x14ac:dyDescent="0.25">
      <c r="C2" t="s">
        <v>13</v>
      </c>
      <c r="D2">
        <v>1201</v>
      </c>
    </row>
    <row r="3" spans="3:4" x14ac:dyDescent="0.25">
      <c r="C3" t="s">
        <v>15</v>
      </c>
      <c r="D3">
        <v>1204</v>
      </c>
    </row>
    <row r="4" spans="3:4" x14ac:dyDescent="0.25">
      <c r="C4" t="s">
        <v>24</v>
      </c>
      <c r="D4">
        <v>1205</v>
      </c>
    </row>
    <row r="5" spans="3:4" x14ac:dyDescent="0.25">
      <c r="C5" t="s">
        <v>104</v>
      </c>
      <c r="D5">
        <v>1206</v>
      </c>
    </row>
    <row r="6" spans="3:4" x14ac:dyDescent="0.25">
      <c r="C6" t="s">
        <v>153</v>
      </c>
      <c r="D6">
        <v>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0"/>
  <sheetViews>
    <sheetView workbookViewId="0">
      <pane xSplit="2" ySplit="5" topLeftCell="C13" activePane="bottomRight" state="frozen"/>
      <selection pane="topRight" activeCell="C1" sqref="C1"/>
      <selection pane="bottomLeft" activeCell="A6" sqref="A6"/>
      <selection pane="bottomRight" activeCell="B22" sqref="B22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10</v>
      </c>
      <c r="B6" s="1" t="s">
        <v>11</v>
      </c>
      <c r="C6" s="1" t="s">
        <v>12</v>
      </c>
      <c r="D6" s="2" t="s">
        <v>13</v>
      </c>
      <c r="E6" s="2" t="s">
        <v>14</v>
      </c>
      <c r="F6" s="9"/>
      <c r="G6" s="10">
        <v>10000</v>
      </c>
      <c r="H6" s="10">
        <v>9000</v>
      </c>
      <c r="I6" s="4">
        <f>G6/$G$20</f>
        <v>0.14728026373771388</v>
      </c>
      <c r="J6" s="4">
        <f>(G6/H6)*I6</f>
        <v>0.16364473748634878</v>
      </c>
    </row>
    <row r="7" spans="1:10" x14ac:dyDescent="0.25">
      <c r="A7" s="9" t="str">
        <f t="array" ref="A7:A19">A6</f>
        <v>Asep Ridwan Subiana</v>
      </c>
      <c r="B7" s="1" t="s">
        <v>11</v>
      </c>
      <c r="C7" s="1" t="s">
        <v>12</v>
      </c>
      <c r="D7" s="2" t="s">
        <v>15</v>
      </c>
      <c r="E7" s="2" t="s">
        <v>16</v>
      </c>
      <c r="F7" s="9"/>
      <c r="G7" s="10">
        <v>10000</v>
      </c>
      <c r="H7" s="10">
        <v>9500</v>
      </c>
      <c r="I7" s="4">
        <f t="shared" ref="I7:I19" si="0">G7/$G$20</f>
        <v>0.14728026373771388</v>
      </c>
      <c r="J7" s="4">
        <f t="shared" ref="J7:J19" si="1">(G7/H7)*I7</f>
        <v>0.15503185656601462</v>
      </c>
    </row>
    <row r="8" spans="1:10" x14ac:dyDescent="0.25">
      <c r="A8" s="9" t="str">
        <v>Asep Ridwan Subiana</v>
      </c>
      <c r="B8" s="1" t="s">
        <v>17</v>
      </c>
      <c r="C8" s="1" t="s">
        <v>18</v>
      </c>
      <c r="D8" s="2" t="s">
        <v>13</v>
      </c>
      <c r="E8" s="2" t="s">
        <v>19</v>
      </c>
      <c r="F8" s="9"/>
      <c r="G8" s="10">
        <v>1987.05</v>
      </c>
      <c r="H8" s="10">
        <v>2000</v>
      </c>
      <c r="I8" s="4">
        <f t="shared" si="0"/>
        <v>2.9265324806002437E-2</v>
      </c>
      <c r="J8" s="4"/>
    </row>
    <row r="9" spans="1:10" x14ac:dyDescent="0.25">
      <c r="A9" s="9" t="str">
        <v>Asep Ridwan Subiana</v>
      </c>
      <c r="B9" s="1" t="s">
        <v>17</v>
      </c>
      <c r="C9" s="1" t="s">
        <v>18</v>
      </c>
      <c r="D9" s="2" t="s">
        <v>15</v>
      </c>
      <c r="E9" s="2" t="s">
        <v>20</v>
      </c>
      <c r="F9" s="9"/>
      <c r="G9" s="10">
        <v>326</v>
      </c>
      <c r="H9" s="10">
        <v>326</v>
      </c>
      <c r="I9" s="4">
        <f t="shared" si="0"/>
        <v>4.8013365978494729E-3</v>
      </c>
      <c r="J9" s="4">
        <f t="shared" si="1"/>
        <v>4.8013365978494729E-3</v>
      </c>
    </row>
    <row r="10" spans="1:10" x14ac:dyDescent="0.25">
      <c r="A10" s="9" t="str">
        <v>Asep Ridwan Subiana</v>
      </c>
      <c r="B10" s="1" t="s">
        <v>21</v>
      </c>
      <c r="C10" s="1" t="s">
        <v>22</v>
      </c>
      <c r="D10" s="2" t="s">
        <v>13</v>
      </c>
      <c r="E10" s="2" t="s">
        <v>23</v>
      </c>
      <c r="F10" s="9"/>
      <c r="G10" s="10">
        <v>15015.099999999999</v>
      </c>
      <c r="H10" s="10">
        <v>15000</v>
      </c>
      <c r="I10" s="4">
        <f t="shared" si="0"/>
        <v>0.22114278880481478</v>
      </c>
      <c r="J10" s="4">
        <f t="shared" si="1"/>
        <v>0.22136540587887826</v>
      </c>
    </row>
    <row r="11" spans="1:10" x14ac:dyDescent="0.25">
      <c r="A11" s="9" t="str">
        <v>Asep Ridwan Subiana</v>
      </c>
      <c r="B11" s="1" t="s">
        <v>21</v>
      </c>
      <c r="C11" s="1" t="s">
        <v>22</v>
      </c>
      <c r="D11" s="2" t="s">
        <v>24</v>
      </c>
      <c r="E11" s="2" t="s">
        <v>25</v>
      </c>
      <c r="F11" s="9"/>
      <c r="G11" s="10">
        <v>26.7199999999998</v>
      </c>
      <c r="H11" s="10">
        <v>20</v>
      </c>
      <c r="I11" s="4">
        <f t="shared" si="0"/>
        <v>3.9353286470716859E-4</v>
      </c>
      <c r="J11" s="4">
        <f t="shared" si="1"/>
        <v>5.2575990724877339E-4</v>
      </c>
    </row>
    <row r="12" spans="1:10" x14ac:dyDescent="0.25">
      <c r="A12" s="9" t="str">
        <v>Asep Ridwan Subiana</v>
      </c>
      <c r="B12" s="1" t="s">
        <v>21</v>
      </c>
      <c r="C12" s="1" t="s">
        <v>22</v>
      </c>
      <c r="D12" s="2" t="s">
        <v>15</v>
      </c>
      <c r="E12" s="2" t="s">
        <v>25</v>
      </c>
      <c r="F12" s="9"/>
      <c r="G12" s="10">
        <v>15124.89</v>
      </c>
      <c r="H12" s="10">
        <v>16000</v>
      </c>
      <c r="I12" s="4">
        <f t="shared" si="0"/>
        <v>0.22275977882039114</v>
      </c>
      <c r="J12" s="4"/>
    </row>
    <row r="13" spans="1:10" x14ac:dyDescent="0.25">
      <c r="A13" s="9" t="str">
        <v>Asep Ridwan Subiana</v>
      </c>
      <c r="B13" s="1" t="s">
        <v>26</v>
      </c>
      <c r="C13" s="1" t="s">
        <v>27</v>
      </c>
      <c r="D13" s="2" t="s">
        <v>13</v>
      </c>
      <c r="E13" s="2" t="s">
        <v>28</v>
      </c>
      <c r="F13" s="9"/>
      <c r="G13" s="10">
        <v>639</v>
      </c>
      <c r="H13" s="10">
        <v>700</v>
      </c>
      <c r="I13" s="4">
        <f t="shared" si="0"/>
        <v>9.4112088528399175E-3</v>
      </c>
      <c r="J13" s="4"/>
    </row>
    <row r="14" spans="1:10" x14ac:dyDescent="0.25">
      <c r="A14" s="9" t="str">
        <v>Asep Ridwan Subiana</v>
      </c>
      <c r="B14" s="1" t="s">
        <v>26</v>
      </c>
      <c r="C14" s="1" t="s">
        <v>27</v>
      </c>
      <c r="D14" s="2" t="s">
        <v>24</v>
      </c>
      <c r="E14" s="2" t="s">
        <v>29</v>
      </c>
      <c r="F14" s="9"/>
      <c r="G14" s="10">
        <v>1265</v>
      </c>
      <c r="H14" s="10">
        <v>1250</v>
      </c>
      <c r="I14" s="4">
        <f t="shared" si="0"/>
        <v>1.8630953362820807E-2</v>
      </c>
      <c r="J14" s="4">
        <f t="shared" si="1"/>
        <v>1.8854524803174656E-2</v>
      </c>
    </row>
    <row r="15" spans="1:10" x14ac:dyDescent="0.25">
      <c r="A15" s="9" t="str">
        <v>Asep Ridwan Subiana</v>
      </c>
      <c r="B15" s="1" t="s">
        <v>26</v>
      </c>
      <c r="C15" s="1" t="s">
        <v>27</v>
      </c>
      <c r="D15" s="2" t="s">
        <v>15</v>
      </c>
      <c r="E15" s="2" t="s">
        <v>29</v>
      </c>
      <c r="F15" s="9"/>
      <c r="G15" s="10">
        <v>2489</v>
      </c>
      <c r="H15" s="10">
        <v>2489</v>
      </c>
      <c r="I15" s="4">
        <f t="shared" si="0"/>
        <v>3.6658057644316989E-2</v>
      </c>
      <c r="J15" s="4">
        <f t="shared" si="1"/>
        <v>3.6658057644316989E-2</v>
      </c>
    </row>
    <row r="16" spans="1:10" x14ac:dyDescent="0.25">
      <c r="A16" s="9" t="str">
        <v>Asep Ridwan Subiana</v>
      </c>
      <c r="B16" s="1" t="s">
        <v>30</v>
      </c>
      <c r="C16" s="1" t="s">
        <v>31</v>
      </c>
      <c r="D16" s="2" t="s">
        <v>13</v>
      </c>
      <c r="E16" s="2" t="s">
        <v>28</v>
      </c>
      <c r="F16" s="9"/>
      <c r="G16" s="10">
        <v>1025</v>
      </c>
      <c r="H16" s="10">
        <v>1025</v>
      </c>
      <c r="I16" s="4">
        <f t="shared" si="0"/>
        <v>1.5096227033115674E-2</v>
      </c>
      <c r="J16" s="4">
        <f t="shared" si="1"/>
        <v>1.5096227033115674E-2</v>
      </c>
    </row>
    <row r="17" spans="1:10" x14ac:dyDescent="0.25">
      <c r="A17" s="9" t="str">
        <v>Asep Ridwan Subiana</v>
      </c>
      <c r="B17" s="1" t="s">
        <v>32</v>
      </c>
      <c r="C17" s="1" t="s">
        <v>33</v>
      </c>
      <c r="D17" s="2" t="s">
        <v>13</v>
      </c>
      <c r="E17" s="2" t="s">
        <v>34</v>
      </c>
      <c r="F17" s="9"/>
      <c r="G17" s="10">
        <v>8000</v>
      </c>
      <c r="H17" s="10">
        <v>8005</v>
      </c>
      <c r="I17" s="4">
        <f t="shared" si="0"/>
        <v>0.11782421099017111</v>
      </c>
      <c r="J17" s="4"/>
    </row>
    <row r="18" spans="1:10" x14ac:dyDescent="0.25">
      <c r="A18" s="9" t="str">
        <v>Asep Ridwan Subiana</v>
      </c>
      <c r="B18" s="1" t="s">
        <v>32</v>
      </c>
      <c r="C18" s="1" t="s">
        <v>33</v>
      </c>
      <c r="D18" s="2" t="s">
        <v>24</v>
      </c>
      <c r="E18" s="2" t="s">
        <v>34</v>
      </c>
      <c r="F18" s="9"/>
      <c r="G18" s="10">
        <v>1000</v>
      </c>
      <c r="H18" s="10">
        <v>900</v>
      </c>
      <c r="I18" s="4">
        <f t="shared" si="0"/>
        <v>1.4728026373771389E-2</v>
      </c>
      <c r="J18" s="4">
        <f t="shared" si="1"/>
        <v>1.6364473748634877E-2</v>
      </c>
    </row>
    <row r="19" spans="1:10" x14ac:dyDescent="0.25">
      <c r="A19" s="9" t="str">
        <v>Asep Ridwan Subiana</v>
      </c>
      <c r="B19" s="1" t="s">
        <v>32</v>
      </c>
      <c r="C19" s="1" t="s">
        <v>33</v>
      </c>
      <c r="D19" s="2" t="s">
        <v>15</v>
      </c>
      <c r="E19" s="2" t="s">
        <v>34</v>
      </c>
      <c r="F19" s="9"/>
      <c r="G19" s="10">
        <v>1000</v>
      </c>
      <c r="H19" s="10">
        <v>1000</v>
      </c>
      <c r="I19" s="4">
        <f t="shared" si="0"/>
        <v>1.4728026373771389E-2</v>
      </c>
      <c r="J19" s="4">
        <f t="shared" si="1"/>
        <v>1.4728026373771389E-2</v>
      </c>
    </row>
    <row r="20" spans="1:10" x14ac:dyDescent="0.25">
      <c r="A20" s="11" t="s">
        <v>35</v>
      </c>
      <c r="B20" s="11"/>
      <c r="C20" s="11"/>
      <c r="D20" s="12"/>
      <c r="E20" s="12"/>
      <c r="F20" s="11"/>
      <c r="G20" s="13">
        <f>SUM(G6:G19)</f>
        <v>67897.759999999995</v>
      </c>
      <c r="H20" s="14">
        <f>SUM(H6:H19)</f>
        <v>67215</v>
      </c>
      <c r="I20" s="15">
        <f>SUM(I6:I19)</f>
        <v>0.99999999999999989</v>
      </c>
      <c r="J20" s="16">
        <f>SUM(J6:J19)</f>
        <v>0.6470704060393534</v>
      </c>
    </row>
  </sheetData>
  <autoFilter ref="A5:J20" xr:uid="{00000000-0009-0000-0000-000001000000}"/>
  <mergeCells count="1">
    <mergeCell ref="A2:J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2"/>
  <sheetViews>
    <sheetView topLeftCell="A4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B6" sqref="B6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36</v>
      </c>
      <c r="B6" s="1" t="s">
        <v>37</v>
      </c>
      <c r="C6" s="1" t="s">
        <v>38</v>
      </c>
      <c r="D6" s="2" t="s">
        <v>13</v>
      </c>
      <c r="E6" s="2" t="s">
        <v>39</v>
      </c>
      <c r="F6" s="9"/>
      <c r="G6" s="10">
        <v>151561</v>
      </c>
      <c r="H6" s="9"/>
      <c r="I6" s="4">
        <f t="shared" ref="I6:I11" si="0">G6/$G$12</f>
        <v>0.65619333139484248</v>
      </c>
    </row>
    <row r="7" spans="1:10" x14ac:dyDescent="0.25">
      <c r="A7" s="9" t="str">
        <f>A6</f>
        <v>Choeruman</v>
      </c>
      <c r="B7" s="1" t="s">
        <v>37</v>
      </c>
      <c r="C7" s="1" t="s">
        <v>38</v>
      </c>
      <c r="D7" s="2" t="s">
        <v>24</v>
      </c>
      <c r="E7" s="2" t="s">
        <v>39</v>
      </c>
      <c r="F7" s="9"/>
      <c r="G7" s="10">
        <v>26883.15</v>
      </c>
      <c r="H7" s="9"/>
      <c r="I7" s="4">
        <f t="shared" si="0"/>
        <v>0.11639236846475848</v>
      </c>
    </row>
    <row r="8" spans="1:10" x14ac:dyDescent="0.25">
      <c r="A8" s="9" t="str">
        <f t="shared" ref="A8:A11" si="1">A7</f>
        <v>Choeruman</v>
      </c>
      <c r="B8" s="1" t="s">
        <v>37</v>
      </c>
      <c r="C8" s="1" t="s">
        <v>38</v>
      </c>
      <c r="D8" s="2" t="s">
        <v>15</v>
      </c>
      <c r="E8" s="2" t="s">
        <v>40</v>
      </c>
      <c r="F8" s="9"/>
      <c r="G8" s="10">
        <v>32525.89</v>
      </c>
      <c r="H8" s="9"/>
      <c r="I8" s="4">
        <f t="shared" si="0"/>
        <v>0.14082298292886819</v>
      </c>
    </row>
    <row r="9" spans="1:10" x14ac:dyDescent="0.25">
      <c r="A9" s="9" t="str">
        <f t="shared" si="1"/>
        <v>Choeruman</v>
      </c>
      <c r="B9" s="1" t="s">
        <v>37</v>
      </c>
      <c r="C9" s="1" t="s">
        <v>41</v>
      </c>
      <c r="D9" s="2" t="s">
        <v>13</v>
      </c>
      <c r="E9" s="2" t="s">
        <v>42</v>
      </c>
      <c r="F9" s="9"/>
      <c r="G9" s="10">
        <v>5000</v>
      </c>
      <c r="H9" s="9"/>
      <c r="I9" s="4">
        <f t="shared" si="0"/>
        <v>2.1647829302882747E-2</v>
      </c>
    </row>
    <row r="10" spans="1:10" x14ac:dyDescent="0.25">
      <c r="A10" s="9" t="str">
        <f t="shared" si="1"/>
        <v>Choeruman</v>
      </c>
      <c r="B10" s="1" t="s">
        <v>37</v>
      </c>
      <c r="C10" s="1" t="s">
        <v>38</v>
      </c>
      <c r="D10" s="2" t="s">
        <v>24</v>
      </c>
      <c r="E10" s="2" t="s">
        <v>43</v>
      </c>
      <c r="F10" s="9"/>
      <c r="G10" s="10">
        <v>7500</v>
      </c>
      <c r="H10" s="9"/>
      <c r="I10" s="4">
        <f t="shared" si="0"/>
        <v>3.2471743954324124E-2</v>
      </c>
    </row>
    <row r="11" spans="1:10" x14ac:dyDescent="0.25">
      <c r="A11" s="9" t="str">
        <f t="shared" si="1"/>
        <v>Choeruman</v>
      </c>
      <c r="B11" s="1" t="s">
        <v>37</v>
      </c>
      <c r="C11" s="1" t="s">
        <v>38</v>
      </c>
      <c r="D11" s="2" t="s">
        <v>15</v>
      </c>
      <c r="E11" s="2" t="s">
        <v>42</v>
      </c>
      <c r="F11" s="9"/>
      <c r="G11" s="10">
        <v>7500</v>
      </c>
      <c r="H11" s="9"/>
      <c r="I11" s="4">
        <f t="shared" si="0"/>
        <v>3.2471743954324124E-2</v>
      </c>
    </row>
    <row r="12" spans="1:10" x14ac:dyDescent="0.25">
      <c r="A12" s="11" t="s">
        <v>35</v>
      </c>
      <c r="B12" s="11"/>
      <c r="C12" s="11"/>
      <c r="D12" s="12"/>
      <c r="E12" s="12"/>
      <c r="F12" s="11"/>
      <c r="G12" s="13">
        <f>SUM(G6:G11)</f>
        <v>230970.03999999998</v>
      </c>
      <c r="H12" s="11"/>
      <c r="I12" s="15">
        <f>SUM(I6:I11)</f>
        <v>1.0000000000000002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6"/>
  <sheetViews>
    <sheetView workbookViewId="0">
      <pane xSplit="2" ySplit="5" topLeftCell="C9" activePane="bottomRight" state="frozen"/>
      <selection pane="topRight" activeCell="C1" sqref="C1"/>
      <selection pane="bottomLeft" activeCell="A6" sqref="A6"/>
      <selection pane="bottomRight" activeCell="A17" sqref="A17:XFD189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2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2" x14ac:dyDescent="0.25">
      <c r="G4" s="3"/>
      <c r="H4" s="3"/>
    </row>
    <row r="5" spans="1:12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2" x14ac:dyDescent="0.25">
      <c r="A6" s="9" t="s">
        <v>44</v>
      </c>
      <c r="B6" s="1" t="s">
        <v>45</v>
      </c>
      <c r="G6" s="17"/>
      <c r="H6" s="1"/>
      <c r="I6" s="4">
        <f>G6/$G$16</f>
        <v>0</v>
      </c>
    </row>
    <row r="7" spans="1:12" x14ac:dyDescent="0.25">
      <c r="A7" s="9" t="s">
        <v>44</v>
      </c>
      <c r="B7" s="1" t="s">
        <v>46</v>
      </c>
      <c r="C7" s="1" t="s">
        <v>47</v>
      </c>
      <c r="D7" s="2" t="s">
        <v>13</v>
      </c>
      <c r="E7" s="2" t="s">
        <v>48</v>
      </c>
      <c r="F7" s="9" t="s">
        <v>49</v>
      </c>
      <c r="G7" s="10">
        <v>450</v>
      </c>
      <c r="H7" s="9"/>
      <c r="I7" s="4">
        <f>G7/$G$16</f>
        <v>5.2941176470588235E-2</v>
      </c>
    </row>
    <row r="8" spans="1:12" x14ac:dyDescent="0.25">
      <c r="A8" s="9" t="str">
        <f t="shared" ref="A8:A15" si="0">A7</f>
        <v>Firawaty</v>
      </c>
      <c r="B8" s="1" t="s">
        <v>46</v>
      </c>
      <c r="C8" s="1" t="s">
        <v>47</v>
      </c>
      <c r="D8" s="2" t="s">
        <v>13</v>
      </c>
      <c r="E8" s="2" t="s">
        <v>50</v>
      </c>
      <c r="F8" s="9" t="s">
        <v>51</v>
      </c>
      <c r="G8" s="10">
        <v>450</v>
      </c>
      <c r="H8" s="9"/>
      <c r="I8" s="4">
        <f t="shared" ref="I8:I10" si="1">G8/$G$16</f>
        <v>5.2941176470588235E-2</v>
      </c>
    </row>
    <row r="9" spans="1:12" x14ac:dyDescent="0.25">
      <c r="A9" s="9" t="str">
        <f t="shared" si="0"/>
        <v>Firawaty</v>
      </c>
      <c r="B9" s="1" t="s">
        <v>46</v>
      </c>
      <c r="C9" s="1" t="s">
        <v>47</v>
      </c>
      <c r="D9" s="2" t="s">
        <v>13</v>
      </c>
      <c r="E9" s="2" t="s">
        <v>52</v>
      </c>
      <c r="F9" s="9" t="s">
        <v>53</v>
      </c>
      <c r="G9" s="10">
        <v>450</v>
      </c>
      <c r="H9" s="9"/>
      <c r="I9" s="4">
        <f t="shared" si="1"/>
        <v>5.2941176470588235E-2</v>
      </c>
    </row>
    <row r="10" spans="1:12" x14ac:dyDescent="0.25">
      <c r="A10" s="9" t="str">
        <f t="shared" si="0"/>
        <v>Firawaty</v>
      </c>
      <c r="B10" s="1" t="s">
        <v>46</v>
      </c>
      <c r="C10" s="1" t="s">
        <v>47</v>
      </c>
      <c r="D10" s="2" t="s">
        <v>13</v>
      </c>
      <c r="E10" s="2" t="s">
        <v>54</v>
      </c>
      <c r="F10" s="9" t="s">
        <v>55</v>
      </c>
      <c r="G10" s="10">
        <v>450</v>
      </c>
      <c r="H10" s="9"/>
      <c r="I10" s="4">
        <f t="shared" si="1"/>
        <v>5.2941176470588235E-2</v>
      </c>
    </row>
    <row r="11" spans="1:12" x14ac:dyDescent="0.25">
      <c r="A11" s="9" t="str">
        <f t="shared" si="0"/>
        <v>Firawaty</v>
      </c>
      <c r="B11" s="1" t="s">
        <v>56</v>
      </c>
      <c r="C11" s="1" t="s">
        <v>57</v>
      </c>
      <c r="D11" s="2" t="s">
        <v>13</v>
      </c>
      <c r="E11" s="2" t="s">
        <v>54</v>
      </c>
      <c r="F11" s="9" t="s">
        <v>58</v>
      </c>
      <c r="G11" s="10">
        <v>6300</v>
      </c>
      <c r="H11" s="9"/>
      <c r="I11" s="4">
        <f>G11/$G$16</f>
        <v>0.74117647058823533</v>
      </c>
      <c r="L11" s="18"/>
    </row>
    <row r="12" spans="1:12" x14ac:dyDescent="0.25">
      <c r="A12" s="9" t="str">
        <f t="shared" si="0"/>
        <v>Firawaty</v>
      </c>
      <c r="B12" s="1" t="s">
        <v>59</v>
      </c>
      <c r="C12" s="1" t="s">
        <v>60</v>
      </c>
      <c r="D12" s="2" t="s">
        <v>13</v>
      </c>
      <c r="E12" s="2" t="s">
        <v>48</v>
      </c>
      <c r="F12" s="9" t="s">
        <v>49</v>
      </c>
      <c r="G12" s="10">
        <v>100</v>
      </c>
      <c r="H12" s="9"/>
      <c r="I12" s="4">
        <f>G12/$G$16</f>
        <v>1.1764705882352941E-2</v>
      </c>
      <c r="L12" s="18"/>
    </row>
    <row r="13" spans="1:12" x14ac:dyDescent="0.25">
      <c r="A13" s="9" t="str">
        <f t="shared" si="0"/>
        <v>Firawaty</v>
      </c>
      <c r="B13" s="1" t="s">
        <v>59</v>
      </c>
      <c r="C13" s="1" t="s">
        <v>60</v>
      </c>
      <c r="D13" s="2" t="s">
        <v>13</v>
      </c>
      <c r="E13" s="2" t="s">
        <v>50</v>
      </c>
      <c r="F13" s="9" t="s">
        <v>51</v>
      </c>
      <c r="G13" s="10">
        <v>100</v>
      </c>
      <c r="H13" s="9"/>
      <c r="I13" s="4">
        <f>G13/$G$16</f>
        <v>1.1764705882352941E-2</v>
      </c>
      <c r="L13" s="19"/>
    </row>
    <row r="14" spans="1:12" x14ac:dyDescent="0.25">
      <c r="A14" s="9" t="str">
        <f t="shared" si="0"/>
        <v>Firawaty</v>
      </c>
      <c r="B14" s="1" t="s">
        <v>59</v>
      </c>
      <c r="C14" s="1" t="s">
        <v>60</v>
      </c>
      <c r="D14" s="2" t="s">
        <v>13</v>
      </c>
      <c r="E14" s="2" t="s">
        <v>52</v>
      </c>
      <c r="F14" s="9" t="s">
        <v>53</v>
      </c>
      <c r="G14" s="10">
        <v>100</v>
      </c>
      <c r="H14" s="9"/>
      <c r="I14" s="4">
        <f>G14/$G$16</f>
        <v>1.1764705882352941E-2</v>
      </c>
    </row>
    <row r="15" spans="1:12" x14ac:dyDescent="0.25">
      <c r="A15" s="9" t="str">
        <f t="shared" si="0"/>
        <v>Firawaty</v>
      </c>
      <c r="B15" s="1" t="s">
        <v>59</v>
      </c>
      <c r="C15" s="1" t="s">
        <v>60</v>
      </c>
      <c r="D15" s="2" t="s">
        <v>13</v>
      </c>
      <c r="E15" s="2" t="s">
        <v>54</v>
      </c>
      <c r="F15" s="9" t="s">
        <v>55</v>
      </c>
      <c r="G15" s="10">
        <v>100</v>
      </c>
      <c r="H15" s="9"/>
      <c r="I15" s="4">
        <f>G15/$G$16</f>
        <v>1.1764705882352941E-2</v>
      </c>
    </row>
    <row r="16" spans="1:12" x14ac:dyDescent="0.25">
      <c r="A16" s="11" t="s">
        <v>35</v>
      </c>
      <c r="B16" s="11"/>
      <c r="C16" s="11"/>
      <c r="D16" s="12"/>
      <c r="E16" s="12"/>
      <c r="F16" s="11"/>
      <c r="G16" s="13">
        <f>SUM(G6:G15)</f>
        <v>8500</v>
      </c>
      <c r="H16" s="11"/>
      <c r="I16" s="15">
        <f>SUM(I6:I15)</f>
        <v>0.99999999999999989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1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12" sqref="A12:XFD185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61</v>
      </c>
      <c r="B6" s="1" t="s">
        <v>45</v>
      </c>
      <c r="G6" s="17"/>
      <c r="H6" s="1"/>
      <c r="I6" s="4">
        <f>G6/$G$11</f>
        <v>0</v>
      </c>
    </row>
    <row r="7" spans="1:10" x14ac:dyDescent="0.25">
      <c r="A7" s="9" t="s">
        <v>61</v>
      </c>
      <c r="B7" s="1" t="s">
        <v>46</v>
      </c>
      <c r="C7" s="1" t="s">
        <v>47</v>
      </c>
      <c r="D7" s="2" t="s">
        <v>13</v>
      </c>
      <c r="E7" s="2" t="s">
        <v>62</v>
      </c>
      <c r="F7" s="9" t="s">
        <v>63</v>
      </c>
      <c r="G7" s="10">
        <v>200</v>
      </c>
      <c r="H7" s="9"/>
      <c r="I7" s="4">
        <f>G7/$G$11</f>
        <v>0.2</v>
      </c>
    </row>
    <row r="8" spans="1:10" x14ac:dyDescent="0.25">
      <c r="A8" s="9" t="str">
        <f t="shared" ref="A8:A10" si="0">A7</f>
        <v>Fung-fung</v>
      </c>
      <c r="B8" s="1" t="s">
        <v>56</v>
      </c>
      <c r="C8" s="1" t="s">
        <v>57</v>
      </c>
      <c r="D8" s="2" t="s">
        <v>13</v>
      </c>
      <c r="E8" s="2" t="s">
        <v>64</v>
      </c>
      <c r="F8" s="9" t="s">
        <v>65</v>
      </c>
      <c r="G8" s="10">
        <v>700</v>
      </c>
      <c r="H8" s="9"/>
      <c r="I8" s="4">
        <f>G8/$G$11</f>
        <v>0.7</v>
      </c>
    </row>
    <row r="9" spans="1:10" x14ac:dyDescent="0.25">
      <c r="A9" s="9" t="str">
        <f t="shared" si="0"/>
        <v>Fung-fung</v>
      </c>
      <c r="B9" s="1" t="s">
        <v>59</v>
      </c>
      <c r="C9" s="1" t="s">
        <v>60</v>
      </c>
      <c r="D9" s="2" t="s">
        <v>13</v>
      </c>
      <c r="E9" s="2" t="s">
        <v>64</v>
      </c>
      <c r="F9" s="9" t="s">
        <v>63</v>
      </c>
      <c r="G9" s="10">
        <v>50</v>
      </c>
      <c r="H9" s="9"/>
      <c r="I9" s="4">
        <f>G9/$G$11</f>
        <v>0.05</v>
      </c>
    </row>
    <row r="10" spans="1:10" x14ac:dyDescent="0.25">
      <c r="A10" s="9" t="str">
        <f t="shared" si="0"/>
        <v>Fung-fung</v>
      </c>
      <c r="B10" s="1" t="s">
        <v>59</v>
      </c>
      <c r="C10" s="1" t="s">
        <v>60</v>
      </c>
      <c r="D10" s="2" t="s">
        <v>13</v>
      </c>
      <c r="E10" s="2" t="s">
        <v>66</v>
      </c>
      <c r="F10" s="9" t="s">
        <v>67</v>
      </c>
      <c r="G10" s="10">
        <v>50</v>
      </c>
      <c r="H10" s="9"/>
      <c r="I10" s="4">
        <f>G10/$G$11</f>
        <v>0.05</v>
      </c>
    </row>
    <row r="11" spans="1:10" x14ac:dyDescent="0.25">
      <c r="A11" s="11" t="s">
        <v>35</v>
      </c>
      <c r="B11" s="11"/>
      <c r="C11" s="11"/>
      <c r="D11" s="12"/>
      <c r="E11" s="12"/>
      <c r="F11" s="11"/>
      <c r="G11" s="13">
        <f>SUM(G6:G10)</f>
        <v>1000</v>
      </c>
      <c r="H11" s="11"/>
      <c r="I11" s="15">
        <f>SUM(I6:I10)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61"/>
  <sheetViews>
    <sheetView workbookViewId="0">
      <pane xSplit="2" ySplit="5" topLeftCell="C54" activePane="bottomRight" state="frozen"/>
      <selection pane="topRight" activeCell="C1" sqref="C1"/>
      <selection pane="bottomLeft" activeCell="A6" sqref="A6"/>
      <selection pane="bottomRight" activeCell="A62" sqref="A62:XFD187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68</v>
      </c>
      <c r="B6" s="1" t="s">
        <v>69</v>
      </c>
      <c r="C6" s="1" t="s">
        <v>70</v>
      </c>
      <c r="D6" s="2" t="s">
        <v>13</v>
      </c>
      <c r="E6" s="2" t="s">
        <v>19</v>
      </c>
      <c r="F6" s="9"/>
      <c r="H6" s="9"/>
      <c r="I6" s="4">
        <f>G6/$G$61</f>
        <v>0</v>
      </c>
    </row>
    <row r="7" spans="1:10" x14ac:dyDescent="0.25">
      <c r="A7" s="9" t="str">
        <f t="shared" ref="A7:A60" si="0">A6</f>
        <v>Owi Wijaya</v>
      </c>
      <c r="B7" s="1" t="s">
        <v>71</v>
      </c>
      <c r="C7" s="1" t="s">
        <v>72</v>
      </c>
      <c r="D7" s="2" t="s">
        <v>13</v>
      </c>
      <c r="E7" s="2" t="s">
        <v>73</v>
      </c>
      <c r="F7" s="9"/>
      <c r="G7" s="10">
        <v>4917.96</v>
      </c>
      <c r="H7" s="9"/>
      <c r="I7" s="4">
        <f t="shared" ref="I7:I60" si="1">G7/$G$61</f>
        <v>5.6433869134324049E-2</v>
      </c>
    </row>
    <row r="8" spans="1:10" x14ac:dyDescent="0.25">
      <c r="A8" s="9" t="str">
        <f t="shared" si="0"/>
        <v>Owi Wijaya</v>
      </c>
      <c r="B8" s="1" t="s">
        <v>74</v>
      </c>
      <c r="C8" s="1" t="s">
        <v>75</v>
      </c>
      <c r="D8" s="2" t="s">
        <v>13</v>
      </c>
      <c r="E8" s="2" t="s">
        <v>76</v>
      </c>
      <c r="F8" s="9"/>
      <c r="G8" s="10">
        <v>281</v>
      </c>
      <c r="H8" s="9"/>
      <c r="I8" s="4">
        <f t="shared" si="1"/>
        <v>3.2244908919033619E-3</v>
      </c>
    </row>
    <row r="9" spans="1:10" x14ac:dyDescent="0.25">
      <c r="A9" s="9" t="str">
        <f t="shared" si="0"/>
        <v>Owi Wijaya</v>
      </c>
      <c r="B9" s="1" t="s">
        <v>74</v>
      </c>
      <c r="C9" s="1" t="s">
        <v>75</v>
      </c>
      <c r="D9" s="2" t="s">
        <v>15</v>
      </c>
      <c r="E9" s="2" t="s">
        <v>76</v>
      </c>
      <c r="F9" s="9"/>
      <c r="G9" s="10">
        <v>64.58</v>
      </c>
      <c r="H9" s="9"/>
      <c r="I9" s="4">
        <f t="shared" si="1"/>
        <v>7.4105915231003239E-4</v>
      </c>
    </row>
    <row r="10" spans="1:10" x14ac:dyDescent="0.25">
      <c r="A10" s="9" t="str">
        <f t="shared" si="0"/>
        <v>Owi Wijaya</v>
      </c>
      <c r="B10" s="1" t="s">
        <v>77</v>
      </c>
      <c r="C10" s="1" t="s">
        <v>78</v>
      </c>
      <c r="D10" s="2" t="s">
        <v>13</v>
      </c>
      <c r="E10" s="2" t="s">
        <v>76</v>
      </c>
      <c r="F10" s="9"/>
      <c r="G10" s="10">
        <v>2027.63</v>
      </c>
      <c r="H10" s="9"/>
      <c r="I10" s="4">
        <f t="shared" si="1"/>
        <v>2.3267168922242044E-2</v>
      </c>
    </row>
    <row r="11" spans="1:10" x14ac:dyDescent="0.25">
      <c r="A11" s="9" t="str">
        <f t="shared" si="0"/>
        <v>Owi Wijaya</v>
      </c>
      <c r="B11" s="1" t="s">
        <v>79</v>
      </c>
      <c r="C11" s="1" t="s">
        <v>80</v>
      </c>
      <c r="D11" s="2" t="s">
        <v>13</v>
      </c>
      <c r="E11" s="2" t="s">
        <v>76</v>
      </c>
      <c r="F11" s="9"/>
      <c r="G11" s="10">
        <v>1453.67</v>
      </c>
      <c r="H11" s="9"/>
      <c r="I11" s="4">
        <f t="shared" si="1"/>
        <v>1.6680945462039718E-2</v>
      </c>
    </row>
    <row r="12" spans="1:10" x14ac:dyDescent="0.25">
      <c r="A12" s="9" t="str">
        <f t="shared" si="0"/>
        <v>Owi Wijaya</v>
      </c>
      <c r="B12" s="1" t="s">
        <v>81</v>
      </c>
      <c r="C12" s="1" t="s">
        <v>82</v>
      </c>
      <c r="D12" s="2" t="s">
        <v>13</v>
      </c>
      <c r="E12" s="2" t="s">
        <v>83</v>
      </c>
      <c r="F12" s="9"/>
      <c r="G12" s="10">
        <v>531</v>
      </c>
      <c r="H12" s="9"/>
      <c r="I12" s="4">
        <f t="shared" si="1"/>
        <v>6.0932550306074208E-3</v>
      </c>
    </row>
    <row r="13" spans="1:10" x14ac:dyDescent="0.25">
      <c r="A13" s="9" t="str">
        <f t="shared" si="0"/>
        <v>Owi Wijaya</v>
      </c>
      <c r="B13" s="1" t="s">
        <v>84</v>
      </c>
      <c r="C13" s="1" t="s">
        <v>85</v>
      </c>
      <c r="D13" s="2" t="s">
        <v>13</v>
      </c>
      <c r="E13" s="2" t="s">
        <v>76</v>
      </c>
      <c r="F13" s="9"/>
      <c r="G13" s="10">
        <v>2429</v>
      </c>
      <c r="H13" s="9"/>
      <c r="I13" s="4">
        <f t="shared" si="1"/>
        <v>2.7872912371648635E-2</v>
      </c>
    </row>
    <row r="14" spans="1:10" x14ac:dyDescent="0.25">
      <c r="A14" s="9" t="str">
        <f t="shared" si="0"/>
        <v>Owi Wijaya</v>
      </c>
      <c r="B14" s="1" t="s">
        <v>86</v>
      </c>
      <c r="C14" s="1" t="s">
        <v>87</v>
      </c>
      <c r="D14" s="2" t="s">
        <v>13</v>
      </c>
      <c r="E14" s="2" t="s">
        <v>76</v>
      </c>
      <c r="F14" s="9"/>
      <c r="G14" s="10">
        <v>200</v>
      </c>
      <c r="H14" s="9"/>
      <c r="I14" s="4">
        <f t="shared" si="1"/>
        <v>2.2950113109632469E-3</v>
      </c>
    </row>
    <row r="15" spans="1:10" x14ac:dyDescent="0.25">
      <c r="A15" s="9" t="str">
        <f t="shared" si="0"/>
        <v>Owi Wijaya</v>
      </c>
      <c r="B15" s="1" t="s">
        <v>88</v>
      </c>
      <c r="C15" s="1" t="s">
        <v>89</v>
      </c>
      <c r="D15" s="2" t="s">
        <v>13</v>
      </c>
      <c r="E15" s="2" t="s">
        <v>76</v>
      </c>
      <c r="F15" s="9"/>
      <c r="G15" s="10">
        <v>3004.76</v>
      </c>
      <c r="H15" s="9"/>
      <c r="I15" s="4">
        <f t="shared" si="1"/>
        <v>3.4479790933649633E-2</v>
      </c>
    </row>
    <row r="16" spans="1:10" x14ac:dyDescent="0.25">
      <c r="A16" s="9" t="str">
        <f t="shared" si="0"/>
        <v>Owi Wijaya</v>
      </c>
      <c r="B16" s="1" t="s">
        <v>88</v>
      </c>
      <c r="C16" s="1" t="s">
        <v>89</v>
      </c>
      <c r="D16" s="2" t="s">
        <v>15</v>
      </c>
      <c r="E16" s="2" t="s">
        <v>76</v>
      </c>
      <c r="F16" s="9"/>
      <c r="G16" s="10">
        <v>1543.55</v>
      </c>
      <c r="H16" s="9"/>
      <c r="I16" s="4">
        <f t="shared" si="1"/>
        <v>1.7712323545186599E-2</v>
      </c>
    </row>
    <row r="17" spans="1:9" x14ac:dyDescent="0.25">
      <c r="A17" s="9" t="str">
        <f t="shared" si="0"/>
        <v>Owi Wijaya</v>
      </c>
      <c r="B17" s="1" t="s">
        <v>90</v>
      </c>
      <c r="C17" s="1" t="s">
        <v>91</v>
      </c>
      <c r="D17" s="2" t="s">
        <v>13</v>
      </c>
      <c r="E17" s="2" t="s">
        <v>76</v>
      </c>
      <c r="F17" s="9"/>
      <c r="G17" s="10">
        <v>938.47</v>
      </c>
      <c r="H17" s="9"/>
      <c r="I17" s="4">
        <f t="shared" si="1"/>
        <v>1.0768996324998392E-2</v>
      </c>
    </row>
    <row r="18" spans="1:9" x14ac:dyDescent="0.25">
      <c r="A18" s="9" t="str">
        <f t="shared" si="0"/>
        <v>Owi Wijaya</v>
      </c>
      <c r="B18" s="1" t="s">
        <v>90</v>
      </c>
      <c r="C18" s="1" t="s">
        <v>91</v>
      </c>
      <c r="D18" s="2" t="s">
        <v>24</v>
      </c>
      <c r="E18" s="2" t="s">
        <v>76</v>
      </c>
      <c r="F18" s="9"/>
      <c r="G18" s="10">
        <v>175.55</v>
      </c>
      <c r="H18" s="9"/>
      <c r="I18" s="4">
        <f t="shared" si="1"/>
        <v>2.0144461781979902E-3</v>
      </c>
    </row>
    <row r="19" spans="1:9" x14ac:dyDescent="0.25">
      <c r="A19" s="9" t="str">
        <f t="shared" si="0"/>
        <v>Owi Wijaya</v>
      </c>
      <c r="B19" s="1" t="s">
        <v>90</v>
      </c>
      <c r="C19" s="1" t="s">
        <v>91</v>
      </c>
      <c r="D19" s="2" t="s">
        <v>15</v>
      </c>
      <c r="E19" s="2" t="s">
        <v>76</v>
      </c>
      <c r="F19" s="9"/>
      <c r="G19" s="10">
        <v>2294.39</v>
      </c>
      <c r="H19" s="9"/>
      <c r="I19" s="4">
        <f t="shared" si="1"/>
        <v>2.632825500880482E-2</v>
      </c>
    </row>
    <row r="20" spans="1:9" x14ac:dyDescent="0.25">
      <c r="A20" s="9" t="str">
        <f t="shared" si="0"/>
        <v>Owi Wijaya</v>
      </c>
      <c r="B20" s="1" t="s">
        <v>92</v>
      </c>
      <c r="C20" s="1" t="s">
        <v>93</v>
      </c>
      <c r="D20" s="2" t="s">
        <v>13</v>
      </c>
      <c r="E20" s="2" t="s">
        <v>76</v>
      </c>
      <c r="F20" s="9"/>
      <c r="G20" s="10">
        <v>1987.05</v>
      </c>
      <c r="H20" s="9"/>
      <c r="I20" s="4">
        <f t="shared" si="1"/>
        <v>2.2801511127247598E-2</v>
      </c>
    </row>
    <row r="21" spans="1:9" x14ac:dyDescent="0.25">
      <c r="A21" s="9" t="str">
        <f t="shared" si="0"/>
        <v>Owi Wijaya</v>
      </c>
      <c r="B21" s="1" t="s">
        <v>92</v>
      </c>
      <c r="C21" s="1" t="s">
        <v>93</v>
      </c>
      <c r="D21" s="2" t="s">
        <v>15</v>
      </c>
      <c r="E21" s="2" t="s">
        <v>76</v>
      </c>
      <c r="F21" s="9"/>
      <c r="G21" s="10">
        <v>1692.67</v>
      </c>
      <c r="H21" s="9"/>
      <c r="I21" s="4">
        <f t="shared" si="1"/>
        <v>1.9423483978640799E-2</v>
      </c>
    </row>
    <row r="22" spans="1:9" x14ac:dyDescent="0.25">
      <c r="A22" s="9" t="str">
        <f t="shared" si="0"/>
        <v>Owi Wijaya</v>
      </c>
      <c r="B22" s="1" t="s">
        <v>94</v>
      </c>
      <c r="C22" s="1" t="s">
        <v>95</v>
      </c>
      <c r="D22" s="2" t="s">
        <v>13</v>
      </c>
      <c r="E22" s="2" t="s">
        <v>76</v>
      </c>
      <c r="F22" s="9"/>
      <c r="G22" s="10">
        <v>569</v>
      </c>
      <c r="H22" s="9"/>
      <c r="I22" s="4">
        <f t="shared" si="1"/>
        <v>6.5293071796904377E-3</v>
      </c>
    </row>
    <row r="23" spans="1:9" x14ac:dyDescent="0.25">
      <c r="A23" s="9" t="str">
        <f t="shared" si="0"/>
        <v>Owi Wijaya</v>
      </c>
      <c r="B23" s="1" t="s">
        <v>94</v>
      </c>
      <c r="C23" s="1" t="s">
        <v>95</v>
      </c>
      <c r="D23" s="2" t="s">
        <v>15</v>
      </c>
      <c r="E23" s="2" t="s">
        <v>76</v>
      </c>
      <c r="F23" s="9"/>
      <c r="G23" s="10">
        <v>300</v>
      </c>
      <c r="H23" s="9"/>
      <c r="I23" s="4">
        <f t="shared" si="1"/>
        <v>3.4425169664448704E-3</v>
      </c>
    </row>
    <row r="24" spans="1:9" x14ac:dyDescent="0.25">
      <c r="A24" s="9" t="str">
        <f t="shared" si="0"/>
        <v>Owi Wijaya</v>
      </c>
      <c r="B24" s="1" t="s">
        <v>96</v>
      </c>
      <c r="C24" s="1" t="s">
        <v>97</v>
      </c>
      <c r="D24" s="2" t="s">
        <v>13</v>
      </c>
      <c r="E24" s="2" t="s">
        <v>98</v>
      </c>
      <c r="F24" s="9"/>
      <c r="G24" s="10">
        <v>2288.86</v>
      </c>
      <c r="H24" s="9"/>
      <c r="I24" s="4">
        <f t="shared" si="1"/>
        <v>2.6264797946056691E-2</v>
      </c>
    </row>
    <row r="25" spans="1:9" x14ac:dyDescent="0.25">
      <c r="A25" s="9" t="str">
        <f t="shared" si="0"/>
        <v>Owi Wijaya</v>
      </c>
      <c r="B25" s="1" t="s">
        <v>99</v>
      </c>
      <c r="C25" s="1" t="s">
        <v>100</v>
      </c>
      <c r="D25" s="2" t="s">
        <v>13</v>
      </c>
      <c r="E25" s="2" t="s">
        <v>101</v>
      </c>
      <c r="F25" s="9"/>
      <c r="G25" s="10">
        <v>36500.160000000003</v>
      </c>
      <c r="H25" s="9"/>
      <c r="I25" s="4">
        <f t="shared" si="1"/>
        <v>0.4188414002598414</v>
      </c>
    </row>
    <row r="26" spans="1:9" x14ac:dyDescent="0.25">
      <c r="A26" s="9" t="str">
        <f t="shared" si="0"/>
        <v>Owi Wijaya</v>
      </c>
      <c r="B26" s="1" t="s">
        <v>102</v>
      </c>
      <c r="C26" s="1" t="s">
        <v>103</v>
      </c>
      <c r="D26" s="2" t="s">
        <v>13</v>
      </c>
      <c r="E26" s="2" t="s">
        <v>76</v>
      </c>
      <c r="F26" s="9"/>
      <c r="G26" s="10">
        <v>1440.17</v>
      </c>
      <c r="H26" s="9"/>
      <c r="I26" s="4">
        <f t="shared" si="1"/>
        <v>1.6526032198549697E-2</v>
      </c>
    </row>
    <row r="27" spans="1:9" x14ac:dyDescent="0.25">
      <c r="A27" s="9" t="str">
        <f t="shared" si="0"/>
        <v>Owi Wijaya</v>
      </c>
      <c r="B27" s="1" t="s">
        <v>102</v>
      </c>
      <c r="C27" s="1" t="s">
        <v>103</v>
      </c>
      <c r="D27" s="2" t="s">
        <v>104</v>
      </c>
      <c r="E27" s="2" t="s">
        <v>76</v>
      </c>
      <c r="F27" s="9"/>
      <c r="G27" s="10">
        <v>14.27</v>
      </c>
      <c r="H27" s="9"/>
      <c r="I27" s="4">
        <f t="shared" si="1"/>
        <v>1.6374905703722768E-4</v>
      </c>
    </row>
    <row r="28" spans="1:9" x14ac:dyDescent="0.25">
      <c r="A28" s="9" t="str">
        <f t="shared" si="0"/>
        <v>Owi Wijaya</v>
      </c>
      <c r="B28" s="1" t="s">
        <v>102</v>
      </c>
      <c r="C28" s="1" t="s">
        <v>103</v>
      </c>
      <c r="D28" s="2" t="s">
        <v>24</v>
      </c>
      <c r="E28" s="2" t="s">
        <v>76</v>
      </c>
      <c r="F28" s="9"/>
      <c r="G28" s="10">
        <v>35.56</v>
      </c>
      <c r="H28" s="9"/>
      <c r="I28" s="4">
        <f t="shared" si="1"/>
        <v>4.0805301108926532E-4</v>
      </c>
    </row>
    <row r="29" spans="1:9" x14ac:dyDescent="0.25">
      <c r="A29" s="9" t="str">
        <f t="shared" si="0"/>
        <v>Owi Wijaya</v>
      </c>
      <c r="B29" s="1" t="s">
        <v>102</v>
      </c>
      <c r="C29" s="1" t="s">
        <v>103</v>
      </c>
      <c r="D29" s="2" t="s">
        <v>15</v>
      </c>
      <c r="E29" s="2" t="s">
        <v>76</v>
      </c>
      <c r="F29" s="9"/>
      <c r="G29" s="10">
        <v>9.69</v>
      </c>
      <c r="H29" s="9"/>
      <c r="I29" s="4">
        <f t="shared" si="1"/>
        <v>1.1119329801616931E-4</v>
      </c>
    </row>
    <row r="30" spans="1:9" x14ac:dyDescent="0.25">
      <c r="A30" s="9" t="str">
        <f t="shared" si="0"/>
        <v>Owi Wijaya</v>
      </c>
      <c r="B30" s="1" t="s">
        <v>105</v>
      </c>
      <c r="C30" s="1" t="s">
        <v>106</v>
      </c>
      <c r="D30" s="2" t="s">
        <v>13</v>
      </c>
      <c r="E30" s="2" t="s">
        <v>76</v>
      </c>
      <c r="F30" s="9"/>
      <c r="G30" s="10">
        <v>400</v>
      </c>
      <c r="H30" s="9"/>
      <c r="I30" s="4">
        <f t="shared" si="1"/>
        <v>4.5900226219264938E-3</v>
      </c>
    </row>
    <row r="31" spans="1:9" x14ac:dyDescent="0.25">
      <c r="A31" s="9" t="str">
        <f t="shared" si="0"/>
        <v>Owi Wijaya</v>
      </c>
      <c r="B31" s="1" t="s">
        <v>107</v>
      </c>
      <c r="C31" s="1" t="s">
        <v>108</v>
      </c>
      <c r="D31" s="2" t="s">
        <v>13</v>
      </c>
      <c r="E31" s="2" t="s">
        <v>83</v>
      </c>
      <c r="F31" s="9"/>
      <c r="G31" s="10">
        <v>100</v>
      </c>
      <c r="H31" s="9"/>
      <c r="I31" s="4">
        <f t="shared" si="1"/>
        <v>1.1475056554816235E-3</v>
      </c>
    </row>
    <row r="32" spans="1:9" x14ac:dyDescent="0.25">
      <c r="A32" s="9" t="str">
        <f t="shared" si="0"/>
        <v>Owi Wijaya</v>
      </c>
      <c r="B32" s="1" t="s">
        <v>109</v>
      </c>
      <c r="C32" s="1" t="s">
        <v>110</v>
      </c>
      <c r="D32" s="2" t="s">
        <v>13</v>
      </c>
      <c r="E32" s="2" t="s">
        <v>83</v>
      </c>
      <c r="F32" s="9"/>
      <c r="G32" s="10">
        <v>100</v>
      </c>
      <c r="H32" s="9"/>
      <c r="I32" s="4">
        <f t="shared" si="1"/>
        <v>1.1475056554816235E-3</v>
      </c>
    </row>
    <row r="33" spans="1:9" x14ac:dyDescent="0.25">
      <c r="A33" s="9" t="str">
        <f t="shared" si="0"/>
        <v>Owi Wijaya</v>
      </c>
      <c r="B33" s="1" t="s">
        <v>111</v>
      </c>
      <c r="C33" s="1" t="s">
        <v>112</v>
      </c>
      <c r="D33" s="2" t="s">
        <v>13</v>
      </c>
      <c r="E33" s="2" t="s">
        <v>83</v>
      </c>
      <c r="F33" s="9"/>
      <c r="G33" s="10">
        <v>100</v>
      </c>
      <c r="H33" s="9"/>
      <c r="I33" s="4">
        <f t="shared" si="1"/>
        <v>1.1475056554816235E-3</v>
      </c>
    </row>
    <row r="34" spans="1:9" x14ac:dyDescent="0.25">
      <c r="A34" s="9" t="str">
        <f t="shared" si="0"/>
        <v>Owi Wijaya</v>
      </c>
      <c r="B34" s="1" t="s">
        <v>113</v>
      </c>
      <c r="C34" s="1" t="s">
        <v>114</v>
      </c>
      <c r="D34" s="2" t="s">
        <v>13</v>
      </c>
      <c r="E34" s="2" t="s">
        <v>83</v>
      </c>
      <c r="F34" s="9"/>
      <c r="G34" s="10">
        <v>100</v>
      </c>
      <c r="H34" s="9"/>
      <c r="I34" s="4">
        <f t="shared" si="1"/>
        <v>1.1475056554816235E-3</v>
      </c>
    </row>
    <row r="35" spans="1:9" x14ac:dyDescent="0.25">
      <c r="A35" s="9" t="str">
        <f t="shared" si="0"/>
        <v>Owi Wijaya</v>
      </c>
      <c r="B35" s="1" t="s">
        <v>113</v>
      </c>
      <c r="C35" s="1" t="s">
        <v>114</v>
      </c>
      <c r="D35" s="2" t="s">
        <v>24</v>
      </c>
      <c r="E35" s="2" t="s">
        <v>76</v>
      </c>
      <c r="F35" s="9"/>
      <c r="G35" s="10">
        <v>250</v>
      </c>
      <c r="H35" s="9"/>
      <c r="I35" s="4">
        <f t="shared" si="1"/>
        <v>2.8687641387040589E-3</v>
      </c>
    </row>
    <row r="36" spans="1:9" x14ac:dyDescent="0.25">
      <c r="A36" s="9" t="str">
        <f t="shared" si="0"/>
        <v>Owi Wijaya</v>
      </c>
      <c r="B36" s="1" t="s">
        <v>113</v>
      </c>
      <c r="C36" s="1" t="s">
        <v>114</v>
      </c>
      <c r="D36" s="2" t="s">
        <v>15</v>
      </c>
      <c r="E36" s="2" t="s">
        <v>76</v>
      </c>
      <c r="F36" s="9"/>
      <c r="G36" s="10">
        <v>300</v>
      </c>
      <c r="H36" s="9"/>
      <c r="I36" s="4">
        <f t="shared" si="1"/>
        <v>3.4425169664448704E-3</v>
      </c>
    </row>
    <row r="37" spans="1:9" x14ac:dyDescent="0.25">
      <c r="A37" s="9" t="str">
        <f t="shared" si="0"/>
        <v>Owi Wijaya</v>
      </c>
      <c r="B37" s="1" t="s">
        <v>115</v>
      </c>
      <c r="C37" s="1" t="s">
        <v>116</v>
      </c>
      <c r="D37" s="2" t="s">
        <v>13</v>
      </c>
      <c r="E37" s="2" t="s">
        <v>83</v>
      </c>
      <c r="F37" s="9"/>
      <c r="G37" s="10">
        <v>100</v>
      </c>
      <c r="H37" s="9"/>
      <c r="I37" s="4">
        <f t="shared" si="1"/>
        <v>1.1475056554816235E-3</v>
      </c>
    </row>
    <row r="38" spans="1:9" x14ac:dyDescent="0.25">
      <c r="A38" s="9" t="str">
        <f t="shared" si="0"/>
        <v>Owi Wijaya</v>
      </c>
      <c r="B38" s="1" t="s">
        <v>117</v>
      </c>
      <c r="C38" s="1" t="s">
        <v>118</v>
      </c>
      <c r="D38" s="2" t="s">
        <v>13</v>
      </c>
      <c r="E38" s="2" t="s">
        <v>83</v>
      </c>
      <c r="F38" s="9"/>
      <c r="G38" s="10">
        <v>100</v>
      </c>
      <c r="H38" s="9"/>
      <c r="I38" s="4">
        <f t="shared" si="1"/>
        <v>1.1475056554816235E-3</v>
      </c>
    </row>
    <row r="39" spans="1:9" x14ac:dyDescent="0.25">
      <c r="A39" s="9" t="str">
        <f t="shared" si="0"/>
        <v>Owi Wijaya</v>
      </c>
      <c r="B39" s="1" t="s">
        <v>119</v>
      </c>
      <c r="C39" s="1" t="s">
        <v>120</v>
      </c>
      <c r="D39" s="2" t="s">
        <v>13</v>
      </c>
      <c r="E39" s="2" t="s">
        <v>76</v>
      </c>
      <c r="F39" s="9"/>
      <c r="G39" s="10">
        <v>328.75</v>
      </c>
      <c r="H39" s="9"/>
      <c r="I39" s="4">
        <f t="shared" si="1"/>
        <v>3.7724248423958375E-3</v>
      </c>
    </row>
    <row r="40" spans="1:9" x14ac:dyDescent="0.25">
      <c r="A40" s="9" t="str">
        <f t="shared" si="0"/>
        <v>Owi Wijaya</v>
      </c>
      <c r="B40" s="1" t="s">
        <v>119</v>
      </c>
      <c r="C40" s="1" t="s">
        <v>120</v>
      </c>
      <c r="D40" s="2" t="s">
        <v>104</v>
      </c>
      <c r="E40" s="2" t="s">
        <v>76</v>
      </c>
      <c r="F40" s="9"/>
      <c r="G40" s="10">
        <v>109.79</v>
      </c>
      <c r="H40" s="9"/>
      <c r="I40" s="4">
        <f t="shared" si="1"/>
        <v>1.2598464591532744E-3</v>
      </c>
    </row>
    <row r="41" spans="1:9" x14ac:dyDescent="0.25">
      <c r="A41" s="9" t="str">
        <f t="shared" si="0"/>
        <v>Owi Wijaya</v>
      </c>
      <c r="B41" s="1" t="s">
        <v>119</v>
      </c>
      <c r="C41" s="1" t="s">
        <v>120</v>
      </c>
      <c r="D41" s="2" t="s">
        <v>24</v>
      </c>
      <c r="E41" s="2" t="s">
        <v>76</v>
      </c>
      <c r="F41" s="9"/>
      <c r="G41" s="10">
        <v>169.38</v>
      </c>
      <c r="H41" s="9"/>
      <c r="I41" s="4">
        <f t="shared" si="1"/>
        <v>1.9436450792547739E-3</v>
      </c>
    </row>
    <row r="42" spans="1:9" x14ac:dyDescent="0.25">
      <c r="A42" s="9" t="str">
        <f t="shared" si="0"/>
        <v>Owi Wijaya</v>
      </c>
      <c r="B42" s="1" t="s">
        <v>119</v>
      </c>
      <c r="C42" s="1" t="s">
        <v>120</v>
      </c>
      <c r="D42" s="2" t="s">
        <v>15</v>
      </c>
      <c r="E42" s="2" t="s">
        <v>76</v>
      </c>
      <c r="F42" s="9"/>
      <c r="G42" s="10">
        <v>142.08000000000001</v>
      </c>
      <c r="H42" s="9"/>
      <c r="I42" s="4">
        <f t="shared" si="1"/>
        <v>1.6303760353082908E-3</v>
      </c>
    </row>
    <row r="43" spans="1:9" x14ac:dyDescent="0.25">
      <c r="A43" s="9" t="str">
        <f t="shared" si="0"/>
        <v>Owi Wijaya</v>
      </c>
      <c r="B43" s="1" t="s">
        <v>121</v>
      </c>
      <c r="C43" s="1" t="s">
        <v>122</v>
      </c>
      <c r="D43" s="2" t="s">
        <v>13</v>
      </c>
      <c r="E43" s="2" t="s">
        <v>76</v>
      </c>
      <c r="F43" s="9"/>
      <c r="G43" s="10">
        <v>4300</v>
      </c>
      <c r="H43" s="9"/>
      <c r="I43" s="4">
        <f t="shared" si="1"/>
        <v>4.934274318570981E-2</v>
      </c>
    </row>
    <row r="44" spans="1:9" x14ac:dyDescent="0.25">
      <c r="A44" s="9" t="str">
        <f t="shared" si="0"/>
        <v>Owi Wijaya</v>
      </c>
      <c r="B44" s="1" t="s">
        <v>123</v>
      </c>
      <c r="C44" s="1" t="s">
        <v>124</v>
      </c>
      <c r="D44" s="2" t="s">
        <v>13</v>
      </c>
      <c r="E44" s="2" t="s">
        <v>125</v>
      </c>
      <c r="F44" s="9"/>
      <c r="G44" s="10">
        <v>1495.98</v>
      </c>
      <c r="H44" s="9"/>
      <c r="I44" s="4">
        <f t="shared" si="1"/>
        <v>1.7166455104873992E-2</v>
      </c>
    </row>
    <row r="45" spans="1:9" x14ac:dyDescent="0.25">
      <c r="A45" s="9" t="str">
        <f t="shared" si="0"/>
        <v>Owi Wijaya</v>
      </c>
      <c r="B45" s="1" t="s">
        <v>123</v>
      </c>
      <c r="C45" s="1" t="s">
        <v>124</v>
      </c>
      <c r="D45" s="2" t="s">
        <v>104</v>
      </c>
      <c r="E45" s="2" t="s">
        <v>125</v>
      </c>
      <c r="F45" s="9"/>
      <c r="G45" s="10">
        <v>516.97</v>
      </c>
      <c r="H45" s="9"/>
      <c r="I45" s="4">
        <f t="shared" si="1"/>
        <v>5.9322599871433493E-3</v>
      </c>
    </row>
    <row r="46" spans="1:9" x14ac:dyDescent="0.25">
      <c r="A46" s="9" t="str">
        <f t="shared" si="0"/>
        <v>Owi Wijaya</v>
      </c>
      <c r="B46" s="1" t="s">
        <v>123</v>
      </c>
      <c r="C46" s="1" t="s">
        <v>124</v>
      </c>
      <c r="D46" s="2" t="s">
        <v>24</v>
      </c>
      <c r="E46" s="2" t="s">
        <v>125</v>
      </c>
      <c r="F46" s="9"/>
      <c r="G46" s="10">
        <v>1463.62</v>
      </c>
      <c r="H46" s="9"/>
      <c r="I46" s="4">
        <f t="shared" si="1"/>
        <v>1.6795122274760137E-2</v>
      </c>
    </row>
    <row r="47" spans="1:9" x14ac:dyDescent="0.25">
      <c r="A47" s="9" t="str">
        <f t="shared" si="0"/>
        <v>Owi Wijaya</v>
      </c>
      <c r="B47" s="1" t="s">
        <v>123</v>
      </c>
      <c r="C47" s="1" t="s">
        <v>124</v>
      </c>
      <c r="D47" s="2" t="s">
        <v>15</v>
      </c>
      <c r="E47" s="2" t="s">
        <v>125</v>
      </c>
      <c r="F47" s="9"/>
      <c r="G47" s="10">
        <v>1779.8599999999997</v>
      </c>
      <c r="H47" s="9"/>
      <c r="I47" s="4">
        <f t="shared" si="1"/>
        <v>2.042399415965522E-2</v>
      </c>
    </row>
    <row r="48" spans="1:9" x14ac:dyDescent="0.25">
      <c r="A48" s="9" t="str">
        <f t="shared" si="0"/>
        <v>Owi Wijaya</v>
      </c>
      <c r="B48" s="1" t="s">
        <v>21</v>
      </c>
      <c r="C48" s="1" t="s">
        <v>126</v>
      </c>
      <c r="D48" s="2" t="s">
        <v>104</v>
      </c>
      <c r="E48" s="2" t="s">
        <v>76</v>
      </c>
      <c r="F48" s="9"/>
      <c r="G48" s="10">
        <v>1115.46</v>
      </c>
      <c r="H48" s="9"/>
      <c r="I48" s="4">
        <f t="shared" si="1"/>
        <v>1.2799966584635319E-2</v>
      </c>
    </row>
    <row r="49" spans="1:9" x14ac:dyDescent="0.25">
      <c r="A49" s="9" t="str">
        <f t="shared" si="0"/>
        <v>Owi Wijaya</v>
      </c>
      <c r="B49" s="1" t="s">
        <v>127</v>
      </c>
      <c r="C49" s="1" t="s">
        <v>128</v>
      </c>
      <c r="D49" s="2" t="s">
        <v>13</v>
      </c>
      <c r="E49" s="2" t="s">
        <v>83</v>
      </c>
      <c r="F49" s="9"/>
      <c r="G49" s="10">
        <v>651</v>
      </c>
      <c r="H49" s="9"/>
      <c r="I49" s="4">
        <f t="shared" si="1"/>
        <v>7.4702618171853695E-3</v>
      </c>
    </row>
    <row r="50" spans="1:9" x14ac:dyDescent="0.25">
      <c r="A50" s="9" t="str">
        <f t="shared" si="0"/>
        <v>Owi Wijaya</v>
      </c>
      <c r="B50" s="1" t="s">
        <v>129</v>
      </c>
      <c r="C50" s="1" t="s">
        <v>130</v>
      </c>
      <c r="D50" s="2" t="s">
        <v>13</v>
      </c>
      <c r="E50" s="2" t="s">
        <v>83</v>
      </c>
      <c r="F50" s="9"/>
      <c r="G50" s="10">
        <v>466</v>
      </c>
      <c r="H50" s="9"/>
      <c r="I50" s="4">
        <f t="shared" si="1"/>
        <v>5.3473763545443653E-3</v>
      </c>
    </row>
    <row r="51" spans="1:9" x14ac:dyDescent="0.25">
      <c r="A51" s="9" t="str">
        <f t="shared" si="0"/>
        <v>Owi Wijaya</v>
      </c>
      <c r="B51" s="1" t="s">
        <v>131</v>
      </c>
      <c r="C51" s="1" t="s">
        <v>132</v>
      </c>
      <c r="D51" s="2" t="s">
        <v>13</v>
      </c>
      <c r="E51" s="2" t="s">
        <v>76</v>
      </c>
      <c r="F51" s="9"/>
      <c r="G51" s="10">
        <v>1388.61</v>
      </c>
      <c r="H51" s="9"/>
      <c r="I51" s="4">
        <f t="shared" si="1"/>
        <v>1.5934378282583372E-2</v>
      </c>
    </row>
    <row r="52" spans="1:9" x14ac:dyDescent="0.25">
      <c r="A52" s="9" t="str">
        <f t="shared" si="0"/>
        <v>Owi Wijaya</v>
      </c>
      <c r="B52" s="1" t="s">
        <v>133</v>
      </c>
      <c r="C52" s="1" t="s">
        <v>134</v>
      </c>
      <c r="D52" s="2" t="s">
        <v>13</v>
      </c>
      <c r="E52" s="2" t="s">
        <v>76</v>
      </c>
      <c r="F52" s="9"/>
      <c r="G52" s="10">
        <v>221.29</v>
      </c>
      <c r="H52" s="9"/>
      <c r="I52" s="4">
        <f t="shared" si="1"/>
        <v>2.5393152650152848E-3</v>
      </c>
    </row>
    <row r="53" spans="1:9" x14ac:dyDescent="0.25">
      <c r="A53" s="9" t="str">
        <f t="shared" si="0"/>
        <v>Owi Wijaya</v>
      </c>
      <c r="B53" s="1" t="s">
        <v>135</v>
      </c>
      <c r="C53" s="1" t="s">
        <v>136</v>
      </c>
      <c r="D53" s="2" t="s">
        <v>13</v>
      </c>
      <c r="E53" s="2" t="s">
        <v>76</v>
      </c>
      <c r="F53" s="9"/>
      <c r="G53" s="10">
        <v>764.4</v>
      </c>
      <c r="H53" s="9"/>
      <c r="I53" s="4">
        <f t="shared" si="1"/>
        <v>8.7715332305015291E-3</v>
      </c>
    </row>
    <row r="54" spans="1:9" x14ac:dyDescent="0.25">
      <c r="A54" s="9" t="str">
        <f t="shared" si="0"/>
        <v>Owi Wijaya</v>
      </c>
      <c r="B54" s="1" t="s">
        <v>137</v>
      </c>
      <c r="C54" s="1" t="s">
        <v>138</v>
      </c>
      <c r="D54" s="2" t="s">
        <v>13</v>
      </c>
      <c r="E54" s="2" t="s">
        <v>76</v>
      </c>
      <c r="F54" s="9"/>
      <c r="G54" s="10">
        <v>255</v>
      </c>
      <c r="H54" s="9"/>
      <c r="I54" s="4">
        <f t="shared" si="1"/>
        <v>2.9261394214781401E-3</v>
      </c>
    </row>
    <row r="55" spans="1:9" x14ac:dyDescent="0.25">
      <c r="A55" s="9" t="str">
        <f t="shared" si="0"/>
        <v>Owi Wijaya</v>
      </c>
      <c r="B55" s="1" t="s">
        <v>139</v>
      </c>
      <c r="C55" s="1" t="s">
        <v>140</v>
      </c>
      <c r="D55" s="2" t="s">
        <v>13</v>
      </c>
      <c r="E55" s="2" t="s">
        <v>76</v>
      </c>
      <c r="F55" s="9"/>
      <c r="G55" s="10">
        <v>200</v>
      </c>
      <c r="H55" s="9"/>
      <c r="I55" s="4">
        <f t="shared" si="1"/>
        <v>2.2950113109632469E-3</v>
      </c>
    </row>
    <row r="56" spans="1:9" x14ac:dyDescent="0.25">
      <c r="A56" s="9" t="str">
        <f t="shared" si="0"/>
        <v>Owi Wijaya</v>
      </c>
      <c r="B56" s="1" t="s">
        <v>141</v>
      </c>
      <c r="C56" s="1" t="s">
        <v>142</v>
      </c>
      <c r="D56" s="2" t="s">
        <v>13</v>
      </c>
      <c r="E56" s="2" t="s">
        <v>76</v>
      </c>
      <c r="F56" s="9"/>
      <c r="G56" s="10">
        <v>464.37</v>
      </c>
      <c r="H56" s="9"/>
      <c r="I56" s="4">
        <f t="shared" si="1"/>
        <v>5.3286720123600154E-3</v>
      </c>
    </row>
    <row r="57" spans="1:9" x14ac:dyDescent="0.25">
      <c r="A57" s="9" t="str">
        <f t="shared" si="0"/>
        <v>Owi Wijaya</v>
      </c>
      <c r="B57" s="1" t="s">
        <v>21</v>
      </c>
      <c r="C57" s="1" t="s">
        <v>143</v>
      </c>
      <c r="D57" s="2" t="s">
        <v>13</v>
      </c>
      <c r="E57" s="2" t="s">
        <v>76</v>
      </c>
      <c r="F57" s="9"/>
      <c r="G57" s="10">
        <v>515.79999999999995</v>
      </c>
      <c r="H57" s="9"/>
      <c r="I57" s="4">
        <f t="shared" si="1"/>
        <v>5.9188341709742135E-3</v>
      </c>
    </row>
    <row r="58" spans="1:9" x14ac:dyDescent="0.25">
      <c r="A58" s="9" t="str">
        <f t="shared" si="0"/>
        <v>Owi Wijaya</v>
      </c>
      <c r="B58" s="1" t="s">
        <v>21</v>
      </c>
      <c r="C58" s="1" t="s">
        <v>126</v>
      </c>
      <c r="D58" s="2" t="s">
        <v>13</v>
      </c>
      <c r="E58" s="2" t="s">
        <v>76</v>
      </c>
      <c r="F58" s="9"/>
      <c r="G58" s="10">
        <v>1891.43</v>
      </c>
      <c r="H58" s="9"/>
      <c r="I58" s="4">
        <f t="shared" si="1"/>
        <v>2.1704266219476073E-2</v>
      </c>
    </row>
    <row r="59" spans="1:9" x14ac:dyDescent="0.25">
      <c r="A59" s="9" t="str">
        <f t="shared" si="0"/>
        <v>Owi Wijaya</v>
      </c>
      <c r="B59" s="1" t="s">
        <v>21</v>
      </c>
      <c r="C59" s="1" t="s">
        <v>126</v>
      </c>
      <c r="D59" s="2" t="s">
        <v>24</v>
      </c>
      <c r="E59" s="2" t="s">
        <v>76</v>
      </c>
      <c r="F59" s="9"/>
      <c r="G59" s="10">
        <v>1328.48</v>
      </c>
      <c r="H59" s="9"/>
      <c r="I59" s="4">
        <f t="shared" si="1"/>
        <v>1.5244383131942272E-2</v>
      </c>
    </row>
    <row r="60" spans="1:9" x14ac:dyDescent="0.25">
      <c r="A60" s="9" t="str">
        <f t="shared" si="0"/>
        <v>Owi Wijaya</v>
      </c>
      <c r="B60" s="1" t="s">
        <v>21</v>
      </c>
      <c r="C60" s="1" t="s">
        <v>126</v>
      </c>
      <c r="D60" s="2" t="s">
        <v>15</v>
      </c>
      <c r="E60" s="2" t="s">
        <v>76</v>
      </c>
      <c r="F60" s="9"/>
      <c r="G60" s="10">
        <v>1328.28</v>
      </c>
      <c r="H60" s="9"/>
      <c r="I60" s="4">
        <f t="shared" si="1"/>
        <v>1.5242088120631308E-2</v>
      </c>
    </row>
    <row r="61" spans="1:9" x14ac:dyDescent="0.25">
      <c r="A61" s="11" t="s">
        <v>35</v>
      </c>
      <c r="B61" s="11"/>
      <c r="C61" s="11"/>
      <c r="D61" s="12"/>
      <c r="E61" s="12"/>
      <c r="F61" s="11"/>
      <c r="G61" s="13">
        <f>SUM(G7:G60)</f>
        <v>87145.539999999964</v>
      </c>
      <c r="H61" s="11"/>
      <c r="I61" s="15">
        <f>SUM(I6:I60)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65"/>
  <sheetViews>
    <sheetView workbookViewId="0">
      <pane xSplit="2" ySplit="5" topLeftCell="C103" activePane="bottomRight" state="frozen"/>
      <selection pane="topRight" activeCell="C1" sqref="C1"/>
      <selection pane="bottomLeft" activeCell="A6" sqref="A6"/>
      <selection pane="bottomRight" activeCell="A44" sqref="A44:XFD117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155</v>
      </c>
      <c r="B6" s="1" t="s">
        <v>79</v>
      </c>
      <c r="C6" s="1" t="s">
        <v>80</v>
      </c>
      <c r="D6" s="2" t="s">
        <v>24</v>
      </c>
      <c r="E6" s="2" t="s">
        <v>73</v>
      </c>
      <c r="F6" s="9"/>
      <c r="G6" s="10">
        <v>137.53</v>
      </c>
      <c r="H6" s="9"/>
      <c r="I6" s="4">
        <f t="shared" ref="I6:I42" si="0">G6/$G$43</f>
        <v>5.5495675892985874E-4</v>
      </c>
    </row>
    <row r="7" spans="1:10" x14ac:dyDescent="0.25">
      <c r="A7" s="9" t="s">
        <v>155</v>
      </c>
      <c r="B7" s="1" t="s">
        <v>96</v>
      </c>
      <c r="C7" s="1" t="s">
        <v>97</v>
      </c>
      <c r="D7" s="2" t="s">
        <v>24</v>
      </c>
      <c r="E7" s="2" t="s">
        <v>98</v>
      </c>
      <c r="F7" s="9"/>
      <c r="G7" s="10">
        <v>5157.3999999999996</v>
      </c>
      <c r="H7" s="9"/>
      <c r="I7" s="4">
        <f t="shared" si="0"/>
        <v>2.0810979339088584E-2</v>
      </c>
    </row>
    <row r="8" spans="1:10" x14ac:dyDescent="0.25">
      <c r="A8" s="9" t="s">
        <v>155</v>
      </c>
      <c r="B8" s="1" t="s">
        <v>105</v>
      </c>
      <c r="C8" s="1" t="s">
        <v>106</v>
      </c>
      <c r="D8" s="2" t="s">
        <v>24</v>
      </c>
      <c r="E8" s="2" t="s">
        <v>76</v>
      </c>
      <c r="F8" s="9"/>
      <c r="G8" s="10">
        <v>500</v>
      </c>
      <c r="H8" s="9"/>
      <c r="I8" s="4">
        <f t="shared" si="0"/>
        <v>2.0175843776988971E-3</v>
      </c>
    </row>
    <row r="9" spans="1:10" x14ac:dyDescent="0.25">
      <c r="A9" s="9" t="s">
        <v>155</v>
      </c>
      <c r="B9" s="1" t="s">
        <v>117</v>
      </c>
      <c r="C9" s="1" t="s">
        <v>118</v>
      </c>
      <c r="D9" s="2" t="s">
        <v>24</v>
      </c>
      <c r="E9" s="2" t="s">
        <v>76</v>
      </c>
      <c r="F9" s="9"/>
      <c r="G9" s="10">
        <v>250</v>
      </c>
      <c r="H9" s="9"/>
      <c r="I9" s="4">
        <f t="shared" si="0"/>
        <v>1.0087921888494486E-3</v>
      </c>
    </row>
    <row r="10" spans="1:10" x14ac:dyDescent="0.25">
      <c r="A10" s="9" t="s">
        <v>155</v>
      </c>
      <c r="B10" s="1" t="s">
        <v>121</v>
      </c>
      <c r="C10" s="1" t="s">
        <v>122</v>
      </c>
      <c r="D10" s="2" t="s">
        <v>24</v>
      </c>
      <c r="E10" s="2" t="s">
        <v>98</v>
      </c>
      <c r="F10" s="9"/>
      <c r="G10" s="10">
        <v>3183.98</v>
      </c>
      <c r="H10" s="9"/>
      <c r="I10" s="4">
        <f t="shared" si="0"/>
        <v>1.284789661381147E-2</v>
      </c>
    </row>
    <row r="11" spans="1:10" x14ac:dyDescent="0.25">
      <c r="A11" s="9" t="s">
        <v>155</v>
      </c>
      <c r="B11" s="1" t="s">
        <v>133</v>
      </c>
      <c r="C11" s="1" t="s">
        <v>145</v>
      </c>
      <c r="D11" s="2" t="s">
        <v>24</v>
      </c>
      <c r="E11" s="2" t="s">
        <v>76</v>
      </c>
      <c r="F11" s="9"/>
      <c r="G11" s="10">
        <v>126.99</v>
      </c>
      <c r="H11" s="9"/>
      <c r="I11" s="4">
        <f t="shared" si="0"/>
        <v>5.124260802479659E-4</v>
      </c>
    </row>
    <row r="12" spans="1:10" x14ac:dyDescent="0.25">
      <c r="A12" s="9" t="s">
        <v>155</v>
      </c>
      <c r="B12" s="1" t="s">
        <v>21</v>
      </c>
      <c r="C12" s="1" t="s">
        <v>156</v>
      </c>
      <c r="D12" s="2" t="s">
        <v>24</v>
      </c>
      <c r="E12" s="2" t="s">
        <v>76</v>
      </c>
      <c r="F12" s="9"/>
      <c r="G12" s="10">
        <v>754.58</v>
      </c>
      <c r="H12" s="9"/>
      <c r="I12" s="4">
        <f t="shared" si="0"/>
        <v>3.0448576394480681E-3</v>
      </c>
    </row>
    <row r="13" spans="1:10" x14ac:dyDescent="0.25">
      <c r="A13" s="9" t="s">
        <v>155</v>
      </c>
      <c r="B13" s="1" t="s">
        <v>71</v>
      </c>
      <c r="C13" s="1" t="s">
        <v>72</v>
      </c>
      <c r="D13" s="2" t="s">
        <v>24</v>
      </c>
      <c r="E13" s="2" t="s">
        <v>73</v>
      </c>
      <c r="F13" s="9"/>
      <c r="G13" s="10">
        <v>6722.26</v>
      </c>
      <c r="H13" s="9"/>
      <c r="I13" s="4">
        <f t="shared" si="0"/>
        <v>2.7125453517660381E-2</v>
      </c>
    </row>
    <row r="14" spans="1:10" x14ac:dyDescent="0.25">
      <c r="A14" s="9" t="s">
        <v>155</v>
      </c>
      <c r="B14" s="1" t="s">
        <v>77</v>
      </c>
      <c r="C14" s="1" t="s">
        <v>78</v>
      </c>
      <c r="D14" s="2" t="s">
        <v>24</v>
      </c>
      <c r="E14" s="2" t="s">
        <v>76</v>
      </c>
      <c r="F14" s="9"/>
      <c r="G14" s="10">
        <v>5152.29</v>
      </c>
      <c r="H14" s="9"/>
      <c r="I14" s="4">
        <f t="shared" si="0"/>
        <v>2.0790359626748502E-2</v>
      </c>
    </row>
    <row r="15" spans="1:10" x14ac:dyDescent="0.25">
      <c r="A15" s="9" t="s">
        <v>155</v>
      </c>
      <c r="B15" s="1" t="s">
        <v>81</v>
      </c>
      <c r="C15" s="1" t="s">
        <v>82</v>
      </c>
      <c r="D15" s="2" t="s">
        <v>24</v>
      </c>
      <c r="E15" s="2" t="s">
        <v>157</v>
      </c>
      <c r="F15" s="9"/>
      <c r="G15" s="10">
        <v>3188</v>
      </c>
      <c r="H15" s="9"/>
      <c r="I15" s="4">
        <f t="shared" si="0"/>
        <v>1.2864117992208169E-2</v>
      </c>
    </row>
    <row r="16" spans="1:10" x14ac:dyDescent="0.25">
      <c r="A16" s="9" t="s">
        <v>155</v>
      </c>
      <c r="B16" s="1" t="s">
        <v>158</v>
      </c>
      <c r="C16" s="1" t="s">
        <v>87</v>
      </c>
      <c r="D16" s="2" t="s">
        <v>24</v>
      </c>
      <c r="E16" s="2" t="s">
        <v>76</v>
      </c>
      <c r="F16" s="9"/>
      <c r="G16" s="10">
        <v>2043.4899999999998</v>
      </c>
      <c r="H16" s="9"/>
      <c r="I16" s="4">
        <f t="shared" si="0"/>
        <v>8.2458269999678389E-3</v>
      </c>
    </row>
    <row r="17" spans="1:9" x14ac:dyDescent="0.25">
      <c r="A17" s="9" t="s">
        <v>155</v>
      </c>
      <c r="B17" s="1" t="s">
        <v>99</v>
      </c>
      <c r="C17" s="1" t="s">
        <v>100</v>
      </c>
      <c r="D17" s="2" t="s">
        <v>24</v>
      </c>
      <c r="E17" s="2" t="s">
        <v>159</v>
      </c>
      <c r="F17" s="9"/>
      <c r="G17" s="10">
        <v>78109.679999999993</v>
      </c>
      <c r="H17" s="9"/>
      <c r="I17" s="4">
        <f t="shared" si="0"/>
        <v>0.31518574023011997</v>
      </c>
    </row>
    <row r="18" spans="1:9" x14ac:dyDescent="0.25">
      <c r="A18" s="9" t="s">
        <v>155</v>
      </c>
      <c r="B18" s="1" t="s">
        <v>107</v>
      </c>
      <c r="C18" s="1" t="s">
        <v>108</v>
      </c>
      <c r="D18" s="2" t="s">
        <v>24</v>
      </c>
      <c r="E18" s="2" t="s">
        <v>157</v>
      </c>
      <c r="F18" s="9"/>
      <c r="G18" s="10">
        <v>250</v>
      </c>
      <c r="H18" s="9"/>
      <c r="I18" s="4">
        <f t="shared" si="0"/>
        <v>1.0087921888494486E-3</v>
      </c>
    </row>
    <row r="19" spans="1:9" x14ac:dyDescent="0.25">
      <c r="A19" s="9" t="s">
        <v>155</v>
      </c>
      <c r="B19" s="1" t="s">
        <v>109</v>
      </c>
      <c r="C19" s="1" t="s">
        <v>110</v>
      </c>
      <c r="D19" s="2" t="s">
        <v>24</v>
      </c>
      <c r="E19" s="2" t="s">
        <v>157</v>
      </c>
      <c r="F19" s="9"/>
      <c r="G19" s="10">
        <v>250</v>
      </c>
      <c r="H19" s="9"/>
      <c r="I19" s="4">
        <f t="shared" si="0"/>
        <v>1.0087921888494486E-3</v>
      </c>
    </row>
    <row r="20" spans="1:9" x14ac:dyDescent="0.25">
      <c r="A20" s="9" t="s">
        <v>155</v>
      </c>
      <c r="B20" s="1" t="s">
        <v>111</v>
      </c>
      <c r="C20" s="1" t="s">
        <v>112</v>
      </c>
      <c r="D20" s="2" t="s">
        <v>24</v>
      </c>
      <c r="E20" s="2" t="s">
        <v>157</v>
      </c>
      <c r="F20" s="9"/>
      <c r="G20" s="10">
        <v>250</v>
      </c>
      <c r="H20" s="9"/>
      <c r="I20" s="4">
        <f t="shared" si="0"/>
        <v>1.0087921888494486E-3</v>
      </c>
    </row>
    <row r="21" spans="1:9" x14ac:dyDescent="0.25">
      <c r="A21" s="9" t="s">
        <v>155</v>
      </c>
      <c r="B21" s="1" t="s">
        <v>115</v>
      </c>
      <c r="C21" s="1" t="s">
        <v>116</v>
      </c>
      <c r="D21" s="2" t="s">
        <v>24</v>
      </c>
      <c r="E21" s="2" t="s">
        <v>157</v>
      </c>
      <c r="F21" s="9"/>
      <c r="G21" s="10">
        <v>250</v>
      </c>
      <c r="H21" s="9"/>
      <c r="I21" s="4">
        <f t="shared" si="0"/>
        <v>1.0087921888494486E-3</v>
      </c>
    </row>
    <row r="22" spans="1:9" x14ac:dyDescent="0.25">
      <c r="A22" s="9" t="s">
        <v>155</v>
      </c>
      <c r="B22" s="1" t="s">
        <v>149</v>
      </c>
      <c r="C22" s="1" t="s">
        <v>150</v>
      </c>
      <c r="D22" s="2" t="s">
        <v>24</v>
      </c>
      <c r="E22" s="2" t="s">
        <v>151</v>
      </c>
      <c r="F22" s="9"/>
      <c r="G22" s="10">
        <v>10800</v>
      </c>
      <c r="H22" s="9"/>
      <c r="I22" s="4">
        <f t="shared" si="0"/>
        <v>4.3579822558296184E-2</v>
      </c>
    </row>
    <row r="23" spans="1:9" x14ac:dyDescent="0.25">
      <c r="A23" s="9" t="s">
        <v>155</v>
      </c>
      <c r="B23" s="1" t="s">
        <v>127</v>
      </c>
      <c r="C23" s="1" t="s">
        <v>128</v>
      </c>
      <c r="D23" s="2" t="s">
        <v>24</v>
      </c>
      <c r="E23" s="2" t="s">
        <v>157</v>
      </c>
      <c r="F23" s="9"/>
      <c r="G23" s="10">
        <v>1500</v>
      </c>
      <c r="H23" s="9"/>
      <c r="I23" s="4">
        <f t="shared" si="0"/>
        <v>6.0527531330966918E-3</v>
      </c>
    </row>
    <row r="24" spans="1:9" x14ac:dyDescent="0.25">
      <c r="A24" s="9" t="s">
        <v>160</v>
      </c>
      <c r="B24" s="1" t="s">
        <v>79</v>
      </c>
      <c r="C24" s="1" t="s">
        <v>80</v>
      </c>
      <c r="D24" s="2" t="s">
        <v>15</v>
      </c>
      <c r="E24" s="2" t="s">
        <v>73</v>
      </c>
      <c r="F24" s="9"/>
      <c r="G24" s="10">
        <v>504.76</v>
      </c>
      <c r="H24" s="9"/>
      <c r="I24" s="4">
        <f t="shared" si="0"/>
        <v>2.0367917809745906E-3</v>
      </c>
    </row>
    <row r="25" spans="1:9" x14ac:dyDescent="0.25">
      <c r="A25" s="9" t="s">
        <v>160</v>
      </c>
      <c r="B25" s="1" t="s">
        <v>96</v>
      </c>
      <c r="C25" s="1" t="s">
        <v>97</v>
      </c>
      <c r="D25" s="2" t="s">
        <v>15</v>
      </c>
      <c r="E25" s="2" t="s">
        <v>98</v>
      </c>
      <c r="F25" s="9"/>
      <c r="G25" s="10">
        <v>5702.68</v>
      </c>
      <c r="H25" s="9"/>
      <c r="I25" s="4">
        <f t="shared" si="0"/>
        <v>2.3011276158031897E-2</v>
      </c>
    </row>
    <row r="26" spans="1:9" x14ac:dyDescent="0.25">
      <c r="A26" s="9" t="s">
        <v>160</v>
      </c>
      <c r="B26" s="1" t="s">
        <v>105</v>
      </c>
      <c r="C26" s="1" t="s">
        <v>106</v>
      </c>
      <c r="D26" s="2" t="s">
        <v>15</v>
      </c>
      <c r="E26" s="2" t="s">
        <v>76</v>
      </c>
      <c r="F26" s="9"/>
      <c r="G26" s="10">
        <v>700</v>
      </c>
      <c r="H26" s="9"/>
      <c r="I26" s="4">
        <f t="shared" si="0"/>
        <v>2.8246181287784563E-3</v>
      </c>
    </row>
    <row r="27" spans="1:9" x14ac:dyDescent="0.25">
      <c r="A27" s="9" t="s">
        <v>160</v>
      </c>
      <c r="B27" s="1" t="s">
        <v>117</v>
      </c>
      <c r="C27" s="1" t="s">
        <v>118</v>
      </c>
      <c r="D27" s="2" t="s">
        <v>15</v>
      </c>
      <c r="E27" s="2" t="s">
        <v>76</v>
      </c>
      <c r="F27" s="9"/>
      <c r="G27" s="10">
        <v>300</v>
      </c>
      <c r="H27" s="9"/>
      <c r="I27" s="4">
        <f t="shared" si="0"/>
        <v>1.2105506266193384E-3</v>
      </c>
    </row>
    <row r="28" spans="1:9" x14ac:dyDescent="0.25">
      <c r="A28" s="9" t="s">
        <v>160</v>
      </c>
      <c r="B28" s="1" t="s">
        <v>121</v>
      </c>
      <c r="C28" s="1" t="s">
        <v>122</v>
      </c>
      <c r="D28" s="2" t="s">
        <v>15</v>
      </c>
      <c r="E28" s="2" t="s">
        <v>98</v>
      </c>
      <c r="F28" s="9"/>
      <c r="G28" s="10">
        <v>3500</v>
      </c>
      <c r="H28" s="9"/>
      <c r="I28" s="4">
        <f t="shared" si="0"/>
        <v>1.4123090643892281E-2</v>
      </c>
    </row>
    <row r="29" spans="1:9" x14ac:dyDescent="0.25">
      <c r="A29" s="9" t="s">
        <v>160</v>
      </c>
      <c r="B29" s="1" t="s">
        <v>133</v>
      </c>
      <c r="C29" s="1" t="s">
        <v>161</v>
      </c>
      <c r="D29" s="2" t="s">
        <v>15</v>
      </c>
      <c r="E29" s="2" t="s">
        <v>76</v>
      </c>
      <c r="F29" s="9"/>
      <c r="G29" s="10">
        <v>512.71</v>
      </c>
      <c r="H29" s="9"/>
      <c r="I29" s="4">
        <f t="shared" si="0"/>
        <v>2.0688713725800032E-3</v>
      </c>
    </row>
    <row r="30" spans="1:9" x14ac:dyDescent="0.25">
      <c r="A30" s="9" t="s">
        <v>160</v>
      </c>
      <c r="B30" s="1" t="s">
        <v>21</v>
      </c>
      <c r="C30" s="1" t="s">
        <v>156</v>
      </c>
      <c r="D30" s="2" t="s">
        <v>15</v>
      </c>
      <c r="E30" s="2" t="s">
        <v>76</v>
      </c>
      <c r="F30" s="9"/>
      <c r="G30" s="10">
        <v>754.58</v>
      </c>
      <c r="H30" s="9"/>
      <c r="I30" s="4">
        <f t="shared" si="0"/>
        <v>3.0448576394480681E-3</v>
      </c>
    </row>
    <row r="31" spans="1:9" x14ac:dyDescent="0.25">
      <c r="A31" s="9" t="s">
        <v>160</v>
      </c>
      <c r="B31" s="1" t="s">
        <v>69</v>
      </c>
      <c r="C31" s="1" t="s">
        <v>70</v>
      </c>
      <c r="D31" s="2" t="s">
        <v>15</v>
      </c>
      <c r="E31" s="2" t="s">
        <v>162</v>
      </c>
      <c r="F31" s="9"/>
      <c r="H31" s="9"/>
      <c r="I31" s="4">
        <f t="shared" si="0"/>
        <v>0</v>
      </c>
    </row>
    <row r="32" spans="1:9" x14ac:dyDescent="0.25">
      <c r="A32" s="9" t="s">
        <v>160</v>
      </c>
      <c r="B32" s="1" t="s">
        <v>71</v>
      </c>
      <c r="C32" s="1" t="s">
        <v>72</v>
      </c>
      <c r="D32" s="2" t="s">
        <v>15</v>
      </c>
      <c r="E32" s="2" t="s">
        <v>73</v>
      </c>
      <c r="F32" s="9"/>
      <c r="G32" s="10">
        <v>5672.9500000000007</v>
      </c>
      <c r="H32" s="9"/>
      <c r="I32" s="4">
        <f t="shared" si="0"/>
        <v>2.2891310590933921E-2</v>
      </c>
    </row>
    <row r="33" spans="1:9" x14ac:dyDescent="0.25">
      <c r="A33" s="9" t="s">
        <v>160</v>
      </c>
      <c r="B33" s="1" t="s">
        <v>77</v>
      </c>
      <c r="C33" s="1" t="s">
        <v>78</v>
      </c>
      <c r="D33" s="2" t="s">
        <v>15</v>
      </c>
      <c r="E33" s="2" t="s">
        <v>76</v>
      </c>
      <c r="F33" s="9"/>
      <c r="G33" s="10">
        <v>4918.54</v>
      </c>
      <c r="H33" s="9"/>
      <c r="I33" s="4">
        <f t="shared" si="0"/>
        <v>1.9847138930174268E-2</v>
      </c>
    </row>
    <row r="34" spans="1:9" x14ac:dyDescent="0.25">
      <c r="A34" s="9" t="s">
        <v>160</v>
      </c>
      <c r="B34" s="1" t="s">
        <v>81</v>
      </c>
      <c r="C34" s="1" t="s">
        <v>82</v>
      </c>
      <c r="D34" s="2" t="s">
        <v>15</v>
      </c>
      <c r="E34" s="2" t="s">
        <v>163</v>
      </c>
      <c r="F34" s="9"/>
      <c r="G34" s="10">
        <v>1600</v>
      </c>
      <c r="H34" s="9"/>
      <c r="I34" s="4">
        <f t="shared" si="0"/>
        <v>6.4562700086364709E-3</v>
      </c>
    </row>
    <row r="35" spans="1:9" x14ac:dyDescent="0.25">
      <c r="A35" s="9" t="s">
        <v>160</v>
      </c>
      <c r="B35" s="1" t="s">
        <v>158</v>
      </c>
      <c r="C35" s="1" t="s">
        <v>87</v>
      </c>
      <c r="D35" s="2" t="s">
        <v>15</v>
      </c>
      <c r="E35" s="2" t="s">
        <v>76</v>
      </c>
      <c r="F35" s="9"/>
      <c r="G35" s="10">
        <v>3106.38</v>
      </c>
      <c r="H35" s="9"/>
      <c r="I35" s="4">
        <f t="shared" si="0"/>
        <v>1.2534767518392602E-2</v>
      </c>
    </row>
    <row r="36" spans="1:9" x14ac:dyDescent="0.25">
      <c r="A36" s="9" t="s">
        <v>160</v>
      </c>
      <c r="B36" s="1" t="s">
        <v>99</v>
      </c>
      <c r="C36" s="1" t="s">
        <v>100</v>
      </c>
      <c r="D36" s="2" t="s">
        <v>15</v>
      </c>
      <c r="E36" s="2" t="s">
        <v>162</v>
      </c>
      <c r="F36" s="9"/>
      <c r="G36" s="10">
        <v>97892.700000000012</v>
      </c>
      <c r="H36" s="9"/>
      <c r="I36" s="4">
        <f t="shared" si="0"/>
        <v>0.39501356442152974</v>
      </c>
    </row>
    <row r="37" spans="1:9" x14ac:dyDescent="0.25">
      <c r="A37" s="9" t="s">
        <v>160</v>
      </c>
      <c r="B37" s="1" t="s">
        <v>107</v>
      </c>
      <c r="C37" s="1" t="s">
        <v>108</v>
      </c>
      <c r="D37" s="2" t="s">
        <v>15</v>
      </c>
      <c r="E37" s="2" t="s">
        <v>163</v>
      </c>
      <c r="F37" s="9"/>
      <c r="G37" s="10">
        <v>300</v>
      </c>
      <c r="H37" s="9"/>
      <c r="I37" s="4">
        <f t="shared" si="0"/>
        <v>1.2105506266193384E-3</v>
      </c>
    </row>
    <row r="38" spans="1:9" x14ac:dyDescent="0.25">
      <c r="A38" s="9" t="s">
        <v>160</v>
      </c>
      <c r="B38" s="1" t="s">
        <v>109</v>
      </c>
      <c r="C38" s="1" t="s">
        <v>110</v>
      </c>
      <c r="D38" s="2" t="s">
        <v>15</v>
      </c>
      <c r="E38" s="2" t="s">
        <v>163</v>
      </c>
      <c r="F38" s="9"/>
      <c r="G38" s="10">
        <v>300</v>
      </c>
      <c r="H38" s="9"/>
      <c r="I38" s="4">
        <f t="shared" si="0"/>
        <v>1.2105506266193384E-3</v>
      </c>
    </row>
    <row r="39" spans="1:9" x14ac:dyDescent="0.25">
      <c r="A39" s="9" t="s">
        <v>160</v>
      </c>
      <c r="B39" s="1" t="s">
        <v>111</v>
      </c>
      <c r="C39" s="1" t="s">
        <v>112</v>
      </c>
      <c r="D39" s="2" t="s">
        <v>15</v>
      </c>
      <c r="E39" s="2" t="s">
        <v>163</v>
      </c>
      <c r="F39" s="9"/>
      <c r="G39" s="10">
        <v>300</v>
      </c>
      <c r="H39" s="9"/>
      <c r="I39" s="4">
        <f t="shared" si="0"/>
        <v>1.2105506266193384E-3</v>
      </c>
    </row>
    <row r="40" spans="1:9" x14ac:dyDescent="0.25">
      <c r="A40" s="9" t="s">
        <v>160</v>
      </c>
      <c r="B40" s="1" t="s">
        <v>115</v>
      </c>
      <c r="C40" s="1" t="s">
        <v>116</v>
      </c>
      <c r="D40" s="2" t="s">
        <v>15</v>
      </c>
      <c r="E40" s="2" t="s">
        <v>163</v>
      </c>
      <c r="F40" s="9"/>
      <c r="G40" s="10">
        <v>300</v>
      </c>
      <c r="H40" s="9"/>
      <c r="I40" s="4">
        <f t="shared" si="0"/>
        <v>1.2105506266193384E-3</v>
      </c>
    </row>
    <row r="41" spans="1:9" x14ac:dyDescent="0.25">
      <c r="A41" s="9" t="s">
        <v>160</v>
      </c>
      <c r="B41" s="1" t="s">
        <v>127</v>
      </c>
      <c r="C41" s="1" t="s">
        <v>128</v>
      </c>
      <c r="D41" s="2" t="s">
        <v>15</v>
      </c>
      <c r="E41" s="2" t="s">
        <v>163</v>
      </c>
      <c r="F41" s="9"/>
      <c r="G41" s="10">
        <v>2346.61</v>
      </c>
      <c r="H41" s="9"/>
      <c r="I41" s="4">
        <f t="shared" si="0"/>
        <v>9.46896735310402E-3</v>
      </c>
    </row>
    <row r="42" spans="1:9" x14ac:dyDescent="0.25">
      <c r="A42" s="9" t="s">
        <v>160</v>
      </c>
      <c r="B42" s="1" t="s">
        <v>129</v>
      </c>
      <c r="C42" s="1" t="s">
        <v>130</v>
      </c>
      <c r="D42" s="2" t="s">
        <v>15</v>
      </c>
      <c r="E42" s="2" t="s">
        <v>163</v>
      </c>
      <c r="F42" s="9"/>
      <c r="G42" s="10">
        <v>483</v>
      </c>
      <c r="H42" s="9"/>
      <c r="I42" s="4">
        <f t="shared" si="0"/>
        <v>1.9489865088571348E-3</v>
      </c>
    </row>
    <row r="43" spans="1:9" x14ac:dyDescent="0.25">
      <c r="A43" s="11" t="s">
        <v>35</v>
      </c>
      <c r="B43" s="11"/>
      <c r="C43" s="11"/>
      <c r="D43" s="12"/>
      <c r="E43" s="12"/>
      <c r="F43" s="11"/>
      <c r="G43" s="13">
        <f>SUM(G6:G42)</f>
        <v>247821.11000000002</v>
      </c>
      <c r="H43" s="11"/>
      <c r="I43" s="15">
        <f>SUM(I6:I42)</f>
        <v>1.0000000000000002</v>
      </c>
    </row>
    <row r="44" spans="1:9" x14ac:dyDescent="0.25">
      <c r="A44" s="9"/>
      <c r="F44" s="9"/>
      <c r="H44" s="9"/>
    </row>
    <row r="45" spans="1:9" x14ac:dyDescent="0.25">
      <c r="A45" s="9"/>
      <c r="B45"/>
      <c r="C45"/>
      <c r="D45" s="29"/>
      <c r="E45" s="29"/>
      <c r="F45" s="30"/>
      <c r="G45" s="30"/>
      <c r="H45" s="31"/>
    </row>
    <row r="46" spans="1:9" x14ac:dyDescent="0.25">
      <c r="A46" s="9"/>
      <c r="B46"/>
      <c r="C46"/>
      <c r="D46" s="29"/>
      <c r="E46" s="29"/>
      <c r="F46" s="30"/>
      <c r="G46" s="30"/>
      <c r="H46" s="31"/>
    </row>
    <row r="47" spans="1:9" x14ac:dyDescent="0.25">
      <c r="A47" s="32"/>
      <c r="B47"/>
      <c r="C47"/>
      <c r="D47" s="29"/>
      <c r="E47" s="29"/>
      <c r="F47" s="30"/>
      <c r="G47" s="30"/>
      <c r="H47" s="31"/>
    </row>
    <row r="48" spans="1:9" x14ac:dyDescent="0.25">
      <c r="B48"/>
      <c r="C48"/>
      <c r="D48" s="29"/>
      <c r="E48" s="29"/>
      <c r="F48" s="30"/>
      <c r="G48" s="30"/>
      <c r="H48" s="31"/>
    </row>
    <row r="49" spans="1:8" x14ac:dyDescent="0.25">
      <c r="B49"/>
      <c r="C49"/>
      <c r="D49" s="29"/>
      <c r="E49" s="29"/>
      <c r="F49" s="30"/>
      <c r="G49" s="30"/>
      <c r="H49" s="31"/>
    </row>
    <row r="50" spans="1:8" x14ac:dyDescent="0.25">
      <c r="B50"/>
      <c r="C50"/>
      <c r="D50" s="29"/>
      <c r="E50" s="29"/>
      <c r="F50" s="30"/>
      <c r="G50" s="30"/>
      <c r="H50" s="31"/>
    </row>
    <row r="54" spans="1:8" x14ac:dyDescent="0.25">
      <c r="B54" s="34"/>
      <c r="C54" s="34"/>
    </row>
    <row r="55" spans="1:8" x14ac:dyDescent="0.25">
      <c r="A55" s="35"/>
      <c r="B55" s="36"/>
      <c r="C55" s="37"/>
    </row>
    <row r="56" spans="1:8" x14ac:dyDescent="0.25">
      <c r="A56" s="35"/>
      <c r="B56" s="36"/>
      <c r="C56" s="37"/>
    </row>
    <row r="57" spans="1:8" x14ac:dyDescent="0.25">
      <c r="A57" s="35"/>
      <c r="B57" s="36"/>
      <c r="C57" s="37"/>
    </row>
    <row r="58" spans="1:8" x14ac:dyDescent="0.25">
      <c r="A58" s="35"/>
      <c r="B58" s="36"/>
      <c r="C58" s="37"/>
    </row>
    <row r="59" spans="1:8" x14ac:dyDescent="0.25">
      <c r="A59" s="35"/>
      <c r="B59" s="36"/>
      <c r="C59" s="37"/>
    </row>
    <row r="60" spans="1:8" x14ac:dyDescent="0.25">
      <c r="A60" s="35"/>
      <c r="B60" s="36"/>
      <c r="C60" s="37"/>
    </row>
    <row r="61" spans="1:8" x14ac:dyDescent="0.25">
      <c r="A61" s="35"/>
      <c r="B61" s="36"/>
      <c r="C61" s="37"/>
    </row>
    <row r="62" spans="1:8" x14ac:dyDescent="0.25">
      <c r="A62" s="35"/>
      <c r="B62" s="36"/>
      <c r="C62" s="37"/>
    </row>
    <row r="63" spans="1:8" x14ac:dyDescent="0.25">
      <c r="A63" s="35"/>
      <c r="B63" s="36"/>
      <c r="C63" s="37"/>
      <c r="D63" s="38"/>
    </row>
    <row r="64" spans="1:8" x14ac:dyDescent="0.25">
      <c r="A64" s="35"/>
      <c r="B64" s="36"/>
      <c r="C64" s="37"/>
    </row>
    <row r="65" spans="3:4" x14ac:dyDescent="0.25">
      <c r="C65" s="39"/>
      <c r="D65" s="38"/>
    </row>
  </sheetData>
  <mergeCells count="1">
    <mergeCell ref="A2:J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16"/>
  <sheetViews>
    <sheetView topLeftCell="A4" workbookViewId="0">
      <pane xSplit="2" ySplit="2" topLeftCell="C6" activePane="bottomRight" state="frozen"/>
      <selection activeCell="A4" sqref="A4"/>
      <selection pane="topRight" activeCell="C4" sqref="C4"/>
      <selection pane="bottomLeft" activeCell="A6" sqref="A6"/>
      <selection pane="bottomRight" activeCell="A17" sqref="A17:XFD115"/>
    </sheetView>
  </sheetViews>
  <sheetFormatPr defaultColWidth="16.28515625" defaultRowHeight="15.75" x14ac:dyDescent="0.25"/>
  <cols>
    <col min="1" max="1" width="26.85546875" style="1" customWidth="1"/>
    <col min="2" max="2" width="34.85546875" style="1" bestFit="1" customWidth="1"/>
    <col min="3" max="3" width="86.5703125" style="1" customWidth="1"/>
    <col min="4" max="5" width="16.28515625" style="2"/>
    <col min="6" max="6" width="34.5703125" style="1" hidden="1" customWidth="1"/>
    <col min="7" max="7" width="18.85546875" style="10" customWidth="1"/>
    <col min="8" max="8" width="16" style="33" customWidth="1"/>
    <col min="9" max="9" width="16.28515625" style="4"/>
    <col min="10" max="10" width="19" style="1" customWidth="1"/>
    <col min="11" max="16384" width="16.28515625" style="1"/>
  </cols>
  <sheetData>
    <row r="2" spans="1:10" ht="23.25" x14ac:dyDescent="0.35">
      <c r="A2" s="40" t="s">
        <v>190</v>
      </c>
      <c r="B2" s="40"/>
      <c r="C2" s="40"/>
      <c r="D2" s="40"/>
      <c r="E2" s="40"/>
      <c r="F2" s="40"/>
      <c r="G2" s="40"/>
      <c r="H2" s="40"/>
      <c r="I2" s="40"/>
      <c r="J2" s="40"/>
    </row>
    <row r="4" spans="1:10" x14ac:dyDescent="0.25">
      <c r="G4" s="3"/>
      <c r="H4" s="3"/>
    </row>
    <row r="5" spans="1:10" s="9" customFormat="1" ht="18.75" x14ac:dyDescent="0.3">
      <c r="A5" s="5" t="s">
        <v>189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6" t="s">
        <v>7</v>
      </c>
      <c r="I5" s="8" t="s">
        <v>8</v>
      </c>
      <c r="J5" s="6" t="s">
        <v>9</v>
      </c>
    </row>
    <row r="6" spans="1:10" x14ac:dyDescent="0.25">
      <c r="A6" s="9" t="s">
        <v>164</v>
      </c>
      <c r="B6" s="1" t="s">
        <v>165</v>
      </c>
      <c r="C6" s="1" t="s">
        <v>166</v>
      </c>
      <c r="D6" s="2" t="s">
        <v>13</v>
      </c>
      <c r="E6" s="2" t="s">
        <v>76</v>
      </c>
      <c r="F6" s="9"/>
      <c r="G6" s="10">
        <v>943.01</v>
      </c>
      <c r="H6" s="9"/>
      <c r="I6" s="4">
        <f>G6/$G$16</f>
        <v>1.0674639092355137E-2</v>
      </c>
    </row>
    <row r="7" spans="1:10" x14ac:dyDescent="0.25">
      <c r="A7" s="9" t="str">
        <f t="shared" ref="A7:A15" si="0">A6</f>
        <v>Santy Silalahi</v>
      </c>
      <c r="B7" s="1" t="s">
        <v>167</v>
      </c>
      <c r="C7" s="1" t="s">
        <v>168</v>
      </c>
      <c r="D7" s="2" t="s">
        <v>13</v>
      </c>
      <c r="E7" s="2" t="s">
        <v>73</v>
      </c>
      <c r="F7" s="9"/>
      <c r="G7" s="10">
        <v>3000</v>
      </c>
      <c r="H7" s="9"/>
      <c r="I7" s="4">
        <f t="shared" ref="I7:I15" si="1">G7/$G$16</f>
        <v>3.3959255232781635E-2</v>
      </c>
    </row>
    <row r="8" spans="1:10" x14ac:dyDescent="0.25">
      <c r="A8" s="9" t="str">
        <f t="shared" si="0"/>
        <v>Santy Silalahi</v>
      </c>
      <c r="B8" s="1" t="s">
        <v>169</v>
      </c>
      <c r="C8" s="1" t="s">
        <v>170</v>
      </c>
      <c r="D8" s="2" t="s">
        <v>13</v>
      </c>
      <c r="E8" s="2" t="s">
        <v>171</v>
      </c>
      <c r="F8" s="9"/>
      <c r="G8" s="10">
        <v>27000</v>
      </c>
      <c r="H8" s="9"/>
      <c r="I8" s="4">
        <f t="shared" si="1"/>
        <v>0.30563329709503473</v>
      </c>
    </row>
    <row r="9" spans="1:10" x14ac:dyDescent="0.25">
      <c r="A9" s="9" t="str">
        <f t="shared" si="0"/>
        <v>Santy Silalahi</v>
      </c>
      <c r="B9" s="1" t="s">
        <v>172</v>
      </c>
      <c r="C9" s="1" t="s">
        <v>173</v>
      </c>
      <c r="D9" s="2" t="s">
        <v>13</v>
      </c>
      <c r="E9" s="2" t="s">
        <v>73</v>
      </c>
      <c r="F9" s="9"/>
      <c r="G9" s="10">
        <v>743.73</v>
      </c>
      <c r="H9" s="9"/>
      <c r="I9" s="4">
        <f t="shared" si="1"/>
        <v>8.4188389647588957E-3</v>
      </c>
    </row>
    <row r="10" spans="1:10" x14ac:dyDescent="0.25">
      <c r="A10" s="9" t="str">
        <f t="shared" si="0"/>
        <v>Santy Silalahi</v>
      </c>
      <c r="B10" s="1" t="s">
        <v>174</v>
      </c>
      <c r="C10" s="1" t="s">
        <v>175</v>
      </c>
      <c r="D10" s="2" t="s">
        <v>13</v>
      </c>
      <c r="E10" s="2" t="s">
        <v>176</v>
      </c>
      <c r="F10" s="9"/>
      <c r="G10" s="10">
        <v>2000</v>
      </c>
      <c r="H10" s="9"/>
      <c r="I10" s="4">
        <f t="shared" si="1"/>
        <v>2.263950348852109E-2</v>
      </c>
    </row>
    <row r="11" spans="1:10" x14ac:dyDescent="0.25">
      <c r="A11" s="9" t="str">
        <f t="shared" si="0"/>
        <v>Santy Silalahi</v>
      </c>
      <c r="B11" s="1" t="s">
        <v>174</v>
      </c>
      <c r="C11" s="1" t="s">
        <v>175</v>
      </c>
      <c r="D11" s="2" t="s">
        <v>104</v>
      </c>
      <c r="E11" s="2" t="s">
        <v>176</v>
      </c>
      <c r="F11" s="9"/>
      <c r="G11" s="10">
        <v>1000</v>
      </c>
      <c r="H11" s="9"/>
      <c r="I11" s="4">
        <f t="shared" si="1"/>
        <v>1.1319751744260545E-2</v>
      </c>
    </row>
    <row r="12" spans="1:10" x14ac:dyDescent="0.25">
      <c r="A12" s="9" t="str">
        <f t="shared" si="0"/>
        <v>Santy Silalahi</v>
      </c>
      <c r="B12" s="1" t="s">
        <v>174</v>
      </c>
      <c r="C12" s="1" t="s">
        <v>175</v>
      </c>
      <c r="D12" s="2" t="s">
        <v>24</v>
      </c>
      <c r="E12" s="2" t="s">
        <v>176</v>
      </c>
      <c r="F12" s="9"/>
      <c r="G12" s="10">
        <v>1000</v>
      </c>
      <c r="H12" s="9"/>
      <c r="I12" s="4">
        <f t="shared" si="1"/>
        <v>1.1319751744260545E-2</v>
      </c>
    </row>
    <row r="13" spans="1:10" x14ac:dyDescent="0.25">
      <c r="A13" s="9" t="str">
        <f t="shared" si="0"/>
        <v>Santy Silalahi</v>
      </c>
      <c r="B13" s="1" t="s">
        <v>174</v>
      </c>
      <c r="C13" s="1" t="s">
        <v>175</v>
      </c>
      <c r="D13" s="2" t="s">
        <v>15</v>
      </c>
      <c r="E13" s="2" t="s">
        <v>176</v>
      </c>
      <c r="F13" s="9"/>
      <c r="G13" s="10">
        <v>1000</v>
      </c>
      <c r="H13" s="9"/>
      <c r="I13" s="4">
        <f t="shared" si="1"/>
        <v>1.1319751744260545E-2</v>
      </c>
    </row>
    <row r="14" spans="1:10" x14ac:dyDescent="0.25">
      <c r="A14" s="9" t="str">
        <f t="shared" si="0"/>
        <v>Santy Silalahi</v>
      </c>
      <c r="B14" s="1" t="s">
        <v>149</v>
      </c>
      <c r="C14" s="1" t="s">
        <v>150</v>
      </c>
      <c r="D14" s="2" t="s">
        <v>13</v>
      </c>
      <c r="E14" s="2" t="s">
        <v>151</v>
      </c>
      <c r="F14" s="9"/>
      <c r="G14" s="10">
        <v>45654.420000000006</v>
      </c>
      <c r="H14" s="9"/>
      <c r="I14" s="4">
        <f t="shared" si="1"/>
        <v>0.51679670042820358</v>
      </c>
    </row>
    <row r="15" spans="1:10" x14ac:dyDescent="0.25">
      <c r="A15" s="9" t="str">
        <f t="shared" si="0"/>
        <v>Santy Silalahi</v>
      </c>
      <c r="B15" s="1" t="s">
        <v>149</v>
      </c>
      <c r="C15" s="1" t="s">
        <v>150</v>
      </c>
      <c r="D15" s="2" t="s">
        <v>15</v>
      </c>
      <c r="E15" s="2" t="s">
        <v>151</v>
      </c>
      <c r="F15" s="9"/>
      <c r="G15" s="10">
        <v>6000</v>
      </c>
      <c r="H15" s="9"/>
      <c r="I15" s="4">
        <f t="shared" si="1"/>
        <v>6.791851046556327E-2</v>
      </c>
    </row>
    <row r="16" spans="1:10" s="9" customFormat="1" x14ac:dyDescent="0.25">
      <c r="A16" s="11" t="s">
        <v>35</v>
      </c>
      <c r="B16" s="20"/>
      <c r="C16" s="20"/>
      <c r="D16" s="21"/>
      <c r="E16" s="21"/>
      <c r="F16" s="20"/>
      <c r="G16" s="22">
        <f>SUM(G6:G15)</f>
        <v>88341.16</v>
      </c>
      <c r="H16" s="20"/>
      <c r="I16" s="23">
        <f>SUM(I6:I15)</f>
        <v>1</v>
      </c>
    </row>
  </sheetData>
  <mergeCells count="1">
    <mergeCell ref="A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costing</vt:lpstr>
      <vt:lpstr>Sheet2</vt:lpstr>
      <vt:lpstr>Sheet1</vt:lpstr>
      <vt:lpstr>Asep</vt:lpstr>
      <vt:lpstr>Choer</vt:lpstr>
      <vt:lpstr>Fira</vt:lpstr>
      <vt:lpstr>Fung</vt:lpstr>
      <vt:lpstr>Owijaya</vt:lpstr>
      <vt:lpstr>Tony</vt:lpstr>
      <vt:lpstr>Santy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2024-02-06T01:47:57Z</dcterms:created>
  <dcterms:modified xsi:type="dcterms:W3CDTF">2024-02-07T07:29:15Z</dcterms:modified>
</cp:coreProperties>
</file>