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ensen\Desktop\Book\Itself\"/>
    </mc:Choice>
  </mc:AlternateContent>
  <bookViews>
    <workbookView xWindow="0" yWindow="0" windowWidth="21600" windowHeight="11050" activeTab="2"/>
  </bookViews>
  <sheets>
    <sheet name="Sheet1" sheetId="1" r:id="rId1"/>
    <sheet name="Ex 5.3" sheetId="2" r:id="rId2"/>
    <sheet name="Sheet2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4" i="3" l="1"/>
  <c r="S4" i="3"/>
  <c r="R4" i="3"/>
  <c r="R5" i="3" s="1"/>
  <c r="S5" i="3" s="1"/>
  <c r="V5" i="3" s="1"/>
  <c r="R7" i="3" l="1"/>
  <c r="S7" i="3" s="1"/>
  <c r="V7" i="3" s="1"/>
  <c r="R14" i="3"/>
  <c r="S14" i="3" s="1"/>
  <c r="V14" i="3" s="1"/>
  <c r="R17" i="3"/>
  <c r="R20" i="3"/>
  <c r="S20" i="3" s="1"/>
  <c r="V20" i="3" s="1"/>
  <c r="R23" i="3"/>
  <c r="S23" i="3" s="1"/>
  <c r="V23" i="3" s="1"/>
  <c r="R30" i="3"/>
  <c r="S30" i="3" s="1"/>
  <c r="V30" i="3" s="1"/>
  <c r="R33" i="3"/>
  <c r="R36" i="3"/>
  <c r="R39" i="3"/>
  <c r="S39" i="3" s="1"/>
  <c r="V39" i="3" s="1"/>
  <c r="R10" i="3"/>
  <c r="S10" i="3" s="1"/>
  <c r="V10" i="3" s="1"/>
  <c r="R13" i="3"/>
  <c r="R16" i="3"/>
  <c r="S16" i="3" s="1"/>
  <c r="V16" i="3" s="1"/>
  <c r="R19" i="3"/>
  <c r="S19" i="3" s="1"/>
  <c r="V19" i="3" s="1"/>
  <c r="R26" i="3"/>
  <c r="S26" i="3" s="1"/>
  <c r="V26" i="3" s="1"/>
  <c r="R29" i="3"/>
  <c r="R32" i="3"/>
  <c r="S32" i="3" s="1"/>
  <c r="V32" i="3" s="1"/>
  <c r="R35" i="3"/>
  <c r="S35" i="3" s="1"/>
  <c r="V35" i="3" s="1"/>
  <c r="R8" i="3"/>
  <c r="R11" i="3"/>
  <c r="S11" i="3" s="1"/>
  <c r="V11" i="3" s="1"/>
  <c r="R18" i="3"/>
  <c r="S18" i="3" s="1"/>
  <c r="V18" i="3" s="1"/>
  <c r="R24" i="3"/>
  <c r="R27" i="3"/>
  <c r="S27" i="3" s="1"/>
  <c r="V27" i="3" s="1"/>
  <c r="R34" i="3"/>
  <c r="S34" i="3" s="1"/>
  <c r="V34" i="3" s="1"/>
  <c r="R40" i="3"/>
  <c r="R21" i="3"/>
  <c r="R37" i="3"/>
  <c r="S37" i="3" s="1"/>
  <c r="V37" i="3" s="1"/>
  <c r="R6" i="3"/>
  <c r="S6" i="3" s="1"/>
  <c r="V6" i="3" s="1"/>
  <c r="R9" i="3"/>
  <c r="S9" i="3" s="1"/>
  <c r="V9" i="3" s="1"/>
  <c r="R12" i="3"/>
  <c r="R15" i="3"/>
  <c r="S15" i="3" s="1"/>
  <c r="V15" i="3" s="1"/>
  <c r="R22" i="3"/>
  <c r="S22" i="3" s="1"/>
  <c r="V22" i="3" s="1"/>
  <c r="R25" i="3"/>
  <c r="S25" i="3" s="1"/>
  <c r="V25" i="3" s="1"/>
  <c r="R28" i="3"/>
  <c r="R31" i="3"/>
  <c r="S31" i="3" s="1"/>
  <c r="V31" i="3" s="1"/>
  <c r="R38" i="3"/>
  <c r="S38" i="3" s="1"/>
  <c r="V38" i="3" s="1"/>
  <c r="S13" i="3"/>
  <c r="V13" i="3" s="1"/>
  <c r="S17" i="3"/>
  <c r="V17" i="3" s="1"/>
  <c r="S21" i="3"/>
  <c r="V21" i="3" s="1"/>
  <c r="S29" i="3"/>
  <c r="V29" i="3" s="1"/>
  <c r="S33" i="3"/>
  <c r="V33" i="3" s="1"/>
  <c r="S8" i="3"/>
  <c r="V8" i="3" s="1"/>
  <c r="S12" i="3"/>
  <c r="V12" i="3" s="1"/>
  <c r="S24" i="3"/>
  <c r="V24" i="3" s="1"/>
  <c r="S28" i="3"/>
  <c r="V28" i="3" s="1"/>
  <c r="Q40" i="3"/>
  <c r="Q39" i="3"/>
  <c r="Q38" i="3"/>
  <c r="Q37" i="3"/>
  <c r="Q36" i="3"/>
  <c r="Q35" i="3"/>
  <c r="Q34" i="3"/>
  <c r="Q33" i="3"/>
  <c r="Q32" i="3"/>
  <c r="Q31" i="3"/>
  <c r="Q30" i="3"/>
  <c r="Q29" i="3"/>
  <c r="Q28" i="3"/>
  <c r="Q27" i="3"/>
  <c r="Q26" i="3"/>
  <c r="Q25" i="3"/>
  <c r="Q24" i="3"/>
  <c r="Q23" i="3"/>
  <c r="Q22" i="3"/>
  <c r="Q21" i="3"/>
  <c r="Q20" i="3"/>
  <c r="Q19" i="3"/>
  <c r="Q18" i="3"/>
  <c r="Q17" i="3"/>
  <c r="Q16" i="3"/>
  <c r="Q15" i="3"/>
  <c r="Q14" i="3"/>
  <c r="Q13" i="3"/>
  <c r="Q12" i="3"/>
  <c r="Q11" i="3"/>
  <c r="Q10" i="3"/>
  <c r="Q9" i="3"/>
  <c r="Q8" i="3"/>
  <c r="Q7" i="3"/>
  <c r="Q6" i="3"/>
  <c r="Q5" i="3"/>
  <c r="S40" i="3" l="1"/>
  <c r="V40" i="3" s="1"/>
  <c r="V36" i="3"/>
  <c r="S36" i="3"/>
  <c r="D20" i="3"/>
  <c r="U2" i="3" l="1"/>
  <c r="C20" i="3"/>
  <c r="D32" i="3"/>
  <c r="D38" i="3"/>
  <c r="D36" i="3"/>
  <c r="D1" i="2"/>
  <c r="D3" i="2"/>
  <c r="F3" i="2" s="1"/>
  <c r="G3" i="2" s="1"/>
  <c r="E3" i="2"/>
  <c r="D4" i="2"/>
  <c r="E4" i="2"/>
  <c r="F4" i="2"/>
  <c r="G4" i="2" s="1"/>
  <c r="D5" i="2"/>
  <c r="E5" i="2"/>
  <c r="F5" i="2"/>
  <c r="G5" i="2" s="1"/>
  <c r="D6" i="2"/>
  <c r="F6" i="2" s="1"/>
  <c r="G6" i="2" s="1"/>
  <c r="E6" i="2"/>
  <c r="D7" i="2"/>
  <c r="F7" i="2" s="1"/>
  <c r="G7" i="2" s="1"/>
  <c r="E7" i="2"/>
  <c r="C36" i="3" l="1"/>
  <c r="O36" i="3" s="1"/>
  <c r="C38" i="3"/>
  <c r="E38" i="3" s="1"/>
  <c r="O20" i="3"/>
  <c r="L20" i="3"/>
  <c r="N20" i="3" s="1"/>
  <c r="G36" i="3"/>
  <c r="H36" i="3" s="1"/>
  <c r="E36" i="3"/>
  <c r="C32" i="3"/>
  <c r="O32" i="3" s="1"/>
  <c r="G20" i="3"/>
  <c r="I20" i="3" s="1"/>
  <c r="E20" i="3"/>
  <c r="D39" i="3"/>
  <c r="H5" i="2"/>
  <c r="I5" i="2"/>
  <c r="H7" i="2"/>
  <c r="I7" i="2"/>
  <c r="H3" i="2"/>
  <c r="I3" i="2"/>
  <c r="H4" i="2"/>
  <c r="I4" i="2"/>
  <c r="H6" i="2"/>
  <c r="I6" i="2"/>
  <c r="B6" i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3" i="1"/>
  <c r="B4" i="1" s="1"/>
  <c r="B5" i="1" s="1"/>
  <c r="X1" i="1"/>
  <c r="AK2" i="1"/>
  <c r="P2" i="1"/>
  <c r="H2" i="1"/>
  <c r="M2" i="1"/>
  <c r="AH1" i="1"/>
  <c r="K2" i="1"/>
  <c r="G1" i="1"/>
  <c r="AE1" i="1"/>
  <c r="U1" i="1"/>
  <c r="AE2" i="1"/>
  <c r="AM1" i="1"/>
  <c r="AG2" i="1"/>
  <c r="AJ2" i="1"/>
  <c r="AB2" i="1"/>
  <c r="S2" i="1"/>
  <c r="L1" i="1"/>
  <c r="Y2" i="1"/>
  <c r="AI2" i="1"/>
  <c r="AA1" i="1"/>
  <c r="I1" i="1"/>
  <c r="F1" i="1"/>
  <c r="Y1" i="1"/>
  <c r="M1" i="1"/>
  <c r="V2" i="1"/>
  <c r="D1" i="1"/>
  <c r="V1" i="1"/>
  <c r="O1" i="1"/>
  <c r="AJ1" i="1"/>
  <c r="AF1" i="1"/>
  <c r="N1" i="1"/>
  <c r="AM2" i="1"/>
  <c r="T1" i="1"/>
  <c r="K1" i="1"/>
  <c r="AD1" i="1"/>
  <c r="E1" i="1"/>
  <c r="C2" i="1"/>
  <c r="Q2" i="1"/>
  <c r="AK1" i="1"/>
  <c r="Z1" i="1"/>
  <c r="O2" i="1"/>
  <c r="E2" i="1"/>
  <c r="W1" i="1"/>
  <c r="T2" i="1"/>
  <c r="AF2" i="1"/>
  <c r="S1" i="1"/>
  <c r="AG1" i="1"/>
  <c r="I2" i="1"/>
  <c r="AL2" i="1"/>
  <c r="U2" i="1"/>
  <c r="G2" i="1"/>
  <c r="AN2" i="1"/>
  <c r="D2" i="1"/>
  <c r="H1" i="1"/>
  <c r="AC1" i="1"/>
  <c r="F2" i="1"/>
  <c r="Z2" i="1"/>
  <c r="X2" i="1"/>
  <c r="R1" i="1"/>
  <c r="AC2" i="1"/>
  <c r="L2" i="1"/>
  <c r="P1" i="1"/>
  <c r="AH2" i="1"/>
  <c r="W2" i="1"/>
  <c r="C1" i="1"/>
  <c r="Q1" i="1"/>
  <c r="AB1" i="1"/>
  <c r="AN1" i="1"/>
  <c r="J2" i="1"/>
  <c r="AA2" i="1"/>
  <c r="AL1" i="1"/>
  <c r="AI1" i="1"/>
  <c r="AD2" i="1"/>
  <c r="N2" i="1"/>
  <c r="R2" i="1"/>
  <c r="J1" i="1"/>
  <c r="L36" i="3" l="1"/>
  <c r="N36" i="3" s="1"/>
  <c r="M36" i="3"/>
  <c r="P36" i="3" s="1"/>
  <c r="L38" i="3"/>
  <c r="N38" i="3" s="1"/>
  <c r="L32" i="3"/>
  <c r="N32" i="3" s="1"/>
  <c r="G38" i="3"/>
  <c r="I38" i="3" s="1"/>
  <c r="O38" i="3"/>
  <c r="M20" i="3"/>
  <c r="P20" i="3" s="1"/>
  <c r="H20" i="3"/>
  <c r="E32" i="3"/>
  <c r="G32" i="3"/>
  <c r="I32" i="3" s="1"/>
  <c r="I36" i="3"/>
  <c r="J36" i="3" s="1"/>
  <c r="C39" i="3"/>
  <c r="O39" i="3" s="1"/>
  <c r="D40" i="3"/>
  <c r="K4" i="2"/>
  <c r="J4" i="2"/>
  <c r="K7" i="2"/>
  <c r="J7" i="2"/>
  <c r="K6" i="2"/>
  <c r="J6" i="2"/>
  <c r="K3" i="2"/>
  <c r="J3" i="2"/>
  <c r="K5" i="2"/>
  <c r="J5" i="2"/>
  <c r="H38" i="3" l="1"/>
  <c r="M38" i="3"/>
  <c r="P38" i="3" s="1"/>
  <c r="C40" i="3"/>
  <c r="O40" i="3" s="1"/>
  <c r="L39" i="3"/>
  <c r="N39" i="3" s="1"/>
  <c r="J38" i="3"/>
  <c r="J20" i="3"/>
  <c r="M32" i="3"/>
  <c r="P32" i="3" s="1"/>
  <c r="E40" i="3"/>
  <c r="G40" i="3"/>
  <c r="H40" i="3" s="1"/>
  <c r="G39" i="3"/>
  <c r="E39" i="3"/>
  <c r="H32" i="3"/>
  <c r="D11" i="3"/>
  <c r="C11" i="3" l="1"/>
  <c r="O11" i="3"/>
  <c r="J32" i="3"/>
  <c r="M39" i="3"/>
  <c r="P39" i="3" s="1"/>
  <c r="L40" i="3"/>
  <c r="N40" i="3" s="1"/>
  <c r="M40" i="3"/>
  <c r="P40" i="3" s="1"/>
  <c r="I40" i="3"/>
  <c r="G11" i="3"/>
  <c r="H11" i="3" s="1"/>
  <c r="E11" i="3"/>
  <c r="H39" i="3"/>
  <c r="I39" i="3"/>
  <c r="I11" i="3"/>
  <c r="D21" i="3"/>
  <c r="J40" i="3" l="1"/>
  <c r="L11" i="3"/>
  <c r="N11" i="3" s="1"/>
  <c r="M11" i="3"/>
  <c r="P11" i="3" s="1"/>
  <c r="J39" i="3"/>
  <c r="C21" i="3"/>
  <c r="D29" i="3"/>
  <c r="C29" i="3" l="1"/>
  <c r="O29" i="3"/>
  <c r="L21" i="3"/>
  <c r="N21" i="3" s="1"/>
  <c r="M21" i="3"/>
  <c r="E21" i="3"/>
  <c r="G21" i="3"/>
  <c r="I21" i="3" s="1"/>
  <c r="J11" i="3"/>
  <c r="O21" i="3"/>
  <c r="P21" i="3" s="1"/>
  <c r="G29" i="3"/>
  <c r="I29" i="3" s="1"/>
  <c r="E29" i="3"/>
  <c r="H21" i="3"/>
  <c r="D33" i="3"/>
  <c r="J21" i="3" l="1"/>
  <c r="L29" i="3"/>
  <c r="N29" i="3" s="1"/>
  <c r="M29" i="3"/>
  <c r="P29" i="3" s="1"/>
  <c r="H29" i="3"/>
  <c r="C33" i="3"/>
  <c r="D35" i="3"/>
  <c r="C35" i="3" l="1"/>
  <c r="O35" i="3"/>
  <c r="L33" i="3"/>
  <c r="N33" i="3" s="1"/>
  <c r="M33" i="3"/>
  <c r="O33" i="3"/>
  <c r="J29" i="3"/>
  <c r="E35" i="3"/>
  <c r="G35" i="3"/>
  <c r="H35" i="3" s="1"/>
  <c r="G33" i="3"/>
  <c r="I33" i="3" s="1"/>
  <c r="E33" i="3"/>
  <c r="D37" i="3"/>
  <c r="C37" i="3" l="1"/>
  <c r="O37" i="3"/>
  <c r="P33" i="3"/>
  <c r="L35" i="3"/>
  <c r="N35" i="3" s="1"/>
  <c r="M35" i="3"/>
  <c r="P35" i="3" s="1"/>
  <c r="I35" i="3"/>
  <c r="J35" i="3" s="1"/>
  <c r="H33" i="3"/>
  <c r="G37" i="3"/>
  <c r="I37" i="3" s="1"/>
  <c r="E37" i="3"/>
  <c r="D8" i="3"/>
  <c r="J33" i="3" l="1"/>
  <c r="P37" i="3"/>
  <c r="C8" i="3"/>
  <c r="L37" i="3"/>
  <c r="N37" i="3" s="1"/>
  <c r="M37" i="3"/>
  <c r="E8" i="3"/>
  <c r="H37" i="3"/>
  <c r="D15" i="3"/>
  <c r="L8" i="3" l="1"/>
  <c r="N8" i="3" s="1"/>
  <c r="C15" i="3"/>
  <c r="O15" i="3"/>
  <c r="J37" i="3"/>
  <c r="G8" i="3"/>
  <c r="I8" i="3" s="1"/>
  <c r="O8" i="3"/>
  <c r="H8" i="3"/>
  <c r="G15" i="3"/>
  <c r="H15" i="3" s="1"/>
  <c r="D22" i="3"/>
  <c r="L15" i="3" l="1"/>
  <c r="N15" i="3" s="1"/>
  <c r="M15" i="3"/>
  <c r="P15" i="3" s="1"/>
  <c r="E15" i="3"/>
  <c r="M8" i="3"/>
  <c r="P8" i="3" s="1"/>
  <c r="I15" i="3"/>
  <c r="J15" i="3" s="1"/>
  <c r="D28" i="3"/>
  <c r="C22" i="3"/>
  <c r="J8" i="3" l="1"/>
  <c r="L22" i="3"/>
  <c r="N22" i="3" s="1"/>
  <c r="M22" i="3"/>
  <c r="C28" i="3"/>
  <c r="O22" i="3"/>
  <c r="D31" i="3"/>
  <c r="G28" i="3"/>
  <c r="I28" i="3" s="1"/>
  <c r="E28" i="3"/>
  <c r="G22" i="3"/>
  <c r="E22" i="3"/>
  <c r="L28" i="3" l="1"/>
  <c r="N28" i="3" s="1"/>
  <c r="O31" i="3"/>
  <c r="P22" i="3"/>
  <c r="O28" i="3"/>
  <c r="H28" i="3"/>
  <c r="D34" i="3"/>
  <c r="H22" i="3"/>
  <c r="I22" i="3"/>
  <c r="C31" i="3"/>
  <c r="J22" i="3" l="1"/>
  <c r="L31" i="3"/>
  <c r="N31" i="3" s="1"/>
  <c r="M28" i="3"/>
  <c r="P28" i="3" s="1"/>
  <c r="D7" i="3"/>
  <c r="G31" i="3"/>
  <c r="E31" i="3"/>
  <c r="C34" i="3"/>
  <c r="O34" i="3" s="1"/>
  <c r="J28" i="3" l="1"/>
  <c r="L34" i="3"/>
  <c r="N34" i="3" s="1"/>
  <c r="M34" i="3"/>
  <c r="P34" i="3" s="1"/>
  <c r="M31" i="3"/>
  <c r="P31" i="3" s="1"/>
  <c r="H31" i="3"/>
  <c r="I31" i="3"/>
  <c r="D12" i="3"/>
  <c r="E34" i="3"/>
  <c r="G34" i="3"/>
  <c r="I34" i="3" s="1"/>
  <c r="C7" i="3"/>
  <c r="L7" i="3" l="1"/>
  <c r="N7" i="3" s="1"/>
  <c r="J31" i="3"/>
  <c r="C12" i="3"/>
  <c r="O12" i="3" s="1"/>
  <c r="O7" i="3"/>
  <c r="G7" i="3"/>
  <c r="E7" i="3"/>
  <c r="E12" i="3"/>
  <c r="D17" i="3"/>
  <c r="H34" i="3"/>
  <c r="J34" i="3" l="1"/>
  <c r="G12" i="3"/>
  <c r="I12" i="3" s="1"/>
  <c r="M7" i="3"/>
  <c r="P7" i="3" s="1"/>
  <c r="C17" i="3"/>
  <c r="L12" i="3"/>
  <c r="N12" i="3" s="1"/>
  <c r="M12" i="3"/>
  <c r="P12" i="3" s="1"/>
  <c r="H12" i="3"/>
  <c r="H7" i="3"/>
  <c r="I7" i="3"/>
  <c r="D23" i="3"/>
  <c r="E17" i="3"/>
  <c r="J7" i="3" l="1"/>
  <c r="L17" i="3"/>
  <c r="N17" i="3" s="1"/>
  <c r="M17" i="3"/>
  <c r="G17" i="3"/>
  <c r="I17" i="3" s="1"/>
  <c r="J12" i="3"/>
  <c r="C23" i="3"/>
  <c r="O23" i="3" s="1"/>
  <c r="O17" i="3"/>
  <c r="D27" i="3"/>
  <c r="E23" i="3"/>
  <c r="P17" i="3" l="1"/>
  <c r="G23" i="3"/>
  <c r="I23" i="3" s="1"/>
  <c r="L23" i="3"/>
  <c r="N23" i="3" s="1"/>
  <c r="H17" i="3"/>
  <c r="H23" i="3"/>
  <c r="C27" i="3"/>
  <c r="D30" i="3"/>
  <c r="J17" i="3" l="1"/>
  <c r="L27" i="3"/>
  <c r="N27" i="3" s="1"/>
  <c r="M27" i="3"/>
  <c r="M23" i="3"/>
  <c r="P23" i="3" s="1"/>
  <c r="C30" i="3"/>
  <c r="O30" i="3" s="1"/>
  <c r="J23" i="3"/>
  <c r="O27" i="3"/>
  <c r="E30" i="3"/>
  <c r="D6" i="3"/>
  <c r="G27" i="3"/>
  <c r="E27" i="3"/>
  <c r="P27" i="3" l="1"/>
  <c r="G30" i="3"/>
  <c r="I30" i="3" s="1"/>
  <c r="L30" i="3"/>
  <c r="N30" i="3" s="1"/>
  <c r="M30" i="3"/>
  <c r="P30" i="3" s="1"/>
  <c r="C6" i="3"/>
  <c r="D10" i="3"/>
  <c r="H27" i="3"/>
  <c r="I27" i="3"/>
  <c r="H30" i="3" l="1"/>
  <c r="L6" i="3"/>
  <c r="N6" i="3" s="1"/>
  <c r="M6" i="3"/>
  <c r="J27" i="3"/>
  <c r="O6" i="3"/>
  <c r="C10" i="3"/>
  <c r="D14" i="3"/>
  <c r="G6" i="3"/>
  <c r="E6" i="3"/>
  <c r="L10" i="3" l="1"/>
  <c r="N10" i="3" s="1"/>
  <c r="M10" i="3"/>
  <c r="P6" i="3"/>
  <c r="O10" i="3"/>
  <c r="J30" i="3"/>
  <c r="D18" i="3"/>
  <c r="G10" i="3"/>
  <c r="I10" i="3" s="1"/>
  <c r="E10" i="3"/>
  <c r="C14" i="3"/>
  <c r="H6" i="3"/>
  <c r="I6" i="3"/>
  <c r="J6" i="3" l="1"/>
  <c r="C18" i="3"/>
  <c r="E18" i="3" s="1"/>
  <c r="O18" i="3"/>
  <c r="L14" i="3"/>
  <c r="N14" i="3" s="1"/>
  <c r="P10" i="3"/>
  <c r="O14" i="3"/>
  <c r="H10" i="3"/>
  <c r="E14" i="3"/>
  <c r="G14" i="3"/>
  <c r="D24" i="3"/>
  <c r="M14" i="3" l="1"/>
  <c r="P14" i="3" s="1"/>
  <c r="L18" i="3"/>
  <c r="N18" i="3" s="1"/>
  <c r="M18" i="3"/>
  <c r="P18" i="3" s="1"/>
  <c r="G18" i="3"/>
  <c r="I18" i="3" s="1"/>
  <c r="J10" i="3"/>
  <c r="D26" i="3"/>
  <c r="H14" i="3"/>
  <c r="I14" i="3"/>
  <c r="C24" i="3"/>
  <c r="J14" i="3" l="1"/>
  <c r="L24" i="3"/>
  <c r="N24" i="3" s="1"/>
  <c r="H18" i="3"/>
  <c r="O24" i="3"/>
  <c r="D5" i="3"/>
  <c r="E24" i="3"/>
  <c r="G24" i="3"/>
  <c r="C26" i="3"/>
  <c r="L26" i="3" l="1"/>
  <c r="N26" i="3" s="1"/>
  <c r="M26" i="3"/>
  <c r="P24" i="3"/>
  <c r="J18" i="3"/>
  <c r="M24" i="3"/>
  <c r="O26" i="3"/>
  <c r="P26" i="3" s="1"/>
  <c r="E26" i="3"/>
  <c r="G26" i="3"/>
  <c r="I26" i="3" s="1"/>
  <c r="D9" i="3"/>
  <c r="H24" i="3"/>
  <c r="I24" i="3"/>
  <c r="C5" i="3"/>
  <c r="J24" i="3" l="1"/>
  <c r="C9" i="3"/>
  <c r="O9" i="3"/>
  <c r="L5" i="3"/>
  <c r="N5" i="3" s="1"/>
  <c r="O5" i="3"/>
  <c r="E5" i="3"/>
  <c r="G5" i="3"/>
  <c r="D13" i="3"/>
  <c r="H26" i="3"/>
  <c r="G9" i="3"/>
  <c r="I9" i="3" s="1"/>
  <c r="E9" i="3"/>
  <c r="J26" i="3" l="1"/>
  <c r="L9" i="3"/>
  <c r="N9" i="3" s="1"/>
  <c r="C13" i="3"/>
  <c r="O13" i="3" s="1"/>
  <c r="M5" i="3"/>
  <c r="P5" i="3" s="1"/>
  <c r="H9" i="3"/>
  <c r="D16" i="3"/>
  <c r="H5" i="3"/>
  <c r="I5" i="3"/>
  <c r="E13" i="3" l="1"/>
  <c r="G13" i="3"/>
  <c r="I13" i="3" s="1"/>
  <c r="J5" i="3"/>
  <c r="L13" i="3"/>
  <c r="N13" i="3" s="1"/>
  <c r="M13" i="3"/>
  <c r="P13" i="3" s="1"/>
  <c r="M9" i="3"/>
  <c r="P9" i="3" s="1"/>
  <c r="C16" i="3"/>
  <c r="H13" i="3"/>
  <c r="D19" i="3"/>
  <c r="J9" i="3" l="1"/>
  <c r="J13" i="3"/>
  <c r="L16" i="3"/>
  <c r="N16" i="3" s="1"/>
  <c r="O16" i="3"/>
  <c r="C19" i="3"/>
  <c r="D25" i="3"/>
  <c r="E16" i="3"/>
  <c r="G16" i="3"/>
  <c r="I16" i="3" s="1"/>
  <c r="C25" i="3" l="1"/>
  <c r="O25" i="3"/>
  <c r="L19" i="3"/>
  <c r="N19" i="3" s="1"/>
  <c r="M19" i="3"/>
  <c r="M16" i="3"/>
  <c r="P16" i="3" s="1"/>
  <c r="O19" i="3"/>
  <c r="G25" i="3"/>
  <c r="I25" i="3" s="1"/>
  <c r="E25" i="3"/>
  <c r="H16" i="3"/>
  <c r="E19" i="3"/>
  <c r="G19" i="3"/>
  <c r="P19" i="3" l="1"/>
  <c r="J16" i="3"/>
  <c r="L25" i="3"/>
  <c r="N25" i="3" s="1"/>
  <c r="H25" i="3"/>
  <c r="H19" i="3"/>
  <c r="I19" i="3"/>
  <c r="J19" i="3" l="1"/>
  <c r="J25" i="3"/>
  <c r="M25" i="3"/>
  <c r="P25" i="3" s="1"/>
</calcChain>
</file>

<file path=xl/sharedStrings.xml><?xml version="1.0" encoding="utf-8"?>
<sst xmlns="http://schemas.openxmlformats.org/spreadsheetml/2006/main" count="13" uniqueCount="13">
  <si>
    <t>Dt</t>
  </si>
  <si>
    <t>vave</t>
  </si>
  <si>
    <t>vf</t>
  </si>
  <si>
    <t>vi</t>
  </si>
  <si>
    <t>xf</t>
  </si>
  <si>
    <t>xi</t>
  </si>
  <si>
    <t>x</t>
  </si>
  <si>
    <t>y</t>
  </si>
  <si>
    <t>start angle</t>
  </si>
  <si>
    <t>h</t>
  </si>
  <si>
    <t>k</t>
  </si>
  <si>
    <t>R</t>
  </si>
  <si>
    <t>end angle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</si>
</sst>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65"/>
  <sheetViews>
    <sheetView workbookViewId="0">
      <pane xSplit="2" ySplit="2" topLeftCell="C6" activePane="bottomRight" state="frozen"/>
      <selection pane="topRight" activeCell="C1" sqref="C1"/>
      <selection pane="bottomLeft" activeCell="A3" sqref="A3"/>
      <selection pane="bottomRight" activeCell="D12" sqref="D12"/>
    </sheetView>
  </sheetViews>
  <sheetFormatPr defaultRowHeight="14.5" x14ac:dyDescent="0.35"/>
  <cols>
    <col min="1" max="1" width="5.36328125" style="2" bestFit="1" customWidth="1"/>
    <col min="2" max="2" width="5.453125" style="1" bestFit="1" customWidth="1"/>
    <col min="3" max="40" width="4.453125" style="2" bestFit="1" customWidth="1"/>
    <col min="41" max="16384" width="8.7265625" style="2"/>
  </cols>
  <sheetData>
    <row r="1" spans="1:40" x14ac:dyDescent="0.35">
      <c r="C1" s="2">
        <f ca="1">IF(INDIRECT(ADDRESS(COLUMN(C2),1))&gt;0,INDIRECT(ADDRESS(COLUMN(C2),1)),"")</f>
        <v>1</v>
      </c>
      <c r="D1" s="2" t="str">
        <f t="shared" ref="D1:AN1" ca="1" si="0">IF(INDIRECT(ADDRESS(COLUMN(D2),1))&gt;0,INDIRECT(ADDRESS(COLUMN(D2),1)),"")</f>
        <v/>
      </c>
      <c r="E1" s="2" t="str">
        <f t="shared" ca="1" si="0"/>
        <v/>
      </c>
      <c r="F1" s="2">
        <f t="shared" ca="1" si="0"/>
        <v>2</v>
      </c>
      <c r="G1" s="2" t="str">
        <f t="shared" ca="1" si="0"/>
        <v/>
      </c>
      <c r="H1" s="2" t="str">
        <f t="shared" ca="1" si="0"/>
        <v/>
      </c>
      <c r="I1" s="2">
        <f t="shared" ca="1" si="0"/>
        <v>3</v>
      </c>
      <c r="J1" s="2" t="str">
        <f t="shared" ca="1" si="0"/>
        <v/>
      </c>
      <c r="K1" s="2" t="str">
        <f t="shared" ca="1" si="0"/>
        <v/>
      </c>
      <c r="L1" s="2" t="str">
        <f t="shared" ca="1" si="0"/>
        <v/>
      </c>
      <c r="M1" s="2" t="str">
        <f t="shared" ca="1" si="0"/>
        <v/>
      </c>
      <c r="N1" s="2">
        <f t="shared" ca="1" si="0"/>
        <v>4</v>
      </c>
      <c r="O1" s="2" t="str">
        <f t="shared" ca="1" si="0"/>
        <v/>
      </c>
      <c r="P1" s="2" t="str">
        <f t="shared" ca="1" si="0"/>
        <v/>
      </c>
      <c r="Q1" s="2">
        <f t="shared" ca="1" si="0"/>
        <v>5</v>
      </c>
      <c r="R1" s="2" t="str">
        <f t="shared" ca="1" si="0"/>
        <v/>
      </c>
      <c r="S1" s="2" t="str">
        <f t="shared" ca="1" si="0"/>
        <v/>
      </c>
      <c r="T1" s="2" t="str">
        <f t="shared" ca="1" si="0"/>
        <v/>
      </c>
      <c r="U1" s="2" t="str">
        <f t="shared" ca="1" si="0"/>
        <v/>
      </c>
      <c r="V1" s="2" t="str">
        <f t="shared" ca="1" si="0"/>
        <v/>
      </c>
      <c r="W1" s="2" t="str">
        <f t="shared" ca="1" si="0"/>
        <v/>
      </c>
      <c r="X1" s="2">
        <f t="shared" ca="1" si="0"/>
        <v>6</v>
      </c>
      <c r="Y1" s="2" t="str">
        <f t="shared" ca="1" si="0"/>
        <v/>
      </c>
      <c r="Z1" s="2">
        <f t="shared" ca="1" si="0"/>
        <v>7</v>
      </c>
      <c r="AA1" s="2" t="str">
        <f t="shared" ca="1" si="0"/>
        <v/>
      </c>
      <c r="AB1" s="2" t="str">
        <f t="shared" ca="1" si="0"/>
        <v/>
      </c>
      <c r="AC1" s="2" t="str">
        <f t="shared" ca="1" si="0"/>
        <v/>
      </c>
      <c r="AD1" s="2" t="str">
        <f t="shared" ca="1" si="0"/>
        <v/>
      </c>
      <c r="AE1" s="2">
        <f t="shared" ca="1" si="0"/>
        <v>8</v>
      </c>
      <c r="AF1" s="2" t="str">
        <f t="shared" ca="1" si="0"/>
        <v/>
      </c>
      <c r="AG1" s="2" t="str">
        <f t="shared" ca="1" si="0"/>
        <v/>
      </c>
      <c r="AH1" s="2" t="str">
        <f t="shared" ca="1" si="0"/>
        <v/>
      </c>
      <c r="AI1" s="2" t="str">
        <f t="shared" ca="1" si="0"/>
        <v/>
      </c>
      <c r="AJ1" s="2" t="str">
        <f t="shared" ca="1" si="0"/>
        <v/>
      </c>
      <c r="AK1" s="2" t="str">
        <f t="shared" ca="1" si="0"/>
        <v/>
      </c>
      <c r="AL1" s="2" t="str">
        <f t="shared" ca="1" si="0"/>
        <v/>
      </c>
      <c r="AM1" s="2">
        <f t="shared" ca="1" si="0"/>
        <v>9</v>
      </c>
      <c r="AN1" s="2" t="str">
        <f t="shared" ca="1" si="0"/>
        <v/>
      </c>
    </row>
    <row r="2" spans="1:40" s="1" customFormat="1" x14ac:dyDescent="0.35">
      <c r="C2" s="1">
        <f ca="1">INDIRECT(ADDRESS(COLUMN(C1),2))</f>
        <v>1</v>
      </c>
      <c r="D2" s="1">
        <f ca="1">INDIRECT(ADDRESS(COLUMN(D1),2))</f>
        <v>1.01</v>
      </c>
      <c r="E2" s="1">
        <f t="shared" ref="E2:AN2" ca="1" si="1">INDIRECT(ADDRESS(COLUMN(E1),2))</f>
        <v>1.02</v>
      </c>
      <c r="F2" s="1">
        <f t="shared" ca="1" si="1"/>
        <v>2</v>
      </c>
      <c r="G2" s="1">
        <f t="shared" ca="1" si="1"/>
        <v>2.0099999999999998</v>
      </c>
      <c r="H2" s="1">
        <f t="shared" ca="1" si="1"/>
        <v>2.0199999999999996</v>
      </c>
      <c r="I2" s="1">
        <f t="shared" ca="1" si="1"/>
        <v>3</v>
      </c>
      <c r="J2" s="1">
        <f t="shared" ca="1" si="1"/>
        <v>3.01</v>
      </c>
      <c r="K2" s="1">
        <f t="shared" ca="1" si="1"/>
        <v>3.0199999999999996</v>
      </c>
      <c r="L2" s="1">
        <f t="shared" ca="1" si="1"/>
        <v>3.0299999999999994</v>
      </c>
      <c r="M2" s="1">
        <f t="shared" ca="1" si="1"/>
        <v>3.0399999999999991</v>
      </c>
      <c r="N2" s="1">
        <f t="shared" ca="1" si="1"/>
        <v>4</v>
      </c>
      <c r="O2" s="1">
        <f t="shared" ca="1" si="1"/>
        <v>4.01</v>
      </c>
      <c r="P2" s="1">
        <f t="shared" ca="1" si="1"/>
        <v>4.0199999999999996</v>
      </c>
      <c r="Q2" s="1">
        <f t="shared" ca="1" si="1"/>
        <v>5</v>
      </c>
      <c r="R2" s="1">
        <f t="shared" ca="1" si="1"/>
        <v>5.01</v>
      </c>
      <c r="S2" s="1">
        <f t="shared" ca="1" si="1"/>
        <v>5.0199999999999996</v>
      </c>
      <c r="T2" s="1">
        <f t="shared" ca="1" si="1"/>
        <v>5.0299999999999994</v>
      </c>
      <c r="U2" s="1">
        <f t="shared" ca="1" si="1"/>
        <v>5.0399999999999991</v>
      </c>
      <c r="V2" s="1">
        <f t="shared" ca="1" si="1"/>
        <v>5.0499999999999989</v>
      </c>
      <c r="W2" s="1">
        <f t="shared" ca="1" si="1"/>
        <v>5.0599999999999987</v>
      </c>
      <c r="X2" s="1">
        <f t="shared" ca="1" si="1"/>
        <v>6</v>
      </c>
      <c r="Y2" s="1">
        <f t="shared" ca="1" si="1"/>
        <v>6.01</v>
      </c>
      <c r="Z2" s="1">
        <f t="shared" ca="1" si="1"/>
        <v>7</v>
      </c>
      <c r="AA2" s="1">
        <f t="shared" ca="1" si="1"/>
        <v>7.01</v>
      </c>
      <c r="AB2" s="1">
        <f t="shared" ca="1" si="1"/>
        <v>7.02</v>
      </c>
      <c r="AC2" s="1">
        <f t="shared" ca="1" si="1"/>
        <v>7.0299999999999994</v>
      </c>
      <c r="AD2" s="1">
        <f t="shared" ca="1" si="1"/>
        <v>7.0399999999999991</v>
      </c>
      <c r="AE2" s="1">
        <f t="shared" ca="1" si="1"/>
        <v>8</v>
      </c>
      <c r="AF2" s="1">
        <f t="shared" ca="1" si="1"/>
        <v>8.01</v>
      </c>
      <c r="AG2" s="1">
        <f t="shared" ca="1" si="1"/>
        <v>8.02</v>
      </c>
      <c r="AH2" s="1">
        <f t="shared" ca="1" si="1"/>
        <v>8.0299999999999994</v>
      </c>
      <c r="AI2" s="1">
        <f t="shared" ca="1" si="1"/>
        <v>8.0399999999999991</v>
      </c>
      <c r="AJ2" s="1">
        <f t="shared" ca="1" si="1"/>
        <v>8.0499999999999989</v>
      </c>
      <c r="AK2" s="1">
        <f t="shared" ca="1" si="1"/>
        <v>8.0599999999999987</v>
      </c>
      <c r="AL2" s="1">
        <f t="shared" ca="1" si="1"/>
        <v>8.0699999999999985</v>
      </c>
      <c r="AM2" s="1">
        <f t="shared" ca="1" si="1"/>
        <v>9</v>
      </c>
      <c r="AN2" s="1">
        <f t="shared" ca="1" si="1"/>
        <v>9.01</v>
      </c>
    </row>
    <row r="3" spans="1:40" x14ac:dyDescent="0.35">
      <c r="A3" s="2">
        <v>1</v>
      </c>
      <c r="B3" s="1">
        <f>IF(A3=0,B2+0.01,A3)</f>
        <v>1</v>
      </c>
      <c r="V3" s="2">
        <v>1</v>
      </c>
      <c r="X3" s="2">
        <v>1</v>
      </c>
      <c r="Y3" s="2">
        <v>1</v>
      </c>
    </row>
    <row r="4" spans="1:40" x14ac:dyDescent="0.35">
      <c r="B4" s="1">
        <f t="shared" ref="B4:B65" si="2">IF(A4=0,B3+0.01,A4)</f>
        <v>1.01</v>
      </c>
      <c r="AB4" s="2">
        <v>-1</v>
      </c>
    </row>
    <row r="5" spans="1:40" x14ac:dyDescent="0.35">
      <c r="B5" s="1">
        <f t="shared" si="2"/>
        <v>1.02</v>
      </c>
      <c r="AB5" s="2">
        <v>-1</v>
      </c>
    </row>
    <row r="6" spans="1:40" x14ac:dyDescent="0.35">
      <c r="A6" s="2">
        <v>2</v>
      </c>
      <c r="B6" s="1">
        <f>IF(A6=0,B5+0.01,A6)</f>
        <v>2</v>
      </c>
    </row>
    <row r="7" spans="1:40" x14ac:dyDescent="0.35">
      <c r="B7" s="1">
        <f t="shared" si="2"/>
        <v>2.0099999999999998</v>
      </c>
    </row>
    <row r="8" spans="1:40" x14ac:dyDescent="0.35">
      <c r="B8" s="1">
        <f>IF(A8=0,B7+0.01,A8)</f>
        <v>2.0199999999999996</v>
      </c>
    </row>
    <row r="9" spans="1:40" x14ac:dyDescent="0.35">
      <c r="A9" s="2">
        <v>3</v>
      </c>
      <c r="B9" s="1">
        <f t="shared" si="2"/>
        <v>3</v>
      </c>
    </row>
    <row r="10" spans="1:40" x14ac:dyDescent="0.35">
      <c r="B10" s="1">
        <f t="shared" si="2"/>
        <v>3.01</v>
      </c>
    </row>
    <row r="11" spans="1:40" x14ac:dyDescent="0.35">
      <c r="B11" s="1">
        <f t="shared" si="2"/>
        <v>3.0199999999999996</v>
      </c>
    </row>
    <row r="12" spans="1:40" x14ac:dyDescent="0.35">
      <c r="B12" s="1">
        <f t="shared" si="2"/>
        <v>3.0299999999999994</v>
      </c>
    </row>
    <row r="13" spans="1:40" x14ac:dyDescent="0.35">
      <c r="B13" s="1">
        <f t="shared" si="2"/>
        <v>3.0399999999999991</v>
      </c>
    </row>
    <row r="14" spans="1:40" x14ac:dyDescent="0.35">
      <c r="A14" s="2">
        <v>4</v>
      </c>
      <c r="B14" s="1">
        <f t="shared" si="2"/>
        <v>4</v>
      </c>
    </row>
    <row r="15" spans="1:40" x14ac:dyDescent="0.35">
      <c r="B15" s="1">
        <f t="shared" si="2"/>
        <v>4.01</v>
      </c>
    </row>
    <row r="16" spans="1:40" x14ac:dyDescent="0.35">
      <c r="B16" s="1">
        <f t="shared" si="2"/>
        <v>4.0199999999999996</v>
      </c>
    </row>
    <row r="17" spans="1:2" x14ac:dyDescent="0.35">
      <c r="A17" s="2">
        <v>5</v>
      </c>
      <c r="B17" s="1">
        <f t="shared" si="2"/>
        <v>5</v>
      </c>
    </row>
    <row r="18" spans="1:2" x14ac:dyDescent="0.35">
      <c r="B18" s="1">
        <f t="shared" si="2"/>
        <v>5.01</v>
      </c>
    </row>
    <row r="19" spans="1:2" x14ac:dyDescent="0.35">
      <c r="B19" s="1">
        <f t="shared" si="2"/>
        <v>5.0199999999999996</v>
      </c>
    </row>
    <row r="20" spans="1:2" x14ac:dyDescent="0.35">
      <c r="B20" s="1">
        <f t="shared" si="2"/>
        <v>5.0299999999999994</v>
      </c>
    </row>
    <row r="21" spans="1:2" x14ac:dyDescent="0.35">
      <c r="B21" s="1">
        <f t="shared" si="2"/>
        <v>5.0399999999999991</v>
      </c>
    </row>
    <row r="22" spans="1:2" x14ac:dyDescent="0.35">
      <c r="B22" s="1">
        <f t="shared" si="2"/>
        <v>5.0499999999999989</v>
      </c>
    </row>
    <row r="23" spans="1:2" x14ac:dyDescent="0.35">
      <c r="B23" s="1">
        <f t="shared" si="2"/>
        <v>5.0599999999999987</v>
      </c>
    </row>
    <row r="24" spans="1:2" x14ac:dyDescent="0.35">
      <c r="A24" s="2">
        <v>6</v>
      </c>
      <c r="B24" s="1">
        <f t="shared" si="2"/>
        <v>6</v>
      </c>
    </row>
    <row r="25" spans="1:2" x14ac:dyDescent="0.35">
      <c r="B25" s="1">
        <f t="shared" si="2"/>
        <v>6.01</v>
      </c>
    </row>
    <row r="26" spans="1:2" x14ac:dyDescent="0.35">
      <c r="A26" s="2">
        <v>7</v>
      </c>
      <c r="B26" s="1">
        <f t="shared" si="2"/>
        <v>7</v>
      </c>
    </row>
    <row r="27" spans="1:2" x14ac:dyDescent="0.35">
      <c r="B27" s="1">
        <f t="shared" si="2"/>
        <v>7.01</v>
      </c>
    </row>
    <row r="28" spans="1:2" x14ac:dyDescent="0.35">
      <c r="B28" s="1">
        <f t="shared" si="2"/>
        <v>7.02</v>
      </c>
    </row>
    <row r="29" spans="1:2" x14ac:dyDescent="0.35">
      <c r="B29" s="1">
        <f t="shared" si="2"/>
        <v>7.0299999999999994</v>
      </c>
    </row>
    <row r="30" spans="1:2" x14ac:dyDescent="0.35">
      <c r="B30" s="1">
        <f t="shared" si="2"/>
        <v>7.0399999999999991</v>
      </c>
    </row>
    <row r="31" spans="1:2" x14ac:dyDescent="0.35">
      <c r="A31" s="2">
        <v>8</v>
      </c>
      <c r="B31" s="1">
        <f t="shared" si="2"/>
        <v>8</v>
      </c>
    </row>
    <row r="32" spans="1:2" x14ac:dyDescent="0.35">
      <c r="B32" s="1">
        <f t="shared" si="2"/>
        <v>8.01</v>
      </c>
    </row>
    <row r="33" spans="1:2" x14ac:dyDescent="0.35">
      <c r="B33" s="1">
        <f t="shared" si="2"/>
        <v>8.02</v>
      </c>
    </row>
    <row r="34" spans="1:2" x14ac:dyDescent="0.35">
      <c r="B34" s="1">
        <f t="shared" si="2"/>
        <v>8.0299999999999994</v>
      </c>
    </row>
    <row r="35" spans="1:2" x14ac:dyDescent="0.35">
      <c r="B35" s="1">
        <f t="shared" si="2"/>
        <v>8.0399999999999991</v>
      </c>
    </row>
    <row r="36" spans="1:2" x14ac:dyDescent="0.35">
      <c r="B36" s="1">
        <f t="shared" si="2"/>
        <v>8.0499999999999989</v>
      </c>
    </row>
    <row r="37" spans="1:2" x14ac:dyDescent="0.35">
      <c r="B37" s="1">
        <f t="shared" si="2"/>
        <v>8.0599999999999987</v>
      </c>
    </row>
    <row r="38" spans="1:2" x14ac:dyDescent="0.35">
      <c r="B38" s="1">
        <f t="shared" si="2"/>
        <v>8.0699999999999985</v>
      </c>
    </row>
    <row r="39" spans="1:2" x14ac:dyDescent="0.35">
      <c r="A39" s="2">
        <v>9</v>
      </c>
      <c r="B39" s="1">
        <f t="shared" si="2"/>
        <v>9</v>
      </c>
    </row>
    <row r="40" spans="1:2" x14ac:dyDescent="0.35">
      <c r="B40" s="1">
        <f t="shared" si="2"/>
        <v>9.01</v>
      </c>
    </row>
    <row r="41" spans="1:2" x14ac:dyDescent="0.35">
      <c r="B41" s="1">
        <f t="shared" si="2"/>
        <v>9.02</v>
      </c>
    </row>
    <row r="42" spans="1:2" x14ac:dyDescent="0.35">
      <c r="B42" s="1">
        <f t="shared" si="2"/>
        <v>9.0299999999999994</v>
      </c>
    </row>
    <row r="43" spans="1:2" x14ac:dyDescent="0.35">
      <c r="B43" s="1">
        <f t="shared" si="2"/>
        <v>9.0399999999999991</v>
      </c>
    </row>
    <row r="44" spans="1:2" x14ac:dyDescent="0.35">
      <c r="A44" s="2">
        <v>10</v>
      </c>
      <c r="B44" s="1">
        <f t="shared" si="2"/>
        <v>10</v>
      </c>
    </row>
    <row r="45" spans="1:2" x14ac:dyDescent="0.35">
      <c r="B45" s="1">
        <f t="shared" si="2"/>
        <v>10.01</v>
      </c>
    </row>
    <row r="46" spans="1:2" x14ac:dyDescent="0.35">
      <c r="B46" s="1">
        <f t="shared" si="2"/>
        <v>10.02</v>
      </c>
    </row>
    <row r="47" spans="1:2" x14ac:dyDescent="0.35">
      <c r="B47" s="1">
        <f t="shared" si="2"/>
        <v>10.029999999999999</v>
      </c>
    </row>
    <row r="48" spans="1:2" x14ac:dyDescent="0.35">
      <c r="A48" s="2">
        <v>11</v>
      </c>
      <c r="B48" s="1">
        <f t="shared" si="2"/>
        <v>11</v>
      </c>
    </row>
    <row r="49" spans="1:2" x14ac:dyDescent="0.35">
      <c r="B49" s="1">
        <f t="shared" si="2"/>
        <v>11.01</v>
      </c>
    </row>
    <row r="50" spans="1:2" x14ac:dyDescent="0.35">
      <c r="B50" s="1">
        <f t="shared" si="2"/>
        <v>11.02</v>
      </c>
    </row>
    <row r="51" spans="1:2" x14ac:dyDescent="0.35">
      <c r="A51" s="2">
        <v>12</v>
      </c>
      <c r="B51" s="1">
        <f t="shared" si="2"/>
        <v>12</v>
      </c>
    </row>
    <row r="52" spans="1:2" x14ac:dyDescent="0.35">
      <c r="B52" s="1">
        <f t="shared" si="2"/>
        <v>12.01</v>
      </c>
    </row>
    <row r="53" spans="1:2" x14ac:dyDescent="0.35">
      <c r="B53" s="1">
        <f t="shared" si="2"/>
        <v>12.02</v>
      </c>
    </row>
    <row r="54" spans="1:2" x14ac:dyDescent="0.35">
      <c r="A54" s="2">
        <v>13</v>
      </c>
      <c r="B54" s="1">
        <f t="shared" si="2"/>
        <v>13</v>
      </c>
    </row>
    <row r="55" spans="1:2" x14ac:dyDescent="0.35">
      <c r="A55" s="2">
        <v>14</v>
      </c>
      <c r="B55" s="1">
        <f t="shared" si="2"/>
        <v>14</v>
      </c>
    </row>
    <row r="56" spans="1:2" x14ac:dyDescent="0.35">
      <c r="B56" s="1">
        <f t="shared" si="2"/>
        <v>14.01</v>
      </c>
    </row>
    <row r="57" spans="1:2" x14ac:dyDescent="0.35">
      <c r="A57" s="2">
        <v>15</v>
      </c>
      <c r="B57" s="1">
        <f t="shared" si="2"/>
        <v>15</v>
      </c>
    </row>
    <row r="58" spans="1:2" x14ac:dyDescent="0.35">
      <c r="B58" s="1">
        <f t="shared" si="2"/>
        <v>15.01</v>
      </c>
    </row>
    <row r="59" spans="1:2" x14ac:dyDescent="0.35">
      <c r="B59" s="1">
        <f t="shared" si="2"/>
        <v>15.02</v>
      </c>
    </row>
    <row r="60" spans="1:2" x14ac:dyDescent="0.35">
      <c r="B60" s="1">
        <f t="shared" si="2"/>
        <v>15.03</v>
      </c>
    </row>
    <row r="61" spans="1:2" x14ac:dyDescent="0.35">
      <c r="B61" s="1">
        <f t="shared" si="2"/>
        <v>15.04</v>
      </c>
    </row>
    <row r="62" spans="1:2" x14ac:dyDescent="0.35">
      <c r="A62" s="2">
        <v>16</v>
      </c>
      <c r="B62" s="1">
        <f t="shared" si="2"/>
        <v>16</v>
      </c>
    </row>
    <row r="63" spans="1:2" x14ac:dyDescent="0.35">
      <c r="B63" s="1">
        <f t="shared" si="2"/>
        <v>16.010000000000002</v>
      </c>
    </row>
    <row r="64" spans="1:2" x14ac:dyDescent="0.35">
      <c r="B64" s="1">
        <f t="shared" si="2"/>
        <v>16.020000000000003</v>
      </c>
    </row>
    <row r="65" spans="1:2" x14ac:dyDescent="0.35">
      <c r="A65" s="2">
        <v>17</v>
      </c>
      <c r="B65" s="1">
        <f t="shared" si="2"/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workbookViewId="0">
      <selection activeCell="F6" sqref="F6"/>
    </sheetView>
  </sheetViews>
  <sheetFormatPr defaultRowHeight="14.5" x14ac:dyDescent="0.35"/>
  <sheetData>
    <row r="1" spans="1:11" x14ac:dyDescent="0.35">
      <c r="A1">
        <v>-9.81</v>
      </c>
      <c r="D1">
        <f>12*12*2.54/100</f>
        <v>3.6576</v>
      </c>
      <c r="F1">
        <v>0</v>
      </c>
    </row>
    <row r="2" spans="1:11" x14ac:dyDescent="0.35">
      <c r="D2" t="s">
        <v>5</v>
      </c>
      <c r="E2" t="s">
        <v>4</v>
      </c>
      <c r="F2" t="s">
        <v>3</v>
      </c>
      <c r="G2" t="s">
        <v>2</v>
      </c>
      <c r="H2" t="s">
        <v>1</v>
      </c>
      <c r="I2" t="s">
        <v>0</v>
      </c>
    </row>
    <row r="3" spans="1:11" x14ac:dyDescent="0.35">
      <c r="B3">
        <v>12</v>
      </c>
      <c r="C3">
        <v>9</v>
      </c>
      <c r="D3">
        <f t="shared" ref="D3:E7" si="0">B3*12*2.54/100</f>
        <v>3.6576</v>
      </c>
      <c r="E3">
        <f t="shared" si="0"/>
        <v>2.7431999999999999</v>
      </c>
      <c r="F3">
        <f>-SQRT($F$1^2+2*$A$1*(D3-$D$1))</f>
        <v>0</v>
      </c>
      <c r="G3">
        <f>-SQRT(F3^2+2*$A$1*(E3-D3))</f>
        <v>-4.2356260458166046</v>
      </c>
      <c r="H3">
        <f>(G3+F3)/2</f>
        <v>-2.1178130229083023</v>
      </c>
      <c r="I3">
        <f>(G3-F3)/$A$1</f>
        <v>0.43176616165306875</v>
      </c>
      <c r="J3" s="3">
        <f>I3</f>
        <v>0.43176616165306875</v>
      </c>
      <c r="K3">
        <f>3/7-I3</f>
        <v>-3.1947330816401998E-3</v>
      </c>
    </row>
    <row r="4" spans="1:11" x14ac:dyDescent="0.35">
      <c r="B4">
        <v>12</v>
      </c>
      <c r="C4">
        <v>6</v>
      </c>
      <c r="D4">
        <f t="shared" si="0"/>
        <v>3.6576</v>
      </c>
      <c r="E4">
        <f t="shared" si="0"/>
        <v>1.8288</v>
      </c>
      <c r="F4">
        <f>-SQRT($F$1^2+2*$A$1*(D4-$D$1))</f>
        <v>0</v>
      </c>
      <c r="G4">
        <f>-SQRT(F4^2+2*$A$1*(E4-D4))</f>
        <v>-5.9900797991345662</v>
      </c>
      <c r="H4">
        <f>(G4+F4)/2</f>
        <v>-2.9950398995672831</v>
      </c>
      <c r="I4">
        <f>(G4-F4)/$A$1</f>
        <v>0.61060956158354396</v>
      </c>
      <c r="J4" s="3">
        <f>I4</f>
        <v>0.61060956158354396</v>
      </c>
      <c r="K4">
        <f>1/8-I4</f>
        <v>-0.48560956158354396</v>
      </c>
    </row>
    <row r="5" spans="1:11" x14ac:dyDescent="0.35">
      <c r="B5">
        <v>12</v>
      </c>
      <c r="C5">
        <v>1</v>
      </c>
      <c r="D5">
        <f t="shared" si="0"/>
        <v>3.6576</v>
      </c>
      <c r="E5">
        <f t="shared" si="0"/>
        <v>0.30480000000000002</v>
      </c>
      <c r="F5">
        <f>-SQRT($F$1^2+2*$A$1*(D5-$D$1))</f>
        <v>0</v>
      </c>
      <c r="G5">
        <f>-SQRT(F5^2+2*$A$1*(E5-D5))</f>
        <v>-8.1106063891672129</v>
      </c>
      <c r="H5">
        <f>(G5+F5)/2</f>
        <v>-4.0553031945836064</v>
      </c>
      <c r="I5">
        <f>(G5-F5)/$A$1</f>
        <v>0.82676925475710628</v>
      </c>
      <c r="J5" s="3">
        <f>I5</f>
        <v>0.82676925475710628</v>
      </c>
      <c r="K5">
        <f>5/6-I5</f>
        <v>6.5640785762270948E-3</v>
      </c>
    </row>
    <row r="6" spans="1:11" x14ac:dyDescent="0.35">
      <c r="B6">
        <v>12</v>
      </c>
      <c r="C6">
        <v>0</v>
      </c>
      <c r="D6">
        <f t="shared" si="0"/>
        <v>3.6576</v>
      </c>
      <c r="E6">
        <f t="shared" si="0"/>
        <v>0</v>
      </c>
      <c r="F6">
        <f>-SQRT($F$1^2+2*$A$1*(D6-$D$1))</f>
        <v>0</v>
      </c>
      <c r="G6">
        <f>-SQRT(F6^2+2*$A$1*(E6-D6))</f>
        <v>-8.4712520916332075</v>
      </c>
      <c r="H6">
        <f>(G6+F6)/2</f>
        <v>-4.2356260458166037</v>
      </c>
      <c r="I6">
        <f>(G6-F6)/$A$1</f>
        <v>0.86353232330613727</v>
      </c>
      <c r="J6" s="3">
        <f>I6</f>
        <v>0.86353232330613727</v>
      </c>
      <c r="K6">
        <f>6/7-I6</f>
        <v>-6.3894661632801775E-3</v>
      </c>
    </row>
    <row r="7" spans="1:11" x14ac:dyDescent="0.35">
      <c r="B7">
        <v>8</v>
      </c>
      <c r="C7">
        <v>5</v>
      </c>
      <c r="D7">
        <f t="shared" si="0"/>
        <v>2.4384000000000001</v>
      </c>
      <c r="E7">
        <f t="shared" si="0"/>
        <v>1.524</v>
      </c>
      <c r="F7">
        <f>-SQRT($F$1^2+2*$A$1*(D7-$D$1))</f>
        <v>-4.8908796754776125</v>
      </c>
      <c r="G7">
        <f>-SQRT(F7^2+2*$A$1*(E7-D7))</f>
        <v>-6.4700256568270271</v>
      </c>
      <c r="H7">
        <f>(G7+F7)/2</f>
        <v>-5.6804526661523198</v>
      </c>
      <c r="I7">
        <f>(G7-F7)/$A$1</f>
        <v>0.16097308678383432</v>
      </c>
      <c r="J7" s="3">
        <f>I7</f>
        <v>0.16097308678383432</v>
      </c>
      <c r="K7">
        <f>6/7-I7</f>
        <v>0.69616977035902283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40"/>
  <sheetViews>
    <sheetView tabSelected="1" workbookViewId="0">
      <selection activeCell="R6" sqref="R6"/>
    </sheetView>
  </sheetViews>
  <sheetFormatPr defaultRowHeight="14.5" x14ac:dyDescent="0.35"/>
  <cols>
    <col min="2" max="2" width="2.81640625" bestFit="1" customWidth="1"/>
    <col min="3" max="4" width="1.81640625" bestFit="1" customWidth="1"/>
    <col min="5" max="5" width="13.54296875" bestFit="1" customWidth="1"/>
    <col min="7" max="7" width="6.26953125" hidden="1" customWidth="1"/>
    <col min="8" max="9" width="0" hidden="1" customWidth="1"/>
    <col min="10" max="10" width="47.54296875" hidden="1" customWidth="1"/>
    <col min="11" max="11" width="0" hidden="1" customWidth="1"/>
    <col min="12" max="12" width="6.26953125" hidden="1" customWidth="1"/>
    <col min="13" max="15" width="0" hidden="1" customWidth="1"/>
    <col min="16" max="16" width="43" hidden="1" customWidth="1"/>
    <col min="17" max="17" width="90.453125" hidden="1" customWidth="1"/>
    <col min="22" max="22" width="92.54296875" bestFit="1" customWidth="1"/>
  </cols>
  <sheetData>
    <row r="1" spans="2:22" x14ac:dyDescent="0.35">
      <c r="R1" t="s">
        <v>6</v>
      </c>
      <c r="S1" t="s">
        <v>7</v>
      </c>
      <c r="T1" t="s">
        <v>8</v>
      </c>
      <c r="U1" t="s">
        <v>12</v>
      </c>
    </row>
    <row r="2" spans="2:22" x14ac:dyDescent="0.35">
      <c r="R2">
        <v>9</v>
      </c>
      <c r="S2">
        <v>1</v>
      </c>
      <c r="T2">
        <v>10</v>
      </c>
      <c r="U2">
        <f>90+ATAN(-(R40-R4)/(S40-S4))/PI()*180</f>
        <v>51.366666116958356</v>
      </c>
    </row>
    <row r="3" spans="2:22" x14ac:dyDescent="0.35">
      <c r="R3" t="s">
        <v>9</v>
      </c>
      <c r="S3" t="s">
        <v>10</v>
      </c>
      <c r="T3" t="s">
        <v>11</v>
      </c>
    </row>
    <row r="4" spans="2:22" x14ac:dyDescent="0.35">
      <c r="G4">
        <v>6</v>
      </c>
      <c r="L4">
        <v>8</v>
      </c>
      <c r="R4">
        <f>R2-T4*COS(T2/180*PI())</f>
        <v>-7.7417318012075356</v>
      </c>
      <c r="S4">
        <f>S2+T4*SIN(T2/180*PI())</f>
        <v>3.9520190203378158</v>
      </c>
      <c r="T4">
        <v>17</v>
      </c>
      <c r="V4" t="str">
        <f>CONCATENATE("\draw [lightgray] (",R2,",",S2,") arc [radius=",T4,", start angle=-",T2,", end angle=",ROUND(U2+1,0),"];")</f>
        <v>\draw [lightgray] (9,1) arc [radius=17, start angle=-10, end angle=52];</v>
      </c>
    </row>
    <row r="5" spans="2:22" x14ac:dyDescent="0.35">
      <c r="B5">
        <v>30</v>
      </c>
      <c r="C5">
        <f t="shared" ref="C5:C40" si="0">(B5-D5+1)/6+1</f>
        <v>6</v>
      </c>
      <c r="D5">
        <f t="shared" ref="D5:D40" si="1">MOD(B5,6)+1</f>
        <v>1</v>
      </c>
      <c r="E5" t="str">
        <f t="shared" ref="E5:E40" si="2">CONCATENATE("\draw [-&gt;] (",C5,",",D5,")")</f>
        <v>\draw [-&gt;] (6,1)</v>
      </c>
      <c r="G5">
        <f t="shared" ref="G5:G40" si="3">SQRT(C5^2+D5^2)</f>
        <v>6.0827625302982193</v>
      </c>
      <c r="H5">
        <f t="shared" ref="H5:H40" si="4">C5*$G$4/$G5</f>
        <v>5.9183635429928625</v>
      </c>
      <c r="I5">
        <f t="shared" ref="I5:I40" si="5">D5*$G$4/$G5</f>
        <v>0.98639392383214375</v>
      </c>
      <c r="J5" t="str">
        <f t="shared" ref="J5:J40" si="6">CONCATENATE("\draw [-&gt;] (0,0) -- (",ROUND(H5,2),",",ROUND(I5,2),"); ","\draw (0,0) -- (",ROUND(M5,2),",",ROUND(N5,2),"); ")</f>
        <v xml:space="preserve">\draw [-&gt;] (0,0) -- (5.92,0.99); \draw (0,0) -- (7.89,1.32); </v>
      </c>
      <c r="L5">
        <f t="shared" ref="L5:L40" si="7">SQRT(C5^2+D5^2)</f>
        <v>6.0827625302982193</v>
      </c>
      <c r="M5">
        <f t="shared" ref="M5:M40" si="8">C5*$L$4/$L5</f>
        <v>7.89115139065715</v>
      </c>
      <c r="N5">
        <f t="shared" ref="N5:N40" si="9">D5*$L$4/$L5</f>
        <v>1.3151918984428583</v>
      </c>
      <c r="O5">
        <f t="shared" ref="O5:O40" si="10">ATAN(D5/C5)/PI()*180</f>
        <v>9.4623222080256184</v>
      </c>
      <c r="P5" t="str">
        <f t="shared" ref="P5:P40" si="11">CONCATENATE("\node [",IF(O5&lt;20,"below right",IF(O5&lt;35,"right",IF(O5&lt;55,"above right",IF(O5&lt;70,"above","above left")))),"] at (",ROUND(M5,2),",",ROUND(N5,2),") {$",ROUND(O5,2),"^\circ$};")</f>
        <v>\node [below right] at (7.89,1.32) {$9.46^\circ$};</v>
      </c>
      <c r="Q5" t="str">
        <f>CONCATENATE(IF(O5=O4,"% ",""),"\draw [-&gt;] (0,0) -- (",ROUND(H5,2),",",ROUND(I5,2),"); \draw (0,0) -- (",ROUND(IF(O5&lt;45,50,IF(O5&lt;60,30,22))/(5+D5/C5),2),",",ROUND(IF(O5&lt;45,50,IF(O5&lt;60,30,22))*D5/(5*C5+D5),2),");  \node [right] at (",ROUND(IF(O5&lt;45,50,IF(O5&lt;60,30,22))/(5+D5/C5),2),",",ROUND(IF(O5&lt;45,50,IF(O5&lt;60,30,22))*D5/(5*C5+D5),2),") {(",C5,",",D5,") $",ROUND(O5,2),"^\circ$};")</f>
        <v>\draw [-&gt;] (0,0) -- (5.92,0.99); \draw (0,0) -- (9.68,1.61);  \node [right] at (9.68,1.61) {(6,1) $9.46^\circ$};</v>
      </c>
      <c r="R5">
        <f>(2*($R$4+D5/C5*$S$4)+2*SQRT(($R$4+D5/C5*$S$4)^2-(1+(D5/C5)^2)*($R$4^2+$S$4^2-$T$4^2)))/(2*(1+(D5/C5)^2))</f>
        <v>9.082502085646972</v>
      </c>
      <c r="S5">
        <f>R5*D5/C5</f>
        <v>1.5137503476078287</v>
      </c>
      <c r="V5" t="str">
        <f>CONCATENATE(IF(O5=O4,"% ",""),"\draw [-&gt;] (0,0) -- (",ROUND(H5,2),",",ROUND(I5,2),"); \draw (0,0) -- (",ROUND(R5,2),",",ROUND(S5,2),");  \node [right] at (",ROUND(R5,2),",",ROUND(S5,2),") {(",C5,",",D5,") $",ROUND(O5,2),"^\circ$};")</f>
        <v>\draw [-&gt;] (0,0) -- (5.92,0.99); \draw (0,0) -- (9.08,1.51);  \node [right] at (9.08,1.51) {(6,1) $9.46^\circ$};</v>
      </c>
    </row>
    <row r="6" spans="2:22" x14ac:dyDescent="0.35">
      <c r="B6">
        <v>24</v>
      </c>
      <c r="C6">
        <f t="shared" si="0"/>
        <v>5</v>
      </c>
      <c r="D6">
        <f t="shared" si="1"/>
        <v>1</v>
      </c>
      <c r="E6" t="str">
        <f t="shared" si="2"/>
        <v>\draw [-&gt;] (5,1)</v>
      </c>
      <c r="G6">
        <f t="shared" si="3"/>
        <v>5.0990195135927845</v>
      </c>
      <c r="H6">
        <f t="shared" si="4"/>
        <v>5.8834840541455211</v>
      </c>
      <c r="I6">
        <f t="shared" si="5"/>
        <v>1.1766968108291043</v>
      </c>
      <c r="J6" t="str">
        <f t="shared" si="6"/>
        <v xml:space="preserve">\draw [-&gt;] (0,0) -- (5.88,1.18); \draw (0,0) -- (7.84,1.57); </v>
      </c>
      <c r="L6">
        <f t="shared" si="7"/>
        <v>5.0990195135927845</v>
      </c>
      <c r="M6">
        <f t="shared" si="8"/>
        <v>7.8446454055273618</v>
      </c>
      <c r="N6">
        <f t="shared" si="9"/>
        <v>1.5689290811054724</v>
      </c>
      <c r="O6">
        <f t="shared" si="10"/>
        <v>11.309932474020215</v>
      </c>
      <c r="P6" t="str">
        <f t="shared" si="11"/>
        <v>\node [below right] at (7.84,1.57) {$11.31^\circ$};</v>
      </c>
      <c r="Q6" t="str">
        <f t="shared" ref="Q6:Q40" si="12">CONCATENATE(IF(O6=O5,"% ",""),"\draw [-&gt;] (0,0) -- (",ROUND(H6,2),",",ROUND(I6,2),"); \draw (0,0) -- (",ROUND(IF(O6&lt;45,50,IF(O6&lt;60,30,22))/(5+D6/C6),2),",",ROUND(IF(O6&lt;45,50,IF(O6&lt;60,30,22))*D6/(5*C6+D6),2),");  \node [right] at (",ROUND(IF(O6&lt;45,50,IF(O6&lt;60,30,22))/(5+D6/C6),2),",",ROUND(IF(O6&lt;45,50,IF(O6&lt;60,30,22))*D6/(5*C6+D6),2),") {(",C6,",",D6,") $",ROUND(O6,2),"^\circ$};")</f>
        <v>\draw [-&gt;] (0,0) -- (5.88,1.18); \draw (0,0) -- (9.62,1.92);  \node [right] at (9.62,1.92) {(5,1) $11.31^\circ$};</v>
      </c>
      <c r="R6">
        <f t="shared" ref="R6:R40" si="13">(2*($R$4+D6/C6*$S$4)+2*SQRT(($R$4+D6/C6*$S$4)^2-(1+(D6/C6)^2)*($R$4^2+$S$4^2-$T$4^2)))/(2*(1+(D6/C6)^2))</f>
        <v>9.1246699877281561</v>
      </c>
      <c r="S6">
        <f t="shared" ref="S6:S40" si="14">R6*D6/C6</f>
        <v>1.8249339975456311</v>
      </c>
      <c r="V6" t="str">
        <f t="shared" ref="V6:V40" si="15">CONCATENATE(IF(O6=O5,"% ",""),"\draw [-&gt;] (0,0) -- (",ROUND(H6,2),",",ROUND(I6,2),"); \draw (0,0) -- (",ROUND(R6,2),",",ROUND(S6,2),");  \node [right] at (",ROUND(R6,2),",",ROUND(S6,2),") {(",C6,",",D6,") $",ROUND(O6,2),"^\circ$};")</f>
        <v>\draw [-&gt;] (0,0) -- (5.88,1.18); \draw (0,0) -- (9.12,1.82);  \node [right] at (9.12,1.82) {(5,1) $11.31^\circ$};</v>
      </c>
    </row>
    <row r="7" spans="2:22" x14ac:dyDescent="0.35">
      <c r="B7">
        <v>18</v>
      </c>
      <c r="C7">
        <f t="shared" si="0"/>
        <v>4</v>
      </c>
      <c r="D7">
        <f t="shared" si="1"/>
        <v>1</v>
      </c>
      <c r="E7" t="str">
        <f t="shared" si="2"/>
        <v>\draw [-&gt;] (4,1)</v>
      </c>
      <c r="G7">
        <f t="shared" si="3"/>
        <v>4.1231056256176606</v>
      </c>
      <c r="H7">
        <f t="shared" si="4"/>
        <v>5.8208550008719913</v>
      </c>
      <c r="I7">
        <f t="shared" si="5"/>
        <v>1.4552137502179978</v>
      </c>
      <c r="J7" t="str">
        <f t="shared" si="6"/>
        <v xml:space="preserve">\draw [-&gt;] (0,0) -- (5.82,1.46); \draw (0,0) -- (7.76,1.94); </v>
      </c>
      <c r="L7">
        <f t="shared" si="7"/>
        <v>4.1231056256176606</v>
      </c>
      <c r="M7">
        <f t="shared" si="8"/>
        <v>7.761140001162655</v>
      </c>
      <c r="N7">
        <f t="shared" si="9"/>
        <v>1.9402850002906638</v>
      </c>
      <c r="O7">
        <f t="shared" si="10"/>
        <v>14.036243467926479</v>
      </c>
      <c r="P7" t="str">
        <f t="shared" si="11"/>
        <v>\node [below right] at (7.76,1.94) {$14.04^\circ$};</v>
      </c>
      <c r="Q7" t="str">
        <f t="shared" si="12"/>
        <v>\draw [-&gt;] (0,0) -- (5.82,1.46); \draw (0,0) -- (9.52,2.38);  \node [right] at (9.52,2.38) {(4,1) $14.04^\circ$};</v>
      </c>
      <c r="R7">
        <f t="shared" si="13"/>
        <v>9.1772519359150575</v>
      </c>
      <c r="S7">
        <f t="shared" si="14"/>
        <v>2.2943129839787644</v>
      </c>
      <c r="V7" t="str">
        <f t="shared" si="15"/>
        <v>\draw [-&gt;] (0,0) -- (5.82,1.46); \draw (0,0) -- (9.18,2.29);  \node [right] at (9.18,2.29) {(4,1) $14.04^\circ$};</v>
      </c>
    </row>
    <row r="8" spans="2:22" x14ac:dyDescent="0.35">
      <c r="B8">
        <v>12</v>
      </c>
      <c r="C8">
        <f t="shared" si="0"/>
        <v>3</v>
      </c>
      <c r="D8">
        <f t="shared" si="1"/>
        <v>1</v>
      </c>
      <c r="E8" t="str">
        <f t="shared" si="2"/>
        <v>\draw [-&gt;] (3,1)</v>
      </c>
      <c r="G8">
        <f t="shared" si="3"/>
        <v>3.1622776601683795</v>
      </c>
      <c r="H8">
        <f t="shared" si="4"/>
        <v>5.6920997883030822</v>
      </c>
      <c r="I8">
        <f t="shared" si="5"/>
        <v>1.8973665961010275</v>
      </c>
      <c r="J8" t="str">
        <f t="shared" si="6"/>
        <v xml:space="preserve">\draw [-&gt;] (0,0) -- (5.69,1.9); \draw (0,0) -- (7.59,2.53); </v>
      </c>
      <c r="L8">
        <f t="shared" si="7"/>
        <v>3.1622776601683795</v>
      </c>
      <c r="M8">
        <f t="shared" si="8"/>
        <v>7.5894663844041101</v>
      </c>
      <c r="N8">
        <f t="shared" si="9"/>
        <v>2.5298221281347035</v>
      </c>
      <c r="O8">
        <f t="shared" si="10"/>
        <v>18.43494882292201</v>
      </c>
      <c r="P8" t="str">
        <f t="shared" si="11"/>
        <v>\node [below right] at (7.59,2.53) {$18.43^\circ$};</v>
      </c>
      <c r="Q8" t="str">
        <f t="shared" si="12"/>
        <v>\draw [-&gt;] (0,0) -- (5.69,1.9); \draw (0,0) -- (9.38,3.13);  \node [right] at (9.38,3.13) {(3,1) $18.43^\circ$};</v>
      </c>
      <c r="R8">
        <f t="shared" si="13"/>
        <v>9.2358165749908494</v>
      </c>
      <c r="S8">
        <f t="shared" si="14"/>
        <v>3.0786055249969499</v>
      </c>
      <c r="V8" t="str">
        <f t="shared" si="15"/>
        <v>\draw [-&gt;] (0,0) -- (5.69,1.9); \draw (0,0) -- (9.24,3.08);  \node [right] at (9.24,3.08) {(3,1) $18.43^\circ$};</v>
      </c>
    </row>
    <row r="9" spans="2:22" x14ac:dyDescent="0.35">
      <c r="B9">
        <v>31</v>
      </c>
      <c r="C9">
        <f t="shared" si="0"/>
        <v>6</v>
      </c>
      <c r="D9">
        <f t="shared" si="1"/>
        <v>2</v>
      </c>
      <c r="E9" t="str">
        <f t="shared" si="2"/>
        <v>\draw [-&gt;] (6,2)</v>
      </c>
      <c r="G9">
        <f t="shared" si="3"/>
        <v>6.324555320336759</v>
      </c>
      <c r="H9">
        <f t="shared" si="4"/>
        <v>5.6920997883030822</v>
      </c>
      <c r="I9">
        <f t="shared" si="5"/>
        <v>1.8973665961010275</v>
      </c>
      <c r="J9" t="str">
        <f t="shared" si="6"/>
        <v xml:space="preserve">\draw [-&gt;] (0,0) -- (5.69,1.9); \draw (0,0) -- (7.59,2.53); </v>
      </c>
      <c r="L9">
        <f t="shared" si="7"/>
        <v>6.324555320336759</v>
      </c>
      <c r="M9">
        <f t="shared" si="8"/>
        <v>7.5894663844041101</v>
      </c>
      <c r="N9">
        <f t="shared" si="9"/>
        <v>2.5298221281347035</v>
      </c>
      <c r="O9">
        <f t="shared" si="10"/>
        <v>18.43494882292201</v>
      </c>
      <c r="P9" t="str">
        <f t="shared" si="11"/>
        <v>\node [below right] at (7.59,2.53) {$18.43^\circ$};</v>
      </c>
      <c r="Q9" t="str">
        <f t="shared" si="12"/>
        <v>% \draw [-&gt;] (0,0) -- (5.69,1.9); \draw (0,0) -- (9.38,3.13);  \node [right] at (9.38,3.13) {(6,2) $18.43^\circ$};</v>
      </c>
      <c r="R9">
        <f t="shared" si="13"/>
        <v>9.2358165749908494</v>
      </c>
      <c r="S9">
        <f t="shared" si="14"/>
        <v>3.0786055249969499</v>
      </c>
      <c r="V9" t="str">
        <f t="shared" si="15"/>
        <v>% \draw [-&gt;] (0,0) -- (5.69,1.9); \draw (0,0) -- (9.24,3.08);  \node [right] at (9.24,3.08) {(6,2) $18.43^\circ$};</v>
      </c>
    </row>
    <row r="10" spans="2:22" x14ac:dyDescent="0.35">
      <c r="B10">
        <v>25</v>
      </c>
      <c r="C10">
        <f t="shared" si="0"/>
        <v>5</v>
      </c>
      <c r="D10">
        <f t="shared" si="1"/>
        <v>2</v>
      </c>
      <c r="E10" t="str">
        <f t="shared" si="2"/>
        <v>\draw [-&gt;] (5,2)</v>
      </c>
      <c r="G10">
        <f t="shared" si="3"/>
        <v>5.3851648071345037</v>
      </c>
      <c r="H10">
        <f t="shared" si="4"/>
        <v>5.5708601453115563</v>
      </c>
      <c r="I10">
        <f t="shared" si="5"/>
        <v>2.2283440581246223</v>
      </c>
      <c r="J10" t="str">
        <f t="shared" si="6"/>
        <v xml:space="preserve">\draw [-&gt;] (0,0) -- (5.57,2.23); \draw (0,0) -- (7.43,2.97); </v>
      </c>
      <c r="L10">
        <f t="shared" si="7"/>
        <v>5.3851648071345037</v>
      </c>
      <c r="M10">
        <f t="shared" si="8"/>
        <v>7.4278135270820753</v>
      </c>
      <c r="N10">
        <f t="shared" si="9"/>
        <v>2.9711254108328298</v>
      </c>
      <c r="O10">
        <f t="shared" si="10"/>
        <v>21.801409486351815</v>
      </c>
      <c r="P10" t="str">
        <f t="shared" si="11"/>
        <v>\node [right] at (7.43,2.97) {$21.8^\circ$};</v>
      </c>
      <c r="Q10" t="str">
        <f t="shared" si="12"/>
        <v>\draw [-&gt;] (0,0) -- (5.57,2.23); \draw (0,0) -- (9.26,3.7);  \node [right] at (9.26,3.7) {(5,2) $21.8^\circ$};</v>
      </c>
      <c r="R10">
        <f t="shared" si="13"/>
        <v>9.2564380352048712</v>
      </c>
      <c r="S10">
        <f t="shared" si="14"/>
        <v>3.7025752140819486</v>
      </c>
      <c r="V10" t="str">
        <f t="shared" si="15"/>
        <v>\draw [-&gt;] (0,0) -- (5.57,2.23); \draw (0,0) -- (9.26,3.7);  \node [right] at (9.26,3.7) {(5,2) $21.8^\circ$};</v>
      </c>
    </row>
    <row r="11" spans="2:22" x14ac:dyDescent="0.35">
      <c r="B11">
        <v>6</v>
      </c>
      <c r="C11">
        <f t="shared" si="0"/>
        <v>2</v>
      </c>
      <c r="D11">
        <f t="shared" si="1"/>
        <v>1</v>
      </c>
      <c r="E11" t="str">
        <f t="shared" si="2"/>
        <v>\draw [-&gt;] (2,1)</v>
      </c>
      <c r="G11">
        <f t="shared" si="3"/>
        <v>2.2360679774997898</v>
      </c>
      <c r="H11">
        <f t="shared" si="4"/>
        <v>5.3665631459994954</v>
      </c>
      <c r="I11">
        <f t="shared" si="5"/>
        <v>2.6832815729997477</v>
      </c>
      <c r="J11" t="str">
        <f t="shared" si="6"/>
        <v xml:space="preserve">\draw [-&gt;] (0,0) -- (5.37,2.68); \draw (0,0) -- (7.16,3.58); </v>
      </c>
      <c r="L11">
        <f t="shared" si="7"/>
        <v>2.2360679774997898</v>
      </c>
      <c r="M11">
        <f t="shared" si="8"/>
        <v>7.1554175279993268</v>
      </c>
      <c r="N11">
        <f t="shared" si="9"/>
        <v>3.5777087639996634</v>
      </c>
      <c r="O11">
        <f t="shared" si="10"/>
        <v>26.565051177077986</v>
      </c>
      <c r="P11" t="str">
        <f t="shared" si="11"/>
        <v>\node [right] at (7.16,3.58) {$26.57^\circ$};</v>
      </c>
      <c r="Q11" t="str">
        <f t="shared" si="12"/>
        <v>\draw [-&gt;] (0,0) -- (5.37,2.68); \draw (0,0) -- (9.09,4.55);  \node [right] at (9.09,4.55) {(2,1) $26.57^\circ$};</v>
      </c>
      <c r="R11">
        <f t="shared" si="13"/>
        <v>9.2450403524407303</v>
      </c>
      <c r="S11">
        <f t="shared" si="14"/>
        <v>4.6225201762203652</v>
      </c>
      <c r="V11" t="str">
        <f t="shared" si="15"/>
        <v>\draw [-&gt;] (0,0) -- (5.37,2.68); \draw (0,0) -- (9.25,4.62);  \node [right] at (9.25,4.62) {(2,1) $26.57^\circ$};</v>
      </c>
    </row>
    <row r="12" spans="2:22" x14ac:dyDescent="0.35">
      <c r="B12">
        <v>19</v>
      </c>
      <c r="C12">
        <f t="shared" si="0"/>
        <v>4</v>
      </c>
      <c r="D12">
        <f t="shared" si="1"/>
        <v>2</v>
      </c>
      <c r="E12" t="str">
        <f t="shared" si="2"/>
        <v>\draw [-&gt;] (4,2)</v>
      </c>
      <c r="G12">
        <f t="shared" si="3"/>
        <v>4.4721359549995796</v>
      </c>
      <c r="H12">
        <f t="shared" si="4"/>
        <v>5.3665631459994954</v>
      </c>
      <c r="I12">
        <f t="shared" si="5"/>
        <v>2.6832815729997477</v>
      </c>
      <c r="J12" t="str">
        <f t="shared" si="6"/>
        <v xml:space="preserve">\draw [-&gt;] (0,0) -- (5.37,2.68); \draw (0,0) -- (7.16,3.58); </v>
      </c>
      <c r="L12">
        <f t="shared" si="7"/>
        <v>4.4721359549995796</v>
      </c>
      <c r="M12">
        <f t="shared" si="8"/>
        <v>7.1554175279993268</v>
      </c>
      <c r="N12">
        <f t="shared" si="9"/>
        <v>3.5777087639996634</v>
      </c>
      <c r="O12">
        <f t="shared" si="10"/>
        <v>26.565051177077986</v>
      </c>
      <c r="P12" t="str">
        <f t="shared" si="11"/>
        <v>\node [right] at (7.16,3.58) {$26.57^\circ$};</v>
      </c>
      <c r="Q12" t="str">
        <f t="shared" si="12"/>
        <v>% \draw [-&gt;] (0,0) -- (5.37,2.68); \draw (0,0) -- (9.09,4.55);  \node [right] at (9.09,4.55) {(4,2) $26.57^\circ$};</v>
      </c>
      <c r="R12">
        <f t="shared" si="13"/>
        <v>9.2450403524407303</v>
      </c>
      <c r="S12">
        <f t="shared" si="14"/>
        <v>4.6225201762203652</v>
      </c>
      <c r="V12" t="str">
        <f t="shared" si="15"/>
        <v>% \draw [-&gt;] (0,0) -- (5.37,2.68); \draw (0,0) -- (9.25,4.62);  \node [right] at (9.25,4.62) {(4,2) $26.57^\circ$};</v>
      </c>
    </row>
    <row r="13" spans="2:22" x14ac:dyDescent="0.35">
      <c r="B13">
        <v>32</v>
      </c>
      <c r="C13">
        <f t="shared" si="0"/>
        <v>6</v>
      </c>
      <c r="D13">
        <f t="shared" si="1"/>
        <v>3</v>
      </c>
      <c r="E13" t="str">
        <f t="shared" si="2"/>
        <v>\draw [-&gt;] (6,3)</v>
      </c>
      <c r="G13">
        <f t="shared" si="3"/>
        <v>6.7082039324993694</v>
      </c>
      <c r="H13">
        <f t="shared" si="4"/>
        <v>5.3665631459994954</v>
      </c>
      <c r="I13">
        <f t="shared" si="5"/>
        <v>2.6832815729997477</v>
      </c>
      <c r="J13" t="str">
        <f t="shared" si="6"/>
        <v xml:space="preserve">\draw [-&gt;] (0,0) -- (5.37,2.68); \draw (0,0) -- (7.16,3.58); </v>
      </c>
      <c r="L13">
        <f t="shared" si="7"/>
        <v>6.7082039324993694</v>
      </c>
      <c r="M13">
        <f t="shared" si="8"/>
        <v>7.1554175279993268</v>
      </c>
      <c r="N13">
        <f t="shared" si="9"/>
        <v>3.5777087639996634</v>
      </c>
      <c r="O13">
        <f t="shared" si="10"/>
        <v>26.565051177077986</v>
      </c>
      <c r="P13" t="str">
        <f t="shared" si="11"/>
        <v>\node [right] at (7.16,3.58) {$26.57^\circ$};</v>
      </c>
      <c r="Q13" t="str">
        <f t="shared" si="12"/>
        <v>% \draw [-&gt;] (0,0) -- (5.37,2.68); \draw (0,0) -- (9.09,4.55);  \node [right] at (9.09,4.55) {(6,3) $26.57^\circ$};</v>
      </c>
      <c r="R13">
        <f t="shared" si="13"/>
        <v>9.2450403524407303</v>
      </c>
      <c r="S13">
        <f t="shared" si="14"/>
        <v>4.6225201762203652</v>
      </c>
      <c r="V13" t="str">
        <f t="shared" si="15"/>
        <v>% \draw [-&gt;] (0,0) -- (5.37,2.68); \draw (0,0) -- (9.25,4.62);  \node [right] at (9.25,4.62) {(6,3) $26.57^\circ$};</v>
      </c>
    </row>
    <row r="14" spans="2:22" x14ac:dyDescent="0.35">
      <c r="B14">
        <v>26</v>
      </c>
      <c r="C14">
        <f t="shared" si="0"/>
        <v>5</v>
      </c>
      <c r="D14">
        <f t="shared" si="1"/>
        <v>3</v>
      </c>
      <c r="E14" t="str">
        <f t="shared" si="2"/>
        <v>\draw [-&gt;] (5,3)</v>
      </c>
      <c r="G14">
        <f t="shared" si="3"/>
        <v>5.8309518948453007</v>
      </c>
      <c r="H14">
        <f t="shared" si="4"/>
        <v>5.1449575542752646</v>
      </c>
      <c r="I14">
        <f t="shared" si="5"/>
        <v>3.0869745325651587</v>
      </c>
      <c r="J14" t="str">
        <f t="shared" si="6"/>
        <v xml:space="preserve">\draw [-&gt;] (0,0) -- (5.14,3.09); \draw (0,0) -- (6.86,4.12); </v>
      </c>
      <c r="L14">
        <f t="shared" si="7"/>
        <v>5.8309518948453007</v>
      </c>
      <c r="M14">
        <f t="shared" si="8"/>
        <v>6.8599434057003528</v>
      </c>
      <c r="N14">
        <f t="shared" si="9"/>
        <v>4.1159660434202117</v>
      </c>
      <c r="O14">
        <f t="shared" si="10"/>
        <v>30.963756532073525</v>
      </c>
      <c r="P14" t="str">
        <f t="shared" si="11"/>
        <v>\node [right] at (6.86,4.12) {$30.96^\circ$};</v>
      </c>
      <c r="Q14" t="str">
        <f t="shared" si="12"/>
        <v>\draw [-&gt;] (0,0) -- (5.14,3.09); \draw (0,0) -- (8.93,5.36);  \node [right] at (8.93,5.36) {(5,3) $30.96^\circ$};</v>
      </c>
      <c r="R14">
        <f t="shared" si="13"/>
        <v>9.1865486843661497</v>
      </c>
      <c r="S14">
        <f t="shared" si="14"/>
        <v>5.5119292106196891</v>
      </c>
      <c r="V14" t="str">
        <f t="shared" si="15"/>
        <v>\draw [-&gt;] (0,0) -- (5.14,3.09); \draw (0,0) -- (9.19,5.51);  \node [right] at (9.19,5.51) {(5,3) $30.96^\circ$};</v>
      </c>
    </row>
    <row r="15" spans="2:22" x14ac:dyDescent="0.35">
      <c r="B15">
        <v>13</v>
      </c>
      <c r="C15">
        <f t="shared" si="0"/>
        <v>3</v>
      </c>
      <c r="D15">
        <f t="shared" si="1"/>
        <v>2</v>
      </c>
      <c r="E15" t="str">
        <f t="shared" si="2"/>
        <v>\draw [-&gt;] (3,2)</v>
      </c>
      <c r="G15">
        <f t="shared" si="3"/>
        <v>3.6055512754639891</v>
      </c>
      <c r="H15">
        <f t="shared" si="4"/>
        <v>4.9923017660270625</v>
      </c>
      <c r="I15">
        <f t="shared" si="5"/>
        <v>3.3282011773513749</v>
      </c>
      <c r="J15" t="str">
        <f t="shared" si="6"/>
        <v xml:space="preserve">\draw [-&gt;] (0,0) -- (4.99,3.33); \draw (0,0) -- (6.66,4.44); </v>
      </c>
      <c r="L15">
        <f t="shared" si="7"/>
        <v>3.6055512754639891</v>
      </c>
      <c r="M15">
        <f t="shared" si="8"/>
        <v>6.6564023547027498</v>
      </c>
      <c r="N15">
        <f t="shared" si="9"/>
        <v>4.4376015698018332</v>
      </c>
      <c r="O15">
        <f t="shared" si="10"/>
        <v>33.690067525979785</v>
      </c>
      <c r="P15" t="str">
        <f t="shared" si="11"/>
        <v>\node [right] at (6.66,4.44) {$33.69^\circ$};</v>
      </c>
      <c r="Q15" t="str">
        <f t="shared" si="12"/>
        <v>\draw [-&gt;] (0,0) -- (4.99,3.33); \draw (0,0) -- (8.82,5.88);  \node [right] at (8.82,5.88) {(3,2) $33.69^\circ$};</v>
      </c>
      <c r="R15">
        <f t="shared" si="13"/>
        <v>9.1242031961833963</v>
      </c>
      <c r="S15">
        <f t="shared" si="14"/>
        <v>6.0828021307889308</v>
      </c>
      <c r="V15" t="str">
        <f t="shared" si="15"/>
        <v>\draw [-&gt;] (0,0) -- (4.99,3.33); \draw (0,0) -- (9.12,6.08);  \node [right] at (9.12,6.08) {(3,2) $33.69^\circ$};</v>
      </c>
    </row>
    <row r="16" spans="2:22" x14ac:dyDescent="0.35">
      <c r="B16">
        <v>33</v>
      </c>
      <c r="C16">
        <f t="shared" si="0"/>
        <v>6</v>
      </c>
      <c r="D16">
        <f t="shared" si="1"/>
        <v>4</v>
      </c>
      <c r="E16" t="str">
        <f t="shared" si="2"/>
        <v>\draw [-&gt;] (6,4)</v>
      </c>
      <c r="G16">
        <f t="shared" si="3"/>
        <v>7.2111025509279782</v>
      </c>
      <c r="H16">
        <f t="shared" si="4"/>
        <v>4.9923017660270625</v>
      </c>
      <c r="I16">
        <f t="shared" si="5"/>
        <v>3.3282011773513749</v>
      </c>
      <c r="J16" t="str">
        <f t="shared" si="6"/>
        <v xml:space="preserve">\draw [-&gt;] (0,0) -- (4.99,3.33); \draw (0,0) -- (6.66,4.44); </v>
      </c>
      <c r="L16">
        <f t="shared" si="7"/>
        <v>7.2111025509279782</v>
      </c>
      <c r="M16">
        <f t="shared" si="8"/>
        <v>6.6564023547027498</v>
      </c>
      <c r="N16">
        <f t="shared" si="9"/>
        <v>4.4376015698018332</v>
      </c>
      <c r="O16">
        <f t="shared" si="10"/>
        <v>33.690067525979785</v>
      </c>
      <c r="P16" t="str">
        <f t="shared" si="11"/>
        <v>\node [right] at (6.66,4.44) {$33.69^\circ$};</v>
      </c>
      <c r="Q16" t="str">
        <f t="shared" si="12"/>
        <v>% \draw [-&gt;] (0,0) -- (4.99,3.33); \draw (0,0) -- (8.82,5.88);  \node [right] at (8.82,5.88) {(6,4) $33.69^\circ$};</v>
      </c>
      <c r="R16">
        <f t="shared" si="13"/>
        <v>9.1242031961833963</v>
      </c>
      <c r="S16">
        <f t="shared" si="14"/>
        <v>6.0828021307889308</v>
      </c>
      <c r="V16" t="str">
        <f t="shared" si="15"/>
        <v>% \draw [-&gt;] (0,0) -- (4.99,3.33); \draw (0,0) -- (9.12,6.08);  \node [right] at (9.12,6.08) {(6,4) $33.69^\circ$};</v>
      </c>
    </row>
    <row r="17" spans="2:22" x14ac:dyDescent="0.35">
      <c r="B17">
        <v>20</v>
      </c>
      <c r="C17">
        <f t="shared" si="0"/>
        <v>4</v>
      </c>
      <c r="D17">
        <f t="shared" si="1"/>
        <v>3</v>
      </c>
      <c r="E17" t="str">
        <f t="shared" si="2"/>
        <v>\draw [-&gt;] (4,3)</v>
      </c>
      <c r="G17">
        <f t="shared" si="3"/>
        <v>5</v>
      </c>
      <c r="H17">
        <f t="shared" si="4"/>
        <v>4.8</v>
      </c>
      <c r="I17">
        <f t="shared" si="5"/>
        <v>3.6</v>
      </c>
      <c r="J17" t="str">
        <f t="shared" si="6"/>
        <v xml:space="preserve">\draw [-&gt;] (0,0) -- (4.8,3.6); \draw (0,0) -- (6.4,4.8); </v>
      </c>
      <c r="L17">
        <f t="shared" si="7"/>
        <v>5</v>
      </c>
      <c r="M17">
        <f t="shared" si="8"/>
        <v>6.4</v>
      </c>
      <c r="N17">
        <f t="shared" si="9"/>
        <v>4.8</v>
      </c>
      <c r="O17">
        <f t="shared" si="10"/>
        <v>36.86989764584402</v>
      </c>
      <c r="P17" t="str">
        <f t="shared" si="11"/>
        <v>\node [above right] at (6.4,4.8) {$36.87^\circ$};</v>
      </c>
      <c r="Q17" t="str">
        <f t="shared" si="12"/>
        <v>\draw [-&gt;] (0,0) -- (4.8,3.6); \draw (0,0) -- (8.7,6.52);  \node [right] at (8.7,6.52) {(4,3) $36.87^\circ$};</v>
      </c>
      <c r="R17">
        <f t="shared" si="13"/>
        <v>9.0234831969192051</v>
      </c>
      <c r="S17">
        <f t="shared" si="14"/>
        <v>6.7676123976894038</v>
      </c>
      <c r="V17" t="str">
        <f t="shared" si="15"/>
        <v>\draw [-&gt;] (0,0) -- (4.8,3.6); \draw (0,0) -- (9.02,6.77);  \node [right] at (9.02,6.77) {(4,3) $36.87^\circ$};</v>
      </c>
    </row>
    <row r="18" spans="2:22" x14ac:dyDescent="0.35">
      <c r="B18">
        <v>27</v>
      </c>
      <c r="C18">
        <f t="shared" si="0"/>
        <v>5</v>
      </c>
      <c r="D18">
        <f t="shared" si="1"/>
        <v>4</v>
      </c>
      <c r="E18" t="str">
        <f t="shared" si="2"/>
        <v>\draw [-&gt;] (5,4)</v>
      </c>
      <c r="G18">
        <f t="shared" si="3"/>
        <v>6.4031242374328485</v>
      </c>
      <c r="H18">
        <f t="shared" si="4"/>
        <v>4.6852128566581817</v>
      </c>
      <c r="I18">
        <f t="shared" si="5"/>
        <v>3.7481702853265455</v>
      </c>
      <c r="J18" t="str">
        <f t="shared" si="6"/>
        <v xml:space="preserve">\draw [-&gt;] (0,0) -- (4.69,3.75); \draw (0,0) -- (6.25,5); </v>
      </c>
      <c r="L18">
        <f t="shared" si="7"/>
        <v>6.4031242374328485</v>
      </c>
      <c r="M18">
        <f t="shared" si="8"/>
        <v>6.2469504755442431</v>
      </c>
      <c r="N18">
        <f t="shared" si="9"/>
        <v>4.9975603804353943</v>
      </c>
      <c r="O18">
        <f t="shared" si="10"/>
        <v>38.659808254090095</v>
      </c>
      <c r="P18" t="str">
        <f t="shared" si="11"/>
        <v>\node [above right] at (6.25,5) {$38.66^\circ$};</v>
      </c>
      <c r="Q18" t="str">
        <f t="shared" si="12"/>
        <v>\draw [-&gt;] (0,0) -- (4.69,3.75); \draw (0,0) -- (8.62,6.9);  \node [right] at (8.62,6.9) {(5,4) $38.66^\circ$};</v>
      </c>
      <c r="R18">
        <f t="shared" si="13"/>
        <v>8.9524648710141985</v>
      </c>
      <c r="S18">
        <f t="shared" si="14"/>
        <v>7.1619718968113588</v>
      </c>
      <c r="V18" t="str">
        <f t="shared" si="15"/>
        <v>\draw [-&gt;] (0,0) -- (4.69,3.75); \draw (0,0) -- (8.95,7.16);  \node [right] at (8.95,7.16) {(5,4) $38.66^\circ$};</v>
      </c>
    </row>
    <row r="19" spans="2:22" x14ac:dyDescent="0.35">
      <c r="B19">
        <v>34</v>
      </c>
      <c r="C19">
        <f t="shared" si="0"/>
        <v>6</v>
      </c>
      <c r="D19">
        <f t="shared" si="1"/>
        <v>5</v>
      </c>
      <c r="E19" t="str">
        <f t="shared" si="2"/>
        <v>\draw [-&gt;] (6,5)</v>
      </c>
      <c r="G19">
        <f t="shared" si="3"/>
        <v>7.810249675906654</v>
      </c>
      <c r="H19">
        <f t="shared" si="4"/>
        <v>4.6093276775842549</v>
      </c>
      <c r="I19">
        <f t="shared" si="5"/>
        <v>3.8411063979868794</v>
      </c>
      <c r="J19" t="str">
        <f t="shared" si="6"/>
        <v xml:space="preserve">\draw [-&gt;] (0,0) -- (4.61,3.84); \draw (0,0) -- (6.15,5.12); </v>
      </c>
      <c r="L19">
        <f t="shared" si="7"/>
        <v>7.810249675906654</v>
      </c>
      <c r="M19">
        <f t="shared" si="8"/>
        <v>6.1457702367790068</v>
      </c>
      <c r="N19">
        <f t="shared" si="9"/>
        <v>5.1214751973158394</v>
      </c>
      <c r="O19">
        <f t="shared" si="10"/>
        <v>39.805571092265197</v>
      </c>
      <c r="P19" t="str">
        <f t="shared" si="11"/>
        <v>\node [above right] at (6.15,5.12) {$39.81^\circ$};</v>
      </c>
      <c r="Q19" t="str">
        <f t="shared" si="12"/>
        <v>\draw [-&gt;] (0,0) -- (4.61,3.84); \draw (0,0) -- (8.57,7.14);  \node [right] at (8.57,7.14) {(6,5) $39.81^\circ$};</v>
      </c>
      <c r="R19">
        <f t="shared" si="13"/>
        <v>8.9012539514103892</v>
      </c>
      <c r="S19">
        <f t="shared" si="14"/>
        <v>7.4177116261753246</v>
      </c>
      <c r="V19" t="str">
        <f t="shared" si="15"/>
        <v>\draw [-&gt;] (0,0) -- (4.61,3.84); \draw (0,0) -- (8.9,7.42);  \node [right] at (8.9,7.42) {(6,5) $39.81^\circ$};</v>
      </c>
    </row>
    <row r="20" spans="2:22" x14ac:dyDescent="0.35">
      <c r="B20">
        <v>0</v>
      </c>
      <c r="C20">
        <f t="shared" si="0"/>
        <v>1</v>
      </c>
      <c r="D20">
        <f t="shared" si="1"/>
        <v>1</v>
      </c>
      <c r="E20" t="str">
        <f t="shared" si="2"/>
        <v>\draw [-&gt;] (1,1)</v>
      </c>
      <c r="G20">
        <f t="shared" si="3"/>
        <v>1.4142135623730951</v>
      </c>
      <c r="H20">
        <f t="shared" si="4"/>
        <v>4.2426406871192848</v>
      </c>
      <c r="I20">
        <f t="shared" si="5"/>
        <v>4.2426406871192848</v>
      </c>
      <c r="J20" t="str">
        <f t="shared" si="6"/>
        <v xml:space="preserve">\draw [-&gt;] (0,0) -- (4.24,4.24); \draw (0,0) -- (5.66,5.66); </v>
      </c>
      <c r="L20">
        <f t="shared" si="7"/>
        <v>1.4142135623730951</v>
      </c>
      <c r="M20">
        <f t="shared" si="8"/>
        <v>5.6568542494923797</v>
      </c>
      <c r="N20">
        <f t="shared" si="9"/>
        <v>5.6568542494923797</v>
      </c>
      <c r="O20">
        <f t="shared" si="10"/>
        <v>45</v>
      </c>
      <c r="P20" t="str">
        <f t="shared" si="11"/>
        <v>\node [above right] at (5.66,5.66) {$45^\circ$};</v>
      </c>
      <c r="Q20" t="str">
        <f t="shared" si="12"/>
        <v>\draw [-&gt;] (0,0) -- (4.24,4.24); \draw (0,0) -- (5,5);  \node [right] at (5,5) {(1,1) $45^\circ$};</v>
      </c>
      <c r="R20">
        <f t="shared" si="13"/>
        <v>8.6081930682176999</v>
      </c>
      <c r="S20">
        <f t="shared" si="14"/>
        <v>8.6081930682176999</v>
      </c>
      <c r="V20" t="str">
        <f t="shared" si="15"/>
        <v>\draw [-&gt;] (0,0) -- (4.24,4.24); \draw (0,0) -- (8.61,8.61);  \node [right] at (8.61,8.61) {(1,1) $45^\circ$};</v>
      </c>
    </row>
    <row r="21" spans="2:22" x14ac:dyDescent="0.35">
      <c r="B21">
        <v>7</v>
      </c>
      <c r="C21">
        <f t="shared" si="0"/>
        <v>2</v>
      </c>
      <c r="D21">
        <f t="shared" si="1"/>
        <v>2</v>
      </c>
      <c r="E21" t="str">
        <f t="shared" si="2"/>
        <v>\draw [-&gt;] (2,2)</v>
      </c>
      <c r="G21">
        <f t="shared" si="3"/>
        <v>2.8284271247461903</v>
      </c>
      <c r="H21">
        <f t="shared" si="4"/>
        <v>4.2426406871192848</v>
      </c>
      <c r="I21">
        <f t="shared" si="5"/>
        <v>4.2426406871192848</v>
      </c>
      <c r="J21" t="str">
        <f t="shared" si="6"/>
        <v xml:space="preserve">\draw [-&gt;] (0,0) -- (4.24,4.24); \draw (0,0) -- (5.66,5.66); </v>
      </c>
      <c r="L21">
        <f t="shared" si="7"/>
        <v>2.8284271247461903</v>
      </c>
      <c r="M21">
        <f t="shared" si="8"/>
        <v>5.6568542494923797</v>
      </c>
      <c r="N21">
        <f t="shared" si="9"/>
        <v>5.6568542494923797</v>
      </c>
      <c r="O21">
        <f t="shared" si="10"/>
        <v>45</v>
      </c>
      <c r="P21" t="str">
        <f t="shared" si="11"/>
        <v>\node [above right] at (5.66,5.66) {$45^\circ$};</v>
      </c>
      <c r="Q21" t="str">
        <f t="shared" si="12"/>
        <v>% \draw [-&gt;] (0,0) -- (4.24,4.24); \draw (0,0) -- (5,5);  \node [right] at (5,5) {(2,2) $45^\circ$};</v>
      </c>
      <c r="R21">
        <f t="shared" si="13"/>
        <v>8.6081930682176999</v>
      </c>
      <c r="S21">
        <f t="shared" si="14"/>
        <v>8.6081930682176999</v>
      </c>
      <c r="V21" t="str">
        <f t="shared" si="15"/>
        <v>% \draw [-&gt;] (0,0) -- (4.24,4.24); \draw (0,0) -- (8.61,8.61);  \node [right] at (8.61,8.61) {(2,2) $45^\circ$};</v>
      </c>
    </row>
    <row r="22" spans="2:22" x14ac:dyDescent="0.35">
      <c r="B22">
        <v>14</v>
      </c>
      <c r="C22">
        <f t="shared" si="0"/>
        <v>3</v>
      </c>
      <c r="D22">
        <f t="shared" si="1"/>
        <v>3</v>
      </c>
      <c r="E22" t="str">
        <f t="shared" si="2"/>
        <v>\draw [-&gt;] (3,3)</v>
      </c>
      <c r="G22">
        <f t="shared" si="3"/>
        <v>4.2426406871192848</v>
      </c>
      <c r="H22">
        <f t="shared" si="4"/>
        <v>4.2426406871192857</v>
      </c>
      <c r="I22">
        <f t="shared" si="5"/>
        <v>4.2426406871192857</v>
      </c>
      <c r="J22" t="str">
        <f t="shared" si="6"/>
        <v xml:space="preserve">\draw [-&gt;] (0,0) -- (4.24,4.24); \draw (0,0) -- (5.66,5.66); </v>
      </c>
      <c r="L22">
        <f t="shared" si="7"/>
        <v>4.2426406871192848</v>
      </c>
      <c r="M22">
        <f t="shared" si="8"/>
        <v>5.6568542494923806</v>
      </c>
      <c r="N22">
        <f t="shared" si="9"/>
        <v>5.6568542494923806</v>
      </c>
      <c r="O22">
        <f t="shared" si="10"/>
        <v>45</v>
      </c>
      <c r="P22" t="str">
        <f t="shared" si="11"/>
        <v>\node [above right] at (5.66,5.66) {$45^\circ$};</v>
      </c>
      <c r="Q22" t="str">
        <f t="shared" si="12"/>
        <v>% \draw [-&gt;] (0,0) -- (4.24,4.24); \draw (0,0) -- (5,5);  \node [right] at (5,5) {(3,3) $45^\circ$};</v>
      </c>
      <c r="R22">
        <f t="shared" si="13"/>
        <v>8.6081930682176999</v>
      </c>
      <c r="S22">
        <f t="shared" si="14"/>
        <v>8.6081930682176999</v>
      </c>
      <c r="V22" t="str">
        <f t="shared" si="15"/>
        <v>% \draw [-&gt;] (0,0) -- (4.24,4.24); \draw (0,0) -- (8.61,8.61);  \node [right] at (8.61,8.61) {(3,3) $45^\circ$};</v>
      </c>
    </row>
    <row r="23" spans="2:22" x14ac:dyDescent="0.35">
      <c r="B23">
        <v>21</v>
      </c>
      <c r="C23">
        <f t="shared" si="0"/>
        <v>4</v>
      </c>
      <c r="D23">
        <f t="shared" si="1"/>
        <v>4</v>
      </c>
      <c r="E23" t="str">
        <f t="shared" si="2"/>
        <v>\draw [-&gt;] (4,4)</v>
      </c>
      <c r="G23">
        <f t="shared" si="3"/>
        <v>5.6568542494923806</v>
      </c>
      <c r="H23">
        <f t="shared" si="4"/>
        <v>4.2426406871192848</v>
      </c>
      <c r="I23">
        <f t="shared" si="5"/>
        <v>4.2426406871192848</v>
      </c>
      <c r="J23" t="str">
        <f t="shared" si="6"/>
        <v xml:space="preserve">\draw [-&gt;] (0,0) -- (4.24,4.24); \draw (0,0) -- (5.66,5.66); </v>
      </c>
      <c r="L23">
        <f t="shared" si="7"/>
        <v>5.6568542494923806</v>
      </c>
      <c r="M23">
        <f t="shared" si="8"/>
        <v>5.6568542494923797</v>
      </c>
      <c r="N23">
        <f t="shared" si="9"/>
        <v>5.6568542494923797</v>
      </c>
      <c r="O23">
        <f t="shared" si="10"/>
        <v>45</v>
      </c>
      <c r="P23" t="str">
        <f t="shared" si="11"/>
        <v>\node [above right] at (5.66,5.66) {$45^\circ$};</v>
      </c>
      <c r="Q23" t="str">
        <f t="shared" si="12"/>
        <v>% \draw [-&gt;] (0,0) -- (4.24,4.24); \draw (0,0) -- (5,5);  \node [right] at (5,5) {(4,4) $45^\circ$};</v>
      </c>
      <c r="R23">
        <f t="shared" si="13"/>
        <v>8.6081930682176999</v>
      </c>
      <c r="S23">
        <f t="shared" si="14"/>
        <v>8.6081930682176999</v>
      </c>
      <c r="V23" t="str">
        <f t="shared" si="15"/>
        <v>% \draw [-&gt;] (0,0) -- (4.24,4.24); \draw (0,0) -- (8.61,8.61);  \node [right] at (8.61,8.61) {(4,4) $45^\circ$};</v>
      </c>
    </row>
    <row r="24" spans="2:22" x14ac:dyDescent="0.35">
      <c r="B24">
        <v>28</v>
      </c>
      <c r="C24">
        <f t="shared" si="0"/>
        <v>5</v>
      </c>
      <c r="D24">
        <f t="shared" si="1"/>
        <v>5</v>
      </c>
      <c r="E24" t="str">
        <f t="shared" si="2"/>
        <v>\draw [-&gt;] (5,5)</v>
      </c>
      <c r="G24">
        <f t="shared" si="3"/>
        <v>7.0710678118654755</v>
      </c>
      <c r="H24">
        <f t="shared" si="4"/>
        <v>4.2426406871192848</v>
      </c>
      <c r="I24">
        <f t="shared" si="5"/>
        <v>4.2426406871192848</v>
      </c>
      <c r="J24" t="str">
        <f t="shared" si="6"/>
        <v xml:space="preserve">\draw [-&gt;] (0,0) -- (4.24,4.24); \draw (0,0) -- (5.66,5.66); </v>
      </c>
      <c r="L24">
        <f t="shared" si="7"/>
        <v>7.0710678118654755</v>
      </c>
      <c r="M24">
        <f t="shared" si="8"/>
        <v>5.6568542494923797</v>
      </c>
      <c r="N24">
        <f t="shared" si="9"/>
        <v>5.6568542494923797</v>
      </c>
      <c r="O24">
        <f t="shared" si="10"/>
        <v>45</v>
      </c>
      <c r="P24" t="str">
        <f t="shared" si="11"/>
        <v>\node [above right] at (5.66,5.66) {$45^\circ$};</v>
      </c>
      <c r="Q24" t="str">
        <f t="shared" si="12"/>
        <v>% \draw [-&gt;] (0,0) -- (4.24,4.24); \draw (0,0) -- (5,5);  \node [right] at (5,5) {(5,5) $45^\circ$};</v>
      </c>
      <c r="R24">
        <f t="shared" si="13"/>
        <v>8.6081930682176999</v>
      </c>
      <c r="S24">
        <f t="shared" si="14"/>
        <v>8.6081930682176999</v>
      </c>
      <c r="V24" t="str">
        <f t="shared" si="15"/>
        <v>% \draw [-&gt;] (0,0) -- (4.24,4.24); \draw (0,0) -- (8.61,8.61);  \node [right] at (8.61,8.61) {(5,5) $45^\circ$};</v>
      </c>
    </row>
    <row r="25" spans="2:22" x14ac:dyDescent="0.35">
      <c r="B25">
        <v>35</v>
      </c>
      <c r="C25">
        <f t="shared" si="0"/>
        <v>6</v>
      </c>
      <c r="D25">
        <f t="shared" si="1"/>
        <v>6</v>
      </c>
      <c r="E25" t="str">
        <f t="shared" si="2"/>
        <v>\draw [-&gt;] (6,6)</v>
      </c>
      <c r="G25">
        <f t="shared" si="3"/>
        <v>8.4852813742385695</v>
      </c>
      <c r="H25">
        <f t="shared" si="4"/>
        <v>4.2426406871192857</v>
      </c>
      <c r="I25">
        <f t="shared" si="5"/>
        <v>4.2426406871192857</v>
      </c>
      <c r="J25" t="str">
        <f t="shared" si="6"/>
        <v xml:space="preserve">\draw [-&gt;] (0,0) -- (4.24,4.24); \draw (0,0) -- (5.66,5.66); </v>
      </c>
      <c r="L25">
        <f t="shared" si="7"/>
        <v>8.4852813742385695</v>
      </c>
      <c r="M25">
        <f t="shared" si="8"/>
        <v>5.6568542494923806</v>
      </c>
      <c r="N25">
        <f t="shared" si="9"/>
        <v>5.6568542494923806</v>
      </c>
      <c r="O25">
        <f t="shared" si="10"/>
        <v>45</v>
      </c>
      <c r="P25" t="str">
        <f t="shared" si="11"/>
        <v>\node [above right] at (5.66,5.66) {$45^\circ$};</v>
      </c>
      <c r="Q25" t="str">
        <f t="shared" si="12"/>
        <v>% \draw [-&gt;] (0,0) -- (4.24,4.24); \draw (0,0) -- (5,5);  \node [right] at (5,5) {(6,6) $45^\circ$};</v>
      </c>
      <c r="R25">
        <f t="shared" si="13"/>
        <v>8.6081930682176999</v>
      </c>
      <c r="S25">
        <f t="shared" si="14"/>
        <v>8.6081930682176999</v>
      </c>
      <c r="V25" t="str">
        <f t="shared" si="15"/>
        <v>% \draw [-&gt;] (0,0) -- (4.24,4.24); \draw (0,0) -- (8.61,8.61);  \node [right] at (8.61,8.61) {(6,6) $45^\circ$};</v>
      </c>
    </row>
    <row r="26" spans="2:22" x14ac:dyDescent="0.35">
      <c r="B26">
        <v>29</v>
      </c>
      <c r="C26">
        <f t="shared" si="0"/>
        <v>5</v>
      </c>
      <c r="D26">
        <f t="shared" si="1"/>
        <v>6</v>
      </c>
      <c r="E26" t="str">
        <f t="shared" si="2"/>
        <v>\draw [-&gt;] (5,6)</v>
      </c>
      <c r="G26">
        <f t="shared" si="3"/>
        <v>7.810249675906654</v>
      </c>
      <c r="H26">
        <f t="shared" si="4"/>
        <v>3.8411063979868794</v>
      </c>
      <c r="I26">
        <f t="shared" si="5"/>
        <v>4.6093276775842549</v>
      </c>
      <c r="J26" t="str">
        <f t="shared" si="6"/>
        <v xml:space="preserve">\draw [-&gt;] (0,0) -- (3.84,4.61); \draw (0,0) -- (5.12,6.15); </v>
      </c>
      <c r="L26">
        <f t="shared" si="7"/>
        <v>7.810249675906654</v>
      </c>
      <c r="M26">
        <f t="shared" si="8"/>
        <v>5.1214751973158394</v>
      </c>
      <c r="N26">
        <f t="shared" si="9"/>
        <v>6.1457702367790068</v>
      </c>
      <c r="O26">
        <f t="shared" si="10"/>
        <v>50.194428907734803</v>
      </c>
      <c r="P26" t="str">
        <f t="shared" si="11"/>
        <v>\node [above right] at (5.12,6.15) {$50.19^\circ$};</v>
      </c>
      <c r="Q26" t="str">
        <f t="shared" si="12"/>
        <v>\draw [-&gt;] (0,0) -- (3.84,4.61); \draw (0,0) -- (4.84,5.81);  \node [right] at (4.84,5.81) {(5,6) $50.19^\circ$};</v>
      </c>
      <c r="R26">
        <f t="shared" si="13"/>
        <v>8.2041905012569103</v>
      </c>
      <c r="S26">
        <f t="shared" si="14"/>
        <v>9.8450286015082931</v>
      </c>
      <c r="V26" t="str">
        <f t="shared" si="15"/>
        <v>\draw [-&gt;] (0,0) -- (3.84,4.61); \draw (0,0) -- (8.2,9.85);  \node [right] at (8.2,9.85) {(5,6) $50.19^\circ$};</v>
      </c>
    </row>
    <row r="27" spans="2:22" x14ac:dyDescent="0.35">
      <c r="B27">
        <v>22</v>
      </c>
      <c r="C27">
        <f t="shared" si="0"/>
        <v>4</v>
      </c>
      <c r="D27">
        <f t="shared" si="1"/>
        <v>5</v>
      </c>
      <c r="E27" t="str">
        <f t="shared" si="2"/>
        <v>\draw [-&gt;] (4,5)</v>
      </c>
      <c r="G27">
        <f t="shared" si="3"/>
        <v>6.4031242374328485</v>
      </c>
      <c r="H27">
        <f t="shared" si="4"/>
        <v>3.7481702853265455</v>
      </c>
      <c r="I27">
        <f t="shared" si="5"/>
        <v>4.6852128566581817</v>
      </c>
      <c r="J27" t="str">
        <f t="shared" si="6"/>
        <v xml:space="preserve">\draw [-&gt;] (0,0) -- (3.75,4.69); \draw (0,0) -- (5,6.25); </v>
      </c>
      <c r="L27">
        <f t="shared" si="7"/>
        <v>6.4031242374328485</v>
      </c>
      <c r="M27">
        <f t="shared" si="8"/>
        <v>4.9975603804353943</v>
      </c>
      <c r="N27">
        <f t="shared" si="9"/>
        <v>6.2469504755442431</v>
      </c>
      <c r="O27">
        <f t="shared" si="10"/>
        <v>51.340191745909905</v>
      </c>
      <c r="P27" t="str">
        <f t="shared" si="11"/>
        <v>\node [above right] at (5,6.25) {$51.34^\circ$};</v>
      </c>
      <c r="Q27" t="str">
        <f t="shared" si="12"/>
        <v>\draw [-&gt;] (0,0) -- (3.75,4.69); \draw (0,0) -- (4.8,6);  \node [right] at (4.8,6) {(4,5) $51.34^\circ$};</v>
      </c>
      <c r="R27">
        <f t="shared" si="13"/>
        <v>8.0985956828237757</v>
      </c>
      <c r="S27">
        <f t="shared" si="14"/>
        <v>10.12324460352972</v>
      </c>
      <c r="V27" t="str">
        <f t="shared" si="15"/>
        <v>\draw [-&gt;] (0,0) -- (3.75,4.69); \draw (0,0) -- (8.1,10.12);  \node [right] at (8.1,10.12) {(4,5) $51.34^\circ$};</v>
      </c>
    </row>
    <row r="28" spans="2:22" x14ac:dyDescent="0.35">
      <c r="B28">
        <v>15</v>
      </c>
      <c r="C28">
        <f t="shared" si="0"/>
        <v>3</v>
      </c>
      <c r="D28">
        <f t="shared" si="1"/>
        <v>4</v>
      </c>
      <c r="E28" t="str">
        <f t="shared" si="2"/>
        <v>\draw [-&gt;] (3,4)</v>
      </c>
      <c r="G28">
        <f t="shared" si="3"/>
        <v>5</v>
      </c>
      <c r="H28">
        <f t="shared" si="4"/>
        <v>3.6</v>
      </c>
      <c r="I28">
        <f t="shared" si="5"/>
        <v>4.8</v>
      </c>
      <c r="J28" t="str">
        <f t="shared" si="6"/>
        <v xml:space="preserve">\draw [-&gt;] (0,0) -- (3.6,4.8); \draw (0,0) -- (4.8,6.4); </v>
      </c>
      <c r="L28">
        <f t="shared" si="7"/>
        <v>5</v>
      </c>
      <c r="M28">
        <f t="shared" si="8"/>
        <v>4.8</v>
      </c>
      <c r="N28">
        <f t="shared" si="9"/>
        <v>6.4</v>
      </c>
      <c r="O28">
        <f t="shared" si="10"/>
        <v>53.130102354155973</v>
      </c>
      <c r="P28" t="str">
        <f t="shared" si="11"/>
        <v>\node [above right] at (4.8,6.4) {$53.13^\circ$};</v>
      </c>
      <c r="Q28" t="str">
        <f t="shared" si="12"/>
        <v>\draw [-&gt;] (0,0) -- (3.6,4.8); \draw (0,0) -- (4.74,6.32);  \node [right] at (4.74,6.32) {(3,4) $53.13^\circ$};</v>
      </c>
      <c r="R28">
        <f t="shared" si="13"/>
        <v>7.9209141336242288</v>
      </c>
      <c r="S28">
        <f t="shared" si="14"/>
        <v>10.561218844832306</v>
      </c>
      <c r="V28" t="str">
        <f t="shared" si="15"/>
        <v>\draw [-&gt;] (0,0) -- (3.6,4.8); \draw (0,0) -- (7.92,10.56);  \node [right] at (7.92,10.56) {(3,4) $53.13^\circ$};</v>
      </c>
    </row>
    <row r="29" spans="2:22" x14ac:dyDescent="0.35">
      <c r="B29">
        <v>8</v>
      </c>
      <c r="C29">
        <f t="shared" si="0"/>
        <v>2</v>
      </c>
      <c r="D29">
        <f t="shared" si="1"/>
        <v>3</v>
      </c>
      <c r="E29" t="str">
        <f t="shared" si="2"/>
        <v>\draw [-&gt;] (2,3)</v>
      </c>
      <c r="G29">
        <f t="shared" si="3"/>
        <v>3.6055512754639891</v>
      </c>
      <c r="H29">
        <f t="shared" si="4"/>
        <v>3.3282011773513749</v>
      </c>
      <c r="I29">
        <f t="shared" si="5"/>
        <v>4.9923017660270625</v>
      </c>
      <c r="J29" t="str">
        <f t="shared" si="6"/>
        <v xml:space="preserve">\draw [-&gt;] (0,0) -- (3.33,4.99); \draw (0,0) -- (4.44,6.66); </v>
      </c>
      <c r="L29">
        <f t="shared" si="7"/>
        <v>3.6055512754639891</v>
      </c>
      <c r="M29">
        <f t="shared" si="8"/>
        <v>4.4376015698018332</v>
      </c>
      <c r="N29">
        <f t="shared" si="9"/>
        <v>6.6564023547027498</v>
      </c>
      <c r="O29">
        <f t="shared" si="10"/>
        <v>56.309932474020215</v>
      </c>
      <c r="P29" t="str">
        <f t="shared" si="11"/>
        <v>\node [above] at (4.44,6.66) {$56.31^\circ$};</v>
      </c>
      <c r="Q29" t="str">
        <f t="shared" si="12"/>
        <v>\draw [-&gt;] (0,0) -- (3.33,4.99); \draw (0,0) -- (4.62,6.92);  \node [right] at (4.62,6.92) {(2,3) $56.31^\circ$};</v>
      </c>
      <c r="R29">
        <f t="shared" si="13"/>
        <v>7.5652049721206254</v>
      </c>
      <c r="S29">
        <f t="shared" si="14"/>
        <v>11.347807458180938</v>
      </c>
      <c r="V29" t="str">
        <f t="shared" si="15"/>
        <v>\draw [-&gt;] (0,0) -- (3.33,4.99); \draw (0,0) -- (7.57,11.35);  \node [right] at (7.57,11.35) {(2,3) $56.31^\circ$};</v>
      </c>
    </row>
    <row r="30" spans="2:22" x14ac:dyDescent="0.35">
      <c r="B30">
        <v>23</v>
      </c>
      <c r="C30">
        <f t="shared" si="0"/>
        <v>4</v>
      </c>
      <c r="D30">
        <f t="shared" si="1"/>
        <v>6</v>
      </c>
      <c r="E30" t="str">
        <f t="shared" si="2"/>
        <v>\draw [-&gt;] (4,6)</v>
      </c>
      <c r="G30">
        <f t="shared" si="3"/>
        <v>7.2111025509279782</v>
      </c>
      <c r="H30">
        <f t="shared" si="4"/>
        <v>3.3282011773513749</v>
      </c>
      <c r="I30">
        <f t="shared" si="5"/>
        <v>4.9923017660270625</v>
      </c>
      <c r="J30" t="str">
        <f t="shared" si="6"/>
        <v xml:space="preserve">\draw [-&gt;] (0,0) -- (3.33,4.99); \draw (0,0) -- (4.44,6.66); </v>
      </c>
      <c r="L30">
        <f t="shared" si="7"/>
        <v>7.2111025509279782</v>
      </c>
      <c r="M30">
        <f t="shared" si="8"/>
        <v>4.4376015698018332</v>
      </c>
      <c r="N30">
        <f t="shared" si="9"/>
        <v>6.6564023547027498</v>
      </c>
      <c r="O30">
        <f t="shared" si="10"/>
        <v>56.309932474020215</v>
      </c>
      <c r="P30" t="str">
        <f t="shared" si="11"/>
        <v>\node [above] at (4.44,6.66) {$56.31^\circ$};</v>
      </c>
      <c r="Q30" t="str">
        <f t="shared" si="12"/>
        <v>% \draw [-&gt;] (0,0) -- (3.33,4.99); \draw (0,0) -- (4.62,6.92);  \node [right] at (4.62,6.92) {(4,6) $56.31^\circ$};</v>
      </c>
      <c r="R30">
        <f t="shared" si="13"/>
        <v>7.5652049721206254</v>
      </c>
      <c r="S30">
        <f t="shared" si="14"/>
        <v>11.347807458180938</v>
      </c>
      <c r="V30" t="str">
        <f t="shared" si="15"/>
        <v>% \draw [-&gt;] (0,0) -- (3.33,4.99); \draw (0,0) -- (7.57,11.35);  \node [right] at (7.57,11.35) {(4,6) $56.31^\circ$};</v>
      </c>
    </row>
    <row r="31" spans="2:22" x14ac:dyDescent="0.35">
      <c r="B31">
        <v>16</v>
      </c>
      <c r="C31">
        <f t="shared" si="0"/>
        <v>3</v>
      </c>
      <c r="D31">
        <f t="shared" si="1"/>
        <v>5</v>
      </c>
      <c r="E31" t="str">
        <f t="shared" si="2"/>
        <v>\draw [-&gt;] (3,5)</v>
      </c>
      <c r="G31">
        <f t="shared" si="3"/>
        <v>5.8309518948453007</v>
      </c>
      <c r="H31">
        <f t="shared" si="4"/>
        <v>3.0869745325651587</v>
      </c>
      <c r="I31">
        <f t="shared" si="5"/>
        <v>5.1449575542752646</v>
      </c>
      <c r="J31" t="str">
        <f t="shared" si="6"/>
        <v xml:space="preserve">\draw [-&gt;] (0,0) -- (3.09,5.14); \draw (0,0) -- (4.12,6.86); </v>
      </c>
      <c r="L31">
        <f t="shared" si="7"/>
        <v>5.8309518948453007</v>
      </c>
      <c r="M31">
        <f t="shared" si="8"/>
        <v>4.1159660434202117</v>
      </c>
      <c r="N31">
        <f t="shared" si="9"/>
        <v>6.8599434057003528</v>
      </c>
      <c r="O31">
        <f t="shared" si="10"/>
        <v>59.036243467926482</v>
      </c>
      <c r="P31" t="str">
        <f t="shared" si="11"/>
        <v>\node [above] at (4.12,6.86) {$59.04^\circ$};</v>
      </c>
      <c r="Q31" t="str">
        <f t="shared" si="12"/>
        <v>\draw [-&gt;] (0,0) -- (3.09,5.14); \draw (0,0) -- (4.5,7.5);  \node [right] at (4.5,7.5) {(3,5) $59.04^\circ$};</v>
      </c>
      <c r="R31">
        <f t="shared" si="13"/>
        <v>7.2171669627109427</v>
      </c>
      <c r="S31">
        <f t="shared" si="14"/>
        <v>12.028611604518238</v>
      </c>
      <c r="V31" t="str">
        <f t="shared" si="15"/>
        <v>\draw [-&gt;] (0,0) -- (3.09,5.14); \draw (0,0) -- (7.22,12.03);  \node [right] at (7.22,12.03) {(3,5) $59.04^\circ$};</v>
      </c>
    </row>
    <row r="32" spans="2:22" x14ac:dyDescent="0.35">
      <c r="B32">
        <v>1</v>
      </c>
      <c r="C32">
        <f t="shared" si="0"/>
        <v>1</v>
      </c>
      <c r="D32">
        <f t="shared" si="1"/>
        <v>2</v>
      </c>
      <c r="E32" t="str">
        <f t="shared" si="2"/>
        <v>\draw [-&gt;] (1,2)</v>
      </c>
      <c r="G32">
        <f t="shared" si="3"/>
        <v>2.2360679774997898</v>
      </c>
      <c r="H32">
        <f t="shared" si="4"/>
        <v>2.6832815729997477</v>
      </c>
      <c r="I32">
        <f t="shared" si="5"/>
        <v>5.3665631459994954</v>
      </c>
      <c r="J32" t="str">
        <f t="shared" si="6"/>
        <v xml:space="preserve">\draw [-&gt;] (0,0) -- (2.68,5.37); \draw (0,0) -- (3.58,7.16); </v>
      </c>
      <c r="L32">
        <f t="shared" si="7"/>
        <v>2.2360679774997898</v>
      </c>
      <c r="M32">
        <f t="shared" si="8"/>
        <v>3.5777087639996634</v>
      </c>
      <c r="N32">
        <f t="shared" si="9"/>
        <v>7.1554175279993268</v>
      </c>
      <c r="O32">
        <f t="shared" si="10"/>
        <v>63.43494882292201</v>
      </c>
      <c r="P32" t="str">
        <f t="shared" si="11"/>
        <v>\node [above] at (3.58,7.16) {$63.43^\circ$};</v>
      </c>
      <c r="Q32" t="str">
        <f t="shared" si="12"/>
        <v>\draw [-&gt;] (0,0) -- (2.68,5.37); \draw (0,0) -- (3.14,6.29);  \node [right] at (3.14,6.29) {(1,2) $63.43^\circ$};</v>
      </c>
      <c r="R32">
        <f t="shared" si="13"/>
        <v>6.5662565162523405</v>
      </c>
      <c r="S32">
        <f t="shared" si="14"/>
        <v>13.132513032504681</v>
      </c>
      <c r="V32" t="str">
        <f t="shared" si="15"/>
        <v>\draw [-&gt;] (0,0) -- (2.68,5.37); \draw (0,0) -- (6.57,13.13);  \node [right] at (6.57,13.13) {(1,2) $63.43^\circ$};</v>
      </c>
    </row>
    <row r="33" spans="2:22" x14ac:dyDescent="0.35">
      <c r="B33">
        <v>9</v>
      </c>
      <c r="C33">
        <f t="shared" si="0"/>
        <v>2</v>
      </c>
      <c r="D33">
        <f t="shared" si="1"/>
        <v>4</v>
      </c>
      <c r="E33" t="str">
        <f t="shared" si="2"/>
        <v>\draw [-&gt;] (2,4)</v>
      </c>
      <c r="G33">
        <f t="shared" si="3"/>
        <v>4.4721359549995796</v>
      </c>
      <c r="H33">
        <f t="shared" si="4"/>
        <v>2.6832815729997477</v>
      </c>
      <c r="I33">
        <f t="shared" si="5"/>
        <v>5.3665631459994954</v>
      </c>
      <c r="J33" t="str">
        <f t="shared" si="6"/>
        <v xml:space="preserve">\draw [-&gt;] (0,0) -- (2.68,5.37); \draw (0,0) -- (3.58,7.16); </v>
      </c>
      <c r="L33">
        <f t="shared" si="7"/>
        <v>4.4721359549995796</v>
      </c>
      <c r="M33">
        <f t="shared" si="8"/>
        <v>3.5777087639996634</v>
      </c>
      <c r="N33">
        <f t="shared" si="9"/>
        <v>7.1554175279993268</v>
      </c>
      <c r="O33">
        <f t="shared" si="10"/>
        <v>63.43494882292201</v>
      </c>
      <c r="P33" t="str">
        <f t="shared" si="11"/>
        <v>\node [above] at (3.58,7.16) {$63.43^\circ$};</v>
      </c>
      <c r="Q33" t="str">
        <f t="shared" si="12"/>
        <v>% \draw [-&gt;] (0,0) -- (2.68,5.37); \draw (0,0) -- (3.14,6.29);  \node [right] at (3.14,6.29) {(2,4) $63.43^\circ$};</v>
      </c>
      <c r="R33">
        <f t="shared" si="13"/>
        <v>6.5662565162523405</v>
      </c>
      <c r="S33">
        <f t="shared" si="14"/>
        <v>13.132513032504681</v>
      </c>
      <c r="V33" t="str">
        <f t="shared" si="15"/>
        <v>% \draw [-&gt;] (0,0) -- (2.68,5.37); \draw (0,0) -- (6.57,13.13);  \node [right] at (6.57,13.13) {(2,4) $63.43^\circ$};</v>
      </c>
    </row>
    <row r="34" spans="2:22" x14ac:dyDescent="0.35">
      <c r="B34">
        <v>17</v>
      </c>
      <c r="C34">
        <f t="shared" si="0"/>
        <v>3</v>
      </c>
      <c r="D34">
        <f t="shared" si="1"/>
        <v>6</v>
      </c>
      <c r="E34" t="str">
        <f t="shared" si="2"/>
        <v>\draw [-&gt;] (3,6)</v>
      </c>
      <c r="G34">
        <f t="shared" si="3"/>
        <v>6.7082039324993694</v>
      </c>
      <c r="H34">
        <f t="shared" si="4"/>
        <v>2.6832815729997477</v>
      </c>
      <c r="I34">
        <f t="shared" si="5"/>
        <v>5.3665631459994954</v>
      </c>
      <c r="J34" t="str">
        <f t="shared" si="6"/>
        <v xml:space="preserve">\draw [-&gt;] (0,0) -- (2.68,5.37); \draw (0,0) -- (3.58,7.16); </v>
      </c>
      <c r="L34">
        <f t="shared" si="7"/>
        <v>6.7082039324993694</v>
      </c>
      <c r="M34">
        <f t="shared" si="8"/>
        <v>3.5777087639996634</v>
      </c>
      <c r="N34">
        <f t="shared" si="9"/>
        <v>7.1554175279993268</v>
      </c>
      <c r="O34">
        <f t="shared" si="10"/>
        <v>63.43494882292201</v>
      </c>
      <c r="P34" t="str">
        <f t="shared" si="11"/>
        <v>\node [above] at (3.58,7.16) {$63.43^\circ$};</v>
      </c>
      <c r="Q34" t="str">
        <f t="shared" si="12"/>
        <v>% \draw [-&gt;] (0,0) -- (2.68,5.37); \draw (0,0) -- (3.14,6.29);  \node [right] at (3.14,6.29) {(3,6) $63.43^\circ$};</v>
      </c>
      <c r="R34">
        <f t="shared" si="13"/>
        <v>6.5662565162523405</v>
      </c>
      <c r="S34">
        <f t="shared" si="14"/>
        <v>13.132513032504681</v>
      </c>
      <c r="V34" t="str">
        <f t="shared" si="15"/>
        <v>% \draw [-&gt;] (0,0) -- (2.68,5.37); \draw (0,0) -- (6.57,13.13);  \node [right] at (6.57,13.13) {(3,6) $63.43^\circ$};</v>
      </c>
    </row>
    <row r="35" spans="2:22" x14ac:dyDescent="0.35">
      <c r="B35">
        <v>10</v>
      </c>
      <c r="C35">
        <f t="shared" si="0"/>
        <v>2</v>
      </c>
      <c r="D35">
        <f t="shared" si="1"/>
        <v>5</v>
      </c>
      <c r="E35" t="str">
        <f t="shared" si="2"/>
        <v>\draw [-&gt;] (2,5)</v>
      </c>
      <c r="G35">
        <f t="shared" si="3"/>
        <v>5.3851648071345037</v>
      </c>
      <c r="H35">
        <f t="shared" si="4"/>
        <v>2.2283440581246223</v>
      </c>
      <c r="I35">
        <f t="shared" si="5"/>
        <v>5.5708601453115563</v>
      </c>
      <c r="J35" t="str">
        <f t="shared" si="6"/>
        <v xml:space="preserve">\draw [-&gt;] (0,0) -- (2.23,5.57); \draw (0,0) -- (2.97,7.43); </v>
      </c>
      <c r="L35">
        <f t="shared" si="7"/>
        <v>5.3851648071345037</v>
      </c>
      <c r="M35">
        <f t="shared" si="8"/>
        <v>2.9711254108328298</v>
      </c>
      <c r="N35">
        <f t="shared" si="9"/>
        <v>7.4278135270820753</v>
      </c>
      <c r="O35">
        <f t="shared" si="10"/>
        <v>68.198590513648185</v>
      </c>
      <c r="P35" t="str">
        <f t="shared" si="11"/>
        <v>\node [above] at (2.97,7.43) {$68.2^\circ$};</v>
      </c>
      <c r="Q35" t="str">
        <f t="shared" si="12"/>
        <v>\draw [-&gt;] (0,0) -- (2.23,5.57); \draw (0,0) -- (2.93,7.33);  \node [right] at (2.93,7.33) {(2,5) $68.2^\circ$};</v>
      </c>
      <c r="R35">
        <f t="shared" si="13"/>
        <v>5.7289049281971813</v>
      </c>
      <c r="S35">
        <f t="shared" si="14"/>
        <v>14.322262320492953</v>
      </c>
      <c r="V35" t="str">
        <f t="shared" si="15"/>
        <v>\draw [-&gt;] (0,0) -- (2.23,5.57); \draw (0,0) -- (5.73,14.32);  \node [right] at (5.73,14.32) {(2,5) $68.2^\circ$};</v>
      </c>
    </row>
    <row r="36" spans="2:22" x14ac:dyDescent="0.35">
      <c r="B36">
        <v>2</v>
      </c>
      <c r="C36">
        <f t="shared" si="0"/>
        <v>1</v>
      </c>
      <c r="D36">
        <f t="shared" si="1"/>
        <v>3</v>
      </c>
      <c r="E36" t="str">
        <f t="shared" si="2"/>
        <v>\draw [-&gt;] (1,3)</v>
      </c>
      <c r="G36">
        <f t="shared" si="3"/>
        <v>3.1622776601683795</v>
      </c>
      <c r="H36">
        <f t="shared" si="4"/>
        <v>1.8973665961010275</v>
      </c>
      <c r="I36">
        <f t="shared" si="5"/>
        <v>5.6920997883030822</v>
      </c>
      <c r="J36" t="str">
        <f t="shared" si="6"/>
        <v xml:space="preserve">\draw [-&gt;] (0,0) -- (1.9,5.69); \draw (0,0) -- (2.53,7.59); </v>
      </c>
      <c r="L36">
        <f t="shared" si="7"/>
        <v>3.1622776601683795</v>
      </c>
      <c r="M36">
        <f t="shared" si="8"/>
        <v>2.5298221281347035</v>
      </c>
      <c r="N36">
        <f t="shared" si="9"/>
        <v>7.5894663844041101</v>
      </c>
      <c r="O36">
        <f t="shared" si="10"/>
        <v>71.56505117707799</v>
      </c>
      <c r="P36" t="str">
        <f t="shared" si="11"/>
        <v>\node [above left] at (2.53,7.59) {$71.57^\circ$};</v>
      </c>
      <c r="Q36" t="str">
        <f t="shared" si="12"/>
        <v>\draw [-&gt;] (0,0) -- (1.9,5.69); \draw (0,0) -- (2.75,8.25);  \node [right] at (2.75,8.25) {(1,3) $71.57^\circ$};</v>
      </c>
      <c r="R36">
        <f t="shared" si="13"/>
        <v>5.0497501263116389</v>
      </c>
      <c r="S36">
        <f t="shared" si="14"/>
        <v>15.149250378934916</v>
      </c>
      <c r="V36" t="str">
        <f t="shared" si="15"/>
        <v>\draw [-&gt;] (0,0) -- (1.9,5.69); \draw (0,0) -- (5.05,15.15);  \node [right] at (5.05,15.15) {(1,3) $71.57^\circ$};</v>
      </c>
    </row>
    <row r="37" spans="2:22" x14ac:dyDescent="0.35">
      <c r="B37">
        <v>11</v>
      </c>
      <c r="C37">
        <f t="shared" si="0"/>
        <v>2</v>
      </c>
      <c r="D37">
        <f t="shared" si="1"/>
        <v>6</v>
      </c>
      <c r="E37" t="str">
        <f t="shared" si="2"/>
        <v>\draw [-&gt;] (2,6)</v>
      </c>
      <c r="G37">
        <f t="shared" si="3"/>
        <v>6.324555320336759</v>
      </c>
      <c r="H37">
        <f t="shared" si="4"/>
        <v>1.8973665961010275</v>
      </c>
      <c r="I37">
        <f t="shared" si="5"/>
        <v>5.6920997883030822</v>
      </c>
      <c r="J37" t="str">
        <f t="shared" si="6"/>
        <v xml:space="preserve">\draw [-&gt;] (0,0) -- (1.9,5.69); \draw (0,0) -- (2.53,7.59); </v>
      </c>
      <c r="L37">
        <f t="shared" si="7"/>
        <v>6.324555320336759</v>
      </c>
      <c r="M37">
        <f t="shared" si="8"/>
        <v>2.5298221281347035</v>
      </c>
      <c r="N37">
        <f t="shared" si="9"/>
        <v>7.5894663844041101</v>
      </c>
      <c r="O37">
        <f t="shared" si="10"/>
        <v>71.56505117707799</v>
      </c>
      <c r="P37" t="str">
        <f t="shared" si="11"/>
        <v>\node [above left] at (2.53,7.59) {$71.57^\circ$};</v>
      </c>
      <c r="Q37" t="str">
        <f t="shared" si="12"/>
        <v>% \draw [-&gt;] (0,0) -- (1.9,5.69); \draw (0,0) -- (2.75,8.25);  \node [right] at (2.75,8.25) {(2,6) $71.57^\circ$};</v>
      </c>
      <c r="R37">
        <f t="shared" si="13"/>
        <v>5.0497501263116389</v>
      </c>
      <c r="S37">
        <f t="shared" si="14"/>
        <v>15.149250378934916</v>
      </c>
      <c r="V37" t="str">
        <f t="shared" si="15"/>
        <v>% \draw [-&gt;] (0,0) -- (1.9,5.69); \draw (0,0) -- (5.05,15.15);  \node [right] at (5.05,15.15) {(2,6) $71.57^\circ$};</v>
      </c>
    </row>
    <row r="38" spans="2:22" x14ac:dyDescent="0.35">
      <c r="B38">
        <v>3</v>
      </c>
      <c r="C38">
        <f t="shared" si="0"/>
        <v>1</v>
      </c>
      <c r="D38">
        <f t="shared" si="1"/>
        <v>4</v>
      </c>
      <c r="E38" t="str">
        <f t="shared" si="2"/>
        <v>\draw [-&gt;] (1,4)</v>
      </c>
      <c r="G38">
        <f t="shared" si="3"/>
        <v>4.1231056256176606</v>
      </c>
      <c r="H38">
        <f t="shared" si="4"/>
        <v>1.4552137502179978</v>
      </c>
      <c r="I38">
        <f t="shared" si="5"/>
        <v>5.8208550008719913</v>
      </c>
      <c r="J38" t="str">
        <f t="shared" si="6"/>
        <v xml:space="preserve">\draw [-&gt;] (0,0) -- (1.46,5.82); \draw (0,0) -- (1.94,7.76); </v>
      </c>
      <c r="L38">
        <f t="shared" si="7"/>
        <v>4.1231056256176606</v>
      </c>
      <c r="M38">
        <f t="shared" si="8"/>
        <v>1.9402850002906638</v>
      </c>
      <c r="N38">
        <f t="shared" si="9"/>
        <v>7.761140001162655</v>
      </c>
      <c r="O38">
        <f t="shared" si="10"/>
        <v>75.963756532073532</v>
      </c>
      <c r="P38" t="str">
        <f t="shared" si="11"/>
        <v>\node [above left] at (1.94,7.76) {$75.96^\circ$};</v>
      </c>
      <c r="Q38" t="str">
        <f t="shared" si="12"/>
        <v>\draw [-&gt;] (0,0) -- (1.46,5.82); \draw (0,0) -- (2.44,9.78);  \node [right] at (2.44,9.78) {(1,4) $75.96^\circ$};</v>
      </c>
      <c r="R38">
        <f t="shared" si="13"/>
        <v>4.0495230558595381</v>
      </c>
      <c r="S38">
        <f t="shared" si="14"/>
        <v>16.198092223438152</v>
      </c>
      <c r="V38" t="str">
        <f t="shared" si="15"/>
        <v>\draw [-&gt;] (0,0) -- (1.46,5.82); \draw (0,0) -- (4.05,16.2);  \node [right] at (4.05,16.2) {(1,4) $75.96^\circ$};</v>
      </c>
    </row>
    <row r="39" spans="2:22" x14ac:dyDescent="0.35">
      <c r="B39">
        <v>4</v>
      </c>
      <c r="C39">
        <f t="shared" si="0"/>
        <v>1</v>
      </c>
      <c r="D39">
        <f t="shared" si="1"/>
        <v>5</v>
      </c>
      <c r="E39" t="str">
        <f t="shared" si="2"/>
        <v>\draw [-&gt;] (1,5)</v>
      </c>
      <c r="G39">
        <f t="shared" si="3"/>
        <v>5.0990195135927845</v>
      </c>
      <c r="H39">
        <f t="shared" si="4"/>
        <v>1.1766968108291043</v>
      </c>
      <c r="I39">
        <f t="shared" si="5"/>
        <v>5.8834840541455211</v>
      </c>
      <c r="J39" t="str">
        <f t="shared" si="6"/>
        <v xml:space="preserve">\draw [-&gt;] (0,0) -- (1.18,5.88); \draw (0,0) -- (1.57,7.84); </v>
      </c>
      <c r="L39">
        <f t="shared" si="7"/>
        <v>5.0990195135927845</v>
      </c>
      <c r="M39">
        <f t="shared" si="8"/>
        <v>1.5689290811054724</v>
      </c>
      <c r="N39">
        <f t="shared" si="9"/>
        <v>7.8446454055273618</v>
      </c>
      <c r="O39">
        <f t="shared" si="10"/>
        <v>78.690067525979799</v>
      </c>
      <c r="P39" t="str">
        <f t="shared" si="11"/>
        <v>\node [above left] at (1.57,7.84) {$78.69^\circ$};</v>
      </c>
      <c r="Q39" t="str">
        <f t="shared" si="12"/>
        <v>\draw [-&gt;] (0,0) -- (1.18,5.88); \draw (0,0) -- (2.2,11);  \node [right] at (2.2,11) {(1,5) $78.69^\circ$};</v>
      </c>
      <c r="R39">
        <f t="shared" si="13"/>
        <v>3.3645154688971397</v>
      </c>
      <c r="S39">
        <f t="shared" si="14"/>
        <v>16.822577344485698</v>
      </c>
      <c r="V39" t="str">
        <f t="shared" si="15"/>
        <v>\draw [-&gt;] (0,0) -- (1.18,5.88); \draw (0,0) -- (3.36,16.82);  \node [right] at (3.36,16.82) {(1,5) $78.69^\circ$};</v>
      </c>
    </row>
    <row r="40" spans="2:22" x14ac:dyDescent="0.35">
      <c r="B40">
        <v>5</v>
      </c>
      <c r="C40">
        <f t="shared" si="0"/>
        <v>1</v>
      </c>
      <c r="D40">
        <f t="shared" si="1"/>
        <v>6</v>
      </c>
      <c r="E40" t="str">
        <f t="shared" si="2"/>
        <v>\draw [-&gt;] (1,6)</v>
      </c>
      <c r="G40">
        <f t="shared" si="3"/>
        <v>6.0827625302982193</v>
      </c>
      <c r="H40">
        <f t="shared" si="4"/>
        <v>0.98639392383214375</v>
      </c>
      <c r="I40">
        <f t="shared" si="5"/>
        <v>5.9183635429928625</v>
      </c>
      <c r="J40" t="str">
        <f t="shared" si="6"/>
        <v xml:space="preserve">\draw [-&gt;] (0,0) -- (0.99,5.92); \draw (0,0) -- (1.32,7.89); </v>
      </c>
      <c r="L40">
        <f t="shared" si="7"/>
        <v>6.0827625302982193</v>
      </c>
      <c r="M40">
        <f t="shared" si="8"/>
        <v>1.3151918984428583</v>
      </c>
      <c r="N40">
        <f t="shared" si="9"/>
        <v>7.89115139065715</v>
      </c>
      <c r="O40">
        <f t="shared" si="10"/>
        <v>80.537677791974389</v>
      </c>
      <c r="P40" t="str">
        <f t="shared" si="11"/>
        <v>\node [above left] at (1.32,7.89) {$80.54^\circ$};</v>
      </c>
      <c r="Q40" t="str">
        <f t="shared" si="12"/>
        <v>\draw [-&gt;] (0,0) -- (0.99,5.92); \draw (0,0) -- (2,12);  \node [right] at (2,12) {(1,6) $80.54^\circ$};</v>
      </c>
      <c r="R40">
        <f t="shared" si="13"/>
        <v>2.8719490680273401</v>
      </c>
      <c r="S40">
        <f t="shared" si="14"/>
        <v>17.231694408164039</v>
      </c>
      <c r="V40" t="str">
        <f t="shared" si="15"/>
        <v>\draw [-&gt;] (0,0) -- (0.99,5.92); \draw (0,0) -- (2.87,17.23);  \node [right] at (2.87,17.23) {(1,6) $80.54^\circ$};</v>
      </c>
    </row>
  </sheetData>
  <sortState ref="B2:Q37">
    <sortCondition ref="O2:O37"/>
    <sortCondition ref="C2:C37"/>
    <sortCondition ref="D2:D3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Ex 5.3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Christensen</dc:creator>
  <cp:lastModifiedBy>Joe Christensen</cp:lastModifiedBy>
  <dcterms:created xsi:type="dcterms:W3CDTF">2017-06-14T12:09:35Z</dcterms:created>
  <dcterms:modified xsi:type="dcterms:W3CDTF">2017-08-17T20:51:43Z</dcterms:modified>
</cp:coreProperties>
</file>