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do\Desktop\Nueva carpeta\"/>
    </mc:Choice>
  </mc:AlternateContent>
  <xr:revisionPtr revIDLastSave="0" documentId="13_ncr:1_{E04D350E-ED42-49B4-9A1E-E0ABE5D2D6A3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Métricas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4" i="2" l="1"/>
  <c r="J24" i="2"/>
  <c r="B24" i="2"/>
  <c r="L26" i="2"/>
  <c r="E41" i="2" s="1"/>
  <c r="K26" i="2"/>
  <c r="M26" i="2"/>
  <c r="E33" i="2" s="1"/>
  <c r="G26" i="2"/>
  <c r="F26" i="2"/>
  <c r="E5" i="2"/>
  <c r="E37" i="2" s="1"/>
  <c r="E9" i="2"/>
  <c r="E38" i="2" s="1"/>
  <c r="E13" i="2"/>
  <c r="E39" i="2" s="1"/>
  <c r="E30" i="2"/>
  <c r="J22" i="2"/>
  <c r="N22" i="2"/>
  <c r="J25" i="2"/>
  <c r="N25" i="2" s="1"/>
  <c r="J19" i="2"/>
  <c r="N19" i="2" s="1"/>
  <c r="J20" i="2"/>
  <c r="N20" i="2" s="1"/>
  <c r="J21" i="2"/>
  <c r="N21" i="2" s="1"/>
  <c r="J23" i="2"/>
  <c r="N23" i="2" s="1"/>
  <c r="J18" i="2"/>
  <c r="N18" i="2" s="1"/>
  <c r="B19" i="2"/>
  <c r="B20" i="2"/>
  <c r="B21" i="2"/>
  <c r="B22" i="2"/>
  <c r="B23" i="2"/>
  <c r="B25" i="2"/>
  <c r="B18" i="2"/>
  <c r="E40" i="2"/>
  <c r="N26" i="2" l="1"/>
  <c r="E34" i="2" s="1"/>
  <c r="J26" i="2"/>
  <c r="E42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<sst xmlns="http://schemas.openxmlformats.org/spreadsheetml/2006/main" count="58" uniqueCount="41">
  <si>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</si>
  <si>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</si>
  <si>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</si>
  <si>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</si>
  <si>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</si>
  <si>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</si>
  <si>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</si>
  <si>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</si>
  <si>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</si>
  <si>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</si>
  <si>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</si>
  <si>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</si>
  <si>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</si>
  <si>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</si>
  <si>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</si>
  <si>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</si>
  <si>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</si>
  <si>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</si>
  <si>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</si>
  <si>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</si>
  <si>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</si>
  <si>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</si>
  <si>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</si>
  <si>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</si>
  <si>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</si>
  <si>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</si>
  <si>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</si>
  <si>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</si>
  <si>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</si>
  <si>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</si>
  <si>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</si>
  <si>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</si>
  <si>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</si>
  <si>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</si>
  <si>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Vendedoras Premiadas</t>
  </si>
  <si>
    <t>sumaDeConsecutivos</t>
  </si>
  <si>
    <t>tamanioDeVector</t>
  </si>
  <si>
    <t>ventas</t>
  </si>
  <si>
    <t>leerArchivo</t>
  </si>
  <si>
    <t>Vendedoras</t>
  </si>
  <si>
    <t>obtenerGanadora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</si>
</sst>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1B0E-47F0-916B-893D6680A75A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1B0E-47F0-916B-893D6680A75A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1B0E-47F0-916B-893D6680A75A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1B0E-47F0-916B-893D6680A75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1B0E-47F0-916B-893D6680A75A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1B0E-47F0-916B-893D6680A75A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1.1111111111111072E-2</c:v>
                </c:pt>
                <c:pt idx="1">
                  <c:v>3.1944444444444442E-2</c:v>
                </c:pt>
                <c:pt idx="2">
                  <c:v>4.8611111111110938E-3</c:v>
                </c:pt>
                <c:pt idx="3">
                  <c:v>0</c:v>
                </c:pt>
                <c:pt idx="4">
                  <c:v>2.1527777777777778E-2</c:v>
                </c:pt>
                <c:pt idx="5">
                  <c:v>6.8749999999999867E-2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0E-47F0-916B-893D6680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13" workbookViewId="0">
      <selection activeCell="M24" sqref="M24"/>
    </sheetView>
  </sheetViews>
  <sheetFormatPr baseColWidth="10" defaultColWidth="0" defaultRowHeight="14.4" zeroHeight="1" x14ac:dyDescent="0.3"/>
  <cols>
    <col min="1" max="1" width="1.109375" style="21" customWidth="1"/>
    <col min="2" max="2" width="11.88671875" style="28" customWidth="1"/>
    <col min="3" max="11" width="11.44140625" style="28" customWidth="1"/>
    <col min="12" max="12" width="13" style="28" customWidth="1"/>
    <col min="13" max="14" width="11.44140625" style="28" customWidth="1"/>
    <col min="15" max="15" width="1.109375" style="21" customWidth="1"/>
    <col min="16" max="16384" width="11.44140625" style="28" hidden="1"/>
  </cols>
  <sheetData>
    <row r="1" spans="1:16" s="10" customFormat="1" ht="23.25" customHeight="1" x14ac:dyDescent="0.3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5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3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28.8" x14ac:dyDescent="0.3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" thickBot="1" x14ac:dyDescent="0.35">
      <c r="A5" s="19"/>
      <c r="B5" s="1">
        <v>1.3888888888888888E-2</v>
      </c>
      <c r="C5" s="2">
        <v>0.6791666666666667</v>
      </c>
      <c r="D5" s="2">
        <v>0.69027777777777777</v>
      </c>
      <c r="E5" s="52">
        <f>IFERROR(IF(OR(ISBLANK(C5),ISBLANK(D5)),"Completar",IF(D5&gt;=C5,D5-C5,"Error")),"Error")</f>
        <v>1.1111111111111072E-2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3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28.8" x14ac:dyDescent="0.3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" thickBot="1" x14ac:dyDescent="0.35">
      <c r="A9" s="19"/>
      <c r="B9" s="1">
        <v>2.0833333333333332E-2</v>
      </c>
      <c r="C9" s="2">
        <v>0.69027777777777777</v>
      </c>
      <c r="D9" s="2">
        <v>0.72222222222222221</v>
      </c>
      <c r="E9" s="52">
        <f>IFERROR(IF(OR(ISBLANK(C9),ISBLANK(D9)),"Completar",IF(D9&gt;=C9,D9-C9,"Error")),"Error")</f>
        <v>3.1944444444444442E-2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3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28.8" x14ac:dyDescent="0.3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" thickBot="1" x14ac:dyDescent="0.35">
      <c r="A13" s="19"/>
      <c r="B13" s="1">
        <v>2.0833333333333332E-2</v>
      </c>
      <c r="C13" s="2">
        <v>0.83888888888888891</v>
      </c>
      <c r="D13" s="2">
        <v>0.84375</v>
      </c>
      <c r="E13" s="52">
        <f>IFERROR(IF(OR(ISBLANK(C13),ISBLANK(D13)),"Completar",IF(D13&gt;=C13,D13-C13,"Error")),"Error")</f>
        <v>4.8611111111110938E-3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3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3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28.8" x14ac:dyDescent="0.3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3">
      <c r="A18" s="19"/>
      <c r="B18" s="44">
        <f>ROW($B18)-16</f>
        <v>2</v>
      </c>
      <c r="C18" s="79" t="s">
        <v>37</v>
      </c>
      <c r="D18" s="79"/>
      <c r="E18" s="80"/>
      <c r="F18" s="3">
        <v>2</v>
      </c>
      <c r="G18" s="4">
        <v>2.0833333333333333E-3</v>
      </c>
      <c r="H18" s="5">
        <v>0.86458333333333337</v>
      </c>
      <c r="I18" s="6">
        <v>0.86736111111111114</v>
      </c>
      <c r="J18" s="53">
        <f>IFERROR(IF(OR(ISBLANK(H18),ISBLANK(I18)),"",IF(I18&gt;=H18,I18-H18,"Error")),"Error")</f>
        <v>2.7777777777777679E-3</v>
      </c>
      <c r="K18" s="7">
        <v>1</v>
      </c>
      <c r="L18" s="8">
        <v>6.9444444444444447E-4</v>
      </c>
      <c r="M18" s="9">
        <v>3</v>
      </c>
      <c r="N18" s="54">
        <f>IFERROR(IF(OR(J18="",ISBLANK(L18)),"",J18+L18),"Error")</f>
        <v>3.4722222222222125E-3</v>
      </c>
      <c r="O18" s="19"/>
      <c r="P18" s="22"/>
    </row>
    <row r="19" spans="1:16" s="23" customFormat="1" x14ac:dyDescent="0.3">
      <c r="A19" s="19"/>
      <c r="B19" s="44">
        <f t="shared" ref="B19:B25" si="0">ROW($B19)-16</f>
        <v>3</v>
      </c>
      <c r="C19" s="79" t="s">
        <v>35</v>
      </c>
      <c r="D19" s="79"/>
      <c r="E19" s="80"/>
      <c r="F19" s="3">
        <v>15</v>
      </c>
      <c r="G19" s="4">
        <v>1.0416666666666666E-2</v>
      </c>
      <c r="H19" s="5">
        <v>0.84652777777777777</v>
      </c>
      <c r="I19" s="6">
        <v>0.8534722222222223</v>
      </c>
      <c r="J19" s="53">
        <f t="shared" ref="J19:J24" si="1">IFERROR(IF(OR(ISBLANK(H19),ISBLANK(I19)),"",IF(I19&gt;=H19,I19-H19,"Error")),"Error")</f>
        <v>6.9444444444445308E-3</v>
      </c>
      <c r="K19" s="7">
        <v>0</v>
      </c>
      <c r="L19" s="8">
        <v>0</v>
      </c>
      <c r="M19" s="9">
        <v>12</v>
      </c>
      <c r="N19" s="54">
        <f t="shared" ref="N19:N25" si="2">IFERROR(IF(OR(J19="",ISBLANK(L19)),"",J19+L19),"Error")</f>
        <v>6.9444444444445308E-3</v>
      </c>
      <c r="O19" s="19"/>
      <c r="P19" s="22"/>
    </row>
    <row r="20" spans="1:16" s="23" customFormat="1" x14ac:dyDescent="0.3">
      <c r="A20" s="19"/>
      <c r="B20" s="44">
        <f t="shared" si="0"/>
        <v>4</v>
      </c>
      <c r="C20" s="79" t="s">
        <v>36</v>
      </c>
      <c r="D20" s="79"/>
      <c r="E20" s="80"/>
      <c r="F20" s="3">
        <v>2</v>
      </c>
      <c r="G20" s="4">
        <v>2.0833333333333333E-3</v>
      </c>
      <c r="H20" s="5">
        <v>0.8534722222222223</v>
      </c>
      <c r="I20" s="6">
        <v>0.86736111111111114</v>
      </c>
      <c r="J20" s="53">
        <f t="shared" si="1"/>
        <v>1.388888888888884E-2</v>
      </c>
      <c r="K20" s="7">
        <v>1</v>
      </c>
      <c r="L20" s="8">
        <v>1.0416666666666666E-2</v>
      </c>
      <c r="M20" s="9">
        <v>3</v>
      </c>
      <c r="N20" s="54">
        <f t="shared" si="2"/>
        <v>2.4305555555555504E-2</v>
      </c>
      <c r="O20" s="19"/>
      <c r="P20" s="22"/>
    </row>
    <row r="21" spans="1:16" s="23" customFormat="1" x14ac:dyDescent="0.3">
      <c r="A21" s="19"/>
      <c r="B21" s="44">
        <f t="shared" si="0"/>
        <v>5</v>
      </c>
      <c r="C21" s="79" t="s">
        <v>38</v>
      </c>
      <c r="D21" s="79"/>
      <c r="E21" s="80"/>
      <c r="F21" s="3">
        <v>10</v>
      </c>
      <c r="G21" s="4">
        <v>5.5555555555555558E-3</v>
      </c>
      <c r="H21" s="5">
        <v>0.86944444444444446</v>
      </c>
      <c r="I21" s="6">
        <v>0.88124999999999998</v>
      </c>
      <c r="J21" s="53">
        <f t="shared" si="1"/>
        <v>1.1805555555555514E-2</v>
      </c>
      <c r="K21" s="7">
        <v>0</v>
      </c>
      <c r="L21" s="8">
        <v>0</v>
      </c>
      <c r="M21" s="9">
        <v>17</v>
      </c>
      <c r="N21" s="54">
        <f t="shared" si="2"/>
        <v>1.1805555555555514E-2</v>
      </c>
      <c r="O21" s="19"/>
      <c r="P21" s="22"/>
    </row>
    <row r="22" spans="1:16" s="23" customFormat="1" x14ac:dyDescent="0.3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3">
      <c r="A23" s="19"/>
      <c r="B23" s="44">
        <f t="shared" si="0"/>
        <v>7</v>
      </c>
      <c r="C23" s="79" t="s">
        <v>39</v>
      </c>
      <c r="D23" s="79"/>
      <c r="E23" s="80"/>
      <c r="F23" s="3">
        <v>2</v>
      </c>
      <c r="G23" s="4">
        <v>2.7777777777777779E-3</v>
      </c>
      <c r="H23" s="5">
        <v>0.88194444444444453</v>
      </c>
      <c r="I23" s="6">
        <v>0.8847222222222223</v>
      </c>
      <c r="J23" s="53">
        <f t="shared" si="1"/>
        <v>2.7777777777777679E-3</v>
      </c>
      <c r="K23" s="7">
        <v>0</v>
      </c>
      <c r="L23" s="8">
        <v>0</v>
      </c>
      <c r="M23" s="9">
        <v>3</v>
      </c>
      <c r="N23" s="54">
        <f t="shared" si="2"/>
        <v>2.7777777777777679E-3</v>
      </c>
      <c r="O23" s="19"/>
      <c r="P23" s="22"/>
    </row>
    <row r="24" spans="1:16" s="23" customFormat="1" x14ac:dyDescent="0.3">
      <c r="A24" s="19"/>
      <c r="B24" s="44">
        <f t="shared" si="0"/>
        <v>8</v>
      </c>
      <c r="C24" s="79" t="s">
        <v>40</v>
      </c>
      <c r="D24" s="79"/>
      <c r="E24" s="80"/>
      <c r="F24" s="3">
        <v>25</v>
      </c>
      <c r="G24" s="4">
        <v>2.0833333333333332E-2</v>
      </c>
      <c r="H24" s="5">
        <v>0.88680555555555562</v>
      </c>
      <c r="I24" s="6">
        <v>0.91736111111111107</v>
      </c>
      <c r="J24" s="53">
        <f t="shared" si="1"/>
        <v>3.0555555555555447E-2</v>
      </c>
      <c r="K24" s="7">
        <v>2</v>
      </c>
      <c r="L24" s="8">
        <v>1.0416666666666666E-2</v>
      </c>
      <c r="M24" s="9">
        <v>35</v>
      </c>
      <c r="N24" s="54">
        <f t="shared" si="2"/>
        <v>4.0972222222222111E-2</v>
      </c>
      <c r="O24" s="19"/>
      <c r="P24" s="22"/>
    </row>
    <row r="25" spans="1:16" s="23" customFormat="1" x14ac:dyDescent="0.3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" thickBot="1" x14ac:dyDescent="0.35">
      <c r="A26" s="14"/>
      <c r="B26" s="91" t="s">
        <v>33</v>
      </c>
      <c r="C26" s="92"/>
      <c r="D26" s="92"/>
      <c r="E26" s="93"/>
      <c r="F26" s="45">
        <f>IF(SUM(F18:F25)=0,"Completar",SUM(F18:F25))</f>
        <v>56</v>
      </c>
      <c r="G26" s="46">
        <f>IF(SUM(G18:G25)=0,"Completar",SUM(G18:G25))</f>
        <v>4.3749999999999997E-2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6.8749999999999867E-2</v>
      </c>
      <c r="K26" s="50">
        <f>SUM(K18:K25)</f>
        <v>4</v>
      </c>
      <c r="L26" s="46">
        <f>SUM(L18:L25)</f>
        <v>2.1527777777777778E-2</v>
      </c>
      <c r="M26" s="51">
        <f>IF(SUM(M18:M25)=0,"Completar",SUM(M18:M25))</f>
        <v>73</v>
      </c>
      <c r="N26" s="52">
        <f>IF(OR(COUNTIF(N18:N25,"Error")&gt;0,COUNTIF(N18:N25,"Completar")&gt;0),"Error",IF(SUM(N18:N25)=0,"Completar",SUM(N18:N25)))</f>
        <v>9.0277777777777651E-2</v>
      </c>
      <c r="O26" s="14"/>
      <c r="P26" s="26"/>
    </row>
    <row r="27" spans="1:16" s="24" customFormat="1" ht="6" customHeight="1" thickBot="1" x14ac:dyDescent="0.35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3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28.8" x14ac:dyDescent="0.3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" thickBot="1" x14ac:dyDescent="0.35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3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3">
      <c r="B33" s="70" t="s">
        <v>22</v>
      </c>
      <c r="C33" s="71"/>
      <c r="D33" s="72"/>
      <c r="E33" s="81">
        <f>M26</f>
        <v>73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3">
      <c r="B34" s="70" t="s">
        <v>23</v>
      </c>
      <c r="C34" s="71"/>
      <c r="D34" s="72"/>
      <c r="E34" s="83">
        <f>IF(M26="Completar","Completar",IFERROR(M26/(N26*24),"Error"))</f>
        <v>33.692307692307743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3">
      <c r="B35" s="70" t="s">
        <v>21</v>
      </c>
      <c r="C35" s="71"/>
      <c r="D35" s="72"/>
      <c r="E35" s="81">
        <f>IF(K26=0,0,IFERROR(ROUNDUP(K26/(M26/100),0),"Error"))</f>
        <v>6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3">
      <c r="B36" s="70" t="s">
        <v>24</v>
      </c>
      <c r="C36" s="71"/>
      <c r="D36" s="72"/>
      <c r="E36" s="68">
        <f>IF(K26=0,0,IFERROR(K26/M26,"Error"))</f>
        <v>5.4794520547945202E-2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3">
      <c r="B37" s="70" t="s">
        <v>27</v>
      </c>
      <c r="C37" s="71"/>
      <c r="D37" s="72"/>
      <c r="E37" s="57">
        <f>E5</f>
        <v>1.1111111111111072E-2</v>
      </c>
      <c r="F37" s="58">
        <f>IF(E37="Completar",E37,IFERROR(E37/$E$43,"Error"))</f>
        <v>8.0402010050251077E-2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3">
      <c r="B38" s="70" t="s">
        <v>28</v>
      </c>
      <c r="C38" s="71"/>
      <c r="D38" s="72"/>
      <c r="E38" s="57">
        <f>E9</f>
        <v>3.1944444444444442E-2</v>
      </c>
      <c r="F38" s="58">
        <f>IF(E38="Completar",E38,IFERROR(E38/$E$43,"Error"))</f>
        <v>0.23115577889447264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3">
      <c r="B39" s="70" t="s">
        <v>31</v>
      </c>
      <c r="C39" s="71"/>
      <c r="D39" s="72"/>
      <c r="E39" s="57">
        <f>E13</f>
        <v>4.8611111111110938E-3</v>
      </c>
      <c r="F39" s="58">
        <f t="shared" ref="F39" si="3">IF(E39="Completar",E39,IFERROR(E39/$E$43,"Error"))</f>
        <v>3.5175879396984848E-2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3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3">
      <c r="B41" s="70" t="s">
        <v>25</v>
      </c>
      <c r="C41" s="71"/>
      <c r="D41" s="72"/>
      <c r="E41" s="57">
        <f>L26</f>
        <v>2.1527777777777778E-2</v>
      </c>
      <c r="F41" s="58">
        <f>IF(E41="Completar",E41,IFERROR(E41/$E$43,"Completar"))</f>
        <v>0.15577889447236201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3">
      <c r="B42" s="70" t="s">
        <v>26</v>
      </c>
      <c r="C42" s="71"/>
      <c r="D42" s="72"/>
      <c r="E42" s="57">
        <f>J26</f>
        <v>6.8749999999999867E-2</v>
      </c>
      <c r="F42" s="58">
        <f>IF(E42="Completar",E42,IFERROR(E42/$E$43,"Completar"))</f>
        <v>0.49748743718592936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5">
      <c r="B43" s="76" t="s">
        <v>6</v>
      </c>
      <c r="C43" s="77"/>
      <c r="D43" s="78"/>
      <c r="E43" s="73">
        <f>IF(COUNTIF(E37:E42,"Error")&gt;0,"Error",IF(SUM(E37:E42)=0,"Completar",SUM(E37:E42)))</f>
        <v>0.13819444444444426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3">
      <c r="A44" s="21"/>
      <c r="O44" s="21"/>
    </row>
    <row r="45" spans="1:15" hidden="1" x14ac:dyDescent="0.3"/>
    <row r="46" spans="1:15" hidden="1" x14ac:dyDescent="0.3"/>
    <row r="47" spans="1:15" hidden="1" x14ac:dyDescent="0.3"/>
    <row r="48" spans="1:15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guido</cp:lastModifiedBy>
  <dcterms:created xsi:type="dcterms:W3CDTF">2014-04-14T14:00:11Z</dcterms:created>
  <dcterms:modified xsi:type="dcterms:W3CDTF">2018-09-26T01:35:42Z</dcterms:modified>
</cp:coreProperties>
</file>