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630" windowWidth="11295" windowHeight="8850" activeTab="1"/>
  </bookViews>
  <sheets>
    <sheet name="Intro" sheetId="10" r:id="rId1"/>
    <sheet name="URLs" sheetId="9" r:id="rId2"/>
    <sheet name="Sample" sheetId="1" r:id="rId3"/>
    <sheet name="General Rules" sheetId="2" r:id="rId4"/>
    <sheet name="Key for SER Input" sheetId="5" r:id="rId5"/>
    <sheet name="Help" sheetId="3" r:id="rId6"/>
    <sheet name="License" sheetId="4" r:id="rId7"/>
  </sheets>
  <calcPr calcId="145621"/>
</workbook>
</file>

<file path=xl/calcChain.xml><?xml version="1.0" encoding="utf-8"?>
<calcChain xmlns="http://schemas.openxmlformats.org/spreadsheetml/2006/main">
  <c r="E90" i="1" l="1"/>
  <c r="E154" i="1" l="1"/>
  <c r="E152" i="1"/>
  <c r="E158" i="1" l="1"/>
  <c r="E101" i="1"/>
  <c r="E150" i="1" s="1"/>
  <c r="E89" i="1"/>
  <c r="E149" i="1" s="1"/>
  <c r="E96" i="1"/>
  <c r="E148" i="1" s="1"/>
  <c r="E84" i="1"/>
  <c r="E153" i="1" l="1"/>
  <c r="E147" i="1"/>
  <c r="E155" i="1" s="1"/>
  <c r="E54" i="1"/>
  <c r="E159" i="1" l="1"/>
  <c r="F56" i="1"/>
  <c r="F54" i="1"/>
  <c r="F53" i="1"/>
  <c r="F48" i="1"/>
  <c r="F22" i="1"/>
  <c r="F23" i="1" s="1"/>
  <c r="F58" i="1" l="1"/>
  <c r="F59" i="1" s="1"/>
  <c r="F60" i="1" s="1"/>
  <c r="F61" i="1" s="1"/>
  <c r="F55" i="1"/>
  <c r="F64" i="1" s="1"/>
  <c r="F52" i="1"/>
  <c r="F65" i="1" l="1"/>
  <c r="F63" i="1"/>
  <c r="E53" i="1" l="1"/>
  <c r="E56" i="1"/>
  <c r="E37" i="1" l="1"/>
  <c r="E36" i="1"/>
  <c r="E22" i="1"/>
  <c r="E48" i="1" l="1"/>
  <c r="E23" i="1"/>
  <c r="E52" i="1" s="1"/>
  <c r="E55" i="1" l="1"/>
  <c r="E58" i="1"/>
  <c r="E59" i="1" s="1"/>
  <c r="E60" i="1" s="1"/>
  <c r="E61" i="1" l="1"/>
  <c r="E164" i="1"/>
  <c r="E64" i="1"/>
  <c r="E63" i="1"/>
  <c r="E65" i="1"/>
  <c r="E165" i="1" l="1"/>
  <c r="E163" i="1"/>
  <c r="E162" i="1" s="1"/>
</calcChain>
</file>

<file path=xl/comments1.xml><?xml version="1.0" encoding="utf-8"?>
<comments xmlns="http://schemas.openxmlformats.org/spreadsheetml/2006/main">
  <authors>
    <author>Olinga Taeed</author>
  </authors>
  <commentList>
    <comment ref="E3" authorId="0">
      <text>
        <r>
          <rPr>
            <sz val="9"/>
            <color indexed="81"/>
            <rFont val="Tahoma"/>
            <charset val="1"/>
          </rPr>
          <t xml:space="preserve">Name of Organisation
</t>
        </r>
      </text>
    </comment>
    <comment ref="H3" authorId="0">
      <text>
        <r>
          <rPr>
            <sz val="9"/>
            <color indexed="81"/>
            <rFont val="Tahoma"/>
            <family val="2"/>
          </rPr>
          <t>Another organisation or company</t>
        </r>
      </text>
    </comment>
    <comment ref="A6" authorId="0">
      <text>
        <r>
          <rPr>
            <sz val="9"/>
            <color indexed="81"/>
            <rFont val="Tahoma"/>
            <family val="2"/>
          </rPr>
          <t>Name of the person writing the column</t>
        </r>
        <r>
          <rPr>
            <sz val="9"/>
            <color indexed="81"/>
            <rFont val="Tahoma"/>
            <charset val="1"/>
          </rPr>
          <t xml:space="preserve">
</t>
        </r>
      </text>
    </comment>
    <comment ref="A7" authorId="0">
      <text>
        <r>
          <rPr>
            <sz val="9"/>
            <color indexed="81"/>
            <rFont val="Tahoma"/>
            <family val="2"/>
          </rPr>
          <t>Leave blank</t>
        </r>
      </text>
    </comment>
    <comment ref="A8" authorId="0">
      <text>
        <r>
          <rPr>
            <sz val="9"/>
            <color indexed="81"/>
            <rFont val="Tahoma"/>
            <family val="2"/>
          </rPr>
          <t>Date completed (final)</t>
        </r>
      </text>
    </comment>
    <comment ref="A14" authorId="0">
      <text>
        <r>
          <rPr>
            <b/>
            <sz val="9"/>
            <color indexed="81"/>
            <rFont val="Tahoma"/>
            <charset val="1"/>
          </rPr>
          <t>CSR Video if it exists</t>
        </r>
      </text>
    </comment>
    <comment ref="A15" authorId="0">
      <text>
        <r>
          <rPr>
            <sz val="9"/>
            <color indexed="81"/>
            <rFont val="Tahoma"/>
            <family val="2"/>
          </rPr>
          <t>If converting put forex rate here</t>
        </r>
        <r>
          <rPr>
            <sz val="9"/>
            <color indexed="81"/>
            <rFont val="Tahoma"/>
            <charset val="1"/>
          </rPr>
          <t xml:space="preserve">
</t>
        </r>
      </text>
    </comment>
    <comment ref="A16" authorId="0">
      <text>
        <r>
          <rPr>
            <sz val="9"/>
            <color indexed="81"/>
            <rFont val="Tahoma"/>
            <charset val="1"/>
          </rPr>
          <t xml:space="preserve">Date the organisation themselves gave information
</t>
        </r>
      </text>
    </comment>
    <comment ref="D17" authorId="0">
      <text>
        <r>
          <rPr>
            <sz val="9"/>
            <color indexed="81"/>
            <rFont val="Tahoma"/>
            <family val="2"/>
          </rPr>
          <t>Take note of the units, convert if necessary</t>
        </r>
      </text>
    </comment>
    <comment ref="A18" authorId="0">
      <text>
        <r>
          <rPr>
            <b/>
            <sz val="9"/>
            <color indexed="81"/>
            <rFont val="Tahoma"/>
            <charset val="1"/>
          </rPr>
          <t>Olinga Taeed:</t>
        </r>
        <r>
          <rPr>
            <sz val="9"/>
            <color indexed="81"/>
            <rFont val="Tahoma"/>
            <charset val="1"/>
          </rPr>
          <t xml:space="preserve">
To do Sentiment Analysis on www.socialmention.com use quotations "__" if the organisation name or brand is more than one word </t>
        </r>
      </text>
    </comment>
    <comment ref="B18" authorId="0">
      <text>
        <r>
          <rPr>
            <sz val="9"/>
            <color indexed="81"/>
            <rFont val="Tahoma"/>
            <family val="2"/>
          </rPr>
          <t>Date www.socialmention.com completed (must be a Sunday)</t>
        </r>
      </text>
    </comment>
    <comment ref="B19" authorId="0">
      <text>
        <r>
          <rPr>
            <sz val="9"/>
            <color indexed="81"/>
            <rFont val="Tahoma"/>
            <family val="2"/>
          </rPr>
          <t>Result from www.socialmention.com</t>
        </r>
      </text>
    </comment>
    <comment ref="B20" authorId="0">
      <text>
        <r>
          <rPr>
            <sz val="9"/>
            <color indexed="81"/>
            <rFont val="Tahoma"/>
            <family val="2"/>
          </rPr>
          <t>Result from www.socialmention.com</t>
        </r>
      </text>
    </comment>
    <comment ref="B21" authorId="0">
      <text>
        <r>
          <rPr>
            <sz val="9"/>
            <color indexed="81"/>
            <rFont val="Tahoma"/>
            <family val="2"/>
          </rPr>
          <t>Result from www.socialmention.com</t>
        </r>
      </text>
    </comment>
    <comment ref="B22" authorId="0">
      <text>
        <r>
          <rPr>
            <sz val="9"/>
            <color indexed="81"/>
            <rFont val="Tahoma"/>
            <family val="2"/>
          </rPr>
          <t>Calculated</t>
        </r>
      </text>
    </comment>
    <comment ref="B23" authorId="0">
      <text>
        <r>
          <rPr>
            <sz val="9"/>
            <color indexed="81"/>
            <rFont val="Tahoma"/>
            <family val="2"/>
          </rPr>
          <t>Calculated</t>
        </r>
      </text>
    </comment>
    <comment ref="B25" authorId="0">
      <text>
        <r>
          <rPr>
            <sz val="9"/>
            <color indexed="81"/>
            <rFont val="Tahoma"/>
            <family val="2"/>
          </rPr>
          <t>CSR (corporate social responsibility) spend by the organisation</t>
        </r>
      </text>
    </comment>
    <comment ref="B26" authorId="0">
      <text>
        <r>
          <rPr>
            <sz val="9"/>
            <color indexed="81"/>
            <rFont val="Tahoma"/>
            <family val="2"/>
          </rPr>
          <t xml:space="preserve">Leave as 0 </t>
        </r>
      </text>
    </comment>
    <comment ref="B27" authorId="0">
      <text>
        <r>
          <rPr>
            <sz val="9"/>
            <color indexed="81"/>
            <rFont val="Tahoma"/>
            <family val="2"/>
          </rPr>
          <t>Number of shares</t>
        </r>
      </text>
    </comment>
    <comment ref="B28" authorId="0">
      <text>
        <r>
          <rPr>
            <sz val="9"/>
            <color indexed="81"/>
            <rFont val="Tahoma"/>
            <family val="2"/>
          </rPr>
          <t>Capitalisation of the company (if quoted on stock market) or Net Asset Value (if not quoted)</t>
        </r>
      </text>
    </comment>
    <comment ref="B29" authorId="0">
      <text>
        <r>
          <rPr>
            <sz val="9"/>
            <color indexed="81"/>
            <rFont val="Tahoma"/>
            <family val="2"/>
          </rPr>
          <t xml:space="preserve">Number of staff
</t>
        </r>
      </text>
    </comment>
    <comment ref="B30" authorId="0">
      <text>
        <r>
          <rPr>
            <sz val="9"/>
            <color indexed="81"/>
            <rFont val="Tahoma"/>
            <family val="2"/>
          </rPr>
          <t>Carbon reduction in the past 12 months</t>
        </r>
      </text>
    </comment>
    <comment ref="B31" authorId="0">
      <text>
        <r>
          <rPr>
            <sz val="9"/>
            <color indexed="81"/>
            <rFont val="Tahoma"/>
            <family val="2"/>
          </rPr>
          <t>Carbon offset in last 12 months</t>
        </r>
      </text>
    </comment>
    <comment ref="B32" authorId="0">
      <text>
        <r>
          <rPr>
            <sz val="9"/>
            <color indexed="81"/>
            <rFont val="Tahoma"/>
            <family val="2"/>
          </rPr>
          <t>Calculated</t>
        </r>
      </text>
    </comment>
    <comment ref="A35" authorId="0">
      <text>
        <r>
          <rPr>
            <sz val="9"/>
            <color indexed="81"/>
            <rFont val="Tahoma"/>
            <family val="2"/>
          </rPr>
          <t>List number of people in each project affected by the organisation, also make note of each project for reference</t>
        </r>
      </text>
    </comment>
    <comment ref="A50" authorId="0">
      <text>
        <r>
          <rPr>
            <sz val="9"/>
            <color indexed="81"/>
            <rFont val="Tahoma"/>
            <family val="2"/>
          </rPr>
          <t>Sometimes the organisation invests money and resources, which leverages other amounts of monies from other organisations (eg. matched funding. This is the extra money leveraged through other organisations</t>
        </r>
      </text>
    </comment>
    <comment ref="A52" authorId="0">
      <text>
        <r>
          <rPr>
            <sz val="9"/>
            <color indexed="81"/>
            <rFont val="Tahoma"/>
            <family val="2"/>
          </rPr>
          <t>Calculated</t>
        </r>
      </text>
    </comment>
    <comment ref="A53" authorId="0">
      <text>
        <r>
          <rPr>
            <sz val="9"/>
            <color indexed="81"/>
            <rFont val="Tahoma"/>
            <family val="2"/>
          </rPr>
          <t>Calculated</t>
        </r>
      </text>
    </comment>
    <comment ref="A54" authorId="0">
      <text>
        <r>
          <rPr>
            <sz val="9"/>
            <color indexed="81"/>
            <rFont val="Tahoma"/>
            <family val="2"/>
          </rPr>
          <t>Calculated</t>
        </r>
      </text>
    </comment>
    <comment ref="A55" authorId="0">
      <text>
        <r>
          <rPr>
            <sz val="9"/>
            <color indexed="81"/>
            <rFont val="Tahoma"/>
            <family val="2"/>
          </rPr>
          <t>Calculated</t>
        </r>
      </text>
    </comment>
    <comment ref="A56" authorId="0">
      <text>
        <r>
          <rPr>
            <sz val="9"/>
            <color indexed="81"/>
            <rFont val="Tahoma"/>
            <family val="2"/>
          </rPr>
          <t xml:space="preserve">Calculated
</t>
        </r>
      </text>
    </comment>
    <comment ref="A58" authorId="0">
      <text>
        <r>
          <rPr>
            <sz val="9"/>
            <color indexed="81"/>
            <rFont val="Tahoma"/>
            <family val="2"/>
          </rPr>
          <t>Calculated</t>
        </r>
      </text>
    </comment>
    <comment ref="A59" authorId="0">
      <text>
        <r>
          <rPr>
            <sz val="9"/>
            <color indexed="81"/>
            <rFont val="Tahoma"/>
            <family val="2"/>
          </rPr>
          <t>Calculated</t>
        </r>
      </text>
    </comment>
    <comment ref="A60" authorId="0">
      <text>
        <r>
          <rPr>
            <sz val="9"/>
            <color indexed="81"/>
            <rFont val="Tahoma"/>
            <family val="2"/>
          </rPr>
          <t>Calculated</t>
        </r>
      </text>
    </comment>
    <comment ref="A61" authorId="0">
      <text>
        <r>
          <rPr>
            <sz val="9"/>
            <color indexed="81"/>
            <rFont val="Tahoma"/>
            <family val="2"/>
          </rPr>
          <t>Calculated</t>
        </r>
      </text>
    </comment>
    <comment ref="A63" authorId="0">
      <text>
        <r>
          <rPr>
            <sz val="9"/>
            <color indexed="81"/>
            <rFont val="Tahoma"/>
            <family val="2"/>
          </rPr>
          <t>Calculated</t>
        </r>
      </text>
    </comment>
    <comment ref="A64" authorId="0">
      <text>
        <r>
          <rPr>
            <sz val="9"/>
            <color indexed="81"/>
            <rFont val="Tahoma"/>
            <family val="2"/>
          </rPr>
          <t>Calculated</t>
        </r>
      </text>
    </comment>
    <comment ref="A65" authorId="0">
      <text>
        <r>
          <rPr>
            <sz val="9"/>
            <color indexed="81"/>
            <rFont val="Tahoma"/>
            <family val="2"/>
          </rPr>
          <t>Calculated</t>
        </r>
      </text>
    </comment>
    <comment ref="A68" authorId="0">
      <text>
        <r>
          <rPr>
            <sz val="9"/>
            <color indexed="81"/>
            <rFont val="Tahoma"/>
            <family val="2"/>
          </rPr>
          <t>Comments and guidance to supervisor/moderator - but only if required. Any statements on problems, missing data, place here.</t>
        </r>
      </text>
    </comment>
    <comment ref="A168" authorId="0">
      <text>
        <r>
          <rPr>
            <sz val="9"/>
            <color indexed="81"/>
            <rFont val="Tahoma"/>
            <family val="2"/>
          </rPr>
          <t>Comments and guidance to supervisor/moderator - but only if required. Any statements on problems, missing data, place here.</t>
        </r>
      </text>
    </comment>
  </commentList>
</comments>
</file>

<file path=xl/sharedStrings.xml><?xml version="1.0" encoding="utf-8"?>
<sst xmlns="http://schemas.openxmlformats.org/spreadsheetml/2006/main" count="376" uniqueCount="277">
  <si>
    <t>Barclays</t>
  </si>
  <si>
    <t>Sentiment</t>
  </si>
  <si>
    <t>Positive</t>
  </si>
  <si>
    <t>Neutral</t>
  </si>
  <si>
    <t>Negative</t>
  </si>
  <si>
    <t>CSR</t>
  </si>
  <si>
    <t>Shares</t>
  </si>
  <si>
    <t>People</t>
  </si>
  <si>
    <t>subtotal</t>
  </si>
  <si>
    <t>Total</t>
  </si>
  <si>
    <t>Pos/Total</t>
  </si>
  <si>
    <t>Money leveraged</t>
  </si>
  <si>
    <t>Staff</t>
  </si>
  <si>
    <t>Carbon reduction t</t>
  </si>
  <si>
    <r>
      <t>Capitalization/</t>
    </r>
    <r>
      <rPr>
        <b/>
        <sz val="11"/>
        <color rgb="FFFF0000"/>
        <rFont val="Calibri"/>
        <family val="2"/>
        <scheme val="minor"/>
      </rPr>
      <t>NAV</t>
    </r>
  </si>
  <si>
    <t>Increase in Market Cap/NAV</t>
  </si>
  <si>
    <t>#</t>
  </si>
  <si>
    <t>Ratio</t>
  </si>
  <si>
    <t>%</t>
  </si>
  <si>
    <t>£m</t>
  </si>
  <si>
    <t>#m</t>
  </si>
  <si>
    <t>UNITS</t>
  </si>
  <si>
    <t>tCO2e</t>
  </si>
  <si>
    <t>Value tCO2e</t>
  </si>
  <si>
    <t>£</t>
  </si>
  <si>
    <t>Reported</t>
  </si>
  <si>
    <t>SI by calculation</t>
  </si>
  <si>
    <t>Added Social Value</t>
  </si>
  <si>
    <t>Carbon offset</t>
  </si>
  <si>
    <t>nontraded</t>
  </si>
  <si>
    <t>traded</t>
  </si>
  <si>
    <t>SER</t>
  </si>
  <si>
    <t>Cash Generated+Invested</t>
  </si>
  <si>
    <t>CSR spend</t>
  </si>
  <si>
    <t>Environmental</t>
  </si>
  <si>
    <t>Positive Sentiment</t>
  </si>
  <si>
    <t>Date</t>
  </si>
  <si>
    <t>Deg of Separation</t>
  </si>
  <si>
    <t>Submitted</t>
  </si>
  <si>
    <t>Author</t>
  </si>
  <si>
    <t>Organisation Submission</t>
  </si>
  <si>
    <t>Moderator</t>
  </si>
  <si>
    <t>Steel S</t>
  </si>
  <si>
    <t>06.10.2013</t>
  </si>
  <si>
    <t>Environment</t>
  </si>
  <si>
    <t>Cash</t>
  </si>
  <si>
    <t>Directors Salary (Executive)</t>
  </si>
  <si>
    <t>Directors Salary (Non-Executive)</t>
  </si>
  <si>
    <t xml:space="preserve">Staff Salary </t>
  </si>
  <si>
    <t>Staff Salary (without directors)</t>
  </si>
  <si>
    <t>Tax charge</t>
  </si>
  <si>
    <t xml:space="preserve">Board </t>
  </si>
  <si>
    <t>Number of staff</t>
  </si>
  <si>
    <t>CURRENT YEAR</t>
  </si>
  <si>
    <t>PRIOR YEAR</t>
  </si>
  <si>
    <t>FV (board sal+div paid)/(board sal+div paid)</t>
  </si>
  <si>
    <t>SV (staff sal+ tax char)/(staff sal+ tax char)</t>
  </si>
  <si>
    <t>SV-FV</t>
  </si>
  <si>
    <t xml:space="preserve">me working through your calculation </t>
  </si>
  <si>
    <t>(1) board sal + dividend paid</t>
  </si>
  <si>
    <t xml:space="preserve">(2) board sal + dividend paid prior yr </t>
  </si>
  <si>
    <t>(a) = (1)-(2)</t>
  </si>
  <si>
    <t xml:space="preserve">(3) staff sal + tax charge </t>
  </si>
  <si>
    <t xml:space="preserve">(4) staff sal + tax charge prior yr </t>
  </si>
  <si>
    <t>(b) = (3)-(4)</t>
  </si>
  <si>
    <t>(a)+(b)</t>
  </si>
  <si>
    <t>Version 2 Factor</t>
  </si>
  <si>
    <t>Version 3 Factor</t>
  </si>
  <si>
    <t>Version 4 Factor</t>
  </si>
  <si>
    <t>Avoided tax and pay UK£ v.2</t>
  </si>
  <si>
    <t>SER PRE TAX/PAY</t>
  </si>
  <si>
    <t>SI by calculation - UK£m</t>
  </si>
  <si>
    <t>Added Social Value UK£m</t>
  </si>
  <si>
    <t>Increase in Market Cap/NAV %</t>
  </si>
  <si>
    <t>CSR UK£m</t>
  </si>
  <si>
    <t>Capitalization UK£m</t>
  </si>
  <si>
    <t>SER POST TAX/PAY (ptp) v2</t>
  </si>
  <si>
    <t>SER post tax/pay (ptp)</t>
  </si>
  <si>
    <t>SI by calculation ptp- UK£m</t>
  </si>
  <si>
    <t>Added Social Value ptp UK£m</t>
  </si>
  <si>
    <t>Increase in Market Cap/NAV ptp %</t>
  </si>
  <si>
    <t>SV£  (staff sal + tax charge)</t>
  </si>
  <si>
    <t>FV£ (board sal + dividend paid)</t>
  </si>
  <si>
    <t>Avoided tax and pay UK£ v.4</t>
  </si>
  <si>
    <t>SER POST TAX/PAY (ptp) v4</t>
  </si>
  <si>
    <t>Staff Pay/No. of Employees</t>
  </si>
  <si>
    <t xml:space="preserve">Staff Pay/No. of Employees Prior Year </t>
  </si>
  <si>
    <t>Board Pay/Board Members</t>
  </si>
  <si>
    <t xml:space="preserve">Board Pay/Board Members Prior Year </t>
  </si>
  <si>
    <t>FVs% Dividend Payment Change Shareholder</t>
  </si>
  <si>
    <t>FVb2% Board Salary Change (incl board no.)</t>
  </si>
  <si>
    <t>SVt% Tax Change</t>
  </si>
  <si>
    <t>SVp2% Staff Salary Change (incl staff no)</t>
  </si>
  <si>
    <t>Non-Executive Board</t>
  </si>
  <si>
    <t>Executive Board</t>
  </si>
  <si>
    <t>Board Total</t>
  </si>
  <si>
    <t>Exeutive Board</t>
  </si>
  <si>
    <t>Non Executive Board</t>
  </si>
  <si>
    <t>sentiment analysis</t>
  </si>
  <si>
    <t>csr report</t>
  </si>
  <si>
    <t>accounts</t>
  </si>
  <si>
    <t>csr or accounts report</t>
  </si>
  <si>
    <t>put zero</t>
  </si>
  <si>
    <t>csr (or sustainability)</t>
  </si>
  <si>
    <t>csr if reported</t>
  </si>
  <si>
    <t>ONLY FILL IN YELLOW BOXES</t>
  </si>
  <si>
    <t>calcuation</t>
  </si>
  <si>
    <t>calculation</t>
  </si>
  <si>
    <t>Tax Avoidance</t>
  </si>
  <si>
    <t>Pay Disparity</t>
  </si>
  <si>
    <t>SER POST TAX/PAY (ptp)</t>
  </si>
  <si>
    <t>Social Earnings Ratio by Olinga Ta’eed is licensed under CC BY-NC-ND 4.0</t>
  </si>
  <si>
    <t>Social Earnings Ratio</t>
  </si>
  <si>
    <t>http://www.cceg.org.uk/#!research/cmp</t>
  </si>
  <si>
    <t>Olinga Ta'eed</t>
  </si>
  <si>
    <t>http://uk.linkedin.com/pub/olinga-taeed/6/936/34b</t>
  </si>
  <si>
    <t>Creative Commons License 4.0</t>
  </si>
  <si>
    <t>http://creativecommons.org/licenses/by-nc-nd/4.0/</t>
  </si>
  <si>
    <t>KEY RULES &amp; INFORMATION TO AID THE COMPLETION OF THE SER SPREADSHEET</t>
  </si>
  <si>
    <t>GENERAL RULES</t>
  </si>
  <si>
    <t>SENTIMENT ANALYSIS USE POSITIVE / NEUTRAL / NEGATIVE NUMBERS FOR THE REPORT</t>
  </si>
  <si>
    <t>Added Social Value – SI calculation minus CSR Spend = Added social value</t>
  </si>
  <si>
    <t>Market cap – Social value as % of your companies worth</t>
  </si>
  <si>
    <t>·        Address &amp; Postcode of company – both group and local address</t>
  </si>
  <si>
    <t>·        Degree of separation – leave it alone as 0</t>
  </si>
  <si>
    <t>·        Capitalisation / NAV – annual accounts or NET ASSET VALUE or listed company yahoo finance (MARKET CAP) be aware of whether company is UK, US or other.</t>
  </si>
  <si>
    <t>·        Staff – number of staff (annual accounts)</t>
  </si>
  <si>
    <t>·        List all the numbers that the company provides in their report PER project ie project in Africa, Project in US etc</t>
  </si>
  <si>
    <t>·        Numbers from Annual accounts</t>
  </si>
  <si>
    <t>·        Tax charge – from group accounts</t>
  </si>
  <si>
    <t>·        Shareholder – cash dividend located with the cashflow</t>
  </si>
  <si>
    <t>·        Repeat process using figures from prior year, within the same annual accounts</t>
  </si>
  <si>
    <t>·        Pay disparity – amount board paid to itself, in proportion to the staff</t>
  </si>
  <si>
    <t>KEY INPUT RULES FOR SER SPREADSHEET</t>
  </si>
  <si>
    <t>DO NOT MAKE UP FIGURES – IF YOU DON’T KNOW,  DON’T PUT ANY FIGURES IN!</t>
  </si>
  <si>
    <t>PINK BOXES – CRITICAL FIGURES FOR FEEDBACK TO THE CLIENT</t>
  </si>
  <si>
    <t>GREY BOXES – BUILT IN CALCULATIONS BASED ON INPUT FROM YELLOW BOXES</t>
  </si>
  <si>
    <t>ONLY FILL IN YELLOW BOXES - ACCURACY IS CRUCIAL!</t>
  </si>
  <si>
    <t xml:space="preserve">NOTE – Articulation for the client of the SER Report must be simple for impact. Use simple language. </t>
  </si>
  <si>
    <t>MESSAGE FOCUS &amp; AIM FOR THE CLIENT:</t>
  </si>
  <si>
    <t>The report shows the Social Value worth in millions</t>
  </si>
  <si>
    <r>
      <t xml:space="preserve">SPREADSHEET RULES - each box has a </t>
    </r>
    <r>
      <rPr>
        <sz val="11"/>
        <color rgb="FFFF0000"/>
        <rFont val="Calibri"/>
        <family val="2"/>
        <scheme val="minor"/>
      </rPr>
      <t>RED</t>
    </r>
    <r>
      <rPr>
        <b/>
        <sz val="11"/>
        <color theme="1"/>
        <rFont val="Calibri"/>
        <family val="2"/>
        <scheme val="minor"/>
      </rPr>
      <t xml:space="preserve"> mark, which highlights info summary.</t>
    </r>
  </si>
  <si>
    <t>·        Put group company - useful if company is part of larger group. Separate from local information.</t>
  </si>
  <si>
    <t>·        Author – Name of Person completing this SER Spreadsheet</t>
  </si>
  <si>
    <t>·        Verifier – moderator of this report (Leave BLANK if unknown)</t>
  </si>
  <si>
    <t>·        Year end – Year end date of the last set of Audited Accounts</t>
  </si>
  <si>
    <t>·        Input the three numbers from sentiment analysis – PNN: Positive / Neutral / Negative</t>
  </si>
  <si>
    <t xml:space="preserve">·        REPORTED – CSR Spend (accounts or CSR report) do search as it is NOT required by law to publish. </t>
  </si>
  <si>
    <t>·        Shares – how many shares the company has allocated</t>
  </si>
  <si>
    <t>·        Carbon Reduction – CSR report (if not there, don’t put it in) - used to highlight reduction from previous year</t>
  </si>
  <si>
    <t>·        Carbon offset – CSR report (if not there, don’t put it in) - used to highlight reduction from previous year</t>
  </si>
  <si>
    <t>·        Value tCO2e – global figures (already calcultated for you)</t>
  </si>
  <si>
    <t>People supported per social project</t>
  </si>
  <si>
    <t>·        Money leveraged – leverage of additional funds such as match funding from government i.e.1 million.  + 1 million from other org + 2 million match funding = 3 million leveraged</t>
  </si>
  <si>
    <t>·        Leveraged – cash amounts only</t>
  </si>
  <si>
    <t>·        LILAC &amp; PINK BOXES – KEY FIGURES FOR BUSINESS CASE</t>
  </si>
  <si>
    <t>POST TAX CALCULATION OF SOCIAL VALUE</t>
  </si>
  <si>
    <t xml:space="preserve">·   FINAL COMPLETED SER SPREADSHEET </t>
  </si>
  <si>
    <t>·   COPY OF ANNUAL ACCOUNTS USED</t>
  </si>
  <si>
    <t>·   COPY OF CSR REPORT USED</t>
  </si>
  <si>
    <t>·   SCREEN PRINT OF SOCIAL MENTION USED</t>
  </si>
  <si>
    <r>
      <t>·       Put</t>
    </r>
    <r>
      <rPr>
        <b/>
        <sz val="11"/>
        <color theme="1"/>
        <rFont val="Calibri"/>
        <family val="2"/>
        <scheme val="minor"/>
      </rPr>
      <t xml:space="preserve"> "quotation marks" </t>
    </r>
    <r>
      <rPr>
        <sz val="11"/>
        <color theme="1"/>
        <rFont val="Calibri"/>
        <family val="2"/>
        <scheme val="minor"/>
      </rPr>
      <t>around word, to search on social mention search box - "Monarch Airlines"</t>
    </r>
  </si>
  <si>
    <r>
      <t xml:space="preserve">·       Ensure you list the </t>
    </r>
    <r>
      <rPr>
        <b/>
        <sz val="11"/>
        <color theme="1"/>
        <rFont val="Calibri"/>
        <family val="2"/>
        <scheme val="minor"/>
      </rPr>
      <t>DATE</t>
    </r>
    <r>
      <rPr>
        <sz val="11"/>
        <color theme="1"/>
        <rFont val="Calibri"/>
        <family val="2"/>
        <scheme val="minor"/>
      </rPr>
      <t xml:space="preserve"> that you conducted the social mention search onto the SER Spreadsheet - proof of benchmark date!</t>
    </r>
  </si>
  <si>
    <t>This report articulates the Social Earning Value of the company. It is based on the impact created, not size of the investment made. The report creates a single number SER Ratio – for every pound spent, creates X value</t>
  </si>
  <si>
    <t>CONTACT DETAILS FOR FIRST LINE OF SUPPORT</t>
  </si>
  <si>
    <t>Email</t>
  </si>
  <si>
    <t>Phone Number</t>
  </si>
  <si>
    <t xml:space="preserve">EMAIL FINAL INFO LISTED BELOW IN A ZIP FILE </t>
  </si>
  <si>
    <t xml:space="preserve">CSR Video </t>
  </si>
  <si>
    <t>Sample</t>
  </si>
  <si>
    <t>O Taeed</t>
  </si>
  <si>
    <t>Total Shareholder Pay (Dividend)  (cash)</t>
  </si>
  <si>
    <t>Total Shareholder Pay (Dividend) (cash)</t>
  </si>
  <si>
    <t>HQ postcode</t>
  </si>
  <si>
    <t>HQ address</t>
  </si>
  <si>
    <t>Local address</t>
  </si>
  <si>
    <t>Local postcode</t>
  </si>
  <si>
    <t>A Non</t>
  </si>
  <si>
    <t>Currency conversion rate</t>
  </si>
  <si>
    <t>Organisation name</t>
  </si>
  <si>
    <t>Financial Year End</t>
  </si>
  <si>
    <t>website</t>
  </si>
  <si>
    <t>internet</t>
  </si>
  <si>
    <t>accounts or yahoo finance</t>
  </si>
  <si>
    <t>31.1.2014</t>
  </si>
  <si>
    <t>2 Victoria Gdns</t>
  </si>
  <si>
    <t>SW9 0JP</t>
  </si>
  <si>
    <t>http://www…..</t>
  </si>
  <si>
    <t>28.12.2012</t>
  </si>
  <si>
    <t>12.1.14</t>
  </si>
  <si>
    <t>Comments to Moderator</t>
  </si>
  <si>
    <t>INCLUDING TAX AVOIDANCE &amp; PAY DISPARITY (optional)</t>
  </si>
  <si>
    <t>Supervisor Name</t>
  </si>
  <si>
    <t>Website</t>
  </si>
  <si>
    <t>Your contact details</t>
  </si>
  <si>
    <t>Mobile</t>
  </si>
  <si>
    <t>Full name</t>
  </si>
  <si>
    <t>Personal email</t>
  </si>
  <si>
    <t>UK£1 = US$1.535</t>
  </si>
  <si>
    <r>
      <t>1.</t>
    </r>
    <r>
      <rPr>
        <sz val="7"/>
        <color theme="1"/>
        <rFont val="Times New Roman"/>
        <family val="1"/>
      </rPr>
      <t xml:space="preserve">       </t>
    </r>
    <r>
      <rPr>
        <sz val="11"/>
        <color theme="1"/>
        <rFont val="Calibri"/>
        <family val="2"/>
        <scheme val="minor"/>
      </rPr>
      <t>Introduction to Social Earnings</t>
    </r>
  </si>
  <si>
    <t>http://prezi.com/x2n3vst7rnzc/social-earnings-ratio/?utm_campaign=share&amp;utm_medium=copy</t>
  </si>
  <si>
    <t>https://projeqt.com/olinga/social-earnings-ratio/social-innovation/l</t>
  </si>
  <si>
    <t>http://timeglider.com/t/d4e84e4be996c810?min_zoom=6&amp;max_zoom=35</t>
  </si>
  <si>
    <t>BACKGROUND INFORMATION</t>
  </si>
  <si>
    <r>
      <t>2.</t>
    </r>
    <r>
      <rPr>
        <sz val="7"/>
        <color theme="1"/>
        <rFont val="Times New Roman"/>
        <family val="1"/>
      </rPr>
      <t xml:space="preserve">       </t>
    </r>
    <r>
      <rPr>
        <sz val="11"/>
        <color theme="1"/>
        <rFont val="Calibri"/>
        <family val="2"/>
        <scheme val="minor"/>
      </rPr>
      <t>Application in largest social capital project in the world</t>
    </r>
  </si>
  <si>
    <r>
      <t>3.</t>
    </r>
    <r>
      <rPr>
        <sz val="7"/>
        <color theme="1"/>
        <rFont val="Times New Roman"/>
        <family val="1"/>
      </rPr>
      <t xml:space="preserve">       </t>
    </r>
    <r>
      <rPr>
        <sz val="11"/>
        <color theme="1"/>
        <rFont val="Calibri"/>
        <family val="2"/>
        <scheme val="minor"/>
      </rPr>
      <t>Timeline of Development</t>
    </r>
  </si>
  <si>
    <t xml:space="preserve">http://www.cceg.org.uk </t>
  </si>
  <si>
    <t xml:space="preserve">http://www.socialearningsratio.com/sample2.html </t>
  </si>
  <si>
    <t xml:space="preserve">https://mapsengine.google.com/map/viewer?mid=zCSd2kzqJNzU.kQFBPqkqz8FY </t>
  </si>
  <si>
    <r>
      <t>4.</t>
    </r>
    <r>
      <rPr>
        <sz val="7"/>
        <color theme="1"/>
        <rFont val="Times New Roman"/>
        <family val="1"/>
      </rPr>
      <t xml:space="preserve">       </t>
    </r>
    <r>
      <rPr>
        <sz val="11"/>
        <color theme="1"/>
        <rFont val="Calibri"/>
        <family val="2"/>
        <scheme val="minor"/>
      </rPr>
      <t>Spatial Mapping demo of Birmingham on Google Earth</t>
    </r>
  </si>
  <si>
    <r>
      <t>5.</t>
    </r>
    <r>
      <rPr>
        <sz val="7"/>
        <color theme="1"/>
        <rFont val="Times New Roman"/>
        <family val="1"/>
      </rPr>
      <t xml:space="preserve">       </t>
    </r>
    <r>
      <rPr>
        <sz val="11"/>
        <color theme="1"/>
        <rFont val="Calibri"/>
        <family val="2"/>
        <scheme val="minor"/>
      </rPr>
      <t>Spatial Mapping demo of Northamptonshire/Birmingham on Google Map</t>
    </r>
  </si>
  <si>
    <r>
      <t>6.</t>
    </r>
    <r>
      <rPr>
        <sz val="7"/>
        <color theme="1"/>
        <rFont val="Times New Roman"/>
        <family val="1"/>
      </rPr>
      <t xml:space="preserve">       </t>
    </r>
    <r>
      <rPr>
        <sz val="11"/>
        <color theme="1"/>
        <rFont val="Calibri"/>
        <family val="2"/>
        <scheme val="minor"/>
      </rPr>
      <t xml:space="preserve">Centre for Citizenship, Enterprise &amp; Governance </t>
    </r>
  </si>
  <si>
    <t xml:space="preserve">http://www.sectormarketplace.com </t>
  </si>
  <si>
    <t>http://www.brandanomics.com</t>
  </si>
  <si>
    <t xml:space="preserve">http://www.sii2000.org </t>
  </si>
  <si>
    <t xml:space="preserve">http://www.bigredsquare.com </t>
  </si>
  <si>
    <t>http://www.cultiv8solutions.com</t>
  </si>
  <si>
    <r>
      <t>6.</t>
    </r>
    <r>
      <rPr>
        <sz val="7"/>
        <color theme="1"/>
        <rFont val="Times New Roman"/>
        <family val="1"/>
      </rPr>
      <t xml:space="preserve">       </t>
    </r>
    <r>
      <rPr>
        <sz val="11"/>
        <color theme="1"/>
        <rFont val="Calibri"/>
        <family val="2"/>
        <scheme val="minor"/>
      </rPr>
      <t>S/E Licensee websites</t>
    </r>
  </si>
  <si>
    <t>We use the latest Citizenship framework to expose social value:</t>
  </si>
  <si>
    <t>Total Value = Financial Value + Social Value</t>
  </si>
  <si>
    <r>
      <t xml:space="preserve">Social Value  = </t>
    </r>
    <r>
      <rPr>
        <sz val="16"/>
        <color theme="1"/>
        <rFont val="Calibri"/>
        <family val="2"/>
      </rPr>
      <t>ƒ</t>
    </r>
    <r>
      <rPr>
        <sz val="11"/>
        <color theme="1"/>
        <rFont val="Calibri"/>
        <family val="2"/>
      </rPr>
      <t xml:space="preserve"> </t>
    </r>
    <r>
      <rPr>
        <sz val="10"/>
        <color theme="1"/>
        <rFont val="Calibri"/>
        <family val="2"/>
      </rPr>
      <t>{</t>
    </r>
    <r>
      <rPr>
        <sz val="11"/>
        <color theme="1"/>
        <rFont val="Calibri"/>
        <family val="2"/>
      </rPr>
      <t>staff, community, customers/clients, suppliers, statutory bodies, environment }</t>
    </r>
  </si>
  <si>
    <r>
      <t>→</t>
    </r>
    <r>
      <rPr>
        <sz val="11"/>
        <color theme="1"/>
        <rFont val="Calibri"/>
        <family val="2"/>
      </rPr>
      <t xml:space="preserve"> Financial Value of the organisation in UK£</t>
    </r>
  </si>
  <si>
    <t>as reported to financial stakeholders</t>
  </si>
  <si>
    <r>
      <t>→</t>
    </r>
    <r>
      <rPr>
        <sz val="11"/>
        <color theme="1"/>
        <rFont val="Calibri"/>
        <family val="2"/>
      </rPr>
      <t xml:space="preserve"> Social Value of the organisation in UK£ </t>
    </r>
  </si>
  <si>
    <t xml:space="preserve">as reported to other multi-stakeholders  </t>
  </si>
  <si>
    <r>
      <t>→</t>
    </r>
    <r>
      <rPr>
        <sz val="11"/>
        <color theme="1"/>
        <rFont val="Calibri"/>
        <family val="2"/>
      </rPr>
      <t xml:space="preserve"> Increase in Financial Value due to Social Value %</t>
    </r>
  </si>
  <si>
    <t>the business case for CSR/Social Innovation</t>
  </si>
  <si>
    <r>
      <t>→</t>
    </r>
    <r>
      <rPr>
        <sz val="11"/>
        <color theme="1"/>
        <rFont val="Calibri"/>
        <family val="2"/>
      </rPr>
      <t xml:space="preserve"> Social Earnings Ratio (Social Impact/CSR spend)</t>
    </r>
  </si>
  <si>
    <t>the efficiency of social innovation work</t>
  </si>
  <si>
    <r>
      <t>→</t>
    </r>
    <r>
      <rPr>
        <sz val="11"/>
        <color theme="1"/>
        <rFont val="Calibri"/>
        <family val="2"/>
      </rPr>
      <t xml:space="preserve"> Benchmark above values</t>
    </r>
  </si>
  <si>
    <t>compares sectors, regions, industries, countries</t>
  </si>
  <si>
    <t>The Centre for Citizenship, Enterprise and Governance (CCEG) has developed a social impact metric called the Social Earnings Ratio (S/E) which is now licenced across many countries as well in major cities in the UK. In the case of the latter, S/E has been piloted (ending February 2014) in the largest social capital project in the world to measure social value of c. 34,000 corporates and 16,000 non-statutory organisations. Compare this 50,000 with previous highest milestones which were:</t>
  </si>
  <si>
    <t>We are not going to explain here the complex theories behind S/E or methodology, but some further information may be found in the URL tab.</t>
  </si>
  <si>
    <t>In a nutshell, using what we have managed to do is to produce the model T-Ford of social impact metrics, suitable for volume quality production, multipurpose, objective (3  independent people will come up with the same answer), scaleable at minimal cost, using no financial proxies, and able to benchmark across public, private, third and community sectors. For large organisations we can measure without any need to interact using publically available data, and for listed companies we report values every 10 seconds next to their share price.  As you can imagine, this is disruptive Big Data methodology with no competition; and we are now working globally.</t>
  </si>
  <si>
    <t>• 1000 by Denmark in1997-98, through the Copenhagen Centre, chaired by the Minister for Social Affairs.</t>
  </si>
  <si>
    <t>•  987 Benefit Corporations but that’s across 32 countries and 60 industries (mostly USA)</t>
  </si>
  <si>
    <t>•  126 organisations in CR Index of Business in the Community but after 10 years of measurement.</t>
  </si>
  <si>
    <t xml:space="preserve">                                                    independent of size of organisation</t>
  </si>
  <si>
    <r>
      <t>Social Earnings Ratio</t>
    </r>
    <r>
      <rPr>
        <sz val="11"/>
        <color theme="1"/>
        <rFont val="Calibri"/>
        <family val="2"/>
      </rPr>
      <t>: s/e=1.0 ie. CSR spend creates same social value, s/e &gt;1 created more social value</t>
    </r>
  </si>
  <si>
    <t xml:space="preserve">                                                    than spent money, s/e &lt;1 created less social value than spent money</t>
  </si>
  <si>
    <t>INTRODUCTION</t>
  </si>
  <si>
    <t>REPORTING</t>
  </si>
  <si>
    <t>Financial Value =  ƒ {shareholders/stakeholders, management)</t>
  </si>
  <si>
    <t>Ostensibly we use either an automated system based in the cloud to undertake the calculations, or a manual system bsed on the spreadsheet shown in SAMPLE tab</t>
  </si>
  <si>
    <r>
      <t>→</t>
    </r>
    <r>
      <rPr>
        <sz val="11"/>
        <color theme="1"/>
        <rFont val="Calibri"/>
        <family val="2"/>
      </rPr>
      <t xml:space="preserve"> Hyperlocality of data</t>
    </r>
  </si>
  <si>
    <t>indexes social value against other KPI's</t>
  </si>
  <si>
    <t>Total Impact = Impact of an organisation + Impact reflected in surrounding organisations</t>
  </si>
  <si>
    <t>Hyperlocality is the expression that:</t>
  </si>
  <si>
    <t>Finally, to understand your results this may help:</t>
  </si>
  <si>
    <r>
      <t>Social Value Strength</t>
    </r>
    <r>
      <rPr>
        <sz val="11"/>
        <color theme="1"/>
        <rFont val="Calibri"/>
        <family val="2"/>
      </rPr>
      <t xml:space="preserve">: social value as a % of organisational financial value ie. makes the business case </t>
    </r>
  </si>
  <si>
    <t>We report 6 key values and  the details of subsidiary metrics if required:</t>
  </si>
  <si>
    <t>Traditionally, in the absence of anything more sophisticated  one has historically reported  the second value as a  ‘multiplier’ of the first value. We respect that, but believe methodologies have now evolved to allow us to evidence the relationship rather than use generic values. We use Spatial Mapping to create layers of data – financial, social, health, etc often on Google maps – and correlate empirically what the data tells us evidencing different multipliers for different areas. It is inconceivable that multiples can be the same in different parts of the country or even in the same county as there are a myriad of influences which organisations must skilfully traverse and identify the opportunities within their individual context.</t>
  </si>
  <si>
    <r>
      <t xml:space="preserve">·       Conduct Sentiment Analysis </t>
    </r>
    <r>
      <rPr>
        <b/>
        <sz val="11"/>
        <color theme="1"/>
        <rFont val="Calibri"/>
        <family val="2"/>
        <scheme val="minor"/>
      </rPr>
      <t>search ON A SUNDAY</t>
    </r>
    <r>
      <rPr>
        <sz val="11"/>
        <color theme="1"/>
        <rFont val="Calibri"/>
        <family val="2"/>
        <scheme val="minor"/>
      </rPr>
      <t xml:space="preserve"> (best day due to close of stock markets and news interference)</t>
    </r>
  </si>
  <si>
    <t xml:space="preserve">Licensee </t>
  </si>
  <si>
    <t xml:space="preserve">http://wck2.companieshouse.gov.uk//wcframe?name=accessCompanyInfo </t>
  </si>
  <si>
    <t xml:space="preserve">http://www.socialmention.com </t>
  </si>
  <si>
    <t xml:space="preserve">http://www.charitycommission.gov.uk/find-charities/ </t>
  </si>
  <si>
    <t>·       Often found as link from the company website or elsewhere like:</t>
  </si>
  <si>
    <t xml:space="preserve">http://www.corporateregister.com/ </t>
  </si>
  <si>
    <t>1. LAST SET OF AUDITED ANNUAL ACCOUNTS</t>
  </si>
  <si>
    <t>2. LATEST CSR REPORT - (also known as SUSTAINABILITY REPORT / SOCIAL IMPACT REPORT / CITIZENSHIP REPORT)</t>
  </si>
  <si>
    <t xml:space="preserve">http://finance.yahoo.com/ </t>
  </si>
  <si>
    <t>·        PUBLIC LISTED COMPANY – on their website or public sites like Yahoo Finance</t>
  </si>
  <si>
    <t>DATA SOURCES - 3 KEY REPORTS NEEDED</t>
  </si>
  <si>
    <t>https://uk.finance.yahoo.com/</t>
  </si>
  <si>
    <t>·        NOT PUBLIC – company registration sites eg for UK Companies House (below) or Dun &amp; Bradsheet, Keynote, etc</t>
  </si>
  <si>
    <t>·        CHARITIES - charity commission website (eg UK below)</t>
  </si>
  <si>
    <t>Do not bother with this for not-for-profit organisations eg. charities, community organisations, etc</t>
  </si>
  <si>
    <t>·        Organisation Submission - date the organisation gave you access to the information</t>
  </si>
  <si>
    <t>For NAV, it's the figure that appears twice on the balance sheet</t>
  </si>
  <si>
    <t>For not-for-profits, replace 'shares' with # people/members the nfp is mandated to help with the received monies</t>
  </si>
  <si>
    <t>·        Sentiment date – Input date of when you did the social mention sentiment analysis (ideally Sunday)</t>
  </si>
  <si>
    <t>For charities it is reported in Charities Commission account as "Charitable Spending"</t>
  </si>
  <si>
    <r>
      <t xml:space="preserve">·        People – list numbers of people they support from CSR report (with reference of what those numbers mean). If there are multiple number ie suppliers, customers, etc </t>
    </r>
    <r>
      <rPr>
        <b/>
        <sz val="11"/>
        <color theme="1"/>
        <rFont val="Calibri"/>
        <family val="2"/>
        <scheme val="minor"/>
      </rPr>
      <t>LOOK FOR NUMBER LINKED TO ACTIVITY THAT DOES NOT GENERATE PROFIT</t>
    </r>
  </si>
  <si>
    <t>For mutuals, co-operatives, etc use # of members</t>
  </si>
  <si>
    <r>
      <t>7.</t>
    </r>
    <r>
      <rPr>
        <sz val="7"/>
        <color theme="1"/>
        <rFont val="Times New Roman"/>
        <family val="1"/>
      </rPr>
      <t xml:space="preserve">       </t>
    </r>
    <r>
      <rPr>
        <sz val="11"/>
        <color theme="1"/>
        <rFont val="Calibri"/>
        <family val="2"/>
        <scheme val="minor"/>
      </rPr>
      <t xml:space="preserve">Open Educational Resource (OER) </t>
    </r>
  </si>
  <si>
    <t>http://hdl.handle.net/10949/18904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</si>
</sst>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64" formatCode="0.000"/>
    <numFmt numFmtId="165" formatCode="0.0%"/>
    <numFmt numFmtId="166" formatCode="_(* #,##0.00_);_(* \(#,##0.00\);_(* &quot;-&quot;??_);_(@_)"/>
    <numFmt numFmtId="167" formatCode="0.0000"/>
    <numFmt numFmtId="168" formatCode="0.000%"/>
    <numFmt numFmtId="169" formatCode="_-* #,##0_-;\-* #,##0_-;_-* &quot;-&quot;??_-;_-@_-"/>
    <numFmt numFmtId="170" formatCode="_-* #,##0.000_-;\-* #,##0.000_-;_-* &quot;-&quot;??_-;_-@_-"/>
    <numFmt numFmtId="171" formatCode="0.00_ ;[Red]\-0.00\ "/>
    <numFmt numFmtId="172" formatCode="_-* #,##0.0000_-;\-* #,##0.0000_-;_-* &quot;-&quot;????_-;_-@_-"/>
    <numFmt numFmtId="173" formatCode="_-* #,##0.0000_-;\-* #,##0.0000_-;_-* &quot;-&quot;??_-;_-@_-"/>
  </numFmts>
  <fonts count="35">
    <font>
      <sz val="11"/>
      <color theme="1"/>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11"/>
      <color rgb="FF323232"/>
      <name val="Arial"/>
      <family val="2"/>
    </font>
    <font>
      <b/>
      <sz val="11"/>
      <color theme="1"/>
      <name val="Calibri"/>
      <family val="2"/>
      <scheme val="minor"/>
    </font>
    <font>
      <sz val="12"/>
      <color theme="1"/>
      <name val="Times New Roman"/>
      <family val="1"/>
    </font>
    <font>
      <sz val="11"/>
      <color theme="1"/>
      <name val="Calibri"/>
      <family val="2"/>
    </font>
    <font>
      <u/>
      <sz val="11"/>
      <color theme="10"/>
      <name val="Calibri"/>
      <family val="2"/>
      <scheme val="minor"/>
    </font>
    <font>
      <u/>
      <sz val="11"/>
      <color theme="11"/>
      <name val="Calibri"/>
      <family val="2"/>
      <scheme val="minor"/>
    </font>
    <font>
      <sz val="11"/>
      <name val="Calibri"/>
      <family val="2"/>
      <scheme val="minor"/>
    </font>
    <font>
      <sz val="11"/>
      <color indexed="8"/>
      <name val="Calibri"/>
      <family val="2"/>
      <charset val="134"/>
    </font>
    <font>
      <sz val="12"/>
      <color theme="1"/>
      <name val="Calibri"/>
      <family val="2"/>
      <scheme val="minor"/>
    </font>
    <font>
      <b/>
      <sz val="12"/>
      <color rgb="FFFA7D00"/>
      <name val="Calibri"/>
      <family val="2"/>
      <scheme val="minor"/>
    </font>
    <font>
      <sz val="11"/>
      <color theme="1"/>
      <name val="Calibri"/>
      <family val="2"/>
      <scheme val="minor"/>
    </font>
    <font>
      <sz val="11"/>
      <color indexed="8"/>
      <name val="宋体"/>
      <charset val="134"/>
    </font>
    <font>
      <sz val="11"/>
      <color indexed="8"/>
      <name val="Calibri"/>
      <family val="2"/>
    </font>
    <font>
      <sz val="9"/>
      <color indexed="81"/>
      <name val="Tahoma"/>
      <charset val="1"/>
    </font>
    <font>
      <sz val="9"/>
      <color indexed="81"/>
      <name val="Tahoma"/>
      <family val="2"/>
    </font>
    <font>
      <b/>
      <sz val="9"/>
      <color indexed="81"/>
      <name val="Tahoma"/>
      <charset val="1"/>
    </font>
    <font>
      <b/>
      <sz val="11"/>
      <color theme="0"/>
      <name val="Calibri"/>
      <family val="2"/>
      <scheme val="minor"/>
    </font>
    <font>
      <sz val="11"/>
      <color theme="0"/>
      <name val="Calibri"/>
      <family val="2"/>
      <scheme val="minor"/>
    </font>
    <font>
      <b/>
      <u/>
      <sz val="11"/>
      <color theme="10"/>
      <name val="Calibri"/>
      <family val="2"/>
      <scheme val="minor"/>
    </font>
    <font>
      <b/>
      <sz val="12"/>
      <color theme="1"/>
      <name val="Times New Roman"/>
      <family val="1"/>
    </font>
    <font>
      <i/>
      <sz val="11"/>
      <color theme="1"/>
      <name val="Calibri"/>
      <family val="2"/>
      <scheme val="minor"/>
    </font>
    <font>
      <b/>
      <sz val="11"/>
      <color rgb="FF0070C0"/>
      <name val="Calibri"/>
      <family val="2"/>
      <scheme val="minor"/>
    </font>
    <font>
      <sz val="12"/>
      <color indexed="8"/>
      <name val="Calibri"/>
      <family val="2"/>
    </font>
    <font>
      <sz val="10"/>
      <color theme="1"/>
      <name val="Calibri"/>
      <family val="2"/>
      <scheme val="minor"/>
    </font>
    <font>
      <u/>
      <sz val="10"/>
      <color theme="10"/>
      <name val="Calibri"/>
      <family val="2"/>
      <scheme val="minor"/>
    </font>
    <font>
      <sz val="7"/>
      <color theme="1"/>
      <name val="Times New Roman"/>
      <family val="1"/>
    </font>
    <font>
      <sz val="11"/>
      <color theme="1"/>
      <name val="Symbol"/>
      <family val="1"/>
      <charset val="2"/>
    </font>
    <font>
      <sz val="16"/>
      <color theme="1"/>
      <name val="Calibri"/>
      <family val="2"/>
    </font>
    <font>
      <sz val="10"/>
      <color theme="1"/>
      <name val="Calibri"/>
      <family val="2"/>
    </font>
    <font>
      <b/>
      <sz val="11"/>
      <color theme="1"/>
      <name val="Calibri"/>
      <family val="2"/>
    </font>
    <font>
      <sz val="11"/>
      <color rgb="FFFF0000"/>
      <name val="Calibri"/>
      <family val="2"/>
    </font>
  </fonts>
  <fills count="1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F2F2F2"/>
      </patternFill>
    </fill>
    <fill>
      <patternFill patternType="solid">
        <fgColor theme="9" tint="0.39994506668294322"/>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5"/>
        <bgColor indexed="64"/>
      </patternFill>
    </fill>
    <fill>
      <patternFill patternType="solid">
        <fgColor rgb="FFFFFF99"/>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rgb="FFFCD78E"/>
        <bgColor indexed="64"/>
      </patternFill>
    </fill>
    <fill>
      <patternFill patternType="solid">
        <fgColor theme="0" tint="-0.14999847407452621"/>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s>
  <cellStyleXfs count="49">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6" fontId="1" fillId="0" borderId="0" applyFont="0" applyFill="0" applyBorder="0" applyAlignment="0" applyProtection="0"/>
    <xf numFmtId="0" fontId="11" fillId="0" borderId="0">
      <alignment vertical="center"/>
    </xf>
    <xf numFmtId="9" fontId="11" fillId="0" borderId="0" applyFont="0" applyFill="0" applyBorder="0" applyAlignment="0" applyProtection="0">
      <alignment vertical="center"/>
    </xf>
    <xf numFmtId="0" fontId="12" fillId="0" borderId="0"/>
    <xf numFmtId="9" fontId="12" fillId="0" borderId="0" applyFont="0" applyFill="0" applyBorder="0" applyAlignment="0" applyProtection="0"/>
    <xf numFmtId="0" fontId="13" fillId="6" borderId="13" applyNumberFormat="0" applyAlignment="0" applyProtection="0"/>
    <xf numFmtId="0" fontId="14" fillId="0" borderId="0"/>
    <xf numFmtId="9" fontId="15" fillId="0" borderId="0" applyFont="0" applyFill="0" applyBorder="0" applyAlignment="0" applyProtection="0"/>
    <xf numFmtId="0" fontId="16" fillId="0" borderId="0">
      <alignment vertical="center"/>
    </xf>
    <xf numFmtId="9" fontId="16" fillId="0" borderId="0" applyFont="0" applyFill="0" applyBorder="0" applyAlignment="0" applyProtection="0">
      <alignment vertical="center"/>
    </xf>
    <xf numFmtId="43" fontId="1" fillId="0" borderId="0" applyFont="0" applyFill="0" applyBorder="0" applyAlignment="0" applyProtection="0"/>
    <xf numFmtId="0" fontId="1" fillId="0" borderId="0"/>
    <xf numFmtId="0" fontId="8" fillId="0" borderId="0" applyNumberForma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9" fontId="16" fillId="0" borderId="0" applyFont="0" applyFill="0" applyBorder="0" applyAlignment="0" applyProtection="0"/>
    <xf numFmtId="9" fontId="26" fillId="0" borderId="0" applyFont="0" applyFill="0" applyBorder="0" applyAlignment="0" applyProtection="0"/>
    <xf numFmtId="0" fontId="16" fillId="0" borderId="0">
      <alignment vertical="center"/>
    </xf>
    <xf numFmtId="9" fontId="16" fillId="0" borderId="0" applyFont="0" applyFill="0" applyBorder="0" applyAlignment="0" applyProtection="0">
      <alignment vertical="center"/>
    </xf>
  </cellStyleXfs>
  <cellXfs count="225">
    <xf numFmtId="0" fontId="0" fillId="0" borderId="0" xfId="0"/>
    <xf numFmtId="2" fontId="0" fillId="0" borderId="0" xfId="0" applyNumberFormat="1"/>
    <xf numFmtId="165" fontId="0" fillId="0" borderId="0" xfId="1" applyNumberFormat="1" applyFont="1"/>
    <xf numFmtId="0" fontId="0" fillId="2" borderId="0" xfId="0" applyFill="1"/>
    <xf numFmtId="0" fontId="2" fillId="2" borderId="0" xfId="0" applyFont="1" applyFill="1"/>
    <xf numFmtId="0" fontId="0" fillId="4" borderId="0" xfId="0" applyFill="1"/>
    <xf numFmtId="165" fontId="0" fillId="4" borderId="0" xfId="1" applyNumberFormat="1" applyFont="1" applyFill="1"/>
    <xf numFmtId="0" fontId="5" fillId="0" borderId="0" xfId="0" applyFont="1"/>
    <xf numFmtId="0" fontId="0" fillId="0" borderId="1" xfId="0" applyBorder="1"/>
    <xf numFmtId="0" fontId="0" fillId="0" borderId="6" xfId="0" applyBorder="1"/>
    <xf numFmtId="0" fontId="0" fillId="0" borderId="7" xfId="0" applyBorder="1"/>
    <xf numFmtId="0" fontId="0" fillId="0" borderId="9" xfId="0" applyBorder="1"/>
    <xf numFmtId="0" fontId="4" fillId="0" borderId="10" xfId="0" applyFont="1" applyBorder="1"/>
    <xf numFmtId="0" fontId="0" fillId="0" borderId="8" xfId="0" applyBorder="1"/>
    <xf numFmtId="0" fontId="0" fillId="0" borderId="12" xfId="0" applyBorder="1"/>
    <xf numFmtId="164" fontId="0" fillId="2" borderId="0" xfId="0" applyNumberFormat="1" applyFill="1"/>
    <xf numFmtId="0" fontId="6" fillId="0" borderId="0" xfId="0" applyFont="1" applyAlignment="1">
      <alignment vertical="center"/>
    </xf>
    <xf numFmtId="17" fontId="0" fillId="0" borderId="0" xfId="0" applyNumberFormat="1"/>
    <xf numFmtId="0" fontId="0" fillId="0" borderId="0" xfId="0"/>
    <xf numFmtId="0" fontId="0" fillId="0" borderId="0" xfId="0"/>
    <xf numFmtId="0" fontId="0" fillId="2" borderId="0" xfId="0" applyFill="1"/>
    <xf numFmtId="2" fontId="0" fillId="3" borderId="0" xfId="0" applyNumberFormat="1" applyFill="1"/>
    <xf numFmtId="2" fontId="0" fillId="5" borderId="0" xfId="0" applyNumberFormat="1" applyFill="1"/>
    <xf numFmtId="2" fontId="0" fillId="3" borderId="0" xfId="1" applyNumberFormat="1" applyFont="1" applyFill="1"/>
    <xf numFmtId="164" fontId="0" fillId="4" borderId="0" xfId="0" applyNumberFormat="1" applyFill="1"/>
    <xf numFmtId="10" fontId="0" fillId="5" borderId="0" xfId="1" applyNumberFormat="1" applyFont="1" applyFill="1"/>
    <xf numFmtId="2" fontId="0" fillId="0" borderId="0" xfId="0" applyNumberFormat="1" applyFill="1"/>
    <xf numFmtId="0" fontId="0" fillId="0" borderId="0" xfId="0"/>
    <xf numFmtId="14" fontId="10" fillId="2" borderId="0" xfId="0" applyNumberFormat="1" applyFont="1" applyFill="1"/>
    <xf numFmtId="0" fontId="10" fillId="2" borderId="0" xfId="0" applyFont="1" applyFill="1"/>
    <xf numFmtId="0" fontId="0" fillId="4" borderId="0" xfId="0" applyFill="1"/>
    <xf numFmtId="165" fontId="0" fillId="4" borderId="0" xfId="1" applyNumberFormat="1" applyFont="1" applyFill="1"/>
    <xf numFmtId="0" fontId="0" fillId="2" borderId="0" xfId="0" applyFill="1"/>
    <xf numFmtId="164" fontId="0" fillId="2" borderId="0" xfId="0" applyNumberFormat="1" applyFill="1"/>
    <xf numFmtId="2" fontId="0" fillId="3" borderId="0" xfId="0" applyNumberFormat="1" applyFill="1"/>
    <xf numFmtId="165" fontId="0" fillId="0" borderId="0" xfId="1" applyNumberFormat="1" applyFont="1"/>
    <xf numFmtId="2" fontId="0" fillId="5" borderId="0" xfId="0" applyNumberFormat="1" applyFill="1"/>
    <xf numFmtId="2" fontId="0" fillId="3" borderId="0" xfId="1" applyNumberFormat="1" applyFont="1" applyFill="1"/>
    <xf numFmtId="0" fontId="0" fillId="0" borderId="0" xfId="0"/>
    <xf numFmtId="0" fontId="0" fillId="4" borderId="0" xfId="0" applyFill="1"/>
    <xf numFmtId="0" fontId="0" fillId="0" borderId="10" xfId="0" applyFill="1" applyBorder="1"/>
    <xf numFmtId="9" fontId="0" fillId="7" borderId="0" xfId="1" applyFont="1" applyFill="1"/>
    <xf numFmtId="0" fontId="0" fillId="0" borderId="0" xfId="0" applyAlignment="1">
      <alignment horizontal="left"/>
    </xf>
    <xf numFmtId="0" fontId="5" fillId="0" borderId="0" xfId="0" applyFont="1" applyAlignment="1">
      <alignment horizontal="left"/>
    </xf>
    <xf numFmtId="0" fontId="1" fillId="0" borderId="4" xfId="40" applyNumberFormat="1" applyFont="1" applyFill="1" applyBorder="1"/>
    <xf numFmtId="0" fontId="1" fillId="0" borderId="0" xfId="40" applyNumberFormat="1" applyFont="1" applyBorder="1"/>
    <xf numFmtId="0" fontId="0" fillId="0" borderId="0" xfId="0"/>
    <xf numFmtId="0" fontId="0" fillId="0" borderId="4" xfId="0" applyFont="1" applyBorder="1"/>
    <xf numFmtId="0" fontId="0" fillId="0" borderId="0" xfId="0"/>
    <xf numFmtId="0" fontId="0" fillId="2" borderId="0" xfId="0" applyFill="1"/>
    <xf numFmtId="0" fontId="5"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0" fillId="10" borderId="0" xfId="0" applyFont="1" applyFill="1" applyAlignment="1">
      <alignment horizontal="right"/>
    </xf>
    <xf numFmtId="0" fontId="5" fillId="0" borderId="14" xfId="0" applyFont="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5" fillId="0" borderId="0" xfId="0" applyFont="1"/>
    <xf numFmtId="0" fontId="3" fillId="0" borderId="0" xfId="0" applyFont="1"/>
    <xf numFmtId="0" fontId="3" fillId="0" borderId="0" xfId="0" applyFont="1" applyAlignment="1">
      <alignment horizontal="right"/>
    </xf>
    <xf numFmtId="0" fontId="5" fillId="11" borderId="4" xfId="0" applyFont="1" applyFill="1" applyBorder="1"/>
    <xf numFmtId="0" fontId="5" fillId="11" borderId="0" xfId="0" applyFont="1" applyFill="1" applyBorder="1"/>
    <xf numFmtId="0" fontId="5" fillId="9" borderId="0" xfId="0" applyFont="1" applyFill="1" applyBorder="1"/>
    <xf numFmtId="0" fontId="5" fillId="8" borderId="0" xfId="0" applyFont="1" applyFill="1" applyBorder="1"/>
    <xf numFmtId="0" fontId="5" fillId="12" borderId="0" xfId="0" applyFont="1" applyFill="1"/>
    <xf numFmtId="0" fontId="5" fillId="12" borderId="4" xfId="0" applyFont="1" applyFill="1" applyBorder="1"/>
    <xf numFmtId="0" fontId="5" fillId="12" borderId="0" xfId="0" applyFont="1" applyFill="1" applyBorder="1"/>
    <xf numFmtId="0" fontId="1" fillId="0" borderId="6" xfId="40" applyNumberFormat="1" applyFont="1" applyBorder="1"/>
    <xf numFmtId="0" fontId="21" fillId="13" borderId="2" xfId="0" applyFont="1" applyFill="1" applyBorder="1"/>
    <xf numFmtId="0" fontId="21" fillId="13" borderId="3" xfId="0" applyFont="1" applyFill="1" applyBorder="1"/>
    <xf numFmtId="0" fontId="20" fillId="13" borderId="1" xfId="0" applyFont="1" applyFill="1" applyBorder="1"/>
    <xf numFmtId="0" fontId="20" fillId="13" borderId="1" xfId="40" applyNumberFormat="1" applyFont="1" applyFill="1" applyBorder="1"/>
    <xf numFmtId="0" fontId="0" fillId="0" borderId="4" xfId="40" applyNumberFormat="1" applyFont="1" applyBorder="1"/>
    <xf numFmtId="0" fontId="0" fillId="0" borderId="0" xfId="0"/>
    <xf numFmtId="0" fontId="0" fillId="2" borderId="0" xfId="0" applyFill="1"/>
    <xf numFmtId="0" fontId="0" fillId="0" borderId="10" xfId="0" quotePrefix="1" applyBorder="1"/>
    <xf numFmtId="0" fontId="0" fillId="14" borderId="0" xfId="0" applyFill="1"/>
    <xf numFmtId="0" fontId="0" fillId="0" borderId="2" xfId="0" applyBorder="1"/>
    <xf numFmtId="0" fontId="0" fillId="0" borderId="3" xfId="0" applyBorder="1"/>
    <xf numFmtId="0" fontId="0" fillId="0" borderId="0" xfId="0" applyFill="1"/>
    <xf numFmtId="0" fontId="5" fillId="0" borderId="0" xfId="0" applyFont="1" applyFill="1" applyBorder="1"/>
    <xf numFmtId="0" fontId="0" fillId="0" borderId="10" xfId="0" applyBorder="1"/>
    <xf numFmtId="0" fontId="0" fillId="0" borderId="14" xfId="0" applyBorder="1"/>
    <xf numFmtId="0" fontId="0" fillId="0" borderId="11" xfId="0" applyBorder="1"/>
    <xf numFmtId="0" fontId="0" fillId="0" borderId="0" xfId="0" applyFont="1" applyFill="1" applyBorder="1"/>
    <xf numFmtId="0" fontId="0" fillId="13" borderId="2" xfId="0" applyFill="1" applyBorder="1"/>
    <xf numFmtId="0" fontId="0" fillId="13" borderId="3" xfId="0" applyFill="1" applyBorder="1"/>
    <xf numFmtId="0" fontId="5" fillId="10" borderId="0" xfId="0" applyFont="1" applyFill="1" applyBorder="1"/>
    <xf numFmtId="0" fontId="0" fillId="10" borderId="0" xfId="0" applyFill="1"/>
    <xf numFmtId="0" fontId="0" fillId="0" borderId="2" xfId="0" applyFont="1" applyFill="1" applyBorder="1"/>
    <xf numFmtId="0" fontId="0" fillId="0" borderId="7" xfId="0" applyFont="1" applyFill="1" applyBorder="1"/>
    <xf numFmtId="0" fontId="0" fillId="10" borderId="0" xfId="0" applyFill="1" applyBorder="1"/>
    <xf numFmtId="0" fontId="21" fillId="10" borderId="1" xfId="0" applyFont="1" applyFill="1" applyBorder="1"/>
    <xf numFmtId="0" fontId="21" fillId="10" borderId="6" xfId="0" applyFont="1" applyFill="1" applyBorder="1"/>
    <xf numFmtId="0" fontId="0" fillId="9" borderId="0" xfId="0" applyFill="1"/>
    <xf numFmtId="0" fontId="0" fillId="0" borderId="1" xfId="0" applyFill="1" applyBorder="1"/>
    <xf numFmtId="0" fontId="0" fillId="0" borderId="4" xfId="0" applyFill="1" applyBorder="1" applyAlignment="1">
      <alignment horizontal="left"/>
    </xf>
    <xf numFmtId="0" fontId="0" fillId="0" borderId="6" xfId="0" applyFill="1" applyBorder="1"/>
    <xf numFmtId="0" fontId="0" fillId="15" borderId="0" xfId="0" applyFill="1" applyBorder="1"/>
    <xf numFmtId="0" fontId="0" fillId="15" borderId="0" xfId="0" applyFill="1"/>
    <xf numFmtId="0" fontId="0" fillId="0" borderId="1" xfId="0" applyFont="1" applyFill="1" applyBorder="1"/>
    <xf numFmtId="0" fontId="0" fillId="0" borderId="4" xfId="0" applyFont="1" applyFill="1" applyBorder="1"/>
    <xf numFmtId="0" fontId="0" fillId="0" borderId="6" xfId="0" applyFont="1" applyFill="1" applyBorder="1"/>
    <xf numFmtId="0" fontId="0" fillId="10" borderId="2" xfId="0" applyFill="1" applyBorder="1"/>
    <xf numFmtId="0" fontId="0" fillId="10" borderId="7" xfId="0" applyFill="1" applyBorder="1"/>
    <xf numFmtId="17" fontId="5" fillId="0" borderId="0" xfId="0" applyNumberFormat="1" applyFont="1"/>
    <xf numFmtId="0" fontId="23" fillId="0" borderId="0" xfId="0" applyFont="1" applyAlignment="1">
      <alignment vertical="center"/>
    </xf>
    <xf numFmtId="0" fontId="24" fillId="0" borderId="0" xfId="0" applyFont="1"/>
    <xf numFmtId="0" fontId="25" fillId="0" borderId="0" xfId="0" applyFont="1"/>
    <xf numFmtId="0" fontId="8" fillId="0" borderId="0" xfId="42"/>
    <xf numFmtId="0" fontId="0" fillId="0" borderId="4" xfId="0" applyBorder="1"/>
    <xf numFmtId="0" fontId="0" fillId="0" borderId="0" xfId="0" applyBorder="1"/>
    <xf numFmtId="0" fontId="0" fillId="0" borderId="5" xfId="0" applyBorder="1"/>
    <xf numFmtId="0" fontId="5" fillId="0" borderId="0" xfId="0" applyFont="1"/>
    <xf numFmtId="0" fontId="0" fillId="0" borderId="0" xfId="0"/>
    <xf numFmtId="0" fontId="0" fillId="0" borderId="0" xfId="0" applyFill="1"/>
    <xf numFmtId="0" fontId="0" fillId="2" borderId="0" xfId="0" applyFill="1"/>
    <xf numFmtId="17" fontId="0" fillId="2" borderId="0" xfId="0" applyNumberFormat="1" applyFill="1"/>
    <xf numFmtId="0" fontId="0" fillId="16" borderId="0" xfId="0" applyFill="1"/>
    <xf numFmtId="17" fontId="0" fillId="16" borderId="0" xfId="0" applyNumberFormat="1" applyFill="1"/>
    <xf numFmtId="0" fontId="2" fillId="16" borderId="0" xfId="0" applyFont="1" applyFill="1"/>
    <xf numFmtId="164" fontId="0" fillId="16" borderId="0" xfId="0" applyNumberFormat="1" applyFill="1"/>
    <xf numFmtId="0" fontId="5" fillId="16" borderId="0" xfId="0" applyFont="1" applyFill="1"/>
    <xf numFmtId="0" fontId="8" fillId="16" borderId="0" xfId="42" applyFill="1"/>
    <xf numFmtId="0" fontId="5" fillId="0" borderId="1" xfId="0" applyFont="1" applyBorder="1"/>
    <xf numFmtId="0" fontId="5" fillId="0" borderId="4" xfId="0" applyFont="1" applyBorder="1"/>
    <xf numFmtId="0" fontId="8" fillId="0" borderId="5" xfId="42" applyBorder="1"/>
    <xf numFmtId="0" fontId="5" fillId="0" borderId="6" xfId="0" applyFont="1" applyBorder="1"/>
    <xf numFmtId="0" fontId="5" fillId="0" borderId="14" xfId="0" applyFont="1" applyBorder="1"/>
    <xf numFmtId="0" fontId="5" fillId="0" borderId="10" xfId="0" applyFont="1" applyBorder="1"/>
    <xf numFmtId="0" fontId="5" fillId="0" borderId="11" xfId="0" applyFont="1" applyBorder="1"/>
    <xf numFmtId="0" fontId="22" fillId="16" borderId="0" xfId="42" applyFont="1" applyFill="1"/>
    <xf numFmtId="0" fontId="0" fillId="0" borderId="0" xfId="0" applyFont="1" applyFill="1"/>
    <xf numFmtId="0" fontId="27" fillId="16" borderId="0" xfId="0" applyFont="1" applyFill="1"/>
    <xf numFmtId="0" fontId="28" fillId="16" borderId="0" xfId="42" applyFont="1" applyFill="1"/>
    <xf numFmtId="0" fontId="28" fillId="16" borderId="0" xfId="42" applyFont="1" applyFill="1" applyAlignment="1">
      <alignment vertical="center"/>
    </xf>
    <xf numFmtId="17" fontId="27" fillId="16" borderId="0" xfId="0" applyNumberFormat="1" applyFont="1" applyFill="1"/>
    <xf numFmtId="0" fontId="5" fillId="5" borderId="0" xfId="0" applyFont="1" applyFill="1"/>
    <xf numFmtId="0" fontId="5" fillId="0" borderId="0" xfId="0" applyFont="1" applyProtection="1"/>
    <xf numFmtId="0" fontId="0" fillId="0" borderId="0" xfId="0" applyProtection="1"/>
    <xf numFmtId="0" fontId="5" fillId="2" borderId="0" xfId="0" applyFont="1" applyFill="1" applyAlignment="1" applyProtection="1">
      <alignment horizontal="left"/>
    </xf>
    <xf numFmtId="0" fontId="0" fillId="2" borderId="0" xfId="0" applyFill="1" applyProtection="1"/>
    <xf numFmtId="17" fontId="0" fillId="2" borderId="0" xfId="0" applyNumberFormat="1" applyFill="1" applyProtection="1"/>
    <xf numFmtId="0" fontId="0" fillId="4" borderId="0" xfId="0" applyFill="1" applyProtection="1"/>
    <xf numFmtId="165" fontId="0" fillId="4" borderId="0" xfId="1" applyNumberFormat="1" applyFont="1" applyFill="1" applyProtection="1"/>
    <xf numFmtId="164" fontId="0" fillId="2" borderId="0" xfId="0" applyNumberFormat="1" applyFill="1" applyProtection="1"/>
    <xf numFmtId="164" fontId="0" fillId="4" borderId="0" xfId="0" applyNumberFormat="1" applyFill="1" applyProtection="1"/>
    <xf numFmtId="2" fontId="0" fillId="3" borderId="0" xfId="1" applyNumberFormat="1" applyFont="1" applyFill="1" applyProtection="1"/>
    <xf numFmtId="2" fontId="0" fillId="3" borderId="0" xfId="0" applyNumberFormat="1" applyFill="1" applyProtection="1"/>
    <xf numFmtId="165" fontId="0" fillId="0" borderId="0" xfId="1" applyNumberFormat="1" applyFont="1" applyProtection="1"/>
    <xf numFmtId="2" fontId="0" fillId="5" borderId="0" xfId="0" applyNumberFormat="1" applyFill="1" applyProtection="1"/>
    <xf numFmtId="10" fontId="0" fillId="5" borderId="0" xfId="1" applyNumberFormat="1" applyFont="1" applyFill="1" applyProtection="1"/>
    <xf numFmtId="9" fontId="0" fillId="7" borderId="0" xfId="1" applyFont="1" applyFill="1" applyProtection="1"/>
    <xf numFmtId="0" fontId="0" fillId="14" borderId="0" xfId="0" applyFill="1" applyProtection="1"/>
    <xf numFmtId="0" fontId="0" fillId="10" borderId="0" xfId="0" applyFill="1" applyProtection="1"/>
    <xf numFmtId="0" fontId="0" fillId="0" borderId="0" xfId="0" applyFill="1" applyProtection="1"/>
    <xf numFmtId="0" fontId="0" fillId="9" borderId="0" xfId="0" applyFill="1" applyProtection="1"/>
    <xf numFmtId="0" fontId="5" fillId="16" borderId="0" xfId="0" applyFont="1" applyFill="1" applyAlignment="1" applyProtection="1">
      <alignment horizontal="left"/>
    </xf>
    <xf numFmtId="0" fontId="0" fillId="2" borderId="0" xfId="0" applyFont="1" applyFill="1" applyAlignment="1" applyProtection="1">
      <alignment vertical="center"/>
    </xf>
    <xf numFmtId="17" fontId="8" fillId="2" borderId="0" xfId="42" applyNumberFormat="1" applyFill="1" applyProtection="1"/>
    <xf numFmtId="2" fontId="0" fillId="0" borderId="0" xfId="0" applyNumberFormat="1" applyProtection="1"/>
    <xf numFmtId="43" fontId="1" fillId="2" borderId="0" xfId="40" applyNumberFormat="1" applyFont="1" applyFill="1" applyBorder="1" applyAlignment="1" applyProtection="1">
      <alignment horizontal="center"/>
    </xf>
    <xf numFmtId="169" fontId="1" fillId="2" borderId="0" xfId="40" applyNumberFormat="1" applyFont="1" applyFill="1" applyBorder="1" applyAlignment="1" applyProtection="1">
      <alignment horizontal="center"/>
    </xf>
    <xf numFmtId="169" fontId="1" fillId="14" borderId="0" xfId="40" applyNumberFormat="1" applyFont="1" applyFill="1" applyBorder="1" applyAlignment="1" applyProtection="1">
      <alignment horizontal="center"/>
    </xf>
    <xf numFmtId="170" fontId="1" fillId="2" borderId="0" xfId="40" applyNumberFormat="1" applyFont="1" applyFill="1" applyBorder="1" applyAlignment="1" applyProtection="1">
      <alignment horizontal="center"/>
    </xf>
    <xf numFmtId="173" fontId="0" fillId="4" borderId="0" xfId="0" applyNumberFormat="1" applyFill="1" applyProtection="1"/>
    <xf numFmtId="167" fontId="0" fillId="4" borderId="0" xfId="0" applyNumberFormat="1" applyFill="1" applyProtection="1"/>
    <xf numFmtId="2" fontId="0" fillId="10" borderId="0" xfId="0" applyNumberFormat="1" applyFill="1" applyProtection="1"/>
    <xf numFmtId="172" fontId="0" fillId="10" borderId="0" xfId="0" applyNumberFormat="1" applyFill="1" applyProtection="1"/>
    <xf numFmtId="164" fontId="0" fillId="9" borderId="0" xfId="0" applyNumberFormat="1" applyFill="1" applyProtection="1"/>
    <xf numFmtId="2" fontId="0" fillId="9" borderId="0" xfId="0" applyNumberFormat="1" applyFill="1" applyProtection="1"/>
    <xf numFmtId="171" fontId="0" fillId="9" borderId="0" xfId="0" applyNumberFormat="1" applyFill="1" applyProtection="1"/>
    <xf numFmtId="168" fontId="0" fillId="9" borderId="0" xfId="1" applyNumberFormat="1" applyFont="1" applyFill="1" applyProtection="1"/>
    <xf numFmtId="0" fontId="5" fillId="16" borderId="0" xfId="0" applyFont="1" applyFill="1" applyProtection="1"/>
    <xf numFmtId="0" fontId="0" fillId="16" borderId="0" xfId="0" applyFill="1" applyProtection="1"/>
    <xf numFmtId="17" fontId="0" fillId="16" borderId="0" xfId="0" applyNumberFormat="1" applyFill="1" applyProtection="1"/>
    <xf numFmtId="164" fontId="0" fillId="16" borderId="0" xfId="0" applyNumberFormat="1" applyFill="1" applyProtection="1"/>
    <xf numFmtId="0" fontId="5" fillId="0" borderId="0" xfId="0" applyFont="1" applyProtection="1">
      <protection locked="0"/>
    </xf>
    <xf numFmtId="0" fontId="0" fillId="0" borderId="0" xfId="0" applyProtection="1">
      <protection locked="0"/>
    </xf>
    <xf numFmtId="0" fontId="0" fillId="2" borderId="0" xfId="0" applyFill="1" applyProtection="1">
      <protection locked="0"/>
    </xf>
    <xf numFmtId="17" fontId="0" fillId="2" borderId="0" xfId="0" applyNumberFormat="1" applyFill="1" applyProtection="1">
      <protection locked="0"/>
    </xf>
    <xf numFmtId="14" fontId="10" fillId="2" borderId="0" xfId="0" applyNumberFormat="1" applyFont="1" applyFill="1" applyProtection="1">
      <protection locked="0"/>
    </xf>
    <xf numFmtId="0" fontId="10" fillId="2" borderId="0" xfId="0" applyFont="1" applyFill="1" applyProtection="1">
      <protection locked="0"/>
    </xf>
    <xf numFmtId="0" fontId="0" fillId="4" borderId="0" xfId="0" applyFill="1" applyProtection="1">
      <protection locked="0"/>
    </xf>
    <xf numFmtId="165" fontId="0" fillId="4" borderId="0" xfId="1" applyNumberFormat="1" applyFont="1" applyFill="1" applyProtection="1">
      <protection locked="0"/>
    </xf>
    <xf numFmtId="164" fontId="0" fillId="2" borderId="0" xfId="0" applyNumberFormat="1" applyFill="1" applyProtection="1">
      <protection locked="0"/>
    </xf>
    <xf numFmtId="0" fontId="0" fillId="2" borderId="0" xfId="0" applyNumberFormat="1" applyFill="1" applyProtection="1">
      <protection locked="0"/>
    </xf>
    <xf numFmtId="164" fontId="0" fillId="4" borderId="0" xfId="0" applyNumberFormat="1" applyFill="1" applyProtection="1">
      <protection locked="0"/>
    </xf>
    <xf numFmtId="2" fontId="0" fillId="3" borderId="0" xfId="1" applyNumberFormat="1" applyFont="1" applyFill="1" applyProtection="1">
      <protection locked="0"/>
    </xf>
    <xf numFmtId="2" fontId="0" fillId="3" borderId="0" xfId="0" applyNumberFormat="1" applyFill="1" applyProtection="1">
      <protection locked="0"/>
    </xf>
    <xf numFmtId="165" fontId="0" fillId="0" borderId="0" xfId="1" applyNumberFormat="1" applyFont="1" applyProtection="1">
      <protection locked="0"/>
    </xf>
    <xf numFmtId="2" fontId="0" fillId="5" borderId="0" xfId="0" applyNumberFormat="1" applyFill="1" applyProtection="1">
      <protection locked="0"/>
    </xf>
    <xf numFmtId="10" fontId="0" fillId="5" borderId="0" xfId="1" applyNumberFormat="1" applyFont="1" applyFill="1" applyProtection="1">
      <protection locked="0"/>
    </xf>
    <xf numFmtId="2" fontId="0" fillId="0" borderId="0" xfId="0" applyNumberFormat="1" applyFill="1" applyProtection="1">
      <protection locked="0"/>
    </xf>
    <xf numFmtId="9" fontId="0" fillId="7" borderId="0" xfId="1" applyFont="1" applyFill="1" applyProtection="1">
      <protection locked="0"/>
    </xf>
    <xf numFmtId="0" fontId="0" fillId="2" borderId="0" xfId="0" applyFill="1" applyBorder="1" applyProtection="1">
      <protection locked="0"/>
    </xf>
    <xf numFmtId="0" fontId="0" fillId="14" borderId="0" xfId="0" applyFill="1" applyProtection="1">
      <protection locked="0"/>
    </xf>
    <xf numFmtId="0" fontId="0" fillId="10" borderId="0" xfId="0" applyFill="1" applyProtection="1">
      <protection locked="0"/>
    </xf>
    <xf numFmtId="0" fontId="0" fillId="0" borderId="0" xfId="0" applyFill="1" applyProtection="1">
      <protection locked="0"/>
    </xf>
    <xf numFmtId="0" fontId="0" fillId="9" borderId="0" xfId="0" applyFill="1" applyProtection="1">
      <protection locked="0"/>
    </xf>
    <xf numFmtId="0" fontId="5" fillId="0" borderId="0" xfId="0" applyFont="1" applyAlignment="1" applyProtection="1">
      <alignment horizontal="left"/>
    </xf>
    <xf numFmtId="0" fontId="0" fillId="0" borderId="0" xfId="0" applyAlignment="1">
      <alignment horizontal="left" vertical="center" indent="5"/>
    </xf>
    <xf numFmtId="0" fontId="0" fillId="0" borderId="0" xfId="0" applyAlignment="1">
      <alignment vertical="center"/>
    </xf>
    <xf numFmtId="0" fontId="8" fillId="0" borderId="0" xfId="42" applyAlignment="1">
      <alignment vertical="center"/>
    </xf>
    <xf numFmtId="0" fontId="7" fillId="0" borderId="0" xfId="0" applyFont="1" applyAlignment="1">
      <alignment vertical="center"/>
    </xf>
    <xf numFmtId="0" fontId="30" fillId="0" borderId="0" xfId="0" applyFont="1" applyAlignment="1">
      <alignment horizontal="left" vertical="center" indent="5"/>
    </xf>
    <xf numFmtId="0" fontId="7" fillId="0" borderId="0" xfId="0" applyFont="1" applyAlignment="1">
      <alignment horizontal="left" vertical="center" indent="5"/>
    </xf>
    <xf numFmtId="0" fontId="7" fillId="0" borderId="0" xfId="0" applyFont="1" applyAlignment="1">
      <alignment horizontal="left" vertical="center"/>
    </xf>
    <xf numFmtId="0" fontId="33" fillId="0" borderId="0" xfId="0" applyFont="1" applyFill="1" applyAlignment="1">
      <alignment vertical="center"/>
    </xf>
    <xf numFmtId="0" fontId="7" fillId="0" borderId="0" xfId="0" applyFont="1" applyFill="1" applyAlignment="1">
      <alignment vertical="center"/>
    </xf>
    <xf numFmtId="0" fontId="33" fillId="17" borderId="0" xfId="0" applyFont="1" applyFill="1" applyAlignment="1">
      <alignment vertical="center"/>
    </xf>
    <xf numFmtId="0" fontId="0" fillId="17" borderId="0" xfId="0" applyFill="1"/>
    <xf numFmtId="0" fontId="7" fillId="17" borderId="0" xfId="0" applyFont="1" applyFill="1" applyAlignment="1">
      <alignment vertical="center"/>
    </xf>
    <xf numFmtId="0" fontId="7" fillId="17" borderId="0" xfId="0" applyFont="1" applyFill="1" applyAlignment="1">
      <alignment horizontal="left" vertical="center"/>
    </xf>
    <xf numFmtId="0" fontId="7" fillId="0" borderId="0" xfId="0" applyFont="1" applyFill="1" applyAlignment="1">
      <alignment horizontal="left" vertical="center"/>
    </xf>
    <xf numFmtId="0" fontId="7" fillId="16" borderId="0" xfId="0" applyFont="1" applyFill="1" applyAlignment="1">
      <alignment horizontal="left" vertical="center"/>
    </xf>
    <xf numFmtId="0" fontId="34" fillId="17" borderId="0" xfId="0" applyFont="1" applyFill="1" applyAlignment="1">
      <alignment vertical="center"/>
    </xf>
    <xf numFmtId="0" fontId="2" fillId="17" borderId="0" xfId="0" applyFont="1" applyFill="1"/>
    <xf numFmtId="0" fontId="0" fillId="17" borderId="0" xfId="0" applyFont="1" applyFill="1"/>
    <xf numFmtId="0" fontId="2" fillId="0" borderId="0" xfId="0" applyFont="1" applyFill="1"/>
    <xf numFmtId="0" fontId="5" fillId="0" borderId="3" xfId="0" applyFont="1" applyBorder="1"/>
    <xf numFmtId="0" fontId="5" fillId="0" borderId="5" xfId="0" applyFont="1" applyBorder="1"/>
    <xf numFmtId="0" fontId="5" fillId="0" borderId="8" xfId="0" applyFont="1" applyBorder="1"/>
    <xf numFmtId="0" fontId="5" fillId="10" borderId="0" xfId="0" applyFont="1" applyFill="1"/>
    <xf numFmtId="0" fontId="5" fillId="18" borderId="0" xfId="0" applyFont="1" applyFill="1"/>
    <xf numFmtId="0" fontId="5" fillId="2" borderId="0" xfId="0" applyFont="1" applyFill="1"/>
  </cellXfs>
  <cellStyles count="49">
    <cellStyle name="Calculation 2" xfId="35"/>
    <cellStyle name="Comma" xfId="40" builtinId="3"/>
    <cellStyle name="Comma 2" xfId="30"/>
    <cellStyle name="Comma 2 2" xfId="44"/>
    <cellStyle name="Comma 3" xfId="4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42" builtinId="8"/>
    <cellStyle name="Normal" xfId="0" builtinId="0"/>
    <cellStyle name="Normal 2" xfId="31"/>
    <cellStyle name="Normal 2 2" xfId="47"/>
    <cellStyle name="Normal 3" xfId="33"/>
    <cellStyle name="Normal 4" xfId="36"/>
    <cellStyle name="Normal 4 2" xfId="41"/>
    <cellStyle name="Normal 5" xfId="38"/>
    <cellStyle name="Percent" xfId="1" builtinId="5"/>
    <cellStyle name="Percent 2" xfId="32"/>
    <cellStyle name="Percent 2 2" xfId="48"/>
    <cellStyle name="Percent 3" xfId="34"/>
    <cellStyle name="Percent 3 2" xfId="46"/>
    <cellStyle name="Percent 4" xfId="37"/>
    <cellStyle name="Percent 5" xfId="39"/>
    <cellStyle name="Percent 6" xfId="45"/>
  </cellStyles>
  <dxfs count="0"/>
  <tableStyles count="0" defaultTableStyle="TableStyleMedium2" defaultPivotStyle="PivotStyleLight16"/>
  <colors>
    <mruColors>
      <color rgb="FFFCD78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182219</xdr:colOff>
      <xdr:row>1</xdr:row>
      <xdr:rowOff>107674</xdr:rowOff>
    </xdr:from>
    <xdr:to>
      <xdr:col>7</xdr:col>
      <xdr:colOff>297629</xdr:colOff>
      <xdr:row>3</xdr:row>
      <xdr:rowOff>107706</xdr:rowOff>
    </xdr:to>
    <xdr:pic>
      <xdr:nvPicPr>
        <xdr:cNvPr id="3" name="Picture 2"/>
        <xdr:cNvPicPr>
          <a:picLocks noChangeAspect="1"/>
        </xdr:cNvPicPr>
      </xdr:nvPicPr>
      <xdr:blipFill>
        <a:blip xmlns:r="http://schemas.openxmlformats.org/officeDocument/2006/relationships" r:embed="rId1"/>
        <a:stretch>
          <a:fillRect/>
        </a:stretch>
      </xdr:blipFill>
      <xdr:spPr>
        <a:xfrm>
          <a:off x="5118654" y="306457"/>
          <a:ext cx="1341236" cy="3810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brandanomics.com/" TargetMode="External"/><Relationship Id="rId13" Type="http://schemas.openxmlformats.org/officeDocument/2006/relationships/printerSettings" Target="../printerSettings/printerSettings1.bin"/><Relationship Id="rId3" Type="http://schemas.openxmlformats.org/officeDocument/2006/relationships/hyperlink" Target="http://timeglider.com/t/d4e84e4be996c810?min_zoom=6&amp;max_zoom=35" TargetMode="External"/><Relationship Id="rId7" Type="http://schemas.openxmlformats.org/officeDocument/2006/relationships/hyperlink" Target="http://www.sectormarketplace.com/" TargetMode="External"/><Relationship Id="rId12" Type="http://schemas.openxmlformats.org/officeDocument/2006/relationships/hyperlink" Target="http://hdl.handle.net/10949/18904" TargetMode="External"/><Relationship Id="rId2" Type="http://schemas.openxmlformats.org/officeDocument/2006/relationships/hyperlink" Target="https://projeqt.com/olinga/social-earnings-ratio/social-innovation/l" TargetMode="External"/><Relationship Id="rId1" Type="http://schemas.openxmlformats.org/officeDocument/2006/relationships/hyperlink" Target="http://prezi.com/x2n3vst7rnzc/social-earnings-ratio/?utm_campaign=share&amp;utm_medium=copy" TargetMode="External"/><Relationship Id="rId6" Type="http://schemas.openxmlformats.org/officeDocument/2006/relationships/hyperlink" Target="https://mapsengine.google.com/map/viewer?mid=zCSd2kzqJNzU.kQFBPqkqz8FY" TargetMode="External"/><Relationship Id="rId11" Type="http://schemas.openxmlformats.org/officeDocument/2006/relationships/hyperlink" Target="http://www.cultiv8solutions.com/" TargetMode="External"/><Relationship Id="rId5" Type="http://schemas.openxmlformats.org/officeDocument/2006/relationships/hyperlink" Target="http://www.socialearningsratio.com/sample2.html" TargetMode="External"/><Relationship Id="rId10" Type="http://schemas.openxmlformats.org/officeDocument/2006/relationships/hyperlink" Target="http://www.bigredsquare.com/" TargetMode="External"/><Relationship Id="rId4" Type="http://schemas.openxmlformats.org/officeDocument/2006/relationships/hyperlink" Target="http://www.cceg.org.uk/" TargetMode="External"/><Relationship Id="rId9" Type="http://schemas.openxmlformats.org/officeDocument/2006/relationships/hyperlink" Target="http://www.sii2000.or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8230;.."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http://www.charitycommission.gov.uk/find-charities/" TargetMode="External"/><Relationship Id="rId2" Type="http://schemas.openxmlformats.org/officeDocument/2006/relationships/hyperlink" Target="http://www.socialmention.com/" TargetMode="External"/><Relationship Id="rId1" Type="http://schemas.openxmlformats.org/officeDocument/2006/relationships/hyperlink" Target="http://wck2.companieshouse.gov.uk/wcframe?name=accessCompanyInfo" TargetMode="External"/><Relationship Id="rId6" Type="http://schemas.openxmlformats.org/officeDocument/2006/relationships/printerSettings" Target="../printerSettings/printerSettings3.bin"/><Relationship Id="rId5" Type="http://schemas.openxmlformats.org/officeDocument/2006/relationships/hyperlink" Target="http://finance.yahoo.com/" TargetMode="External"/><Relationship Id="rId4" Type="http://schemas.openxmlformats.org/officeDocument/2006/relationships/hyperlink" Target="http://www.corporateregister.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nc-nd/4.0/" TargetMode="External"/><Relationship Id="rId2" Type="http://schemas.openxmlformats.org/officeDocument/2006/relationships/hyperlink" Target="http://uk.linkedin.com/pub/olinga-taeed/6/936/34b" TargetMode="External"/><Relationship Id="rId1" Type="http://schemas.openxmlformats.org/officeDocument/2006/relationships/hyperlink" Target="http://www.cceg.org.uk/" TargetMode="External"/><Relationship Id="rId5" Type="http://schemas.openxmlformats.org/officeDocument/2006/relationships/drawing" Target="../drawings/drawing1.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K50"/>
  <sheetViews>
    <sheetView workbookViewId="0">
      <selection activeCell="A43" sqref="A43"/>
    </sheetView>
  </sheetViews>
  <sheetFormatPr defaultRowHeight="15"/>
  <sheetData>
    <row r="1" spans="1:5">
      <c r="A1" s="117" t="s">
        <v>240</v>
      </c>
      <c r="B1" s="117"/>
    </row>
    <row r="2" spans="1:5" s="113" customFormat="1"/>
    <row r="3" spans="1:5">
      <c r="A3" s="113" t="s">
        <v>231</v>
      </c>
    </row>
    <row r="4" spans="1:5">
      <c r="A4" s="203"/>
    </row>
    <row r="5" spans="1:5">
      <c r="A5" s="205" t="s">
        <v>234</v>
      </c>
    </row>
    <row r="6" spans="1:5">
      <c r="A6" s="205" t="s">
        <v>235</v>
      </c>
    </row>
    <row r="7" spans="1:5">
      <c r="A7" s="205" t="s">
        <v>236</v>
      </c>
    </row>
    <row r="8" spans="1:5" s="113" customFormat="1">
      <c r="A8" s="204"/>
    </row>
    <row r="9" spans="1:5">
      <c r="A9" s="203" t="s">
        <v>232</v>
      </c>
    </row>
    <row r="10" spans="1:5">
      <c r="A10" s="203"/>
    </row>
    <row r="11" spans="1:5">
      <c r="A11" s="203" t="s">
        <v>233</v>
      </c>
    </row>
    <row r="12" spans="1:5">
      <c r="A12" s="203"/>
    </row>
    <row r="13" spans="1:5">
      <c r="A13" s="203" t="s">
        <v>218</v>
      </c>
    </row>
    <row r="14" spans="1:5">
      <c r="A14" s="203"/>
    </row>
    <row r="15" spans="1:5">
      <c r="A15" s="212" t="s">
        <v>219</v>
      </c>
      <c r="B15" s="210"/>
      <c r="C15" s="210"/>
      <c r="D15" s="210"/>
      <c r="E15" s="210"/>
    </row>
    <row r="16" spans="1:5" s="113" customFormat="1">
      <c r="A16" s="206"/>
    </row>
    <row r="17" spans="1:11">
      <c r="A17" s="212" t="s">
        <v>242</v>
      </c>
      <c r="B17" s="210"/>
      <c r="C17" s="210"/>
      <c r="D17" s="210"/>
      <c r="E17" s="210"/>
      <c r="F17" s="210"/>
      <c r="G17" s="210"/>
      <c r="H17" s="210"/>
      <c r="I17" s="210"/>
      <c r="J17" s="210"/>
    </row>
    <row r="18" spans="1:11" ht="21">
      <c r="A18" s="212" t="s">
        <v>220</v>
      </c>
      <c r="B18" s="210"/>
      <c r="C18" s="210"/>
      <c r="D18" s="210"/>
      <c r="E18" s="210"/>
      <c r="F18" s="210"/>
      <c r="G18" s="210"/>
      <c r="H18" s="210"/>
      <c r="I18" s="210"/>
      <c r="J18" s="210"/>
    </row>
    <row r="19" spans="1:11" s="113" customFormat="1">
      <c r="A19" s="213"/>
      <c r="B19" s="114"/>
      <c r="C19" s="114"/>
      <c r="D19" s="114"/>
      <c r="E19" s="114"/>
      <c r="F19" s="114"/>
      <c r="G19" s="114"/>
      <c r="H19" s="114"/>
      <c r="I19" s="114"/>
      <c r="J19" s="114"/>
    </row>
    <row r="20" spans="1:11" s="113" customFormat="1">
      <c r="A20" s="213" t="s">
        <v>243</v>
      </c>
      <c r="B20" s="114"/>
      <c r="C20" s="114"/>
      <c r="D20" s="114"/>
      <c r="E20" s="114"/>
      <c r="F20" s="114"/>
      <c r="G20" s="114"/>
      <c r="H20" s="114"/>
      <c r="I20" s="114"/>
      <c r="J20" s="114"/>
    </row>
    <row r="21" spans="1:11" s="113" customFormat="1">
      <c r="A21" s="213"/>
      <c r="B21" s="114"/>
      <c r="C21" s="114"/>
      <c r="D21" s="114"/>
      <c r="E21" s="114"/>
      <c r="F21" s="114"/>
      <c r="G21" s="114"/>
      <c r="H21" s="114"/>
      <c r="I21" s="114"/>
      <c r="J21" s="114"/>
    </row>
    <row r="22" spans="1:11" s="113" customFormat="1">
      <c r="A22" s="214" t="s">
        <v>241</v>
      </c>
      <c r="B22" s="117"/>
      <c r="C22" s="114"/>
      <c r="D22" s="114"/>
      <c r="E22" s="114"/>
      <c r="F22" s="114"/>
      <c r="G22" s="114"/>
      <c r="H22" s="114"/>
      <c r="I22" s="114"/>
      <c r="J22" s="114"/>
    </row>
    <row r="23" spans="1:11">
      <c r="A23" s="203"/>
    </row>
    <row r="24" spans="1:11">
      <c r="A24" s="203" t="s">
        <v>250</v>
      </c>
    </row>
    <row r="25" spans="1:11">
      <c r="A25" s="203"/>
    </row>
    <row r="26" spans="1:11">
      <c r="A26" s="209" t="s">
        <v>221</v>
      </c>
      <c r="B26" s="210"/>
      <c r="C26" s="210"/>
      <c r="D26" s="210"/>
      <c r="E26" s="210"/>
      <c r="F26" s="210"/>
      <c r="G26" s="211" t="s">
        <v>222</v>
      </c>
      <c r="H26" s="210"/>
      <c r="I26" s="210"/>
      <c r="J26" s="210"/>
      <c r="K26" s="210"/>
    </row>
    <row r="27" spans="1:11">
      <c r="A27" s="211"/>
      <c r="B27" s="210"/>
      <c r="C27" s="210"/>
      <c r="D27" s="210"/>
      <c r="E27" s="210"/>
      <c r="F27" s="210"/>
      <c r="G27" s="210"/>
      <c r="H27" s="210"/>
      <c r="I27" s="210"/>
      <c r="J27" s="210"/>
      <c r="K27" s="210"/>
    </row>
    <row r="28" spans="1:11">
      <c r="A28" s="209" t="s">
        <v>223</v>
      </c>
      <c r="B28" s="210"/>
      <c r="C28" s="210"/>
      <c r="D28" s="210"/>
      <c r="E28" s="210"/>
      <c r="F28" s="210"/>
      <c r="G28" s="211" t="s">
        <v>224</v>
      </c>
      <c r="H28" s="210"/>
      <c r="I28" s="210"/>
      <c r="J28" s="210"/>
      <c r="K28" s="210"/>
    </row>
    <row r="29" spans="1:11">
      <c r="A29" s="211"/>
      <c r="B29" s="210"/>
      <c r="C29" s="210"/>
      <c r="D29" s="210"/>
      <c r="E29" s="210"/>
      <c r="F29" s="210"/>
      <c r="G29" s="210"/>
      <c r="H29" s="210"/>
      <c r="I29" s="210"/>
      <c r="J29" s="210"/>
      <c r="K29" s="210"/>
    </row>
    <row r="30" spans="1:11">
      <c r="A30" s="209" t="s">
        <v>225</v>
      </c>
      <c r="B30" s="210"/>
      <c r="C30" s="210"/>
      <c r="D30" s="210"/>
      <c r="E30" s="210"/>
      <c r="F30" s="210"/>
      <c r="G30" s="211" t="s">
        <v>226</v>
      </c>
      <c r="H30" s="210"/>
      <c r="I30" s="210"/>
      <c r="J30" s="210"/>
      <c r="K30" s="210"/>
    </row>
    <row r="31" spans="1:11">
      <c r="A31" s="211"/>
      <c r="B31" s="210"/>
      <c r="C31" s="210"/>
      <c r="D31" s="210"/>
      <c r="E31" s="210"/>
      <c r="F31" s="210"/>
      <c r="G31" s="210"/>
      <c r="H31" s="210"/>
      <c r="I31" s="210"/>
      <c r="J31" s="210"/>
      <c r="K31" s="210"/>
    </row>
    <row r="32" spans="1:11">
      <c r="A32" s="209" t="s">
        <v>227</v>
      </c>
      <c r="B32" s="210"/>
      <c r="C32" s="210"/>
      <c r="D32" s="210"/>
      <c r="E32" s="210"/>
      <c r="F32" s="210"/>
      <c r="G32" s="211" t="s">
        <v>228</v>
      </c>
      <c r="H32" s="210"/>
      <c r="I32" s="210"/>
      <c r="J32" s="210"/>
      <c r="K32" s="210"/>
    </row>
    <row r="33" spans="1:11">
      <c r="A33" s="211"/>
      <c r="B33" s="210"/>
      <c r="C33" s="210"/>
      <c r="D33" s="210"/>
      <c r="E33" s="210"/>
      <c r="F33" s="210"/>
      <c r="G33" s="210"/>
      <c r="H33" s="210"/>
      <c r="I33" s="210"/>
      <c r="J33" s="210"/>
      <c r="K33" s="210"/>
    </row>
    <row r="34" spans="1:11">
      <c r="A34" s="209" t="s">
        <v>229</v>
      </c>
      <c r="B34" s="210"/>
      <c r="C34" s="210"/>
      <c r="D34" s="210"/>
      <c r="E34" s="210"/>
      <c r="F34" s="210"/>
      <c r="G34" s="211" t="s">
        <v>230</v>
      </c>
      <c r="H34" s="210"/>
      <c r="I34" s="210"/>
      <c r="J34" s="210"/>
      <c r="K34" s="210"/>
    </row>
    <row r="35" spans="1:11">
      <c r="A35" s="215"/>
      <c r="B35" s="216"/>
      <c r="C35" s="216"/>
      <c r="D35" s="216"/>
      <c r="E35" s="216"/>
      <c r="F35" s="216"/>
      <c r="G35" s="216"/>
      <c r="H35" s="216"/>
      <c r="I35" s="216"/>
      <c r="J35" s="216"/>
      <c r="K35" s="216"/>
    </row>
    <row r="36" spans="1:11">
      <c r="A36" s="209" t="s">
        <v>244</v>
      </c>
      <c r="B36" s="216"/>
      <c r="C36" s="216"/>
      <c r="D36" s="216"/>
      <c r="E36" s="216"/>
      <c r="F36" s="216"/>
      <c r="G36" s="217" t="s">
        <v>245</v>
      </c>
      <c r="H36" s="216"/>
      <c r="I36" s="216"/>
      <c r="J36" s="216"/>
      <c r="K36" s="216"/>
    </row>
    <row r="37" spans="1:11" s="113" customFormat="1">
      <c r="A37" s="207"/>
      <c r="B37" s="218"/>
      <c r="C37" s="218"/>
      <c r="D37" s="218"/>
      <c r="E37" s="218"/>
      <c r="F37" s="218"/>
      <c r="G37" s="131"/>
      <c r="H37" s="218"/>
      <c r="I37" s="218"/>
      <c r="J37" s="218"/>
      <c r="K37" s="218"/>
    </row>
    <row r="38" spans="1:11" s="113" customFormat="1">
      <c r="A38" s="208" t="s">
        <v>247</v>
      </c>
      <c r="B38" s="218"/>
      <c r="C38" s="218"/>
      <c r="D38" s="218"/>
      <c r="E38" s="218"/>
      <c r="F38" s="218"/>
      <c r="G38" s="131"/>
      <c r="H38" s="218"/>
      <c r="I38" s="218"/>
      <c r="J38" s="218"/>
      <c r="K38" s="218"/>
    </row>
    <row r="39" spans="1:11">
      <c r="A39" s="203"/>
    </row>
    <row r="40" spans="1:11">
      <c r="A40" s="211" t="s">
        <v>246</v>
      </c>
      <c r="B40" s="210"/>
      <c r="C40" s="210"/>
      <c r="D40" s="210"/>
      <c r="E40" s="210"/>
      <c r="F40" s="210"/>
      <c r="G40" s="210"/>
      <c r="H40" s="210"/>
      <c r="I40" s="210"/>
      <c r="J40" s="114"/>
    </row>
    <row r="41" spans="1:11">
      <c r="A41" s="203"/>
    </row>
    <row r="42" spans="1:11">
      <c r="A42" s="203" t="s">
        <v>251</v>
      </c>
    </row>
    <row r="43" spans="1:11" s="113" customFormat="1">
      <c r="A43" s="203"/>
    </row>
    <row r="44" spans="1:11" s="113" customFormat="1">
      <c r="A44" s="203" t="s">
        <v>248</v>
      </c>
    </row>
    <row r="46" spans="1:11">
      <c r="A46" s="209" t="s">
        <v>249</v>
      </c>
      <c r="B46" s="210"/>
      <c r="C46" s="210"/>
      <c r="D46" s="210"/>
      <c r="E46" s="210"/>
      <c r="F46" s="210"/>
      <c r="G46" s="210"/>
      <c r="H46" s="210"/>
      <c r="I46" s="210"/>
      <c r="J46" s="210"/>
    </row>
    <row r="47" spans="1:11">
      <c r="A47" s="211" t="s">
        <v>237</v>
      </c>
      <c r="B47" s="210"/>
      <c r="C47" s="210"/>
      <c r="D47" s="210"/>
      <c r="E47" s="210"/>
      <c r="F47" s="210"/>
      <c r="G47" s="210"/>
      <c r="H47" s="210"/>
      <c r="I47" s="210"/>
      <c r="J47" s="210"/>
    </row>
    <row r="48" spans="1:11">
      <c r="A48" s="211"/>
      <c r="B48" s="210"/>
      <c r="C48" s="210"/>
      <c r="D48" s="210"/>
      <c r="E48" s="210"/>
      <c r="F48" s="210"/>
      <c r="G48" s="210"/>
      <c r="H48" s="210"/>
      <c r="I48" s="210"/>
      <c r="J48" s="210"/>
    </row>
    <row r="49" spans="1:10">
      <c r="A49" s="209" t="s">
        <v>238</v>
      </c>
      <c r="B49" s="210"/>
      <c r="C49" s="210"/>
      <c r="D49" s="210"/>
      <c r="E49" s="210"/>
      <c r="F49" s="210"/>
      <c r="G49" s="210"/>
      <c r="H49" s="210"/>
      <c r="I49" s="210"/>
      <c r="J49" s="210"/>
    </row>
    <row r="50" spans="1:10">
      <c r="A50" s="211" t="s">
        <v>239</v>
      </c>
      <c r="B50" s="210"/>
      <c r="C50" s="210"/>
      <c r="D50" s="210"/>
      <c r="E50" s="210"/>
      <c r="F50" s="210"/>
      <c r="G50" s="210"/>
      <c r="H50" s="210"/>
      <c r="I50" s="210"/>
      <c r="J50" s="210"/>
    </row>
  </sheetData>
  <sheetProtection insertRows="0" deleteRow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C37"/>
  <sheetViews>
    <sheetView tabSelected="1" topLeftCell="A15" workbookViewId="0">
      <selection activeCell="G36" sqref="G36"/>
    </sheetView>
  </sheetViews>
  <sheetFormatPr defaultRowHeight="15"/>
  <sheetData>
    <row r="1" spans="1:3">
      <c r="A1" s="117" t="s">
        <v>203</v>
      </c>
      <c r="B1" s="117"/>
      <c r="C1" s="117"/>
    </row>
    <row r="3" spans="1:3">
      <c r="A3" s="200" t="s">
        <v>199</v>
      </c>
    </row>
    <row r="4" spans="1:3">
      <c r="A4" s="201"/>
    </row>
    <row r="5" spans="1:3">
      <c r="A5" s="202" t="s">
        <v>200</v>
      </c>
    </row>
    <row r="6" spans="1:3">
      <c r="A6" s="201"/>
    </row>
    <row r="7" spans="1:3">
      <c r="A7" s="200" t="s">
        <v>204</v>
      </c>
    </row>
    <row r="8" spans="1:3">
      <c r="A8" s="201"/>
    </row>
    <row r="9" spans="1:3">
      <c r="A9" s="202" t="s">
        <v>201</v>
      </c>
    </row>
    <row r="10" spans="1:3">
      <c r="A10" s="201"/>
    </row>
    <row r="11" spans="1:3">
      <c r="A11" s="200" t="s">
        <v>205</v>
      </c>
    </row>
    <row r="12" spans="1:3">
      <c r="A12" s="201"/>
    </row>
    <row r="13" spans="1:3">
      <c r="A13" s="202" t="s">
        <v>202</v>
      </c>
    </row>
    <row r="15" spans="1:3">
      <c r="A15" s="200" t="s">
        <v>209</v>
      </c>
    </row>
    <row r="17" spans="1:1">
      <c r="A17" s="108" t="s">
        <v>207</v>
      </c>
    </row>
    <row r="19" spans="1:1" s="113" customFormat="1">
      <c r="A19" s="200" t="s">
        <v>210</v>
      </c>
    </row>
    <row r="20" spans="1:1" s="113" customFormat="1"/>
    <row r="21" spans="1:1">
      <c r="A21" s="108" t="s">
        <v>208</v>
      </c>
    </row>
    <row r="22" spans="1:1" s="113" customFormat="1">
      <c r="A22" s="108"/>
    </row>
    <row r="23" spans="1:1" s="113" customFormat="1">
      <c r="A23" s="200" t="s">
        <v>217</v>
      </c>
    </row>
    <row r="24" spans="1:1" s="113" customFormat="1">
      <c r="A24" s="108"/>
    </row>
    <row r="25" spans="1:1" s="113" customFormat="1">
      <c r="A25" s="108" t="s">
        <v>213</v>
      </c>
    </row>
    <row r="26" spans="1:1" s="113" customFormat="1">
      <c r="A26" s="108" t="s">
        <v>214</v>
      </c>
    </row>
    <row r="27" spans="1:1" s="113" customFormat="1">
      <c r="A27" s="108" t="s">
        <v>215</v>
      </c>
    </row>
    <row r="28" spans="1:1" s="113" customFormat="1">
      <c r="A28" s="108" t="s">
        <v>216</v>
      </c>
    </row>
    <row r="30" spans="1:1">
      <c r="A30" s="200" t="s">
        <v>211</v>
      </c>
    </row>
    <row r="32" spans="1:1">
      <c r="A32" s="108" t="s">
        <v>206</v>
      </c>
    </row>
    <row r="33" spans="1:1">
      <c r="A33" s="108" t="s">
        <v>212</v>
      </c>
    </row>
    <row r="35" spans="1:1">
      <c r="A35" s="200" t="s">
        <v>275</v>
      </c>
    </row>
    <row r="37" spans="1:1">
      <c r="A37" s="202" t="s">
        <v>276</v>
      </c>
    </row>
  </sheetData>
  <hyperlinks>
    <hyperlink ref="A5" r:id="rId1"/>
    <hyperlink ref="A9" r:id="rId2"/>
    <hyperlink ref="A13" r:id="rId3"/>
    <hyperlink ref="A32" r:id="rId4"/>
    <hyperlink ref="A17" r:id="rId5"/>
    <hyperlink ref="A21" r:id="rId6"/>
    <hyperlink ref="A33" r:id="rId7"/>
    <hyperlink ref="A25" r:id="rId8"/>
    <hyperlink ref="A26" r:id="rId9"/>
    <hyperlink ref="A27" r:id="rId10"/>
    <hyperlink ref="A28" r:id="rId11"/>
    <hyperlink ref="A37" r:id="rId12"/>
  </hyperlinks>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2:L178"/>
  <sheetViews>
    <sheetView topLeftCell="A2" zoomScaleNormal="100" workbookViewId="0">
      <pane xSplit="4" ySplit="2" topLeftCell="E29" activePane="bottomRight" state="frozen"/>
      <selection activeCell="A2" sqref="A2"/>
      <selection pane="topRight" activeCell="E2" sqref="E2"/>
      <selection pane="bottomLeft" activeCell="A3" sqref="A3"/>
      <selection pane="bottomRight" activeCell="Q68" sqref="Q68"/>
    </sheetView>
  </sheetViews>
  <sheetFormatPr defaultRowHeight="15"/>
  <cols>
    <col min="1" max="1" width="28.5703125" style="113" customWidth="1"/>
    <col min="2" max="2" width="12" style="113" customWidth="1"/>
    <col min="3" max="3" width="10.7109375" style="113" customWidth="1"/>
    <col min="4" max="4" width="8.5703125" style="113" customWidth="1"/>
    <col min="5" max="5" width="16.140625" style="138" customWidth="1"/>
    <col min="6" max="6" width="11.85546875" hidden="1" customWidth="1"/>
    <col min="7" max="7" width="11.85546875" style="177" customWidth="1"/>
    <col min="8" max="8" width="15.28515625" style="177" customWidth="1"/>
    <col min="9" max="9" width="9.140625" style="138"/>
    <col min="12" max="12" width="0" hidden="1" customWidth="1"/>
  </cols>
  <sheetData>
    <row r="2" spans="1:12" s="38" customFormat="1">
      <c r="A2" s="113"/>
      <c r="B2" s="113"/>
      <c r="C2" s="113"/>
      <c r="D2" s="113"/>
      <c r="E2" s="137"/>
      <c r="G2" s="176"/>
      <c r="H2" s="177"/>
      <c r="I2" s="138"/>
    </row>
    <row r="3" spans="1:12" s="42" customFormat="1">
      <c r="E3" s="156" t="s">
        <v>169</v>
      </c>
      <c r="F3" s="199" t="s">
        <v>0</v>
      </c>
      <c r="G3" s="139" t="s">
        <v>179</v>
      </c>
      <c r="H3" s="139"/>
      <c r="I3" s="172" t="s">
        <v>105</v>
      </c>
      <c r="J3" s="156"/>
      <c r="K3" s="156"/>
      <c r="L3" s="43"/>
    </row>
    <row r="4" spans="1:12" ht="15.75" thickBot="1">
      <c r="E4" s="137"/>
      <c r="I4" s="137"/>
      <c r="J4" s="7"/>
      <c r="K4" s="7"/>
      <c r="L4" s="7"/>
    </row>
    <row r="5" spans="1:12">
      <c r="A5" s="8"/>
      <c r="B5" s="76"/>
      <c r="C5" s="77"/>
      <c r="E5" s="140"/>
      <c r="F5" s="115"/>
      <c r="G5" s="178"/>
      <c r="H5" s="178"/>
      <c r="I5" s="173"/>
      <c r="J5" s="117"/>
      <c r="K5" s="117"/>
      <c r="L5" s="115"/>
    </row>
    <row r="6" spans="1:12">
      <c r="A6" s="109" t="s">
        <v>39</v>
      </c>
      <c r="B6" s="110"/>
      <c r="C6" s="111"/>
      <c r="E6" s="140" t="s">
        <v>177</v>
      </c>
      <c r="F6" s="115" t="s">
        <v>42</v>
      </c>
      <c r="G6" s="178"/>
      <c r="H6" s="178"/>
      <c r="I6" s="173"/>
      <c r="J6" s="117"/>
      <c r="K6" s="117"/>
      <c r="L6" s="115"/>
    </row>
    <row r="7" spans="1:12" s="18" customFormat="1">
      <c r="A7" s="109" t="s">
        <v>41</v>
      </c>
      <c r="B7" s="110"/>
      <c r="C7" s="111"/>
      <c r="D7" s="113"/>
      <c r="E7" s="140" t="s">
        <v>170</v>
      </c>
      <c r="F7" s="115"/>
      <c r="G7" s="178"/>
      <c r="H7" s="178"/>
      <c r="I7" s="173"/>
      <c r="J7" s="117"/>
      <c r="K7" s="117"/>
      <c r="L7" s="115"/>
    </row>
    <row r="8" spans="1:12">
      <c r="A8" s="109" t="s">
        <v>38</v>
      </c>
      <c r="B8" s="110"/>
      <c r="C8" s="111"/>
      <c r="E8" s="141" t="s">
        <v>184</v>
      </c>
      <c r="F8" s="116">
        <v>41640</v>
      </c>
      <c r="G8" s="179"/>
      <c r="H8" s="179"/>
      <c r="I8" s="174"/>
      <c r="J8" s="118"/>
      <c r="K8" s="118"/>
      <c r="L8" s="116"/>
    </row>
    <row r="9" spans="1:12" s="38" customFormat="1">
      <c r="A9" s="109" t="s">
        <v>180</v>
      </c>
      <c r="B9" s="110"/>
      <c r="C9" s="111"/>
      <c r="D9" s="113"/>
      <c r="E9" s="141" t="s">
        <v>188</v>
      </c>
      <c r="F9" s="116"/>
      <c r="G9" s="179"/>
      <c r="H9" s="179"/>
      <c r="I9" s="174" t="s">
        <v>100</v>
      </c>
      <c r="J9" s="118"/>
      <c r="K9" s="118"/>
      <c r="L9" s="116"/>
    </row>
    <row r="10" spans="1:12" s="72" customFormat="1">
      <c r="A10" s="109" t="s">
        <v>174</v>
      </c>
      <c r="B10" s="110"/>
      <c r="C10" s="111"/>
      <c r="D10" s="113"/>
      <c r="E10" s="157" t="s">
        <v>185</v>
      </c>
      <c r="F10" s="116"/>
      <c r="G10" s="179"/>
      <c r="H10" s="179"/>
      <c r="I10" s="174" t="s">
        <v>100</v>
      </c>
      <c r="J10" s="118"/>
      <c r="K10" s="118"/>
      <c r="L10" s="116"/>
    </row>
    <row r="11" spans="1:12" s="72" customFormat="1">
      <c r="A11" s="109" t="s">
        <v>173</v>
      </c>
      <c r="B11" s="110"/>
      <c r="C11" s="111"/>
      <c r="D11" s="113"/>
      <c r="E11" s="141" t="s">
        <v>186</v>
      </c>
      <c r="F11" s="116"/>
      <c r="G11" s="179"/>
      <c r="H11" s="179"/>
      <c r="I11" s="174" t="s">
        <v>100</v>
      </c>
      <c r="J11" s="118"/>
      <c r="K11" s="118"/>
      <c r="L11" s="116"/>
    </row>
    <row r="12" spans="1:12" s="113" customFormat="1">
      <c r="A12" s="109" t="s">
        <v>175</v>
      </c>
      <c r="B12" s="110"/>
      <c r="C12" s="111"/>
      <c r="E12" s="141"/>
      <c r="F12" s="116"/>
      <c r="G12" s="179"/>
      <c r="H12" s="179"/>
      <c r="I12" s="174"/>
      <c r="J12" s="118"/>
      <c r="K12" s="118"/>
      <c r="L12" s="116"/>
    </row>
    <row r="13" spans="1:12" s="113" customFormat="1">
      <c r="A13" s="109" t="s">
        <v>176</v>
      </c>
      <c r="B13" s="110"/>
      <c r="C13" s="111"/>
      <c r="E13" s="141"/>
      <c r="F13" s="116"/>
      <c r="G13" s="179"/>
      <c r="H13" s="179"/>
      <c r="I13" s="174"/>
      <c r="J13" s="118"/>
      <c r="K13" s="118"/>
      <c r="L13" s="116"/>
    </row>
    <row r="14" spans="1:12" s="72" customFormat="1">
      <c r="A14" s="109" t="s">
        <v>168</v>
      </c>
      <c r="B14" s="110"/>
      <c r="C14" s="111"/>
      <c r="D14" s="113"/>
      <c r="E14" s="158" t="s">
        <v>187</v>
      </c>
      <c r="F14" s="116"/>
      <c r="G14" s="179"/>
      <c r="H14" s="179"/>
      <c r="I14" s="174" t="s">
        <v>181</v>
      </c>
      <c r="J14" s="118"/>
      <c r="K14" s="118"/>
      <c r="L14" s="116"/>
    </row>
    <row r="15" spans="1:12" s="113" customFormat="1">
      <c r="A15" s="109" t="s">
        <v>178</v>
      </c>
      <c r="B15" s="110"/>
      <c r="C15" s="111"/>
      <c r="E15" s="141" t="s">
        <v>198</v>
      </c>
      <c r="F15" s="116"/>
      <c r="G15" s="179"/>
      <c r="H15" s="179"/>
      <c r="I15" s="174" t="s">
        <v>182</v>
      </c>
      <c r="J15" s="118"/>
      <c r="K15" s="118"/>
      <c r="L15" s="116"/>
    </row>
    <row r="16" spans="1:12" ht="15.75" thickBot="1">
      <c r="A16" s="109" t="s">
        <v>40</v>
      </c>
      <c r="B16" s="110"/>
      <c r="C16" s="111"/>
      <c r="E16" s="140"/>
      <c r="F16" s="115"/>
      <c r="G16" s="178"/>
      <c r="H16" s="178"/>
      <c r="I16" s="173"/>
      <c r="J16" s="117"/>
      <c r="K16" s="117"/>
      <c r="L16" s="115"/>
    </row>
    <row r="17" spans="1:12" ht="15.75" thickBot="1">
      <c r="A17" s="9"/>
      <c r="B17" s="10"/>
      <c r="C17" s="10"/>
      <c r="D17" s="81" t="s">
        <v>21</v>
      </c>
    </row>
    <row r="18" spans="1:12">
      <c r="A18" s="8" t="s">
        <v>1</v>
      </c>
      <c r="B18" s="76" t="s">
        <v>36</v>
      </c>
      <c r="C18" s="76"/>
      <c r="D18" s="80"/>
      <c r="E18" s="140" t="s">
        <v>189</v>
      </c>
      <c r="F18" s="28" t="s">
        <v>43</v>
      </c>
      <c r="G18" s="180"/>
      <c r="H18" s="180"/>
      <c r="I18" s="173"/>
      <c r="J18" s="117"/>
      <c r="K18" s="117"/>
      <c r="L18" s="3"/>
    </row>
    <row r="19" spans="1:12">
      <c r="A19" s="109"/>
      <c r="B19" s="110" t="s">
        <v>2</v>
      </c>
      <c r="C19" s="110"/>
      <c r="D19" s="80" t="s">
        <v>16</v>
      </c>
      <c r="E19" s="140">
        <v>37</v>
      </c>
      <c r="F19" s="29">
        <v>65</v>
      </c>
      <c r="G19" s="181"/>
      <c r="H19" s="181"/>
      <c r="I19" s="173" t="s">
        <v>98</v>
      </c>
      <c r="J19" s="117"/>
      <c r="K19" s="117"/>
      <c r="L19" s="3"/>
    </row>
    <row r="20" spans="1:12">
      <c r="A20" s="109"/>
      <c r="B20" s="110" t="s">
        <v>3</v>
      </c>
      <c r="C20" s="110"/>
      <c r="D20" s="80" t="s">
        <v>16</v>
      </c>
      <c r="E20" s="140">
        <v>239</v>
      </c>
      <c r="F20" s="29">
        <v>317</v>
      </c>
      <c r="G20" s="181"/>
      <c r="H20" s="181"/>
      <c r="I20" s="173" t="s">
        <v>98</v>
      </c>
      <c r="J20" s="117"/>
      <c r="K20" s="117"/>
      <c r="L20" s="3"/>
    </row>
    <row r="21" spans="1:12">
      <c r="A21" s="109"/>
      <c r="B21" s="110" t="s">
        <v>4</v>
      </c>
      <c r="C21" s="110"/>
      <c r="D21" s="80" t="s">
        <v>16</v>
      </c>
      <c r="E21" s="140">
        <v>12</v>
      </c>
      <c r="F21" s="29">
        <v>4</v>
      </c>
      <c r="G21" s="178"/>
      <c r="H21" s="181"/>
      <c r="I21" s="173" t="s">
        <v>98</v>
      </c>
      <c r="J21" s="117"/>
      <c r="K21" s="117"/>
      <c r="L21" s="3"/>
    </row>
    <row r="22" spans="1:12">
      <c r="A22" s="109"/>
      <c r="B22" s="110" t="s">
        <v>9</v>
      </c>
      <c r="C22" s="110"/>
      <c r="D22" s="80" t="s">
        <v>16</v>
      </c>
      <c r="E22" s="142">
        <f t="shared" ref="E22" si="0">SUM(E19:E21)</f>
        <v>288</v>
      </c>
      <c r="F22" s="30">
        <f>SUM(F19:F21)</f>
        <v>386</v>
      </c>
      <c r="G22" s="182"/>
      <c r="H22" s="182"/>
      <c r="I22" s="142"/>
      <c r="J22" s="5"/>
      <c r="K22" s="5"/>
      <c r="L22" s="5"/>
    </row>
    <row r="23" spans="1:12" ht="15.75" thickBot="1">
      <c r="A23" s="9" t="s">
        <v>35</v>
      </c>
      <c r="B23" s="10" t="s">
        <v>10</v>
      </c>
      <c r="C23" s="10"/>
      <c r="D23" s="80" t="s">
        <v>18</v>
      </c>
      <c r="E23" s="143">
        <f>E19/E22</f>
        <v>0.12847222222222221</v>
      </c>
      <c r="F23" s="31">
        <f>F19/F22</f>
        <v>0.16839378238341968</v>
      </c>
      <c r="G23" s="183"/>
      <c r="H23" s="183"/>
      <c r="I23" s="143"/>
      <c r="J23" s="6"/>
      <c r="K23" s="6"/>
      <c r="L23" s="6"/>
    </row>
    <row r="24" spans="1:12" ht="15.75" thickBot="1">
      <c r="D24" s="80"/>
      <c r="E24" s="159"/>
      <c r="F24" s="27"/>
      <c r="I24" s="159"/>
      <c r="J24" s="1"/>
    </row>
    <row r="25" spans="1:12">
      <c r="A25" s="8" t="s">
        <v>25</v>
      </c>
      <c r="B25" s="76" t="s">
        <v>5</v>
      </c>
      <c r="C25" s="76"/>
      <c r="D25" s="80" t="s">
        <v>19</v>
      </c>
      <c r="E25" s="140">
        <v>63.5</v>
      </c>
      <c r="F25" s="32">
        <v>64.5</v>
      </c>
      <c r="G25" s="178"/>
      <c r="H25" s="178"/>
      <c r="I25" s="173" t="s">
        <v>101</v>
      </c>
      <c r="J25" s="117"/>
      <c r="K25" s="117"/>
      <c r="L25" s="3"/>
    </row>
    <row r="26" spans="1:12">
      <c r="A26" s="109"/>
      <c r="B26" s="110" t="s">
        <v>37</v>
      </c>
      <c r="C26" s="110"/>
      <c r="D26" s="80" t="s">
        <v>16</v>
      </c>
      <c r="E26" s="140">
        <v>0</v>
      </c>
      <c r="F26" s="32">
        <v>0</v>
      </c>
      <c r="G26" s="178"/>
      <c r="H26" s="178"/>
      <c r="I26" s="173" t="s">
        <v>102</v>
      </c>
      <c r="J26" s="117"/>
      <c r="K26" s="117"/>
      <c r="L26" s="3"/>
    </row>
    <row r="27" spans="1:12">
      <c r="A27" s="109"/>
      <c r="B27" s="110" t="s">
        <v>6</v>
      </c>
      <c r="C27" s="110"/>
      <c r="D27" s="80" t="s">
        <v>20</v>
      </c>
      <c r="E27" s="140">
        <v>12200</v>
      </c>
      <c r="F27" s="32">
        <v>12199</v>
      </c>
      <c r="G27" s="178"/>
      <c r="H27" s="178"/>
      <c r="I27" s="173" t="s">
        <v>100</v>
      </c>
      <c r="J27" s="117"/>
      <c r="K27" s="117"/>
      <c r="L27" s="3"/>
    </row>
    <row r="28" spans="1:12">
      <c r="A28" s="109"/>
      <c r="B28" s="110" t="s">
        <v>14</v>
      </c>
      <c r="C28" s="110"/>
      <c r="D28" s="80" t="s">
        <v>19</v>
      </c>
      <c r="E28" s="140">
        <v>20100</v>
      </c>
      <c r="F28" s="29">
        <v>42778.7</v>
      </c>
      <c r="G28" s="181"/>
      <c r="H28" s="181"/>
      <c r="I28" s="173" t="s">
        <v>183</v>
      </c>
      <c r="J28" s="119"/>
      <c r="K28" s="119"/>
      <c r="L28" s="4"/>
    </row>
    <row r="29" spans="1:12">
      <c r="A29" s="109"/>
      <c r="B29" s="110" t="s">
        <v>12</v>
      </c>
      <c r="C29" s="110"/>
      <c r="D29" s="80" t="s">
        <v>16</v>
      </c>
      <c r="E29" s="140">
        <v>141100</v>
      </c>
      <c r="F29" s="32">
        <v>139200</v>
      </c>
      <c r="G29" s="178"/>
      <c r="H29" s="178"/>
      <c r="I29" s="173" t="s">
        <v>100</v>
      </c>
      <c r="J29" s="117"/>
      <c r="K29" s="117"/>
      <c r="L29" s="3"/>
    </row>
    <row r="30" spans="1:12">
      <c r="A30" s="109"/>
      <c r="B30" s="110" t="s">
        <v>13</v>
      </c>
      <c r="C30" s="110"/>
      <c r="D30" s="12" t="s">
        <v>22</v>
      </c>
      <c r="E30" s="140">
        <v>50328</v>
      </c>
      <c r="F30" s="32">
        <v>76676</v>
      </c>
      <c r="G30" s="178"/>
      <c r="H30" s="178"/>
      <c r="I30" s="173" t="s">
        <v>103</v>
      </c>
      <c r="J30" s="117"/>
      <c r="K30" s="117"/>
      <c r="L30" s="3"/>
    </row>
    <row r="31" spans="1:12">
      <c r="A31" s="109"/>
      <c r="B31" s="110" t="s">
        <v>28</v>
      </c>
      <c r="C31" s="110"/>
      <c r="D31" s="12" t="s">
        <v>22</v>
      </c>
      <c r="E31" s="140"/>
      <c r="F31" s="32">
        <v>1100000</v>
      </c>
      <c r="G31" s="178"/>
      <c r="H31" s="178"/>
      <c r="I31" s="173" t="s">
        <v>104</v>
      </c>
      <c r="J31" s="117"/>
      <c r="K31" s="117"/>
      <c r="L31" s="3"/>
    </row>
    <row r="32" spans="1:12">
      <c r="A32" s="109"/>
      <c r="B32" s="110" t="s">
        <v>23</v>
      </c>
      <c r="C32" s="110" t="s">
        <v>29</v>
      </c>
      <c r="D32" s="80" t="s">
        <v>24</v>
      </c>
      <c r="E32" s="142">
        <v>52</v>
      </c>
      <c r="F32" s="30">
        <v>53</v>
      </c>
      <c r="G32" s="182">
        <v>54</v>
      </c>
      <c r="H32" s="182"/>
      <c r="I32" s="142"/>
      <c r="J32" s="5"/>
      <c r="K32" s="5"/>
      <c r="L32" s="5"/>
    </row>
    <row r="33" spans="1:12" ht="15.75" thickBot="1">
      <c r="A33" s="9"/>
      <c r="B33" s="10"/>
      <c r="C33" s="10" t="s">
        <v>30</v>
      </c>
      <c r="D33" s="80" t="s">
        <v>24</v>
      </c>
      <c r="E33" s="142">
        <v>22</v>
      </c>
      <c r="F33" s="30">
        <v>22</v>
      </c>
      <c r="G33" s="182">
        <v>23</v>
      </c>
      <c r="H33" s="182"/>
      <c r="I33" s="142"/>
      <c r="J33" s="5"/>
      <c r="K33" s="5"/>
      <c r="L33" s="5"/>
    </row>
    <row r="34" spans="1:12" ht="15.75" thickBot="1">
      <c r="D34" s="80"/>
      <c r="F34" s="27"/>
    </row>
    <row r="35" spans="1:12">
      <c r="A35" s="8" t="s">
        <v>152</v>
      </c>
      <c r="B35" s="76"/>
      <c r="C35" s="76"/>
      <c r="D35" s="80" t="s">
        <v>20</v>
      </c>
      <c r="E35" s="140">
        <v>0.78500000000000003</v>
      </c>
      <c r="F35" s="32">
        <v>1.9</v>
      </c>
      <c r="G35" s="178"/>
      <c r="H35" s="178"/>
      <c r="I35" s="173" t="s">
        <v>99</v>
      </c>
      <c r="J35" s="117"/>
      <c r="K35" s="117"/>
      <c r="L35" s="3"/>
    </row>
    <row r="36" spans="1:12">
      <c r="A36" s="109"/>
      <c r="B36" s="110"/>
      <c r="C36" s="110"/>
      <c r="D36" s="80" t="s">
        <v>20</v>
      </c>
      <c r="E36" s="140">
        <f>108000/1000000</f>
        <v>0.108</v>
      </c>
      <c r="F36" s="32"/>
      <c r="G36" s="178"/>
      <c r="H36" s="178"/>
      <c r="I36" s="173"/>
      <c r="J36" s="117"/>
      <c r="K36" s="117"/>
      <c r="L36" s="3"/>
    </row>
    <row r="37" spans="1:12">
      <c r="A37" s="109"/>
      <c r="B37" s="110"/>
      <c r="C37" s="110"/>
      <c r="D37" s="80" t="s">
        <v>20</v>
      </c>
      <c r="E37" s="140">
        <f>73000/1000000</f>
        <v>7.2999999999999995E-2</v>
      </c>
      <c r="F37" s="32"/>
      <c r="G37" s="178"/>
      <c r="H37" s="178"/>
      <c r="I37" s="173"/>
      <c r="J37" s="117"/>
      <c r="K37" s="117"/>
      <c r="L37" s="3"/>
    </row>
    <row r="38" spans="1:12">
      <c r="A38" s="109"/>
      <c r="B38" s="110"/>
      <c r="C38" s="110"/>
      <c r="D38" s="80" t="s">
        <v>20</v>
      </c>
      <c r="E38" s="140">
        <v>2</v>
      </c>
      <c r="F38" s="32"/>
      <c r="G38" s="178"/>
      <c r="H38" s="178"/>
      <c r="I38" s="173"/>
      <c r="J38" s="117"/>
      <c r="K38" s="117"/>
      <c r="L38" s="3"/>
    </row>
    <row r="39" spans="1:12">
      <c r="A39" s="109"/>
      <c r="B39" s="110"/>
      <c r="C39" s="110"/>
      <c r="D39" s="80" t="s">
        <v>20</v>
      </c>
      <c r="E39" s="140">
        <v>1.4E-2</v>
      </c>
      <c r="F39" s="33"/>
      <c r="G39" s="184"/>
      <c r="H39" s="185"/>
      <c r="I39" s="173"/>
      <c r="J39" s="117"/>
      <c r="K39" s="120"/>
      <c r="L39" s="15"/>
    </row>
    <row r="40" spans="1:12">
      <c r="A40" s="109"/>
      <c r="B40" s="110"/>
      <c r="C40" s="110"/>
      <c r="D40" s="80" t="s">
        <v>20</v>
      </c>
      <c r="E40" s="140">
        <v>0.06</v>
      </c>
      <c r="F40" s="32"/>
      <c r="G40" s="178"/>
      <c r="H40" s="178"/>
      <c r="I40" s="173"/>
      <c r="J40" s="117"/>
      <c r="K40" s="117"/>
      <c r="L40" s="3"/>
    </row>
    <row r="41" spans="1:12">
      <c r="A41" s="109"/>
      <c r="B41" s="110"/>
      <c r="C41" s="110"/>
      <c r="D41" s="80" t="s">
        <v>20</v>
      </c>
      <c r="E41" s="140">
        <v>0.745</v>
      </c>
      <c r="F41" s="32"/>
      <c r="G41" s="178"/>
      <c r="H41" s="178"/>
      <c r="I41" s="173"/>
      <c r="J41" s="117"/>
      <c r="K41" s="117"/>
      <c r="L41" s="3"/>
    </row>
    <row r="42" spans="1:12">
      <c r="A42" s="109"/>
      <c r="B42" s="110"/>
      <c r="C42" s="110"/>
      <c r="D42" s="80" t="s">
        <v>20</v>
      </c>
      <c r="E42" s="140">
        <v>1</v>
      </c>
      <c r="F42" s="32"/>
      <c r="G42" s="178"/>
      <c r="H42" s="178"/>
      <c r="I42" s="173"/>
      <c r="J42" s="117"/>
      <c r="K42" s="117"/>
      <c r="L42" s="3"/>
    </row>
    <row r="43" spans="1:12">
      <c r="A43" s="109"/>
      <c r="B43" s="110"/>
      <c r="C43" s="110"/>
      <c r="D43" s="80" t="s">
        <v>20</v>
      </c>
      <c r="E43" s="140">
        <v>3.5</v>
      </c>
      <c r="F43" s="32"/>
      <c r="G43" s="178"/>
      <c r="H43" s="178"/>
      <c r="I43" s="173"/>
      <c r="J43" s="117"/>
      <c r="K43" s="117"/>
      <c r="L43" s="3"/>
    </row>
    <row r="44" spans="1:12" s="19" customFormat="1">
      <c r="A44" s="109"/>
      <c r="B44" s="110"/>
      <c r="C44" s="110"/>
      <c r="D44" s="80" t="s">
        <v>20</v>
      </c>
      <c r="E44" s="140">
        <v>0.14699999999999999</v>
      </c>
      <c r="F44" s="32"/>
      <c r="G44" s="178"/>
      <c r="H44" s="178"/>
      <c r="I44" s="173"/>
      <c r="J44" s="117"/>
      <c r="K44" s="117"/>
      <c r="L44" s="20"/>
    </row>
    <row r="45" spans="1:12" s="19" customFormat="1">
      <c r="A45" s="109"/>
      <c r="B45" s="110"/>
      <c r="C45" s="110"/>
      <c r="D45" s="80" t="s">
        <v>20</v>
      </c>
      <c r="E45" s="140"/>
      <c r="F45" s="32"/>
      <c r="G45" s="178"/>
      <c r="H45" s="178"/>
      <c r="I45" s="173"/>
      <c r="J45" s="117"/>
      <c r="K45" s="117"/>
      <c r="L45" s="20"/>
    </row>
    <row r="46" spans="1:12" s="19" customFormat="1">
      <c r="A46" s="109"/>
      <c r="B46" s="110"/>
      <c r="C46" s="110"/>
      <c r="D46" s="80" t="s">
        <v>20</v>
      </c>
      <c r="E46" s="140"/>
      <c r="F46" s="32"/>
      <c r="G46" s="178"/>
      <c r="H46" s="178"/>
      <c r="I46" s="173"/>
      <c r="J46" s="117"/>
      <c r="K46" s="117"/>
      <c r="L46" s="20"/>
    </row>
    <row r="47" spans="1:12">
      <c r="A47" s="109"/>
      <c r="B47" s="110"/>
      <c r="C47" s="110"/>
      <c r="D47" s="80" t="s">
        <v>20</v>
      </c>
      <c r="E47" s="140"/>
      <c r="F47" s="32"/>
      <c r="G47" s="178"/>
      <c r="H47" s="178"/>
      <c r="I47" s="173"/>
      <c r="J47" s="117"/>
      <c r="K47" s="117"/>
      <c r="L47" s="3"/>
    </row>
    <row r="48" spans="1:12" ht="15.75" thickBot="1">
      <c r="A48" s="9"/>
      <c r="B48" s="10"/>
      <c r="C48" s="10" t="s">
        <v>8</v>
      </c>
      <c r="D48" s="80" t="s">
        <v>20</v>
      </c>
      <c r="E48" s="145">
        <f>SUM(E35:E46)+E29/1000000</f>
        <v>8.5731000000000002</v>
      </c>
      <c r="F48" s="24">
        <f>SUM(F35:F47)+F29/1000000</f>
        <v>2.0392000000000001</v>
      </c>
      <c r="G48" s="186"/>
      <c r="H48" s="186"/>
      <c r="I48" s="145"/>
      <c r="J48" s="24"/>
      <c r="K48" s="24"/>
      <c r="L48" s="24"/>
    </row>
    <row r="49" spans="1:12" ht="15.75" thickBot="1">
      <c r="D49" s="80"/>
      <c r="F49" s="27"/>
    </row>
    <row r="50" spans="1:12" ht="15.75" thickBot="1">
      <c r="A50" s="14" t="s">
        <v>11</v>
      </c>
      <c r="B50" s="11"/>
      <c r="C50" s="11"/>
      <c r="D50" s="80" t="s">
        <v>19</v>
      </c>
      <c r="E50" s="144">
        <v>28</v>
      </c>
      <c r="F50" s="32">
        <v>30.3</v>
      </c>
      <c r="G50" s="178"/>
      <c r="H50" s="178"/>
      <c r="I50" s="175" t="s">
        <v>99</v>
      </c>
      <c r="J50" s="120"/>
      <c r="K50" s="120"/>
      <c r="L50" s="15"/>
    </row>
    <row r="51" spans="1:12" ht="15.75" thickBot="1">
      <c r="D51" s="80"/>
      <c r="F51" s="27"/>
    </row>
    <row r="52" spans="1:12">
      <c r="A52" s="8" t="s">
        <v>35</v>
      </c>
      <c r="B52" s="76"/>
      <c r="C52" s="77"/>
      <c r="D52" s="80" t="s">
        <v>18</v>
      </c>
      <c r="E52" s="146">
        <f>E23</f>
        <v>0.12847222222222221</v>
      </c>
      <c r="F52" s="37">
        <f>(F25*F19/F22)/F25/POWER(10,F26)</f>
        <v>0.1683937823834197</v>
      </c>
      <c r="G52" s="187"/>
      <c r="H52" s="187"/>
      <c r="I52" s="146"/>
      <c r="J52" s="23"/>
      <c r="K52" s="23"/>
      <c r="L52" s="23"/>
    </row>
    <row r="53" spans="1:12">
      <c r="A53" s="109" t="s">
        <v>33</v>
      </c>
      <c r="B53" s="110"/>
      <c r="C53" s="111"/>
      <c r="D53" s="80" t="s">
        <v>19</v>
      </c>
      <c r="E53" s="146">
        <f>E25</f>
        <v>63.5</v>
      </c>
      <c r="F53" s="37">
        <f>F25</f>
        <v>64.5</v>
      </c>
      <c r="G53" s="187"/>
      <c r="H53" s="187"/>
      <c r="I53" s="146"/>
      <c r="J53" s="23"/>
      <c r="K53" s="23"/>
      <c r="L53" s="23"/>
    </row>
    <row r="54" spans="1:12">
      <c r="A54" s="109" t="s">
        <v>34</v>
      </c>
      <c r="B54" s="110"/>
      <c r="C54" s="111"/>
      <c r="D54" s="80" t="s">
        <v>19</v>
      </c>
      <c r="E54" s="147">
        <f>E30*E32/1000000</f>
        <v>2.6170559999999998</v>
      </c>
      <c r="F54" s="34">
        <f>F30*F32/1000000</f>
        <v>4.063828</v>
      </c>
      <c r="G54" s="188"/>
      <c r="H54" s="188"/>
      <c r="I54" s="147"/>
      <c r="J54" s="21"/>
      <c r="K54" s="21"/>
      <c r="L54" s="21"/>
    </row>
    <row r="55" spans="1:12">
      <c r="A55" s="109" t="s">
        <v>7</v>
      </c>
      <c r="B55" s="110"/>
      <c r="C55" s="111"/>
      <c r="D55" s="80" t="s">
        <v>19</v>
      </c>
      <c r="E55" s="146">
        <f>(E48*E28/E27)*E19/E22</f>
        <v>1.814610220286885</v>
      </c>
      <c r="F55" s="37">
        <f>(F48*F28/F27)*F19/F22</f>
        <v>1.2041739443520172</v>
      </c>
      <c r="G55" s="187"/>
      <c r="H55" s="187"/>
      <c r="I55" s="146"/>
      <c r="J55" s="23"/>
      <c r="K55" s="23"/>
      <c r="L55" s="23"/>
    </row>
    <row r="56" spans="1:12" ht="15.75" thickBot="1">
      <c r="A56" s="9" t="s">
        <v>32</v>
      </c>
      <c r="B56" s="10"/>
      <c r="C56" s="13"/>
      <c r="D56" s="80" t="s">
        <v>19</v>
      </c>
      <c r="E56" s="146">
        <f>E50+E25</f>
        <v>91.5</v>
      </c>
      <c r="F56" s="37">
        <f>F50+F25</f>
        <v>94.8</v>
      </c>
      <c r="G56" s="187"/>
      <c r="H56" s="187"/>
      <c r="I56" s="146"/>
      <c r="J56" s="23"/>
      <c r="K56" s="23"/>
      <c r="L56" s="23"/>
    </row>
    <row r="57" spans="1:12" ht="15.75" thickBot="1">
      <c r="D57" s="80"/>
      <c r="E57" s="148"/>
      <c r="F57" s="35"/>
      <c r="G57" s="189"/>
      <c r="H57" s="189"/>
      <c r="I57" s="148"/>
      <c r="J57" s="2"/>
      <c r="K57" s="2"/>
    </row>
    <row r="58" spans="1:12">
      <c r="A58" s="8" t="s">
        <v>31</v>
      </c>
      <c r="B58" s="76"/>
      <c r="C58" s="76"/>
      <c r="D58" s="80" t="s">
        <v>17</v>
      </c>
      <c r="E58" s="149">
        <f>(E54+E50+E25+(E48*E28/E27)*E19/E22)/(E25*POWER(10,E26))</f>
        <v>1.5107349011068798</v>
      </c>
      <c r="F58" s="36">
        <f>(F54+F50+F25+(F48*F28/F27)*F19/F22)/(F25*POWER(10,F26))</f>
        <v>1.5514418906101088</v>
      </c>
      <c r="G58" s="190"/>
      <c r="H58" s="190"/>
      <c r="I58" s="149"/>
      <c r="J58" s="22"/>
      <c r="K58" s="22"/>
      <c r="L58" s="22"/>
    </row>
    <row r="59" spans="1:12">
      <c r="A59" s="109" t="s">
        <v>26</v>
      </c>
      <c r="B59" s="110"/>
      <c r="C59" s="110"/>
      <c r="D59" s="80" t="s">
        <v>19</v>
      </c>
      <c r="E59" s="149">
        <f>E25*E58</f>
        <v>95.931666220286871</v>
      </c>
      <c r="F59" s="36">
        <f>F25*F58</f>
        <v>100.06800194435202</v>
      </c>
      <c r="G59" s="190"/>
      <c r="H59" s="190"/>
      <c r="I59" s="149"/>
      <c r="J59" s="22"/>
      <c r="K59" s="22"/>
      <c r="L59" s="22"/>
    </row>
    <row r="60" spans="1:12">
      <c r="A60" s="109" t="s">
        <v>27</v>
      </c>
      <c r="B60" s="110"/>
      <c r="C60" s="110"/>
      <c r="D60" s="80" t="s">
        <v>19</v>
      </c>
      <c r="E60" s="149">
        <f>E59-E25</f>
        <v>32.431666220286871</v>
      </c>
      <c r="F60" s="36">
        <f>F59-F25</f>
        <v>35.568001944352019</v>
      </c>
      <c r="G60" s="190"/>
      <c r="H60" s="190"/>
      <c r="I60" s="149"/>
      <c r="J60" s="22"/>
      <c r="K60" s="22"/>
      <c r="L60" s="22"/>
    </row>
    <row r="61" spans="1:12" ht="15.75" thickBot="1">
      <c r="A61" s="9" t="s">
        <v>15</v>
      </c>
      <c r="B61" s="10"/>
      <c r="C61" s="10"/>
      <c r="D61" s="80" t="s">
        <v>18</v>
      </c>
      <c r="E61" s="150">
        <f>E60/E28</f>
        <v>1.6135157323525808E-3</v>
      </c>
      <c r="F61" s="25">
        <f>F60/F28</f>
        <v>8.3144186112135297E-4</v>
      </c>
      <c r="G61" s="191"/>
      <c r="H61" s="191"/>
      <c r="I61" s="150"/>
      <c r="J61" s="25"/>
      <c r="K61" s="25"/>
      <c r="L61" s="25"/>
    </row>
    <row r="62" spans="1:12" ht="15.75" thickBot="1">
      <c r="D62" s="80"/>
      <c r="F62" s="26"/>
      <c r="G62" s="192"/>
      <c r="H62" s="192"/>
    </row>
    <row r="63" spans="1:12">
      <c r="A63" s="8" t="s">
        <v>44</v>
      </c>
      <c r="B63" s="76"/>
      <c r="C63" s="77"/>
      <c r="D63" s="40" t="s">
        <v>18</v>
      </c>
      <c r="E63" s="151">
        <f>E54/(E54+E55+E56)</f>
        <v>2.7280418480280344E-2</v>
      </c>
      <c r="F63" s="41">
        <f t="shared" ref="F63" si="1">F54/(F54+F55+F56)</f>
        <v>4.0610663958893685E-2</v>
      </c>
      <c r="G63" s="193"/>
      <c r="H63" s="193"/>
      <c r="I63" s="151"/>
      <c r="J63" s="41"/>
      <c r="K63" s="41"/>
      <c r="L63" s="41"/>
    </row>
    <row r="64" spans="1:12">
      <c r="A64" s="109" t="s">
        <v>7</v>
      </c>
      <c r="B64" s="110"/>
      <c r="C64" s="111"/>
      <c r="D64" s="40" t="s">
        <v>18</v>
      </c>
      <c r="E64" s="151">
        <f>E55/(E54+E55+E56)</f>
        <v>1.8915654150320024E-2</v>
      </c>
      <c r="F64" s="41">
        <f t="shared" ref="F64" si="2">F55/(F54+F55+F56)</f>
        <v>1.2033556391199459E-2</v>
      </c>
      <c r="G64" s="193"/>
      <c r="H64" s="193"/>
      <c r="I64" s="151"/>
      <c r="J64" s="41"/>
      <c r="K64" s="41"/>
      <c r="L64" s="41"/>
    </row>
    <row r="65" spans="1:12" ht="15.75" thickBot="1">
      <c r="A65" s="9" t="s">
        <v>45</v>
      </c>
      <c r="B65" s="10"/>
      <c r="C65" s="13"/>
      <c r="D65" s="40" t="s">
        <v>18</v>
      </c>
      <c r="E65" s="151">
        <f>E56/(E54+E55+E56)</f>
        <v>0.95380392736939967</v>
      </c>
      <c r="F65" s="41">
        <f t="shared" ref="F65" si="3">F56/(F54+F55+F56)</f>
        <v>0.9473557796499068</v>
      </c>
      <c r="G65" s="193"/>
      <c r="H65" s="193"/>
      <c r="I65" s="151"/>
      <c r="J65" s="41"/>
      <c r="K65" s="41"/>
      <c r="L65" s="41"/>
    </row>
    <row r="66" spans="1:12" ht="15.75" thickBot="1">
      <c r="D66" s="82"/>
    </row>
    <row r="67" spans="1:12" s="113" customFormat="1" ht="15.75" thickBot="1">
      <c r="D67" s="110"/>
      <c r="E67" s="138"/>
      <c r="G67" s="177"/>
      <c r="H67" s="177"/>
      <c r="I67" s="138"/>
    </row>
    <row r="68" spans="1:12" s="113" customFormat="1">
      <c r="A68" s="8" t="s">
        <v>190</v>
      </c>
      <c r="B68" s="76"/>
      <c r="C68" s="77"/>
      <c r="D68" s="110"/>
      <c r="E68" s="194"/>
      <c r="F68" s="194"/>
      <c r="G68" s="194"/>
      <c r="H68" s="194"/>
      <c r="I68" s="194"/>
      <c r="J68" s="194"/>
      <c r="K68" s="194"/>
    </row>
    <row r="69" spans="1:12" s="113" customFormat="1">
      <c r="A69" s="109"/>
      <c r="B69" s="110"/>
      <c r="C69" s="111"/>
      <c r="D69" s="110"/>
      <c r="E69" s="194"/>
      <c r="F69" s="194"/>
      <c r="G69" s="194"/>
      <c r="H69" s="194"/>
      <c r="I69" s="194"/>
      <c r="J69" s="194"/>
      <c r="K69" s="194"/>
    </row>
    <row r="70" spans="1:12" s="113" customFormat="1">
      <c r="A70" s="109"/>
      <c r="B70" s="110"/>
      <c r="C70" s="111"/>
      <c r="D70" s="110"/>
      <c r="E70" s="194"/>
      <c r="F70" s="194"/>
      <c r="G70" s="194"/>
      <c r="H70" s="194"/>
      <c r="I70" s="194"/>
      <c r="J70" s="194"/>
      <c r="K70" s="194"/>
    </row>
    <row r="71" spans="1:12" s="113" customFormat="1">
      <c r="A71" s="109"/>
      <c r="B71" s="110"/>
      <c r="C71" s="111"/>
      <c r="D71" s="110"/>
      <c r="E71" s="194"/>
      <c r="F71" s="194"/>
      <c r="G71" s="194"/>
      <c r="H71" s="194"/>
      <c r="I71" s="194"/>
      <c r="J71" s="194"/>
      <c r="K71" s="194"/>
    </row>
    <row r="72" spans="1:12" s="113" customFormat="1">
      <c r="A72" s="109"/>
      <c r="B72" s="110"/>
      <c r="C72" s="111"/>
      <c r="D72" s="110"/>
      <c r="E72" s="194"/>
      <c r="F72" s="194"/>
      <c r="G72" s="194"/>
      <c r="H72" s="194"/>
      <c r="I72" s="194"/>
      <c r="J72" s="194"/>
      <c r="K72" s="194"/>
    </row>
    <row r="73" spans="1:12" s="113" customFormat="1" ht="15.75" thickBot="1">
      <c r="A73" s="9"/>
      <c r="B73" s="10"/>
      <c r="C73" s="13"/>
      <c r="D73" s="110"/>
      <c r="E73" s="194"/>
      <c r="F73" s="194"/>
      <c r="G73" s="194"/>
      <c r="H73" s="194"/>
      <c r="I73" s="194"/>
      <c r="J73" s="194"/>
      <c r="K73" s="194"/>
    </row>
    <row r="74" spans="1:12" s="113" customFormat="1">
      <c r="D74" s="110"/>
      <c r="E74" s="138"/>
      <c r="G74" s="177"/>
      <c r="H74" s="177"/>
      <c r="I74" s="138"/>
    </row>
    <row r="75" spans="1:12" s="113" customFormat="1">
      <c r="D75" s="110"/>
      <c r="E75" s="138"/>
      <c r="G75" s="177"/>
      <c r="H75" s="177"/>
      <c r="I75" s="138"/>
    </row>
    <row r="76" spans="1:12" s="113" customFormat="1">
      <c r="D76" s="110"/>
      <c r="E76" s="138"/>
      <c r="G76" s="177"/>
      <c r="H76" s="177"/>
      <c r="I76" s="138"/>
    </row>
    <row r="77" spans="1:12" s="48" customFormat="1">
      <c r="A77" s="113"/>
      <c r="B77" s="113"/>
      <c r="C77" s="113"/>
      <c r="D77" s="110"/>
      <c r="E77" s="138"/>
      <c r="G77" s="177"/>
      <c r="H77" s="177"/>
      <c r="I77" s="138"/>
    </row>
    <row r="78" spans="1:12" s="48" customFormat="1">
      <c r="A78" s="86" t="s">
        <v>191</v>
      </c>
      <c r="B78" s="87"/>
      <c r="C78" s="87"/>
      <c r="D78" s="90"/>
      <c r="E78" s="138"/>
      <c r="G78" s="177"/>
      <c r="H78" s="177"/>
      <c r="I78" s="138"/>
    </row>
    <row r="79" spans="1:12" ht="15.75" thickBot="1"/>
    <row r="80" spans="1:12" ht="15.75" thickBot="1">
      <c r="A80" s="69" t="s">
        <v>53</v>
      </c>
      <c r="B80" s="67"/>
      <c r="C80" s="68"/>
    </row>
    <row r="81" spans="1:12">
      <c r="A81" s="47" t="s">
        <v>46</v>
      </c>
      <c r="B81" s="110"/>
      <c r="C81" s="111"/>
      <c r="D81" s="77" t="s">
        <v>19</v>
      </c>
      <c r="E81" s="160">
        <v>2.15</v>
      </c>
      <c r="F81" s="49"/>
      <c r="G81" s="178"/>
      <c r="H81" s="178"/>
      <c r="I81" s="173" t="s">
        <v>100</v>
      </c>
      <c r="J81" s="117"/>
      <c r="K81" s="117"/>
      <c r="L81" s="49"/>
    </row>
    <row r="82" spans="1:12">
      <c r="A82" s="47" t="s">
        <v>47</v>
      </c>
      <c r="B82" s="110"/>
      <c r="C82" s="111"/>
      <c r="D82" s="111" t="s">
        <v>19</v>
      </c>
      <c r="E82" s="160">
        <v>2.109</v>
      </c>
      <c r="F82" s="49"/>
      <c r="G82" s="178"/>
      <c r="H82" s="178"/>
      <c r="I82" s="173"/>
      <c r="J82" s="117"/>
      <c r="K82" s="117"/>
      <c r="L82" s="49"/>
    </row>
    <row r="83" spans="1:12">
      <c r="A83" s="47" t="s">
        <v>48</v>
      </c>
      <c r="B83" s="110"/>
      <c r="C83" s="111"/>
      <c r="D83" s="111" t="s">
        <v>19</v>
      </c>
      <c r="E83" s="161">
        <v>6277</v>
      </c>
      <c r="F83" s="49"/>
      <c r="G83" s="178"/>
      <c r="H83" s="178"/>
      <c r="I83" s="173"/>
      <c r="J83" s="117"/>
      <c r="K83" s="117"/>
      <c r="L83" s="49"/>
    </row>
    <row r="84" spans="1:12">
      <c r="A84" s="47" t="s">
        <v>49</v>
      </c>
      <c r="B84" s="110"/>
      <c r="C84" s="111"/>
      <c r="D84" s="111" t="s">
        <v>19</v>
      </c>
      <c r="E84" s="162">
        <f>IF(E83=0,0,((E83-E81-E82)))</f>
        <v>6272.741</v>
      </c>
      <c r="F84" s="75"/>
      <c r="G84" s="195"/>
      <c r="H84" s="195"/>
      <c r="I84" s="152" t="s">
        <v>106</v>
      </c>
      <c r="J84" s="75"/>
      <c r="K84" s="75"/>
      <c r="L84" s="75"/>
    </row>
    <row r="85" spans="1:12">
      <c r="A85" s="47" t="s">
        <v>50</v>
      </c>
      <c r="B85" s="110"/>
      <c r="C85" s="111"/>
      <c r="D85" s="111" t="s">
        <v>19</v>
      </c>
      <c r="E85" s="161">
        <v>1928</v>
      </c>
      <c r="F85" s="49"/>
      <c r="G85" s="178"/>
      <c r="H85" s="178"/>
      <c r="I85" s="173"/>
      <c r="J85" s="117"/>
      <c r="K85" s="117"/>
      <c r="L85" s="49"/>
    </row>
    <row r="86" spans="1:12">
      <c r="A86" s="47" t="s">
        <v>171</v>
      </c>
      <c r="B86" s="110"/>
      <c r="C86" s="111"/>
      <c r="D86" s="111" t="s">
        <v>19</v>
      </c>
      <c r="E86" s="161">
        <v>1387</v>
      </c>
      <c r="F86" s="49"/>
      <c r="G86" s="178"/>
      <c r="H86" s="178"/>
      <c r="I86" s="173"/>
      <c r="J86" s="117"/>
      <c r="K86" s="117"/>
      <c r="L86" s="49"/>
    </row>
    <row r="87" spans="1:12" s="72" customFormat="1">
      <c r="A87" s="47" t="s">
        <v>94</v>
      </c>
      <c r="B87" s="110"/>
      <c r="C87" s="111"/>
      <c r="D87" s="111" t="s">
        <v>16</v>
      </c>
      <c r="E87" s="161">
        <v>2</v>
      </c>
      <c r="F87" s="73"/>
      <c r="G87" s="178"/>
      <c r="H87" s="178"/>
      <c r="I87" s="173"/>
      <c r="J87" s="117"/>
      <c r="K87" s="117"/>
      <c r="L87" s="73"/>
    </row>
    <row r="88" spans="1:12" s="72" customFormat="1">
      <c r="A88" s="47" t="s">
        <v>93</v>
      </c>
      <c r="B88" s="110"/>
      <c r="C88" s="111"/>
      <c r="D88" s="111" t="s">
        <v>16</v>
      </c>
      <c r="E88" s="161">
        <v>11</v>
      </c>
      <c r="F88" s="73"/>
      <c r="G88" s="178"/>
      <c r="H88" s="178"/>
      <c r="I88" s="173"/>
      <c r="J88" s="117"/>
      <c r="K88" s="117"/>
      <c r="L88" s="73"/>
    </row>
    <row r="89" spans="1:12">
      <c r="A89" s="71" t="s">
        <v>95</v>
      </c>
      <c r="B89" s="110"/>
      <c r="C89" s="111"/>
      <c r="D89" s="111" t="s">
        <v>16</v>
      </c>
      <c r="E89" s="162">
        <f>E87+E88</f>
        <v>13</v>
      </c>
      <c r="F89" s="75"/>
      <c r="G89" s="195"/>
      <c r="H89" s="195"/>
      <c r="I89" s="152" t="s">
        <v>107</v>
      </c>
      <c r="J89" s="75"/>
      <c r="K89" s="75"/>
      <c r="L89" s="75"/>
    </row>
    <row r="90" spans="1:12" ht="15.75" thickBot="1">
      <c r="A90" s="66" t="s">
        <v>52</v>
      </c>
      <c r="B90" s="10"/>
      <c r="C90" s="13"/>
      <c r="D90" s="111" t="s">
        <v>16</v>
      </c>
      <c r="E90" s="161">
        <f>E29</f>
        <v>141100</v>
      </c>
      <c r="F90" s="49"/>
      <c r="G90" s="178"/>
      <c r="H90" s="178"/>
      <c r="I90" s="173"/>
      <c r="J90" s="117"/>
      <c r="K90" s="117"/>
      <c r="L90" s="49"/>
    </row>
    <row r="91" spans="1:12" s="46" customFormat="1" ht="15.75" thickBot="1">
      <c r="A91" s="45"/>
      <c r="B91" s="113"/>
      <c r="C91" s="113"/>
      <c r="D91" s="80"/>
      <c r="E91" s="138"/>
      <c r="G91" s="177"/>
      <c r="H91" s="177"/>
      <c r="I91" s="138"/>
    </row>
    <row r="92" spans="1:12">
      <c r="A92" s="70" t="s">
        <v>54</v>
      </c>
      <c r="B92" s="84"/>
      <c r="C92" s="85"/>
      <c r="D92" s="80"/>
    </row>
    <row r="93" spans="1:12">
      <c r="A93" s="47" t="s">
        <v>46</v>
      </c>
      <c r="B93" s="110"/>
      <c r="C93" s="111"/>
      <c r="D93" s="80" t="s">
        <v>19</v>
      </c>
      <c r="E93" s="163">
        <v>2.113</v>
      </c>
      <c r="F93" s="49"/>
      <c r="G93" s="178"/>
      <c r="H93" s="178"/>
      <c r="I93" s="173" t="s">
        <v>100</v>
      </c>
      <c r="J93" s="117"/>
      <c r="K93" s="117"/>
      <c r="L93" s="49"/>
    </row>
    <row r="94" spans="1:12">
      <c r="A94" s="47" t="s">
        <v>47</v>
      </c>
      <c r="B94" s="110"/>
      <c r="C94" s="111"/>
      <c r="D94" s="80" t="s">
        <v>19</v>
      </c>
      <c r="E94" s="163">
        <v>1.839</v>
      </c>
      <c r="F94" s="49"/>
      <c r="G94" s="178"/>
      <c r="H94" s="178"/>
      <c r="I94" s="173"/>
      <c r="J94" s="117"/>
      <c r="K94" s="117"/>
      <c r="L94" s="49"/>
    </row>
    <row r="95" spans="1:12">
      <c r="A95" s="47" t="s">
        <v>48</v>
      </c>
      <c r="B95" s="110"/>
      <c r="C95" s="111"/>
      <c r="D95" s="80" t="s">
        <v>19</v>
      </c>
      <c r="E95" s="161">
        <v>8809</v>
      </c>
      <c r="F95" s="49"/>
      <c r="G95" s="178"/>
      <c r="H95" s="178"/>
      <c r="I95" s="173"/>
      <c r="J95" s="117"/>
      <c r="K95" s="117"/>
      <c r="L95" s="49"/>
    </row>
    <row r="96" spans="1:12">
      <c r="A96" s="47" t="s">
        <v>49</v>
      </c>
      <c r="B96" s="110"/>
      <c r="C96" s="111"/>
      <c r="D96" s="80" t="s">
        <v>19</v>
      </c>
      <c r="E96" s="162">
        <f>IF(E95=0,0,((E95-E93-E94)))</f>
        <v>8805.0480000000007</v>
      </c>
      <c r="F96" s="75"/>
      <c r="G96" s="195"/>
      <c r="H96" s="195"/>
      <c r="I96" s="152" t="s">
        <v>107</v>
      </c>
      <c r="J96" s="75"/>
      <c r="K96" s="75"/>
      <c r="L96" s="75"/>
    </row>
    <row r="97" spans="1:12">
      <c r="A97" s="47" t="s">
        <v>50</v>
      </c>
      <c r="B97" s="110"/>
      <c r="C97" s="111"/>
      <c r="D97" s="80" t="s">
        <v>19</v>
      </c>
      <c r="E97" s="161">
        <v>1516</v>
      </c>
      <c r="F97" s="49"/>
      <c r="G97" s="178"/>
      <c r="H97" s="178"/>
      <c r="I97" s="173"/>
      <c r="J97" s="117"/>
      <c r="K97" s="117"/>
      <c r="L97" s="49"/>
    </row>
    <row r="98" spans="1:12">
      <c r="A98" s="47" t="s">
        <v>172</v>
      </c>
      <c r="B98" s="110"/>
      <c r="C98" s="111"/>
      <c r="D98" s="80" t="s">
        <v>19</v>
      </c>
      <c r="E98" s="161">
        <v>1011</v>
      </c>
      <c r="F98" s="49"/>
      <c r="G98" s="178"/>
      <c r="H98" s="178"/>
      <c r="I98" s="173"/>
      <c r="J98" s="117"/>
      <c r="K98" s="117"/>
      <c r="L98" s="49"/>
    </row>
    <row r="99" spans="1:12" s="72" customFormat="1">
      <c r="A99" s="47" t="s">
        <v>96</v>
      </c>
      <c r="B99" s="110"/>
      <c r="C99" s="111"/>
      <c r="D99" s="80" t="s">
        <v>16</v>
      </c>
      <c r="E99" s="161">
        <v>2</v>
      </c>
      <c r="F99" s="73"/>
      <c r="G99" s="178"/>
      <c r="H99" s="178"/>
      <c r="I99" s="173"/>
      <c r="J99" s="117"/>
      <c r="K99" s="117"/>
      <c r="L99" s="73"/>
    </row>
    <row r="100" spans="1:12" s="72" customFormat="1">
      <c r="A100" s="47" t="s">
        <v>97</v>
      </c>
      <c r="B100" s="110"/>
      <c r="C100" s="111"/>
      <c r="D100" s="74" t="s">
        <v>16</v>
      </c>
      <c r="E100" s="161">
        <v>11</v>
      </c>
      <c r="F100" s="73"/>
      <c r="G100" s="178"/>
      <c r="H100" s="178"/>
      <c r="I100" s="173"/>
      <c r="J100" s="117"/>
      <c r="K100" s="117"/>
      <c r="L100" s="73"/>
    </row>
    <row r="101" spans="1:12">
      <c r="A101" s="44" t="s">
        <v>51</v>
      </c>
      <c r="B101" s="110"/>
      <c r="C101" s="111"/>
      <c r="D101" s="80" t="s">
        <v>16</v>
      </c>
      <c r="E101" s="162">
        <f>E99+E100</f>
        <v>13</v>
      </c>
      <c r="F101" s="75"/>
      <c r="G101" s="195"/>
      <c r="H101" s="195"/>
      <c r="I101" s="152" t="s">
        <v>107</v>
      </c>
      <c r="J101" s="75"/>
      <c r="K101" s="75"/>
      <c r="L101" s="75"/>
    </row>
    <row r="102" spans="1:12" ht="15.75" thickBot="1">
      <c r="A102" s="66" t="s">
        <v>52</v>
      </c>
      <c r="B102" s="10"/>
      <c r="C102" s="13"/>
      <c r="D102" s="80" t="s">
        <v>16</v>
      </c>
      <c r="E102" s="161">
        <v>147500</v>
      </c>
      <c r="F102" s="49"/>
      <c r="G102" s="178"/>
      <c r="H102" s="178"/>
      <c r="I102" s="173"/>
      <c r="J102" s="117"/>
      <c r="K102" s="117"/>
      <c r="L102" s="49"/>
    </row>
    <row r="103" spans="1:12" ht="15.75" thickBot="1">
      <c r="D103" s="82"/>
    </row>
    <row r="104" spans="1:12" hidden="1">
      <c r="A104" s="63" t="s">
        <v>55</v>
      </c>
    </row>
    <row r="105" spans="1:12" hidden="1">
      <c r="A105" s="63" t="s">
        <v>56</v>
      </c>
    </row>
    <row r="106" spans="1:12" hidden="1">
      <c r="A106" s="63" t="s">
        <v>57</v>
      </c>
    </row>
    <row r="107" spans="1:12" ht="30" hidden="1">
      <c r="A107" s="53" t="s">
        <v>58</v>
      </c>
    </row>
    <row r="108" spans="1:12" hidden="1">
      <c r="A108" s="53" t="s">
        <v>59</v>
      </c>
    </row>
    <row r="109" spans="1:12" ht="30" hidden="1">
      <c r="A109" s="54" t="s">
        <v>60</v>
      </c>
    </row>
    <row r="110" spans="1:12" hidden="1">
      <c r="A110" s="54" t="s">
        <v>61</v>
      </c>
    </row>
    <row r="111" spans="1:12" hidden="1">
      <c r="A111" s="54" t="s">
        <v>62</v>
      </c>
    </row>
    <row r="112" spans="1:12" ht="30" hidden="1">
      <c r="A112" s="54" t="s">
        <v>63</v>
      </c>
    </row>
    <row r="113" spans="1:1" hidden="1">
      <c r="A113" s="54" t="s">
        <v>64</v>
      </c>
    </row>
    <row r="114" spans="1:1" ht="15.75" hidden="1" thickBot="1">
      <c r="A114" s="55" t="s">
        <v>65</v>
      </c>
    </row>
    <row r="115" spans="1:1" hidden="1">
      <c r="A115" s="50"/>
    </row>
    <row r="116" spans="1:1" hidden="1">
      <c r="A116" s="51" t="s">
        <v>66</v>
      </c>
    </row>
    <row r="117" spans="1:1" hidden="1">
      <c r="A117" s="57" t="s">
        <v>67</v>
      </c>
    </row>
    <row r="118" spans="1:1" hidden="1">
      <c r="A118" s="57" t="s">
        <v>68</v>
      </c>
    </row>
    <row r="119" spans="1:1" hidden="1">
      <c r="A119" s="57"/>
    </row>
    <row r="120" spans="1:1" hidden="1">
      <c r="A120" s="52" t="s">
        <v>69</v>
      </c>
    </row>
    <row r="121" spans="1:1" hidden="1">
      <c r="A121" s="58"/>
    </row>
    <row r="122" spans="1:1" hidden="1">
      <c r="A122" s="65" t="s">
        <v>70</v>
      </c>
    </row>
    <row r="123" spans="1:1" hidden="1">
      <c r="A123" s="64" t="s">
        <v>31</v>
      </c>
    </row>
    <row r="124" spans="1:1" hidden="1">
      <c r="A124" s="64" t="s">
        <v>71</v>
      </c>
    </row>
    <row r="125" spans="1:1" hidden="1">
      <c r="A125" s="59" t="s">
        <v>72</v>
      </c>
    </row>
    <row r="126" spans="1:1" hidden="1">
      <c r="A126" s="65" t="s">
        <v>73</v>
      </c>
    </row>
    <row r="127" spans="1:1" hidden="1">
      <c r="A127" s="112"/>
    </row>
    <row r="128" spans="1:1" hidden="1">
      <c r="A128" s="60" t="s">
        <v>74</v>
      </c>
    </row>
    <row r="129" spans="1:1" hidden="1">
      <c r="A129" s="60" t="s">
        <v>75</v>
      </c>
    </row>
    <row r="130" spans="1:1" hidden="1">
      <c r="A130" s="79"/>
    </row>
    <row r="131" spans="1:1" hidden="1">
      <c r="A131" s="61" t="s">
        <v>76</v>
      </c>
    </row>
    <row r="132" spans="1:1" hidden="1">
      <c r="A132" s="62" t="s">
        <v>77</v>
      </c>
    </row>
    <row r="133" spans="1:1" hidden="1">
      <c r="A133" s="62" t="s">
        <v>78</v>
      </c>
    </row>
    <row r="134" spans="1:1" hidden="1">
      <c r="A134" s="62" t="s">
        <v>79</v>
      </c>
    </row>
    <row r="135" spans="1:1" hidden="1">
      <c r="A135" s="62" t="s">
        <v>80</v>
      </c>
    </row>
    <row r="136" spans="1:1" hidden="1">
      <c r="A136" s="112"/>
    </row>
    <row r="137" spans="1:1" hidden="1">
      <c r="A137" s="65" t="s">
        <v>81</v>
      </c>
    </row>
    <row r="138" spans="1:1" hidden="1">
      <c r="A138" s="65" t="s">
        <v>82</v>
      </c>
    </row>
    <row r="139" spans="1:1" hidden="1">
      <c r="A139" s="52" t="s">
        <v>83</v>
      </c>
    </row>
    <row r="140" spans="1:1" hidden="1">
      <c r="A140" s="112"/>
    </row>
    <row r="141" spans="1:1" hidden="1">
      <c r="A141" s="65" t="s">
        <v>84</v>
      </c>
    </row>
    <row r="142" spans="1:1" hidden="1">
      <c r="A142" s="65" t="s">
        <v>77</v>
      </c>
    </row>
    <row r="143" spans="1:1" hidden="1">
      <c r="A143" s="65" t="s">
        <v>78</v>
      </c>
    </row>
    <row r="144" spans="1:1" hidden="1">
      <c r="A144" s="65" t="s">
        <v>79</v>
      </c>
    </row>
    <row r="145" spans="1:12" hidden="1">
      <c r="A145" s="65" t="s">
        <v>80</v>
      </c>
    </row>
    <row r="146" spans="1:12" ht="15.75" thickBot="1">
      <c r="A146" s="79"/>
    </row>
    <row r="147" spans="1:12">
      <c r="A147" s="99" t="s">
        <v>85</v>
      </c>
      <c r="B147" s="76"/>
      <c r="C147" s="77"/>
      <c r="D147" s="77" t="s">
        <v>19</v>
      </c>
      <c r="E147" s="164">
        <f>E84/(E90-E89)</f>
        <v>4.4460091999971647E-2</v>
      </c>
      <c r="F147" s="39"/>
      <c r="G147" s="182"/>
      <c r="H147" s="182"/>
      <c r="I147" s="142"/>
      <c r="J147" s="39"/>
      <c r="K147" s="39"/>
      <c r="L147" s="39"/>
    </row>
    <row r="148" spans="1:12">
      <c r="A148" s="100" t="s">
        <v>86</v>
      </c>
      <c r="B148" s="110"/>
      <c r="C148" s="111"/>
      <c r="D148" s="111" t="s">
        <v>19</v>
      </c>
      <c r="E148" s="165">
        <f>E96/(E102-E101)</f>
        <v>5.9700502417162196E-2</v>
      </c>
      <c r="F148" s="39"/>
      <c r="G148" s="182"/>
      <c r="H148" s="182"/>
      <c r="I148" s="142"/>
      <c r="J148" s="39"/>
      <c r="K148" s="39"/>
      <c r="L148" s="39"/>
    </row>
    <row r="149" spans="1:12">
      <c r="A149" s="100" t="s">
        <v>87</v>
      </c>
      <c r="B149" s="110"/>
      <c r="C149" s="111"/>
      <c r="D149" s="111" t="s">
        <v>19</v>
      </c>
      <c r="E149" s="164">
        <f>(E81+E82)/E89</f>
        <v>0.32761538461538464</v>
      </c>
      <c r="F149" s="39"/>
      <c r="G149" s="182"/>
      <c r="H149" s="182"/>
      <c r="I149" s="142"/>
      <c r="J149" s="39"/>
      <c r="K149" s="39"/>
      <c r="L149" s="39"/>
    </row>
    <row r="150" spans="1:12" ht="15.75" thickBot="1">
      <c r="A150" s="101" t="s">
        <v>88</v>
      </c>
      <c r="B150" s="10"/>
      <c r="C150" s="13"/>
      <c r="D150" s="13" t="s">
        <v>19</v>
      </c>
      <c r="E150" s="164">
        <f>(E93+E94)/E101</f>
        <v>0.30399999999999999</v>
      </c>
      <c r="F150" s="39"/>
      <c r="G150" s="182"/>
      <c r="H150" s="182"/>
      <c r="I150" s="142"/>
      <c r="J150" s="39"/>
      <c r="K150" s="39"/>
      <c r="L150" s="39"/>
    </row>
    <row r="151" spans="1:12" ht="15.75" thickBot="1">
      <c r="A151" s="112"/>
    </row>
    <row r="152" spans="1:12">
      <c r="A152" s="99" t="s">
        <v>89</v>
      </c>
      <c r="B152" s="88"/>
      <c r="C152" s="77"/>
      <c r="D152" s="77" t="s">
        <v>17</v>
      </c>
      <c r="E152" s="145">
        <f>E86/E98</f>
        <v>1.3719090009891197</v>
      </c>
      <c r="F152" s="39"/>
      <c r="G152" s="182"/>
      <c r="H152" s="182"/>
      <c r="I152" s="142"/>
      <c r="J152" s="39"/>
      <c r="K152" s="39"/>
      <c r="L152" s="39"/>
    </row>
    <row r="153" spans="1:12">
      <c r="A153" s="100" t="s">
        <v>90</v>
      </c>
      <c r="B153" s="83"/>
      <c r="C153" s="111"/>
      <c r="D153" s="111" t="s">
        <v>17</v>
      </c>
      <c r="E153" s="165">
        <f>E149/E150</f>
        <v>1.0776821862348178</v>
      </c>
      <c r="F153" s="39"/>
      <c r="G153" s="182"/>
      <c r="H153" s="182"/>
      <c r="I153" s="142"/>
      <c r="J153" s="39"/>
      <c r="K153" s="39"/>
      <c r="L153" s="39"/>
    </row>
    <row r="154" spans="1:12">
      <c r="A154" s="100" t="s">
        <v>91</v>
      </c>
      <c r="B154" s="83"/>
      <c r="C154" s="111"/>
      <c r="D154" s="111" t="s">
        <v>17</v>
      </c>
      <c r="E154" s="165">
        <f>E85/E97</f>
        <v>1.2717678100263852</v>
      </c>
      <c r="F154" s="39"/>
      <c r="G154" s="182"/>
      <c r="H154" s="182"/>
      <c r="I154" s="142"/>
      <c r="J154" s="39"/>
      <c r="K154" s="39"/>
      <c r="L154" s="39"/>
    </row>
    <row r="155" spans="1:12" ht="15.75" thickBot="1">
      <c r="A155" s="101" t="s">
        <v>92</v>
      </c>
      <c r="B155" s="89"/>
      <c r="C155" s="13"/>
      <c r="D155" s="13" t="s">
        <v>17</v>
      </c>
      <c r="E155" s="164">
        <f>E147/E148</f>
        <v>0.74471889179931983</v>
      </c>
      <c r="F155" s="39"/>
      <c r="G155" s="182"/>
      <c r="H155" s="182"/>
      <c r="I155" s="142"/>
      <c r="J155" s="39"/>
      <c r="K155" s="39"/>
      <c r="L155" s="39"/>
    </row>
    <row r="156" spans="1:12" ht="15.75" thickBot="1">
      <c r="A156" s="79"/>
    </row>
    <row r="157" spans="1:12" ht="15.75" thickBot="1">
      <c r="A157" s="79"/>
      <c r="D157" s="81"/>
    </row>
    <row r="158" spans="1:12">
      <c r="A158" s="91" t="s">
        <v>108</v>
      </c>
      <c r="B158" s="102"/>
      <c r="C158" s="102"/>
      <c r="D158" s="80" t="s">
        <v>19</v>
      </c>
      <c r="E158" s="166">
        <f>E86*(E152-E154)/2</f>
        <v>69.447915932656414</v>
      </c>
      <c r="F158" s="87"/>
      <c r="G158" s="196"/>
      <c r="H158" s="196"/>
      <c r="I158" s="153"/>
      <c r="J158" s="87"/>
      <c r="K158" s="87"/>
      <c r="L158" s="87"/>
    </row>
    <row r="159" spans="1:12" ht="15.75" thickBot="1">
      <c r="A159" s="92" t="s">
        <v>109</v>
      </c>
      <c r="B159" s="103"/>
      <c r="C159" s="103"/>
      <c r="D159" s="80" t="s">
        <v>19</v>
      </c>
      <c r="E159" s="167">
        <f>(E81+E82)*(E153-E155)/2</f>
        <v>0.70904533550039306</v>
      </c>
      <c r="F159" s="87"/>
      <c r="G159" s="196"/>
      <c r="H159" s="196"/>
      <c r="I159" s="153"/>
      <c r="J159" s="87"/>
      <c r="K159" s="87"/>
      <c r="L159" s="87"/>
    </row>
    <row r="160" spans="1:12">
      <c r="D160" s="80"/>
    </row>
    <row r="161" spans="1:12" ht="15.75" thickBot="1">
      <c r="A161" s="97" t="s">
        <v>110</v>
      </c>
      <c r="B161" s="98"/>
      <c r="C161" s="98"/>
      <c r="D161" s="80"/>
      <c r="E161" s="154"/>
      <c r="F161" s="78"/>
      <c r="G161" s="197"/>
      <c r="H161" s="197"/>
      <c r="I161" s="154"/>
      <c r="J161" s="78"/>
      <c r="K161" s="78"/>
      <c r="L161" s="78"/>
    </row>
    <row r="162" spans="1:12">
      <c r="A162" s="94" t="s">
        <v>77</v>
      </c>
      <c r="B162" s="76"/>
      <c r="C162" s="77"/>
      <c r="D162" s="80" t="s">
        <v>17</v>
      </c>
      <c r="E162" s="168">
        <f>E163/E53</f>
        <v>0.40590086538787506</v>
      </c>
      <c r="F162" s="93"/>
      <c r="G162" s="198"/>
      <c r="H162" s="198"/>
      <c r="I162" s="155"/>
      <c r="J162" s="93"/>
      <c r="K162" s="93"/>
      <c r="L162" s="93"/>
    </row>
    <row r="163" spans="1:12">
      <c r="A163" s="95" t="s">
        <v>78</v>
      </c>
      <c r="B163" s="110"/>
      <c r="C163" s="111"/>
      <c r="D163" s="80" t="s">
        <v>19</v>
      </c>
      <c r="E163" s="169">
        <f>E53+E164</f>
        <v>25.774704952130065</v>
      </c>
      <c r="F163" s="93"/>
      <c r="G163" s="198"/>
      <c r="H163" s="198"/>
      <c r="I163" s="155"/>
      <c r="J163" s="93"/>
      <c r="K163" s="93"/>
      <c r="L163" s="93"/>
    </row>
    <row r="164" spans="1:12">
      <c r="A164" s="95" t="s">
        <v>79</v>
      </c>
      <c r="B164" s="110"/>
      <c r="C164" s="111"/>
      <c r="D164" s="80" t="s">
        <v>19</v>
      </c>
      <c r="E164" s="170">
        <f>E60-(E158+E159)</f>
        <v>-37.725295047869935</v>
      </c>
      <c r="F164" s="93"/>
      <c r="G164" s="198"/>
      <c r="H164" s="198"/>
      <c r="I164" s="155"/>
      <c r="J164" s="93"/>
      <c r="K164" s="93"/>
      <c r="L164" s="93"/>
    </row>
    <row r="165" spans="1:12" ht="15.75" thickBot="1">
      <c r="A165" s="96" t="s">
        <v>80</v>
      </c>
      <c r="B165" s="10"/>
      <c r="C165" s="13"/>
      <c r="D165" s="80" t="s">
        <v>18</v>
      </c>
      <c r="E165" s="171">
        <f>E164/E28</f>
        <v>-1.8768803506402953E-3</v>
      </c>
      <c r="F165" s="93"/>
      <c r="G165" s="198"/>
      <c r="H165" s="198"/>
      <c r="I165" s="155"/>
      <c r="J165" s="93"/>
      <c r="K165" s="93"/>
      <c r="L165" s="93"/>
    </row>
    <row r="166" spans="1:12" ht="15.75" thickBot="1">
      <c r="D166" s="82"/>
    </row>
    <row r="167" spans="1:12" ht="15.75" thickBot="1"/>
    <row r="168" spans="1:12" s="113" customFormat="1">
      <c r="A168" s="8" t="s">
        <v>190</v>
      </c>
      <c r="B168" s="76"/>
      <c r="C168" s="77"/>
      <c r="D168" s="110"/>
      <c r="E168" s="194"/>
      <c r="F168" s="194"/>
      <c r="G168" s="194"/>
      <c r="H168" s="194"/>
      <c r="I168" s="194"/>
      <c r="J168" s="194"/>
      <c r="K168" s="194"/>
    </row>
    <row r="169" spans="1:12" s="113" customFormat="1">
      <c r="A169" s="109"/>
      <c r="B169" s="110"/>
      <c r="C169" s="111"/>
      <c r="D169" s="110"/>
      <c r="E169" s="194"/>
      <c r="F169" s="194"/>
      <c r="G169" s="194"/>
      <c r="H169" s="194"/>
      <c r="I169" s="194"/>
      <c r="J169" s="194"/>
      <c r="K169" s="194"/>
    </row>
    <row r="170" spans="1:12" s="113" customFormat="1">
      <c r="A170" s="109"/>
      <c r="B170" s="110"/>
      <c r="C170" s="111"/>
      <c r="D170" s="110"/>
      <c r="E170" s="194"/>
      <c r="F170" s="194"/>
      <c r="G170" s="194"/>
      <c r="H170" s="194"/>
      <c r="I170" s="194"/>
      <c r="J170" s="194"/>
      <c r="K170" s="194"/>
    </row>
    <row r="171" spans="1:12" s="113" customFormat="1">
      <c r="A171" s="109"/>
      <c r="B171" s="110"/>
      <c r="C171" s="111"/>
      <c r="D171" s="110"/>
      <c r="E171" s="194"/>
      <c r="F171" s="194"/>
      <c r="G171" s="194"/>
      <c r="H171" s="194"/>
      <c r="I171" s="194"/>
      <c r="J171" s="194"/>
      <c r="K171" s="194"/>
    </row>
    <row r="172" spans="1:12" s="113" customFormat="1">
      <c r="A172" s="109"/>
      <c r="B172" s="110"/>
      <c r="C172" s="111"/>
      <c r="D172" s="110"/>
      <c r="E172" s="194"/>
      <c r="F172" s="194"/>
      <c r="G172" s="194"/>
      <c r="H172" s="194"/>
      <c r="I172" s="194"/>
      <c r="J172" s="194"/>
      <c r="K172" s="194"/>
    </row>
    <row r="173" spans="1:12" s="113" customFormat="1" ht="15.75" thickBot="1">
      <c r="A173" s="9"/>
      <c r="B173" s="10"/>
      <c r="C173" s="13"/>
      <c r="D173" s="110"/>
      <c r="E173" s="194"/>
      <c r="F173" s="194"/>
      <c r="G173" s="194"/>
      <c r="H173" s="194"/>
      <c r="I173" s="194"/>
      <c r="J173" s="194"/>
      <c r="K173" s="194"/>
    </row>
    <row r="174" spans="1:12">
      <c r="E174" s="177"/>
      <c r="F174" s="177"/>
      <c r="I174" s="177"/>
      <c r="J174" s="177"/>
      <c r="K174" s="177"/>
    </row>
    <row r="175" spans="1:12" ht="15.75" thickBot="1">
      <c r="E175" s="177"/>
      <c r="F175" s="177"/>
      <c r="I175" s="177"/>
      <c r="J175" s="177"/>
      <c r="K175" s="177"/>
    </row>
    <row r="176" spans="1:12">
      <c r="A176" s="8" t="s">
        <v>194</v>
      </c>
      <c r="B176" s="76" t="s">
        <v>196</v>
      </c>
      <c r="C176" s="77"/>
      <c r="E176" s="178"/>
      <c r="F176" s="178"/>
      <c r="G176" s="178"/>
      <c r="H176" s="178"/>
      <c r="I176" s="178"/>
      <c r="J176" s="178"/>
      <c r="K176" s="178"/>
    </row>
    <row r="177" spans="1:11">
      <c r="A177" s="109"/>
      <c r="B177" s="110" t="s">
        <v>197</v>
      </c>
      <c r="C177" s="111"/>
      <c r="E177" s="178"/>
      <c r="F177" s="178"/>
      <c r="G177" s="178"/>
      <c r="H177" s="178"/>
      <c r="I177" s="178"/>
      <c r="J177" s="178"/>
      <c r="K177" s="178"/>
    </row>
    <row r="178" spans="1:11" ht="15.75" thickBot="1">
      <c r="A178" s="9"/>
      <c r="B178" s="10" t="s">
        <v>195</v>
      </c>
      <c r="C178" s="13"/>
      <c r="E178" s="178"/>
      <c r="F178" s="178"/>
      <c r="G178" s="178"/>
      <c r="H178" s="178"/>
      <c r="I178" s="178"/>
      <c r="J178" s="178"/>
      <c r="K178" s="178"/>
    </row>
  </sheetData>
  <sheetProtection password="DFCE" sheet="1" scenarios="1" formatCells="0" formatColumns="0" formatRows="0" insertColumns="0" deleteRows="0"/>
  <hyperlinks>
    <hyperlink ref="E14" r:id="rId1"/>
  </hyperlinks>
  <pageMargins left="0.70866141732283472" right="0.70866141732283472" top="0.74803149606299213" bottom="0.74803149606299213" header="0.31496062992125984" footer="0.31496062992125984"/>
  <pageSetup paperSize="9" scale="66" fitToHeight="0" orientation="portrait" r:id="rId2"/>
  <headerFooter>
    <oddHeader>&amp;L&amp;D&amp;CSocial Earnings Ratio&amp;R&amp;P</oddHeader>
    <oddFooter xml:space="preserve">&amp;LCreative Commons 4.0&amp;C&amp;F&amp;Rwww.cceg.org.uk </oddFooter>
  </headerFooter>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2:H42"/>
  <sheetViews>
    <sheetView workbookViewId="0">
      <selection activeCell="I5" sqref="I5"/>
    </sheetView>
  </sheetViews>
  <sheetFormatPr defaultRowHeight="15"/>
  <sheetData>
    <row r="2" spans="1:8">
      <c r="A2" s="117" t="s">
        <v>118</v>
      </c>
      <c r="B2" s="117"/>
      <c r="C2" s="117"/>
      <c r="D2" s="117"/>
      <c r="E2" s="117"/>
      <c r="F2" s="117"/>
      <c r="G2" s="117"/>
      <c r="H2" s="117"/>
    </row>
    <row r="4" spans="1:8">
      <c r="A4" t="s">
        <v>119</v>
      </c>
    </row>
    <row r="5" spans="1:8" ht="15.75">
      <c r="D5" s="16"/>
      <c r="E5" s="17"/>
    </row>
    <row r="6" spans="1:8" s="56" customFormat="1">
      <c r="A6" s="56" t="s">
        <v>263</v>
      </c>
    </row>
    <row r="7" spans="1:8" s="72" customFormat="1"/>
    <row r="8" spans="1:8" s="56" customFormat="1" ht="15.75">
      <c r="A8" s="56" t="s">
        <v>259</v>
      </c>
      <c r="D8" s="105"/>
      <c r="E8" s="104"/>
    </row>
    <row r="9" spans="1:8" s="56" customFormat="1" ht="15.75">
      <c r="D9" s="105"/>
      <c r="E9" s="104"/>
    </row>
    <row r="10" spans="1:8">
      <c r="A10" t="s">
        <v>262</v>
      </c>
    </row>
    <row r="11" spans="1:8" s="113" customFormat="1"/>
    <row r="12" spans="1:8" s="113" customFormat="1">
      <c r="A12" s="108" t="s">
        <v>261</v>
      </c>
    </row>
    <row r="13" spans="1:8" s="113" customFormat="1">
      <c r="A13" s="108" t="s">
        <v>264</v>
      </c>
    </row>
    <row r="14" spans="1:8" s="113" customFormat="1"/>
    <row r="15" spans="1:8">
      <c r="A15" t="s">
        <v>265</v>
      </c>
    </row>
    <row r="16" spans="1:8" s="113" customFormat="1"/>
    <row r="17" spans="1:1" s="113" customFormat="1">
      <c r="A17" s="108" t="s">
        <v>254</v>
      </c>
    </row>
    <row r="18" spans="1:1" s="113" customFormat="1"/>
    <row r="19" spans="1:1" s="113" customFormat="1">
      <c r="A19" s="113" t="s">
        <v>266</v>
      </c>
    </row>
    <row r="20" spans="1:1" s="113" customFormat="1"/>
    <row r="21" spans="1:1" s="113" customFormat="1">
      <c r="A21" s="108" t="s">
        <v>256</v>
      </c>
    </row>
    <row r="22" spans="1:1" s="72" customFormat="1"/>
    <row r="23" spans="1:1" s="56" customFormat="1">
      <c r="A23" s="56" t="s">
        <v>260</v>
      </c>
    </row>
    <row r="24" spans="1:1" s="56" customFormat="1"/>
    <row r="25" spans="1:1">
      <c r="A25" t="s">
        <v>257</v>
      </c>
    </row>
    <row r="26" spans="1:1" s="113" customFormat="1"/>
    <row r="27" spans="1:1" s="113" customFormat="1">
      <c r="A27" s="108" t="s">
        <v>258</v>
      </c>
    </row>
    <row r="28" spans="1:1" s="72" customFormat="1"/>
    <row r="29" spans="1:1" s="56" customFormat="1">
      <c r="A29" s="56" t="s">
        <v>120</v>
      </c>
    </row>
    <row r="30" spans="1:1" s="112" customFormat="1"/>
    <row r="31" spans="1:1" s="112" customFormat="1">
      <c r="A31" s="108" t="s">
        <v>255</v>
      </c>
    </row>
    <row r="32" spans="1:1" s="56" customFormat="1"/>
    <row r="33" spans="1:5">
      <c r="A33" t="s">
        <v>161</v>
      </c>
    </row>
    <row r="34" spans="1:5">
      <c r="A34" t="s">
        <v>252</v>
      </c>
    </row>
    <row r="35" spans="1:5">
      <c r="A35" t="s">
        <v>162</v>
      </c>
    </row>
    <row r="37" spans="1:5">
      <c r="A37" s="57" t="s">
        <v>167</v>
      </c>
      <c r="B37" s="57"/>
      <c r="C37" s="57"/>
      <c r="D37" s="57"/>
      <c r="E37" s="57"/>
    </row>
    <row r="38" spans="1:5">
      <c r="A38" s="57"/>
      <c r="B38" s="57"/>
      <c r="C38" s="57"/>
      <c r="D38" s="57"/>
      <c r="E38" s="57"/>
    </row>
    <row r="39" spans="1:5">
      <c r="A39" s="57" t="s">
        <v>157</v>
      </c>
      <c r="B39" s="57"/>
      <c r="C39" s="57"/>
      <c r="D39" s="57"/>
      <c r="E39" s="57"/>
    </row>
    <row r="40" spans="1:5">
      <c r="A40" s="57" t="s">
        <v>158</v>
      </c>
      <c r="B40" s="57"/>
      <c r="C40" s="57"/>
      <c r="D40" s="57"/>
      <c r="E40" s="57"/>
    </row>
    <row r="41" spans="1:5">
      <c r="A41" s="57" t="s">
        <v>159</v>
      </c>
      <c r="B41" s="57"/>
      <c r="C41" s="57"/>
      <c r="D41" s="57"/>
      <c r="E41" s="57"/>
    </row>
    <row r="42" spans="1:5">
      <c r="A42" s="57" t="s">
        <v>160</v>
      </c>
      <c r="B42" s="57"/>
      <c r="C42" s="57"/>
      <c r="D42" s="57"/>
      <c r="E42" s="57"/>
    </row>
  </sheetData>
  <hyperlinks>
    <hyperlink ref="A17" r:id="rId1"/>
    <hyperlink ref="A31" r:id="rId2"/>
    <hyperlink ref="A21" r:id="rId3"/>
    <hyperlink ref="A27" r:id="rId4"/>
    <hyperlink ref="A12" r:id="rId5"/>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H64"/>
  <sheetViews>
    <sheetView topLeftCell="A20" workbookViewId="0">
      <selection activeCell="F33" sqref="F33"/>
    </sheetView>
  </sheetViews>
  <sheetFormatPr defaultRowHeight="15"/>
  <sheetData>
    <row r="1" spans="1:8" s="56" customFormat="1">
      <c r="A1" s="121" t="s">
        <v>133</v>
      </c>
      <c r="B1" s="121"/>
      <c r="C1" s="121"/>
      <c r="D1" s="121"/>
    </row>
    <row r="2" spans="1:8" s="56" customFormat="1"/>
    <row r="3" spans="1:8">
      <c r="A3" s="56" t="s">
        <v>134</v>
      </c>
      <c r="B3" s="56"/>
      <c r="C3" s="56"/>
      <c r="D3" s="56"/>
      <c r="E3" s="56"/>
      <c r="F3" s="56"/>
      <c r="G3" s="56"/>
      <c r="H3" s="56"/>
    </row>
    <row r="4" spans="1:8" s="72" customFormat="1">
      <c r="A4" s="56"/>
      <c r="B4" s="56"/>
      <c r="C4" s="56"/>
      <c r="D4" s="56"/>
      <c r="E4" s="56"/>
      <c r="F4" s="56"/>
      <c r="G4" s="56"/>
      <c r="H4" s="56"/>
    </row>
    <row r="5" spans="1:8">
      <c r="A5" s="224" t="s">
        <v>137</v>
      </c>
      <c r="B5" s="224"/>
      <c r="C5" s="224"/>
      <c r="D5" s="224"/>
      <c r="E5" s="224"/>
      <c r="F5" s="224"/>
      <c r="G5" s="56"/>
      <c r="H5" s="56"/>
    </row>
    <row r="6" spans="1:8">
      <c r="A6" s="223" t="s">
        <v>136</v>
      </c>
      <c r="B6" s="223"/>
      <c r="C6" s="223"/>
      <c r="D6" s="223"/>
      <c r="E6" s="223"/>
      <c r="F6" s="223"/>
      <c r="G6" s="223"/>
      <c r="H6" s="223"/>
    </row>
    <row r="7" spans="1:8">
      <c r="A7" s="136" t="s">
        <v>135</v>
      </c>
      <c r="B7" s="136"/>
      <c r="C7" s="136"/>
      <c r="D7" s="136"/>
      <c r="E7" s="136"/>
      <c r="F7" s="136"/>
      <c r="G7" s="56"/>
      <c r="H7" s="56"/>
    </row>
    <row r="8" spans="1:8" s="72" customFormat="1"/>
    <row r="9" spans="1:8" s="56" customFormat="1">
      <c r="A9" s="56" t="s">
        <v>139</v>
      </c>
    </row>
    <row r="10" spans="1:8" s="106" customFormat="1">
      <c r="A10" s="106" t="s">
        <v>138</v>
      </c>
    </row>
    <row r="12" spans="1:8" s="107" customFormat="1">
      <c r="A12" s="107" t="s">
        <v>163</v>
      </c>
    </row>
    <row r="14" spans="1:8">
      <c r="A14" s="107" t="s">
        <v>140</v>
      </c>
      <c r="B14" s="107"/>
      <c r="C14" s="107"/>
      <c r="D14" s="107"/>
      <c r="E14" s="107"/>
      <c r="F14" s="107"/>
    </row>
    <row r="15" spans="1:8">
      <c r="A15" s="107" t="s">
        <v>121</v>
      </c>
      <c r="B15" s="107"/>
      <c r="C15" s="107"/>
      <c r="D15" s="107"/>
      <c r="E15" s="107"/>
      <c r="F15" s="107"/>
    </row>
    <row r="16" spans="1:8">
      <c r="A16" s="107" t="s">
        <v>122</v>
      </c>
      <c r="B16" s="107"/>
      <c r="C16" s="107"/>
      <c r="D16" s="107"/>
      <c r="E16" s="107"/>
      <c r="F16" s="107"/>
    </row>
    <row r="17" spans="1:6" s="72" customFormat="1">
      <c r="A17" s="107"/>
      <c r="B17" s="107"/>
      <c r="C17" s="107"/>
      <c r="D17" s="107"/>
      <c r="E17" s="107"/>
      <c r="F17" s="107"/>
    </row>
    <row r="18" spans="1:6" s="72" customFormat="1">
      <c r="A18" s="56" t="s">
        <v>141</v>
      </c>
      <c r="B18" s="107"/>
      <c r="C18" s="107"/>
      <c r="D18" s="107"/>
      <c r="E18" s="107"/>
      <c r="F18" s="107"/>
    </row>
    <row r="19" spans="1:6" s="72" customFormat="1">
      <c r="A19" s="107"/>
      <c r="B19" s="107"/>
      <c r="C19" s="107"/>
      <c r="D19" s="107"/>
      <c r="E19" s="107"/>
      <c r="F19" s="107"/>
    </row>
    <row r="20" spans="1:6">
      <c r="A20" t="s">
        <v>142</v>
      </c>
    </row>
    <row r="21" spans="1:6">
      <c r="A21" t="s">
        <v>143</v>
      </c>
    </row>
    <row r="22" spans="1:6">
      <c r="A22" t="s">
        <v>144</v>
      </c>
    </row>
    <row r="23" spans="1:6">
      <c r="A23" t="s">
        <v>145</v>
      </c>
    </row>
    <row r="24" spans="1:6">
      <c r="A24" t="s">
        <v>123</v>
      </c>
    </row>
    <row r="25" spans="1:6" s="113" customFormat="1">
      <c r="A25" s="113" t="s">
        <v>268</v>
      </c>
    </row>
    <row r="26" spans="1:6">
      <c r="A26" t="s">
        <v>271</v>
      </c>
    </row>
    <row r="27" spans="1:6">
      <c r="A27" t="s">
        <v>146</v>
      </c>
    </row>
    <row r="28" spans="1:6">
      <c r="A28" t="s">
        <v>147</v>
      </c>
    </row>
    <row r="29" spans="1:6" s="113" customFormat="1">
      <c r="F29" s="113" t="s">
        <v>272</v>
      </c>
    </row>
    <row r="30" spans="1:6">
      <c r="A30" t="s">
        <v>124</v>
      </c>
    </row>
    <row r="31" spans="1:6">
      <c r="A31" t="s">
        <v>148</v>
      </c>
    </row>
    <row r="32" spans="1:6" s="113" customFormat="1">
      <c r="F32" s="113" t="s">
        <v>270</v>
      </c>
    </row>
    <row r="33" spans="1:6" s="113" customFormat="1">
      <c r="F33" s="113" t="s">
        <v>274</v>
      </c>
    </row>
    <row r="34" spans="1:6">
      <c r="A34" t="s">
        <v>125</v>
      </c>
    </row>
    <row r="35" spans="1:6" s="113" customFormat="1">
      <c r="F35" s="113" t="s">
        <v>269</v>
      </c>
    </row>
    <row r="36" spans="1:6">
      <c r="A36" t="s">
        <v>126</v>
      </c>
    </row>
    <row r="37" spans="1:6">
      <c r="A37" t="s">
        <v>149</v>
      </c>
    </row>
    <row r="38" spans="1:6">
      <c r="A38" t="s">
        <v>150</v>
      </c>
    </row>
    <row r="39" spans="1:6">
      <c r="A39" t="s">
        <v>151</v>
      </c>
    </row>
    <row r="40" spans="1:6">
      <c r="A40" t="s">
        <v>273</v>
      </c>
    </row>
    <row r="41" spans="1:6">
      <c r="A41" t="s">
        <v>127</v>
      </c>
    </row>
    <row r="42" spans="1:6">
      <c r="A42" t="s">
        <v>153</v>
      </c>
    </row>
    <row r="43" spans="1:6">
      <c r="A43" t="s">
        <v>154</v>
      </c>
    </row>
    <row r="44" spans="1:6" s="72" customFormat="1"/>
    <row r="45" spans="1:6" s="56" customFormat="1">
      <c r="A45" s="136" t="s">
        <v>155</v>
      </c>
      <c r="B45" s="136"/>
      <c r="C45" s="136"/>
      <c r="D45" s="136"/>
      <c r="E45" s="136"/>
      <c r="F45" s="136"/>
    </row>
    <row r="46" spans="1:6" s="56" customFormat="1"/>
    <row r="47" spans="1:6" s="56" customFormat="1">
      <c r="A47" s="222" t="s">
        <v>191</v>
      </c>
      <c r="B47" s="222"/>
      <c r="C47" s="222"/>
      <c r="D47" s="222"/>
      <c r="E47" s="222"/>
      <c r="F47" s="222"/>
    </row>
    <row r="48" spans="1:6" s="112" customFormat="1"/>
    <row r="49" spans="1:6" s="112" customFormat="1">
      <c r="A49" s="112" t="s">
        <v>267</v>
      </c>
    </row>
    <row r="50" spans="1:6" s="56" customFormat="1"/>
    <row r="51" spans="1:6">
      <c r="A51" t="s">
        <v>128</v>
      </c>
    </row>
    <row r="52" spans="1:6">
      <c r="A52" t="s">
        <v>129</v>
      </c>
    </row>
    <row r="53" spans="1:6">
      <c r="A53" t="s">
        <v>130</v>
      </c>
    </row>
    <row r="54" spans="1:6">
      <c r="A54" t="s">
        <v>131</v>
      </c>
    </row>
    <row r="55" spans="1:6">
      <c r="A55" t="s">
        <v>132</v>
      </c>
    </row>
    <row r="56" spans="1:6" s="72" customFormat="1"/>
    <row r="57" spans="1:6" s="56" customFormat="1">
      <c r="A57" s="56" t="s">
        <v>156</v>
      </c>
    </row>
    <row r="58" spans="1:6" s="56" customFormat="1"/>
    <row r="59" spans="1:6" s="56" customFormat="1">
      <c r="F59" s="57"/>
    </row>
    <row r="60" spans="1:6" s="56" customFormat="1">
      <c r="F60" s="57"/>
    </row>
    <row r="61" spans="1:6">
      <c r="F61" s="57"/>
    </row>
    <row r="62" spans="1:6">
      <c r="F62" s="57"/>
    </row>
    <row r="63" spans="1:6">
      <c r="F63" s="57"/>
    </row>
    <row r="64" spans="1:6">
      <c r="F64" s="5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I15"/>
  <sheetViews>
    <sheetView workbookViewId="0">
      <selection activeCell="I24" sqref="I24"/>
    </sheetView>
  </sheetViews>
  <sheetFormatPr defaultRowHeight="15"/>
  <sheetData>
    <row r="1" spans="1:9">
      <c r="A1" s="56" t="s">
        <v>164</v>
      </c>
      <c r="B1" s="72"/>
      <c r="C1" s="72"/>
      <c r="D1" s="72"/>
      <c r="E1" s="72"/>
    </row>
    <row r="2" spans="1:9" ht="15.75" thickBot="1">
      <c r="A2" s="72"/>
      <c r="B2" s="72"/>
      <c r="C2" s="72"/>
      <c r="D2" s="72"/>
      <c r="E2" s="72"/>
    </row>
    <row r="3" spans="1:9">
      <c r="A3" s="123" t="s">
        <v>192</v>
      </c>
      <c r="B3" s="77"/>
      <c r="C3" s="72"/>
      <c r="D3" s="117"/>
      <c r="E3" s="117"/>
      <c r="F3" s="117"/>
      <c r="G3" s="117"/>
      <c r="H3" s="117"/>
      <c r="I3" s="117"/>
    </row>
    <row r="4" spans="1:9">
      <c r="A4" s="109"/>
      <c r="B4" s="111"/>
      <c r="C4" s="72"/>
      <c r="D4" s="117"/>
      <c r="E4" s="117"/>
      <c r="F4" s="117"/>
      <c r="G4" s="117"/>
      <c r="H4" s="117"/>
      <c r="I4" s="117"/>
    </row>
    <row r="5" spans="1:9">
      <c r="A5" s="124" t="s">
        <v>165</v>
      </c>
      <c r="B5" s="125"/>
      <c r="C5" s="72"/>
      <c r="D5" s="117"/>
      <c r="E5" s="117"/>
      <c r="F5" s="122"/>
      <c r="G5" s="117"/>
      <c r="H5" s="117"/>
      <c r="I5" s="117"/>
    </row>
    <row r="6" spans="1:9">
      <c r="A6" s="109"/>
      <c r="B6" s="111"/>
      <c r="C6" s="72"/>
      <c r="D6" s="117"/>
      <c r="E6" s="117"/>
      <c r="F6" s="117"/>
      <c r="G6" s="117"/>
      <c r="H6" s="117"/>
      <c r="I6" s="117"/>
    </row>
    <row r="7" spans="1:9" ht="15.75" thickBot="1">
      <c r="A7" s="126" t="s">
        <v>166</v>
      </c>
      <c r="B7" s="13"/>
      <c r="C7" s="72"/>
      <c r="D7" s="117"/>
      <c r="E7" s="117"/>
      <c r="F7" s="117"/>
      <c r="G7" s="117"/>
      <c r="H7" s="117"/>
      <c r="I7" s="117"/>
    </row>
    <row r="8" spans="1:9">
      <c r="A8" s="72"/>
      <c r="B8" s="72"/>
      <c r="C8" s="72"/>
      <c r="D8" s="72"/>
      <c r="E8" s="72"/>
    </row>
    <row r="9" spans="1:9" ht="15.75" thickBot="1">
      <c r="A9" s="56"/>
      <c r="B9" s="56"/>
      <c r="C9" s="56"/>
      <c r="D9" s="56"/>
      <c r="E9" s="56"/>
      <c r="F9" s="56"/>
      <c r="G9" s="56"/>
      <c r="H9" s="56"/>
      <c r="I9" s="56"/>
    </row>
    <row r="10" spans="1:9">
      <c r="A10" s="123" t="s">
        <v>253</v>
      </c>
      <c r="B10" s="219"/>
      <c r="C10" s="56"/>
      <c r="D10" s="121"/>
      <c r="E10" s="130"/>
      <c r="F10" s="121"/>
      <c r="G10" s="121"/>
      <c r="H10" s="121"/>
      <c r="I10" s="121"/>
    </row>
    <row r="11" spans="1:9" s="113" customFormat="1">
      <c r="A11" s="124"/>
      <c r="B11" s="220"/>
      <c r="C11" s="112"/>
      <c r="D11" s="121"/>
      <c r="E11" s="130"/>
      <c r="F11" s="121"/>
      <c r="G11" s="121"/>
      <c r="H11" s="121"/>
      <c r="I11" s="121"/>
    </row>
    <row r="12" spans="1:9">
      <c r="A12" s="124" t="s">
        <v>165</v>
      </c>
      <c r="B12" s="220"/>
      <c r="C12" s="56"/>
      <c r="D12" s="121"/>
      <c r="E12" s="130"/>
      <c r="F12" s="121"/>
      <c r="G12" s="121"/>
      <c r="H12" s="121"/>
      <c r="I12" s="121"/>
    </row>
    <row r="13" spans="1:9" s="113" customFormat="1">
      <c r="A13" s="124"/>
      <c r="B13" s="220"/>
      <c r="C13" s="112"/>
      <c r="D13" s="121"/>
      <c r="E13" s="130"/>
      <c r="F13" s="121"/>
      <c r="G13" s="121"/>
      <c r="H13" s="121"/>
      <c r="I13" s="121"/>
    </row>
    <row r="14" spans="1:9" ht="15.75" thickBot="1">
      <c r="A14" s="126" t="s">
        <v>193</v>
      </c>
      <c r="B14" s="221"/>
      <c r="C14" s="56"/>
      <c r="D14" s="121"/>
      <c r="E14" s="130"/>
      <c r="F14" s="121"/>
      <c r="G14" s="121"/>
      <c r="H14" s="121"/>
      <c r="I14" s="121"/>
    </row>
    <row r="15" spans="1:9">
      <c r="A15" s="56"/>
      <c r="B15" s="56"/>
      <c r="C15" s="56"/>
      <c r="D15" s="56"/>
      <c r="E15" s="56"/>
      <c r="F15" s="56"/>
      <c r="G15" s="56"/>
      <c r="H15" s="56"/>
      <c r="I15" s="56"/>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20"/>
  <sheetViews>
    <sheetView zoomScale="115" zoomScaleNormal="115" workbookViewId="0">
      <selection activeCell="A8" sqref="A8"/>
    </sheetView>
  </sheetViews>
  <sheetFormatPr defaultRowHeight="15"/>
  <cols>
    <col min="1" max="1" width="64.85546875" customWidth="1"/>
    <col min="2" max="4" width="8.85546875" hidden="1" customWidth="1"/>
  </cols>
  <sheetData>
    <row r="1" spans="1:10" ht="15.75" thickBot="1"/>
    <row r="2" spans="1:10">
      <c r="A2" s="127" t="s">
        <v>111</v>
      </c>
      <c r="B2" s="56"/>
      <c r="C2" s="56"/>
      <c r="D2" s="56"/>
      <c r="E2" s="132"/>
      <c r="F2" s="132"/>
      <c r="G2" s="132"/>
      <c r="H2" s="132"/>
      <c r="I2" s="132"/>
      <c r="J2" s="131"/>
    </row>
    <row r="3" spans="1:10" s="113" customFormat="1">
      <c r="A3" s="128"/>
      <c r="B3" s="112"/>
      <c r="C3" s="112"/>
      <c r="D3" s="112"/>
      <c r="E3" s="132"/>
      <c r="F3" s="132"/>
      <c r="G3" s="132"/>
      <c r="H3" s="132"/>
      <c r="I3" s="132"/>
      <c r="J3" s="131"/>
    </row>
    <row r="4" spans="1:10">
      <c r="A4" s="128"/>
      <c r="B4" s="56"/>
      <c r="C4" s="56"/>
      <c r="D4" s="56"/>
      <c r="E4" s="132"/>
      <c r="F4" s="132"/>
      <c r="G4" s="132"/>
      <c r="H4" s="132"/>
      <c r="I4" s="132"/>
      <c r="J4" s="131"/>
    </row>
    <row r="5" spans="1:10">
      <c r="A5" s="128" t="s">
        <v>112</v>
      </c>
      <c r="B5" s="56"/>
      <c r="C5" s="56"/>
      <c r="D5" s="56"/>
      <c r="E5" s="133" t="s">
        <v>113</v>
      </c>
      <c r="F5" s="132"/>
      <c r="G5" s="132"/>
      <c r="H5" s="132"/>
      <c r="I5" s="132"/>
      <c r="J5" s="131"/>
    </row>
    <row r="6" spans="1:10" s="72" customFormat="1">
      <c r="A6" s="128" t="s">
        <v>114</v>
      </c>
      <c r="B6" s="56"/>
      <c r="C6" s="56"/>
      <c r="D6" s="56"/>
      <c r="E6" s="134" t="s">
        <v>115</v>
      </c>
      <c r="F6" s="135"/>
      <c r="G6" s="132"/>
      <c r="H6" s="132"/>
      <c r="I6" s="132"/>
      <c r="J6" s="131"/>
    </row>
    <row r="7" spans="1:10" s="72" customFormat="1" ht="15.75" thickBot="1">
      <c r="A7" s="129" t="s">
        <v>116</v>
      </c>
      <c r="B7" s="56"/>
      <c r="C7" s="56"/>
      <c r="D7" s="56"/>
      <c r="E7" s="134" t="s">
        <v>117</v>
      </c>
      <c r="F7" s="135"/>
      <c r="G7" s="132"/>
      <c r="H7" s="132"/>
      <c r="I7" s="132"/>
      <c r="J7" s="131"/>
    </row>
    <row r="8" spans="1:10">
      <c r="A8" s="56"/>
      <c r="B8" s="56"/>
      <c r="C8" s="56"/>
      <c r="D8" s="56"/>
      <c r="E8" s="56"/>
      <c r="F8" s="56"/>
      <c r="G8" s="56"/>
      <c r="H8" s="56"/>
      <c r="I8" s="56"/>
    </row>
    <row r="9" spans="1:10" s="72" customFormat="1"/>
    <row r="14" spans="1:10">
      <c r="A14" s="56"/>
      <c r="B14" s="56"/>
      <c r="C14" s="56"/>
      <c r="D14" s="56"/>
      <c r="E14" s="56"/>
      <c r="F14" s="56"/>
      <c r="G14" s="56"/>
      <c r="H14" s="56"/>
      <c r="I14" s="56"/>
    </row>
    <row r="15" spans="1:10">
      <c r="A15" s="56"/>
      <c r="B15" s="56"/>
      <c r="C15" s="56"/>
      <c r="D15" s="56"/>
      <c r="E15" s="56"/>
      <c r="F15" s="56"/>
      <c r="G15" s="56"/>
      <c r="H15" s="56"/>
      <c r="I15" s="56"/>
    </row>
    <row r="16" spans="1:10">
      <c r="A16" s="56"/>
      <c r="B16" s="56"/>
      <c r="C16" s="56"/>
      <c r="D16" s="56"/>
      <c r="E16" s="56"/>
      <c r="F16" s="56"/>
      <c r="G16" s="56"/>
      <c r="H16" s="56"/>
      <c r="I16" s="56"/>
    </row>
    <row r="17" spans="1:9">
      <c r="A17" s="56"/>
      <c r="B17" s="56"/>
      <c r="C17" s="56"/>
      <c r="D17" s="56"/>
      <c r="E17" s="56"/>
      <c r="F17" s="56"/>
      <c r="G17" s="56"/>
      <c r="H17" s="56"/>
      <c r="I17" s="56"/>
    </row>
    <row r="18" spans="1:9">
      <c r="A18" s="56"/>
      <c r="B18" s="56"/>
      <c r="C18" s="56"/>
      <c r="D18" s="56"/>
      <c r="E18" s="56"/>
      <c r="F18" s="56"/>
      <c r="G18" s="56"/>
      <c r="H18" s="56"/>
      <c r="I18" s="56"/>
    </row>
    <row r="19" spans="1:9">
      <c r="A19" s="56"/>
      <c r="B19" s="56"/>
      <c r="C19" s="56"/>
      <c r="D19" s="56"/>
      <c r="E19" s="56"/>
      <c r="F19" s="56"/>
      <c r="G19" s="56"/>
      <c r="H19" s="56"/>
      <c r="I19" s="56"/>
    </row>
    <row r="20" spans="1:9">
      <c r="A20" s="56"/>
      <c r="B20" s="56"/>
      <c r="C20" s="56"/>
      <c r="D20" s="56"/>
      <c r="E20" s="56"/>
      <c r="F20" s="56"/>
      <c r="G20" s="56"/>
      <c r="H20" s="56"/>
      <c r="I20" s="56"/>
    </row>
  </sheetData>
  <sheetProtection password="DFCE" sheet="1" objects="1" scenarios="1"/>
  <hyperlinks>
    <hyperlink ref="E5" r:id="rId1" location="!research/cmp"/>
    <hyperlink ref="E6" r:id="rId2"/>
    <hyperlink ref="E7" r:id="rId3"/>
  </hyperlinks>
  <pageMargins left="0.7" right="0.7" top="0.75" bottom="0.75" header="0.3" footer="0.3"/>
  <pageSetup paperSize="9" orientation="portrait" horizontalDpi="4294967293" verticalDpi="4294967293"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vt:lpstr>
      <vt:lpstr>URLs</vt:lpstr>
      <vt:lpstr>Sample</vt:lpstr>
      <vt:lpstr>General Rules</vt:lpstr>
      <vt:lpstr>Key for SER Input</vt:lpstr>
      <vt:lpstr>Help</vt:lpstr>
      <vt:lpstr>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Olinga Taeed</dc:creator>
  <cp:lastModifiedBy>Olinga Taeed</cp:lastModifiedBy>
  <cp:lastPrinted>2014-04-01T20:32:33Z</cp:lastPrinted>
  <dcterms:created xsi:type="dcterms:W3CDTF">2012-07-21T15:11:10Z</dcterms:created>
  <dcterms:modified xsi:type="dcterms:W3CDTF">2014-04-08T22:55:37Z</dcterms:modified>
</cp:coreProperties>
</file>