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3040" windowHeight="937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P3" i="1" l="1"/>
  <c r="Q3" i="1" s="1"/>
  <c r="D45" i="1"/>
  <c r="E45" i="1" s="1"/>
  <c r="B48" i="1" l="1"/>
  <c r="F48" i="1" s="1"/>
  <c r="B47" i="1"/>
  <c r="F47" i="1" s="1"/>
  <c r="B46" i="1"/>
  <c r="F46" i="1" s="1"/>
  <c r="B45" i="1"/>
  <c r="F45" i="1" s="1"/>
  <c r="B44" i="1"/>
  <c r="F44" i="1" s="1"/>
  <c r="B43" i="1"/>
  <c r="F43" i="1" s="1"/>
  <c r="B42" i="1"/>
  <c r="F42" i="1" s="1"/>
  <c r="B41" i="1"/>
  <c r="F41" i="1" s="1"/>
  <c r="B40" i="1"/>
  <c r="F40" i="1" s="1"/>
  <c r="B39" i="1"/>
  <c r="F39" i="1" s="1"/>
  <c r="B38" i="1"/>
  <c r="F38" i="1" s="1"/>
  <c r="B37" i="1"/>
  <c r="F37" i="1" s="1"/>
  <c r="B36" i="1"/>
  <c r="F36" i="1" s="1"/>
  <c r="B35" i="1"/>
  <c r="F35" i="1" s="1"/>
  <c r="B34" i="1"/>
  <c r="F34" i="1" s="1"/>
  <c r="B33" i="1"/>
  <c r="F33" i="1" s="1"/>
  <c r="B32" i="1"/>
  <c r="F32" i="1" s="1"/>
  <c r="B31" i="1"/>
  <c r="F31" i="1" s="1"/>
  <c r="B30" i="1"/>
  <c r="F30" i="1" s="1"/>
  <c r="B29" i="1"/>
  <c r="F29" i="1" s="1"/>
  <c r="B28" i="1"/>
  <c r="F28" i="1" s="1"/>
  <c r="B27" i="1"/>
  <c r="F27" i="1" s="1"/>
  <c r="B26" i="1"/>
  <c r="F26" i="1" s="1"/>
  <c r="B25" i="1"/>
  <c r="F25" i="1" s="1"/>
  <c r="B24" i="1"/>
  <c r="F24" i="1" s="1"/>
  <c r="B23" i="1"/>
  <c r="F23" i="1" s="1"/>
  <c r="B22" i="1"/>
  <c r="F22" i="1" s="1"/>
  <c r="B21" i="1"/>
  <c r="F21" i="1" s="1"/>
  <c r="B20" i="1"/>
  <c r="F20" i="1" s="1"/>
  <c r="B19" i="1"/>
  <c r="F19" i="1" s="1"/>
  <c r="B18" i="1"/>
  <c r="F18" i="1" s="1"/>
  <c r="B17" i="1"/>
  <c r="F17" i="1" s="1"/>
  <c r="B16" i="1"/>
  <c r="F16" i="1" s="1"/>
  <c r="B15" i="1"/>
  <c r="F15" i="1" s="1"/>
  <c r="B14" i="1"/>
  <c r="F14" i="1" s="1"/>
  <c r="B13" i="1"/>
  <c r="F13" i="1" s="1"/>
  <c r="B12" i="1"/>
  <c r="F12" i="1" s="1"/>
  <c r="E8" i="1"/>
  <c r="E7" i="1"/>
  <c r="E6" i="1"/>
  <c r="E5" i="1"/>
  <c r="E4" i="1"/>
  <c r="E3" i="1"/>
  <c r="B8" i="1"/>
  <c r="B7" i="1"/>
  <c r="B6" i="1"/>
  <c r="B5" i="1"/>
  <c r="B4" i="1"/>
  <c r="L2" i="1"/>
  <c r="K2" i="1"/>
  <c r="K3" i="1" s="1"/>
  <c r="K4" i="1" s="1"/>
  <c r="K7" i="1"/>
  <c r="D48" i="1"/>
  <c r="E48" i="1" s="1"/>
  <c r="D47" i="1"/>
  <c r="E47" i="1" s="1"/>
  <c r="D46" i="1"/>
  <c r="E46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B3" i="1"/>
  <c r="K5" i="1" l="1"/>
  <c r="K6" i="1" s="1"/>
  <c r="L3" i="1"/>
  <c r="L5" i="1" l="1"/>
  <c r="L6" i="1" s="1"/>
  <c r="L4" i="1"/>
  <c r="N5" i="1" l="1"/>
  <c r="N9" i="1" l="1"/>
</calcChain>
</file>

<file path=xl/sharedStrings.xml><?xml version="1.0" encoding="utf-8"?>
<sst xmlns="http://schemas.openxmlformats.org/spreadsheetml/2006/main" count="38" uniqueCount="38">
  <si>
    <t>фи max</t>
  </si>
  <si>
    <t>B max</t>
  </si>
  <si>
    <t>l max</t>
  </si>
  <si>
    <t>B min</t>
  </si>
  <si>
    <t>Фи min</t>
  </si>
  <si>
    <t>l min</t>
  </si>
  <si>
    <t>Тета l</t>
  </si>
  <si>
    <t>B</t>
  </si>
  <si>
    <t>Фи</t>
  </si>
  <si>
    <t>l фи</t>
  </si>
  <si>
    <t>l фи эксп</t>
  </si>
  <si>
    <t>Уэ фи</t>
  </si>
  <si>
    <t>B max 1</t>
  </si>
  <si>
    <t>l т</t>
  </si>
  <si>
    <t>I штриx</t>
  </si>
  <si>
    <t>max</t>
  </si>
  <si>
    <t>min</t>
  </si>
  <si>
    <t>СКО SI</t>
  </si>
  <si>
    <t>∆I</t>
  </si>
  <si>
    <t>∆I штриx</t>
  </si>
  <si>
    <t>θI штриx</t>
  </si>
  <si>
    <t>СКО изм fi</t>
  </si>
  <si>
    <t>I</t>
  </si>
  <si>
    <t>P штриx</t>
  </si>
  <si>
    <t>∆Р штриx</t>
  </si>
  <si>
    <t>Р</t>
  </si>
  <si>
    <t>2,98±0,07</t>
  </si>
  <si>
    <t>У т фи</t>
  </si>
  <si>
    <t>b</t>
  </si>
  <si>
    <t>а</t>
  </si>
  <si>
    <t>Для</t>
  </si>
  <si>
    <t>Расчетов</t>
  </si>
  <si>
    <t>Заполнить</t>
  </si>
  <si>
    <t>Только</t>
  </si>
  <si>
    <t>ЗЕЛЕНЫЕ</t>
  </si>
  <si>
    <t>И</t>
  </si>
  <si>
    <t>СИНИЕ</t>
  </si>
  <si>
    <t>ЯЧЕЙКИ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</si>
</sst>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2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у(</a:t>
            </a:r>
            <a:r>
              <a:rPr lang="el-GR">
                <a:latin typeface="Times New Roman" panose="02020603050405020304" pitchFamily="18" charset="0"/>
                <a:cs typeface="Times New Roman" panose="02020603050405020304" pitchFamily="18" charset="0"/>
              </a:rPr>
              <a:t>φ</a:t>
            </a:r>
            <a:r>
              <a:rPr lang="ru-RU"/>
              <a:t>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Уэкс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Лист1!$B$12:$B$48</c:f>
              <c:numCache>
                <c:formatCode>General</c:formatCode>
                <c:ptCount val="37"/>
                <c:pt idx="0">
                  <c:v>113</c:v>
                </c:pt>
                <c:pt idx="1">
                  <c:v>103</c:v>
                </c:pt>
                <c:pt idx="2">
                  <c:v>93</c:v>
                </c:pt>
                <c:pt idx="3">
                  <c:v>83</c:v>
                </c:pt>
                <c:pt idx="4">
                  <c:v>73</c:v>
                </c:pt>
                <c:pt idx="5">
                  <c:v>63</c:v>
                </c:pt>
                <c:pt idx="6">
                  <c:v>53</c:v>
                </c:pt>
                <c:pt idx="7">
                  <c:v>43</c:v>
                </c:pt>
                <c:pt idx="8">
                  <c:v>33</c:v>
                </c:pt>
                <c:pt idx="9">
                  <c:v>23</c:v>
                </c:pt>
                <c:pt idx="10">
                  <c:v>13</c:v>
                </c:pt>
                <c:pt idx="11">
                  <c:v>3</c:v>
                </c:pt>
                <c:pt idx="12">
                  <c:v>7</c:v>
                </c:pt>
                <c:pt idx="13">
                  <c:v>17</c:v>
                </c:pt>
                <c:pt idx="14">
                  <c:v>27</c:v>
                </c:pt>
                <c:pt idx="15">
                  <c:v>37</c:v>
                </c:pt>
                <c:pt idx="16">
                  <c:v>47</c:v>
                </c:pt>
                <c:pt idx="17">
                  <c:v>57</c:v>
                </c:pt>
                <c:pt idx="18">
                  <c:v>67</c:v>
                </c:pt>
                <c:pt idx="19">
                  <c:v>77</c:v>
                </c:pt>
                <c:pt idx="20">
                  <c:v>87</c:v>
                </c:pt>
                <c:pt idx="21">
                  <c:v>97</c:v>
                </c:pt>
                <c:pt idx="22">
                  <c:v>107</c:v>
                </c:pt>
                <c:pt idx="23">
                  <c:v>117</c:v>
                </c:pt>
                <c:pt idx="24">
                  <c:v>127</c:v>
                </c:pt>
                <c:pt idx="25">
                  <c:v>137</c:v>
                </c:pt>
                <c:pt idx="26">
                  <c:v>147</c:v>
                </c:pt>
                <c:pt idx="27">
                  <c:v>157</c:v>
                </c:pt>
                <c:pt idx="28">
                  <c:v>167</c:v>
                </c:pt>
                <c:pt idx="29">
                  <c:v>177</c:v>
                </c:pt>
                <c:pt idx="30">
                  <c:v>187</c:v>
                </c:pt>
                <c:pt idx="31">
                  <c:v>197</c:v>
                </c:pt>
                <c:pt idx="32">
                  <c:v>207</c:v>
                </c:pt>
                <c:pt idx="33">
                  <c:v>217</c:v>
                </c:pt>
                <c:pt idx="34">
                  <c:v>227</c:v>
                </c:pt>
                <c:pt idx="35">
                  <c:v>237</c:v>
                </c:pt>
                <c:pt idx="36">
                  <c:v>247</c:v>
                </c:pt>
              </c:numCache>
            </c:numRef>
          </c:xVal>
          <c:yVal>
            <c:numRef>
              <c:f>Лист1!$E$12:$E$48</c:f>
              <c:numCache>
                <c:formatCode>General</c:formatCode>
                <c:ptCount val="37"/>
                <c:pt idx="0">
                  <c:v>0.25</c:v>
                </c:pt>
                <c:pt idx="1">
                  <c:v>9.375E-2</c:v>
                </c:pt>
                <c:pt idx="2">
                  <c:v>6.25E-2</c:v>
                </c:pt>
                <c:pt idx="3">
                  <c:v>0.140625</c:v>
                </c:pt>
                <c:pt idx="4">
                  <c:v>0.3125</c:v>
                </c:pt>
                <c:pt idx="5">
                  <c:v>0.46875</c:v>
                </c:pt>
                <c:pt idx="6">
                  <c:v>0.59375</c:v>
                </c:pt>
                <c:pt idx="7">
                  <c:v>0.6875</c:v>
                </c:pt>
                <c:pt idx="8">
                  <c:v>0.734375</c:v>
                </c:pt>
                <c:pt idx="9">
                  <c:v>0.78125</c:v>
                </c:pt>
                <c:pt idx="10">
                  <c:v>0.796875</c:v>
                </c:pt>
                <c:pt idx="11">
                  <c:v>0.8125</c:v>
                </c:pt>
                <c:pt idx="12">
                  <c:v>0.796875</c:v>
                </c:pt>
                <c:pt idx="13">
                  <c:v>0.765625</c:v>
                </c:pt>
                <c:pt idx="14">
                  <c:v>0.71875</c:v>
                </c:pt>
                <c:pt idx="15">
                  <c:v>0.65625</c:v>
                </c:pt>
                <c:pt idx="16">
                  <c:v>0.5625</c:v>
                </c:pt>
                <c:pt idx="17">
                  <c:v>0.421875</c:v>
                </c:pt>
                <c:pt idx="18">
                  <c:v>0.234375</c:v>
                </c:pt>
                <c:pt idx="19">
                  <c:v>9.375E-2</c:v>
                </c:pt>
                <c:pt idx="20">
                  <c:v>6.25E-2</c:v>
                </c:pt>
                <c:pt idx="21">
                  <c:v>0.15625</c:v>
                </c:pt>
                <c:pt idx="22">
                  <c:v>0.3125</c:v>
                </c:pt>
                <c:pt idx="23">
                  <c:v>0.46875</c:v>
                </c:pt>
                <c:pt idx="24">
                  <c:v>0.53125</c:v>
                </c:pt>
                <c:pt idx="25">
                  <c:v>0.6875</c:v>
                </c:pt>
                <c:pt idx="26">
                  <c:v>0.75</c:v>
                </c:pt>
                <c:pt idx="27">
                  <c:v>0.78125</c:v>
                </c:pt>
                <c:pt idx="28">
                  <c:v>0.796875</c:v>
                </c:pt>
                <c:pt idx="29">
                  <c:v>0.8125</c:v>
                </c:pt>
                <c:pt idx="30">
                  <c:v>0.796875</c:v>
                </c:pt>
                <c:pt idx="31">
                  <c:v>0.765625</c:v>
                </c:pt>
                <c:pt idx="32">
                  <c:v>0.734375</c:v>
                </c:pt>
                <c:pt idx="33">
                  <c:v>0.671875</c:v>
                </c:pt>
                <c:pt idx="34">
                  <c:v>0.5625</c:v>
                </c:pt>
                <c:pt idx="35">
                  <c:v>0.421875</c:v>
                </c:pt>
                <c:pt idx="36">
                  <c:v>0.25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1FD-42A4-8DFB-8C5EEECD573A}"/>
            </c:ext>
          </c:extLst>
        </c:ser>
        <c:ser>
          <c:idx val="1"/>
          <c:order val="1"/>
          <c:tx>
            <c:v>Ут</c:v>
          </c:tx>
          <c:spPr>
            <a:ln w="25400" cap="rnd">
              <a:solidFill>
                <a:schemeClr val="accent2"/>
              </a:solidFill>
              <a:prstDash val="sysDot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Лист1!$B$12:$B$48</c:f>
              <c:numCache>
                <c:formatCode>General</c:formatCode>
                <c:ptCount val="37"/>
                <c:pt idx="0">
                  <c:v>113</c:v>
                </c:pt>
                <c:pt idx="1">
                  <c:v>103</c:v>
                </c:pt>
                <c:pt idx="2">
                  <c:v>93</c:v>
                </c:pt>
                <c:pt idx="3">
                  <c:v>83</c:v>
                </c:pt>
                <c:pt idx="4">
                  <c:v>73</c:v>
                </c:pt>
                <c:pt idx="5">
                  <c:v>63</c:v>
                </c:pt>
                <c:pt idx="6">
                  <c:v>53</c:v>
                </c:pt>
                <c:pt idx="7">
                  <c:v>43</c:v>
                </c:pt>
                <c:pt idx="8">
                  <c:v>33</c:v>
                </c:pt>
                <c:pt idx="9">
                  <c:v>23</c:v>
                </c:pt>
                <c:pt idx="10">
                  <c:v>13</c:v>
                </c:pt>
                <c:pt idx="11">
                  <c:v>3</c:v>
                </c:pt>
                <c:pt idx="12">
                  <c:v>7</c:v>
                </c:pt>
                <c:pt idx="13">
                  <c:v>17</c:v>
                </c:pt>
                <c:pt idx="14">
                  <c:v>27</c:v>
                </c:pt>
                <c:pt idx="15">
                  <c:v>37</c:v>
                </c:pt>
                <c:pt idx="16">
                  <c:v>47</c:v>
                </c:pt>
                <c:pt idx="17">
                  <c:v>57</c:v>
                </c:pt>
                <c:pt idx="18">
                  <c:v>67</c:v>
                </c:pt>
                <c:pt idx="19">
                  <c:v>77</c:v>
                </c:pt>
                <c:pt idx="20">
                  <c:v>87</c:v>
                </c:pt>
                <c:pt idx="21">
                  <c:v>97</c:v>
                </c:pt>
                <c:pt idx="22">
                  <c:v>107</c:v>
                </c:pt>
                <c:pt idx="23">
                  <c:v>117</c:v>
                </c:pt>
                <c:pt idx="24">
                  <c:v>127</c:v>
                </c:pt>
                <c:pt idx="25">
                  <c:v>137</c:v>
                </c:pt>
                <c:pt idx="26">
                  <c:v>147</c:v>
                </c:pt>
                <c:pt idx="27">
                  <c:v>157</c:v>
                </c:pt>
                <c:pt idx="28">
                  <c:v>167</c:v>
                </c:pt>
                <c:pt idx="29">
                  <c:v>177</c:v>
                </c:pt>
                <c:pt idx="30">
                  <c:v>187</c:v>
                </c:pt>
                <c:pt idx="31">
                  <c:v>197</c:v>
                </c:pt>
                <c:pt idx="32">
                  <c:v>207</c:v>
                </c:pt>
                <c:pt idx="33">
                  <c:v>217</c:v>
                </c:pt>
                <c:pt idx="34">
                  <c:v>227</c:v>
                </c:pt>
                <c:pt idx="35">
                  <c:v>237</c:v>
                </c:pt>
                <c:pt idx="36">
                  <c:v>247</c:v>
                </c:pt>
              </c:numCache>
            </c:numRef>
          </c:xVal>
          <c:yVal>
            <c:numRef>
              <c:f>Лист1!$F$12:$F$48</c:f>
              <c:numCache>
                <c:formatCode>General</c:formatCode>
                <c:ptCount val="37"/>
                <c:pt idx="0">
                  <c:v>0.36450311107787603</c:v>
                </c:pt>
                <c:pt idx="1">
                  <c:v>0.28795223263781239</c:v>
                </c:pt>
                <c:pt idx="2">
                  <c:v>0.25205428923689749</c:v>
                </c:pt>
                <c:pt idx="3">
                  <c:v>0.26113910264650131</c:v>
                </c:pt>
                <c:pt idx="4">
                  <c:v>0.31411091029185939</c:v>
                </c:pt>
                <c:pt idx="5">
                  <c:v>0.4045805303903226</c:v>
                </c:pt>
                <c:pt idx="6">
                  <c:v>0.52163599156862539</c:v>
                </c:pt>
                <c:pt idx="7">
                  <c:v>0.651158677654047</c:v>
                </c:pt>
                <c:pt idx="8">
                  <c:v>0.77752624115342517</c:v>
                </c:pt>
                <c:pt idx="9">
                  <c:v>0.88549688892212408</c:v>
                </c:pt>
                <c:pt idx="10">
                  <c:v>0.96204776736218767</c:v>
                </c:pt>
                <c:pt idx="11">
                  <c:v>0.99794571076310246</c:v>
                </c:pt>
                <c:pt idx="12">
                  <c:v>0.98886089735349869</c:v>
                </c:pt>
                <c:pt idx="13">
                  <c:v>0.93588908970814066</c:v>
                </c:pt>
                <c:pt idx="14">
                  <c:v>0.84541946960967751</c:v>
                </c:pt>
                <c:pt idx="15">
                  <c:v>0.72836400843137472</c:v>
                </c:pt>
                <c:pt idx="16">
                  <c:v>0.598841322345953</c:v>
                </c:pt>
                <c:pt idx="17">
                  <c:v>0.47247375884657494</c:v>
                </c:pt>
                <c:pt idx="18">
                  <c:v>0.36450311107787597</c:v>
                </c:pt>
                <c:pt idx="19">
                  <c:v>0.28795223263781233</c:v>
                </c:pt>
                <c:pt idx="20">
                  <c:v>0.25205428923689749</c:v>
                </c:pt>
                <c:pt idx="21">
                  <c:v>0.26113910264650131</c:v>
                </c:pt>
                <c:pt idx="22">
                  <c:v>0.31411091029185934</c:v>
                </c:pt>
                <c:pt idx="23">
                  <c:v>0.40458053039032249</c:v>
                </c:pt>
                <c:pt idx="24">
                  <c:v>0.52163599156862539</c:v>
                </c:pt>
                <c:pt idx="25">
                  <c:v>0.651158677654047</c:v>
                </c:pt>
                <c:pt idx="26">
                  <c:v>0.77752624115342495</c:v>
                </c:pt>
                <c:pt idx="27">
                  <c:v>0.88549688892212408</c:v>
                </c:pt>
                <c:pt idx="28">
                  <c:v>0.96204776736218744</c:v>
                </c:pt>
                <c:pt idx="29">
                  <c:v>0.99794571076310246</c:v>
                </c:pt>
                <c:pt idx="30">
                  <c:v>0.9888608973534988</c:v>
                </c:pt>
                <c:pt idx="31">
                  <c:v>0.93588908970814066</c:v>
                </c:pt>
                <c:pt idx="32">
                  <c:v>0.84541946960967751</c:v>
                </c:pt>
                <c:pt idx="33">
                  <c:v>0.72836400843137472</c:v>
                </c:pt>
                <c:pt idx="34">
                  <c:v>0.59884132234595311</c:v>
                </c:pt>
                <c:pt idx="35">
                  <c:v>0.47247375884657483</c:v>
                </c:pt>
                <c:pt idx="36">
                  <c:v>0.36450311107787603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4-51FD-42A4-8DFB-8C5EEECD5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65296"/>
        <c:axId val="420262944"/>
      </c:scatterChart>
      <c:valAx>
        <c:axId val="42026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φ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262944"/>
        <c:crosses val="autoZero"/>
        <c:crossBetween val="midCat"/>
      </c:valAx>
      <c:valAx>
        <c:axId val="4202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26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53340</xdr:colOff>
      <xdr:row>11</xdr:row>
      <xdr:rowOff>156210</xdr:rowOff>
    </xdr:from>
    <xdr:ext cx="65" cy="172227"/>
    <xdr:sp macro="" textlink="">
      <xdr:nvSpPr>
        <xdr:cNvPr id="2" name="TextBox 1"/>
        <xdr:cNvSpPr txBox="1"/>
      </xdr:nvSpPr>
      <xdr:spPr>
        <a:xfrm>
          <a:off x="6758940" y="2167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13</xdr:col>
      <xdr:colOff>0</xdr:colOff>
      <xdr:row>7</xdr:row>
      <xdr:rowOff>0</xdr:rowOff>
    </xdr:from>
    <xdr:to>
      <xdr:col>13</xdr:col>
      <xdr:colOff>99060</xdr:colOff>
      <xdr:row>8</xdr:row>
      <xdr:rowOff>53340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280160"/>
          <a:ext cx="9906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260919</xdr:colOff>
      <xdr:row>9</xdr:row>
      <xdr:rowOff>148590</xdr:rowOff>
    </xdr:from>
    <xdr:to>
      <xdr:col>16</xdr:col>
      <xdr:colOff>108519</xdr:colOff>
      <xdr:row>29</xdr:row>
      <xdr:rowOff>7620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topLeftCell="A4" zoomScale="85" zoomScaleNormal="85" workbookViewId="0">
      <selection activeCell="U17" sqref="U17"/>
    </sheetView>
  </sheetViews>
  <sheetFormatPr defaultRowHeight="14.4" x14ac:dyDescent="0.3"/>
  <sheetData>
    <row r="1" spans="1:19" x14ac:dyDescent="0.3">
      <c r="K1" t="s">
        <v>15</v>
      </c>
      <c r="L1" t="s">
        <v>16</v>
      </c>
    </row>
    <row r="2" spans="1:19" x14ac:dyDescent="0.3">
      <c r="A2" t="s">
        <v>1</v>
      </c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12</v>
      </c>
      <c r="J2" t="s">
        <v>14</v>
      </c>
      <c r="K2">
        <f>AVERAGE(C3:C8)</f>
        <v>32</v>
      </c>
      <c r="L2">
        <f>AVERAGE(F3:F8)</f>
        <v>8</v>
      </c>
      <c r="N2" t="s">
        <v>23</v>
      </c>
      <c r="P2" t="s">
        <v>28</v>
      </c>
      <c r="Q2" t="s">
        <v>29</v>
      </c>
    </row>
    <row r="3" spans="1:19" x14ac:dyDescent="0.3">
      <c r="A3" s="2">
        <v>113</v>
      </c>
      <c r="B3" s="1">
        <f>A3-H3</f>
        <v>0</v>
      </c>
      <c r="C3" s="2">
        <v>32</v>
      </c>
      <c r="D3" s="2">
        <v>20.3</v>
      </c>
      <c r="E3" s="1">
        <f>ABS(D3-H3)</f>
        <v>92.7</v>
      </c>
      <c r="F3" s="2">
        <v>8</v>
      </c>
      <c r="G3">
        <v>0.5</v>
      </c>
      <c r="H3" s="2">
        <v>113</v>
      </c>
      <c r="I3" s="3"/>
      <c r="J3" t="s">
        <v>17</v>
      </c>
      <c r="K3">
        <f>SQRT(((C3-K2)^2+(C4-K2)^2+(C5-K2)^2+(C6-K2)^2+(C7-K2)^2+(C8-K2)^2)/5)</f>
        <v>0</v>
      </c>
      <c r="L3">
        <f>SQRT(((F3-L2)^2+(F4-L2)^2+(F5-L2)^2+(F6-L2)^2+(F7-L2)^2+(F8-L2)^2)/5)</f>
        <v>0</v>
      </c>
      <c r="N3">
        <f>(K2-L2)/(K6+L6)</f>
        <v>599.99999999999989</v>
      </c>
      <c r="P3">
        <f>(AVERAGE(F3:F8))/(AVERAGE(C3:C8))</f>
        <v>0.25</v>
      </c>
      <c r="Q3">
        <f>1-P3</f>
        <v>0.75</v>
      </c>
      <c r="S3" t="s">
        <v>30</v>
      </c>
    </row>
    <row r="4" spans="1:19" x14ac:dyDescent="0.3">
      <c r="A4" s="2">
        <v>115</v>
      </c>
      <c r="B4" s="1">
        <f>ABS(A4-H3)</f>
        <v>2</v>
      </c>
      <c r="C4" s="2">
        <v>32</v>
      </c>
      <c r="D4" s="4">
        <v>20.399999999999999</v>
      </c>
      <c r="E4" s="1">
        <f>ABS(D4-H3)</f>
        <v>92.6</v>
      </c>
      <c r="F4" s="2">
        <v>8</v>
      </c>
      <c r="H4" t="s">
        <v>13</v>
      </c>
      <c r="I4" s="3"/>
      <c r="J4" t="s">
        <v>21</v>
      </c>
      <c r="K4">
        <f>K3/(SQRT(6))</f>
        <v>0</v>
      </c>
      <c r="L4">
        <f>L3/(SQRT(6))</f>
        <v>0</v>
      </c>
      <c r="N4" t="s">
        <v>24</v>
      </c>
      <c r="S4" t="s">
        <v>31</v>
      </c>
    </row>
    <row r="5" spans="1:19" x14ac:dyDescent="0.3">
      <c r="A5" s="2">
        <v>110</v>
      </c>
      <c r="B5" s="1">
        <f>ABS(A5-H3)</f>
        <v>3</v>
      </c>
      <c r="C5" s="2">
        <v>32</v>
      </c>
      <c r="D5" s="4">
        <v>20.5</v>
      </c>
      <c r="E5" s="1">
        <f>ABS(D5-H3)</f>
        <v>92.5</v>
      </c>
      <c r="F5" s="2">
        <v>8</v>
      </c>
      <c r="H5" s="2">
        <v>6</v>
      </c>
      <c r="J5" t="s">
        <v>18</v>
      </c>
      <c r="K5">
        <f>2.57*K3</f>
        <v>0</v>
      </c>
      <c r="L5">
        <f>2.57*L3</f>
        <v>0</v>
      </c>
      <c r="N5">
        <f>(2/((K2+L2)^2))*(SQRT(((L2*K6)^2)+((K2*L6)^2)))</f>
        <v>8.246211251235324E-4</v>
      </c>
      <c r="S5" t="s">
        <v>32</v>
      </c>
    </row>
    <row r="6" spans="1:19" x14ac:dyDescent="0.3">
      <c r="A6" s="2">
        <v>294</v>
      </c>
      <c r="B6" s="1">
        <f>ABS(A6-H3)</f>
        <v>181</v>
      </c>
      <c r="C6" s="2">
        <v>32</v>
      </c>
      <c r="D6" s="2">
        <v>203</v>
      </c>
      <c r="E6" s="1">
        <f>ABS(D6-H3)</f>
        <v>90</v>
      </c>
      <c r="F6" s="2">
        <v>8</v>
      </c>
      <c r="J6" t="s">
        <v>19</v>
      </c>
      <c r="K6">
        <f>K5+K7</f>
        <v>2.0000000000000004E-2</v>
      </c>
      <c r="L6">
        <f>L5+K7</f>
        <v>2.0000000000000004E-2</v>
      </c>
      <c r="N6" t="s">
        <v>25</v>
      </c>
      <c r="S6" t="s">
        <v>33</v>
      </c>
    </row>
    <row r="7" spans="1:19" x14ac:dyDescent="0.3">
      <c r="A7" s="2">
        <v>292</v>
      </c>
      <c r="B7" s="1">
        <f>ABS(A7-H3)</f>
        <v>179</v>
      </c>
      <c r="C7" s="2">
        <v>32</v>
      </c>
      <c r="D7" s="2">
        <v>200.5</v>
      </c>
      <c r="E7" s="1">
        <f>ABS(D7-H3)</f>
        <v>87.5</v>
      </c>
      <c r="F7" s="2">
        <v>8</v>
      </c>
      <c r="J7" t="s">
        <v>20</v>
      </c>
      <c r="K7">
        <f>0.1*0.2</f>
        <v>2.0000000000000004E-2</v>
      </c>
      <c r="N7" t="s">
        <v>26</v>
      </c>
      <c r="S7" t="s">
        <v>34</v>
      </c>
    </row>
    <row r="8" spans="1:19" x14ac:dyDescent="0.3">
      <c r="A8" s="2">
        <v>290</v>
      </c>
      <c r="B8" s="1">
        <f>ABS(A8-H3)</f>
        <v>177</v>
      </c>
      <c r="C8" s="2">
        <v>32</v>
      </c>
      <c r="D8" s="2">
        <v>201</v>
      </c>
      <c r="E8" s="1">
        <f>ABS(D8-H3)</f>
        <v>88</v>
      </c>
      <c r="F8" s="2">
        <v>8</v>
      </c>
      <c r="J8" t="s">
        <v>22</v>
      </c>
      <c r="K8">
        <v>50</v>
      </c>
      <c r="L8">
        <v>7.2</v>
      </c>
      <c r="S8" t="s">
        <v>35</v>
      </c>
    </row>
    <row r="9" spans="1:19" x14ac:dyDescent="0.3">
      <c r="N9">
        <f>N5/N3</f>
        <v>1.3743685418725543E-6</v>
      </c>
      <c r="S9" t="s">
        <v>36</v>
      </c>
    </row>
    <row r="10" spans="1:19" x14ac:dyDescent="0.3">
      <c r="S10" t="s">
        <v>37</v>
      </c>
    </row>
    <row r="11" spans="1:19" x14ac:dyDescent="0.3">
      <c r="A11" t="s">
        <v>7</v>
      </c>
      <c r="B11" t="s">
        <v>8</v>
      </c>
      <c r="C11" t="s">
        <v>9</v>
      </c>
      <c r="D11" t="s">
        <v>10</v>
      </c>
      <c r="E11" t="s">
        <v>11</v>
      </c>
      <c r="F11" t="s">
        <v>27</v>
      </c>
    </row>
    <row r="12" spans="1:19" x14ac:dyDescent="0.3">
      <c r="A12">
        <v>0</v>
      </c>
      <c r="B12" s="2">
        <f>ABS(A12-H3)</f>
        <v>113</v>
      </c>
      <c r="C12">
        <v>14</v>
      </c>
      <c r="D12">
        <f>C12-H5</f>
        <v>8</v>
      </c>
      <c r="E12">
        <f>D12/(AVERAGE(C3:C8))</f>
        <v>0.25</v>
      </c>
      <c r="F12">
        <f>$Q$3*COS(RADIANS(B12))^2+$P$3</f>
        <v>0.36450311107787603</v>
      </c>
    </row>
    <row r="13" spans="1:19" x14ac:dyDescent="0.3">
      <c r="A13">
        <v>10</v>
      </c>
      <c r="B13" s="2">
        <f>ABS(A13-H3)</f>
        <v>103</v>
      </c>
      <c r="C13">
        <v>9</v>
      </c>
      <c r="D13">
        <f>C13-H5</f>
        <v>3</v>
      </c>
      <c r="E13">
        <f>D13/(AVERAGE(C3:C8))</f>
        <v>9.375E-2</v>
      </c>
      <c r="F13">
        <f t="shared" ref="F13:F48" si="0">$Q$3*COS(RADIANS(B13))^2+$P$3</f>
        <v>0.28795223263781239</v>
      </c>
    </row>
    <row r="14" spans="1:19" x14ac:dyDescent="0.3">
      <c r="A14">
        <v>20</v>
      </c>
      <c r="B14" s="2">
        <f>ABS(A14-H3)</f>
        <v>93</v>
      </c>
      <c r="C14">
        <v>8</v>
      </c>
      <c r="D14">
        <f>C14-H5</f>
        <v>2</v>
      </c>
      <c r="E14">
        <f>D14/(AVERAGE(C3:C8))</f>
        <v>6.25E-2</v>
      </c>
      <c r="F14">
        <f t="shared" si="0"/>
        <v>0.25205428923689749</v>
      </c>
    </row>
    <row r="15" spans="1:19" x14ac:dyDescent="0.3">
      <c r="A15">
        <v>30</v>
      </c>
      <c r="B15" s="2">
        <f>ABS(A15-H3)</f>
        <v>83</v>
      </c>
      <c r="C15">
        <v>10.5</v>
      </c>
      <c r="D15">
        <f>C15-H5</f>
        <v>4.5</v>
      </c>
      <c r="E15">
        <f>D15/(AVERAGE(C6:C11))</f>
        <v>0.140625</v>
      </c>
      <c r="F15">
        <f t="shared" si="0"/>
        <v>0.26113910264650131</v>
      </c>
    </row>
    <row r="16" spans="1:19" x14ac:dyDescent="0.3">
      <c r="A16">
        <v>40</v>
      </c>
      <c r="B16" s="2">
        <f>ABS(A16-H3)</f>
        <v>73</v>
      </c>
      <c r="C16">
        <v>16</v>
      </c>
      <c r="D16">
        <f>C16-H5</f>
        <v>10</v>
      </c>
      <c r="E16">
        <f>D16/(AVERAGE(C3:C8))</f>
        <v>0.3125</v>
      </c>
      <c r="F16">
        <f t="shared" si="0"/>
        <v>0.31411091029185939</v>
      </c>
    </row>
    <row r="17" spans="1:6" x14ac:dyDescent="0.3">
      <c r="A17">
        <v>50</v>
      </c>
      <c r="B17" s="2">
        <f>ABS(A17-H3)</f>
        <v>63</v>
      </c>
      <c r="C17">
        <v>21</v>
      </c>
      <c r="D17">
        <f>C17-H5</f>
        <v>15</v>
      </c>
      <c r="E17">
        <f>D17/(AVERAGE(C3:C8))</f>
        <v>0.46875</v>
      </c>
      <c r="F17">
        <f t="shared" si="0"/>
        <v>0.4045805303903226</v>
      </c>
    </row>
    <row r="18" spans="1:6" x14ac:dyDescent="0.3">
      <c r="A18">
        <v>60</v>
      </c>
      <c r="B18" s="2">
        <f>ABS(A18-H3)</f>
        <v>53</v>
      </c>
      <c r="C18">
        <v>25</v>
      </c>
      <c r="D18">
        <f>C18-H5</f>
        <v>19</v>
      </c>
      <c r="E18">
        <f>D18/(AVERAGE(C3:C8))</f>
        <v>0.59375</v>
      </c>
      <c r="F18">
        <f t="shared" si="0"/>
        <v>0.52163599156862539</v>
      </c>
    </row>
    <row r="19" spans="1:6" x14ac:dyDescent="0.3">
      <c r="A19">
        <v>70</v>
      </c>
      <c r="B19" s="2">
        <f>ABS(A19-H3)</f>
        <v>43</v>
      </c>
      <c r="C19">
        <v>28</v>
      </c>
      <c r="D19">
        <f>C19-H5</f>
        <v>22</v>
      </c>
      <c r="E19">
        <f>D19/(AVERAGE(C3:C8))</f>
        <v>0.6875</v>
      </c>
      <c r="F19">
        <f t="shared" si="0"/>
        <v>0.651158677654047</v>
      </c>
    </row>
    <row r="20" spans="1:6" x14ac:dyDescent="0.3">
      <c r="A20">
        <v>80</v>
      </c>
      <c r="B20" s="2">
        <f>ABS(A20-H3)</f>
        <v>33</v>
      </c>
      <c r="C20">
        <v>29.5</v>
      </c>
      <c r="D20">
        <f>C20-H5</f>
        <v>23.5</v>
      </c>
      <c r="E20">
        <f>D20/(AVERAGE(C3:C8))</f>
        <v>0.734375</v>
      </c>
      <c r="F20">
        <f t="shared" si="0"/>
        <v>0.77752624115342517</v>
      </c>
    </row>
    <row r="21" spans="1:6" x14ac:dyDescent="0.3">
      <c r="A21">
        <v>90</v>
      </c>
      <c r="B21" s="2">
        <f>ABS(A21-H3)</f>
        <v>23</v>
      </c>
      <c r="C21">
        <v>31</v>
      </c>
      <c r="D21">
        <f>C21-H5</f>
        <v>25</v>
      </c>
      <c r="E21">
        <f>D21/(AVERAGE(C3:C8))</f>
        <v>0.78125</v>
      </c>
      <c r="F21">
        <f t="shared" si="0"/>
        <v>0.88549688892212408</v>
      </c>
    </row>
    <row r="22" spans="1:6" x14ac:dyDescent="0.3">
      <c r="A22">
        <v>100</v>
      </c>
      <c r="B22" s="2">
        <f>ABS(A22-H3)</f>
        <v>13</v>
      </c>
      <c r="C22">
        <v>31.5</v>
      </c>
      <c r="D22">
        <f>C22-H5</f>
        <v>25.5</v>
      </c>
      <c r="E22">
        <f>D22/(AVERAGE(C3:C8))</f>
        <v>0.796875</v>
      </c>
      <c r="F22">
        <f t="shared" si="0"/>
        <v>0.96204776736218767</v>
      </c>
    </row>
    <row r="23" spans="1:6" x14ac:dyDescent="0.3">
      <c r="A23">
        <v>110</v>
      </c>
      <c r="B23" s="2">
        <f>ABS(A23-H3)</f>
        <v>3</v>
      </c>
      <c r="C23">
        <v>32</v>
      </c>
      <c r="D23">
        <f>C23-H5</f>
        <v>26</v>
      </c>
      <c r="E23">
        <f>D23/(AVERAGE(C3:C8))</f>
        <v>0.8125</v>
      </c>
      <c r="F23">
        <f t="shared" si="0"/>
        <v>0.99794571076310246</v>
      </c>
    </row>
    <row r="24" spans="1:6" x14ac:dyDescent="0.3">
      <c r="A24">
        <v>120</v>
      </c>
      <c r="B24" s="2">
        <f>ABS(A24-H3)</f>
        <v>7</v>
      </c>
      <c r="C24">
        <v>31.5</v>
      </c>
      <c r="D24">
        <f>C24-H5</f>
        <v>25.5</v>
      </c>
      <c r="E24">
        <f>D24/(AVERAGE(C3:C8))</f>
        <v>0.796875</v>
      </c>
      <c r="F24">
        <f t="shared" si="0"/>
        <v>0.98886089735349869</v>
      </c>
    </row>
    <row r="25" spans="1:6" x14ac:dyDescent="0.3">
      <c r="A25">
        <v>130</v>
      </c>
      <c r="B25" s="2">
        <f>ABS(A25-H3)</f>
        <v>17</v>
      </c>
      <c r="C25">
        <v>30.5</v>
      </c>
      <c r="D25">
        <f>C25-H5</f>
        <v>24.5</v>
      </c>
      <c r="E25">
        <f>D25/(AVERAGE(C3:C8))</f>
        <v>0.765625</v>
      </c>
      <c r="F25">
        <f t="shared" si="0"/>
        <v>0.93588908970814066</v>
      </c>
    </row>
    <row r="26" spans="1:6" x14ac:dyDescent="0.3">
      <c r="A26">
        <v>140</v>
      </c>
      <c r="B26" s="2">
        <f>ABS(A26-H3)</f>
        <v>27</v>
      </c>
      <c r="C26">
        <v>29</v>
      </c>
      <c r="D26">
        <f>C26-H5</f>
        <v>23</v>
      </c>
      <c r="E26">
        <f>D26/(AVERAGE(C3:C8))</f>
        <v>0.71875</v>
      </c>
      <c r="F26">
        <f t="shared" si="0"/>
        <v>0.84541946960967751</v>
      </c>
    </row>
    <row r="27" spans="1:6" x14ac:dyDescent="0.3">
      <c r="A27">
        <v>150</v>
      </c>
      <c r="B27" s="2">
        <f>ABS(A27-H3)</f>
        <v>37</v>
      </c>
      <c r="C27">
        <v>27</v>
      </c>
      <c r="D27">
        <f>C27-H5</f>
        <v>21</v>
      </c>
      <c r="E27">
        <f>D27/(AVERAGE(C3:C8))</f>
        <v>0.65625</v>
      </c>
      <c r="F27">
        <f t="shared" si="0"/>
        <v>0.72836400843137472</v>
      </c>
    </row>
    <row r="28" spans="1:6" x14ac:dyDescent="0.3">
      <c r="A28">
        <v>160</v>
      </c>
      <c r="B28" s="2">
        <f>ABS(A28-H3)</f>
        <v>47</v>
      </c>
      <c r="C28">
        <v>24</v>
      </c>
      <c r="D28">
        <f>C28-H5</f>
        <v>18</v>
      </c>
      <c r="E28">
        <f>D28/(AVERAGE(C3:C8))</f>
        <v>0.5625</v>
      </c>
      <c r="F28">
        <f t="shared" si="0"/>
        <v>0.598841322345953</v>
      </c>
    </row>
    <row r="29" spans="1:6" x14ac:dyDescent="0.3">
      <c r="A29">
        <v>170</v>
      </c>
      <c r="B29" s="2">
        <f>ABS(A29-H3)</f>
        <v>57</v>
      </c>
      <c r="C29">
        <v>19.5</v>
      </c>
      <c r="D29">
        <f>C29-H5</f>
        <v>13.5</v>
      </c>
      <c r="E29">
        <f>D29/(AVERAGE(C3:C8))</f>
        <v>0.421875</v>
      </c>
      <c r="F29">
        <f t="shared" si="0"/>
        <v>0.47247375884657494</v>
      </c>
    </row>
    <row r="30" spans="1:6" x14ac:dyDescent="0.3">
      <c r="A30">
        <v>180</v>
      </c>
      <c r="B30" s="2">
        <f>ABS(A30-H3)</f>
        <v>67</v>
      </c>
      <c r="C30">
        <v>13.5</v>
      </c>
      <c r="D30">
        <f>C30-H5</f>
        <v>7.5</v>
      </c>
      <c r="E30">
        <f>D30/(AVERAGE(C3:C8))</f>
        <v>0.234375</v>
      </c>
      <c r="F30">
        <f t="shared" si="0"/>
        <v>0.36450311107787597</v>
      </c>
    </row>
    <row r="31" spans="1:6" x14ac:dyDescent="0.3">
      <c r="A31">
        <v>190</v>
      </c>
      <c r="B31" s="2">
        <f>ABS(A31-H3)</f>
        <v>77</v>
      </c>
      <c r="C31">
        <v>9</v>
      </c>
      <c r="D31">
        <f>C31-H5</f>
        <v>3</v>
      </c>
      <c r="E31">
        <f>D31/(AVERAGE(C3:C8))</f>
        <v>9.375E-2</v>
      </c>
      <c r="F31">
        <f t="shared" si="0"/>
        <v>0.28795223263781233</v>
      </c>
    </row>
    <row r="32" spans="1:6" x14ac:dyDescent="0.3">
      <c r="A32">
        <v>200</v>
      </c>
      <c r="B32" s="2">
        <f>ABS(A32-H3)</f>
        <v>87</v>
      </c>
      <c r="C32">
        <v>8</v>
      </c>
      <c r="D32">
        <f>C32-H5</f>
        <v>2</v>
      </c>
      <c r="E32">
        <f>D32/(AVERAGE(C3:C8))</f>
        <v>6.25E-2</v>
      </c>
      <c r="F32">
        <f t="shared" si="0"/>
        <v>0.25205428923689749</v>
      </c>
    </row>
    <row r="33" spans="1:6" x14ac:dyDescent="0.3">
      <c r="A33">
        <v>210</v>
      </c>
      <c r="B33" s="2">
        <f>ABS(A33-H3)</f>
        <v>97</v>
      </c>
      <c r="C33">
        <v>11</v>
      </c>
      <c r="D33">
        <f>C33-H5</f>
        <v>5</v>
      </c>
      <c r="E33">
        <f>D33/(AVERAGE(C3:C8))</f>
        <v>0.15625</v>
      </c>
      <c r="F33">
        <f t="shared" si="0"/>
        <v>0.26113910264650131</v>
      </c>
    </row>
    <row r="34" spans="1:6" x14ac:dyDescent="0.3">
      <c r="A34">
        <v>220</v>
      </c>
      <c r="B34" s="2">
        <f>ABS(A34-H3)</f>
        <v>107</v>
      </c>
      <c r="C34">
        <v>16</v>
      </c>
      <c r="D34">
        <f>C34-H5</f>
        <v>10</v>
      </c>
      <c r="E34">
        <f>D34/(AVERAGE(C3:C8))</f>
        <v>0.3125</v>
      </c>
      <c r="F34">
        <f t="shared" si="0"/>
        <v>0.31411091029185934</v>
      </c>
    </row>
    <row r="35" spans="1:6" x14ac:dyDescent="0.3">
      <c r="A35">
        <v>230</v>
      </c>
      <c r="B35" s="2">
        <f>ABS(A35-H3)</f>
        <v>117</v>
      </c>
      <c r="C35">
        <v>21</v>
      </c>
      <c r="D35">
        <f>C35-H5</f>
        <v>15</v>
      </c>
      <c r="E35">
        <f>D35/(AVERAGE(C3:C8))</f>
        <v>0.46875</v>
      </c>
      <c r="F35">
        <f t="shared" si="0"/>
        <v>0.40458053039032249</v>
      </c>
    </row>
    <row r="36" spans="1:6" x14ac:dyDescent="0.3">
      <c r="A36">
        <v>240</v>
      </c>
      <c r="B36" s="2">
        <f>ABS(A36-H3)</f>
        <v>127</v>
      </c>
      <c r="C36">
        <v>23</v>
      </c>
      <c r="D36">
        <f>C36-H5</f>
        <v>17</v>
      </c>
      <c r="E36">
        <f>D36/(AVERAGE(C3:C8))</f>
        <v>0.53125</v>
      </c>
      <c r="F36">
        <f t="shared" si="0"/>
        <v>0.52163599156862539</v>
      </c>
    </row>
    <row r="37" spans="1:6" x14ac:dyDescent="0.3">
      <c r="A37">
        <v>250</v>
      </c>
      <c r="B37" s="2">
        <f>ABS(A37-H3)</f>
        <v>137</v>
      </c>
      <c r="C37">
        <v>28</v>
      </c>
      <c r="D37">
        <f>C37-H5</f>
        <v>22</v>
      </c>
      <c r="E37">
        <f>D37/(AVERAGE(C3:C8))</f>
        <v>0.6875</v>
      </c>
      <c r="F37">
        <f t="shared" si="0"/>
        <v>0.651158677654047</v>
      </c>
    </row>
    <row r="38" spans="1:6" x14ac:dyDescent="0.3">
      <c r="A38">
        <v>260</v>
      </c>
      <c r="B38" s="2">
        <f>ABS(A38-H3)</f>
        <v>147</v>
      </c>
      <c r="C38">
        <v>30</v>
      </c>
      <c r="D38">
        <f>C38-H5</f>
        <v>24</v>
      </c>
      <c r="E38">
        <f>D38/(AVERAGE(C3:C8))</f>
        <v>0.75</v>
      </c>
      <c r="F38">
        <f t="shared" si="0"/>
        <v>0.77752624115342495</v>
      </c>
    </row>
    <row r="39" spans="1:6" x14ac:dyDescent="0.3">
      <c r="A39">
        <v>270</v>
      </c>
      <c r="B39" s="2">
        <f>ABS(A39-H3)</f>
        <v>157</v>
      </c>
      <c r="C39">
        <v>31</v>
      </c>
      <c r="D39">
        <f>C39-H5</f>
        <v>25</v>
      </c>
      <c r="E39">
        <f>D39/(AVERAGE(C3:C8))</f>
        <v>0.78125</v>
      </c>
      <c r="F39">
        <f t="shared" si="0"/>
        <v>0.88549688892212408</v>
      </c>
    </row>
    <row r="40" spans="1:6" x14ac:dyDescent="0.3">
      <c r="A40">
        <v>280</v>
      </c>
      <c r="B40" s="2">
        <f>ABS(A40-H3)</f>
        <v>167</v>
      </c>
      <c r="C40">
        <v>31.5</v>
      </c>
      <c r="D40">
        <f>C40-H5</f>
        <v>25.5</v>
      </c>
      <c r="E40">
        <f>D40/(AVERAGE(C3:C8))</f>
        <v>0.796875</v>
      </c>
      <c r="F40">
        <f t="shared" si="0"/>
        <v>0.96204776736218744</v>
      </c>
    </row>
    <row r="41" spans="1:6" x14ac:dyDescent="0.3">
      <c r="A41">
        <v>290</v>
      </c>
      <c r="B41" s="2">
        <f>ABS(A41-H3)</f>
        <v>177</v>
      </c>
      <c r="C41">
        <v>32</v>
      </c>
      <c r="D41">
        <f>C41-H5</f>
        <v>26</v>
      </c>
      <c r="E41">
        <f>D41/(AVERAGE(C3:C8))</f>
        <v>0.8125</v>
      </c>
      <c r="F41">
        <f t="shared" si="0"/>
        <v>0.99794571076310246</v>
      </c>
    </row>
    <row r="42" spans="1:6" x14ac:dyDescent="0.3">
      <c r="A42">
        <v>300</v>
      </c>
      <c r="B42" s="2">
        <f>ABS(A42-H3)</f>
        <v>187</v>
      </c>
      <c r="C42">
        <v>31.5</v>
      </c>
      <c r="D42">
        <f>C42-H5</f>
        <v>25.5</v>
      </c>
      <c r="E42">
        <f>D42/(AVERAGE(C3:C8))</f>
        <v>0.796875</v>
      </c>
      <c r="F42">
        <f t="shared" si="0"/>
        <v>0.9888608973534988</v>
      </c>
    </row>
    <row r="43" spans="1:6" x14ac:dyDescent="0.3">
      <c r="A43">
        <v>310</v>
      </c>
      <c r="B43" s="2">
        <f>ABS(A43-H3)</f>
        <v>197</v>
      </c>
      <c r="C43">
        <v>30.5</v>
      </c>
      <c r="D43">
        <f>C43-H5</f>
        <v>24.5</v>
      </c>
      <c r="E43">
        <f>D43/(AVERAGE(C3:C8))</f>
        <v>0.765625</v>
      </c>
      <c r="F43">
        <f t="shared" si="0"/>
        <v>0.93588908970814066</v>
      </c>
    </row>
    <row r="44" spans="1:6" x14ac:dyDescent="0.3">
      <c r="A44">
        <v>320</v>
      </c>
      <c r="B44" s="2">
        <f>ABS(A44-H3)</f>
        <v>207</v>
      </c>
      <c r="C44">
        <v>29.5</v>
      </c>
      <c r="D44">
        <f>C44-H5</f>
        <v>23.5</v>
      </c>
      <c r="E44">
        <f>D44/(AVERAGE(C3:C8))</f>
        <v>0.734375</v>
      </c>
      <c r="F44">
        <f t="shared" si="0"/>
        <v>0.84541946960967751</v>
      </c>
    </row>
    <row r="45" spans="1:6" x14ac:dyDescent="0.3">
      <c r="A45">
        <v>330</v>
      </c>
      <c r="B45" s="2">
        <f>ABS(A45-H3)</f>
        <v>217</v>
      </c>
      <c r="C45">
        <v>27.5</v>
      </c>
      <c r="D45">
        <f>C45-H5</f>
        <v>21.5</v>
      </c>
      <c r="E45">
        <f>D45/(AVERAGE(C3:C8))</f>
        <v>0.671875</v>
      </c>
      <c r="F45">
        <f t="shared" si="0"/>
        <v>0.72836400843137472</v>
      </c>
    </row>
    <row r="46" spans="1:6" x14ac:dyDescent="0.3">
      <c r="A46">
        <v>340</v>
      </c>
      <c r="B46" s="2">
        <f>ABS(A46-H3)</f>
        <v>227</v>
      </c>
      <c r="C46">
        <v>24</v>
      </c>
      <c r="D46">
        <f>C46-H5</f>
        <v>18</v>
      </c>
      <c r="E46">
        <f>D46/(AVERAGE(C3:C8))</f>
        <v>0.5625</v>
      </c>
      <c r="F46">
        <f t="shared" si="0"/>
        <v>0.59884132234595311</v>
      </c>
    </row>
    <row r="47" spans="1:6" x14ac:dyDescent="0.3">
      <c r="A47">
        <v>350</v>
      </c>
      <c r="B47" s="2">
        <f>ABS(A47-H3)</f>
        <v>237</v>
      </c>
      <c r="C47">
        <v>19.5</v>
      </c>
      <c r="D47">
        <f>C47-H5</f>
        <v>13.5</v>
      </c>
      <c r="E47">
        <f>D47/(AVERAGE(C3:C8))</f>
        <v>0.421875</v>
      </c>
      <c r="F47">
        <f t="shared" si="0"/>
        <v>0.47247375884657483</v>
      </c>
    </row>
    <row r="48" spans="1:6" x14ac:dyDescent="0.3">
      <c r="A48">
        <v>360</v>
      </c>
      <c r="B48" s="2">
        <f>ABS(A48-H3)</f>
        <v>247</v>
      </c>
      <c r="C48">
        <v>14</v>
      </c>
      <c r="D48">
        <f>C48-H5</f>
        <v>8</v>
      </c>
      <c r="E48">
        <f>D48/(AVERAGE(C3:C8))</f>
        <v>0.25</v>
      </c>
      <c r="F48">
        <f t="shared" si="0"/>
        <v>0.36450311107787603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128</dc:creator>
  <cp:lastModifiedBy>asus</cp:lastModifiedBy>
  <dcterms:created xsi:type="dcterms:W3CDTF">2021-10-13T21:52:12Z</dcterms:created>
  <dcterms:modified xsi:type="dcterms:W3CDTF">2024-11-10T14:59:09Z</dcterms:modified>
</cp:coreProperties>
</file>