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serenasurani/Desktop/careco/"/>
    </mc:Choice>
  </mc:AlternateContent>
  <xr:revisionPtr revIDLastSave="0" documentId="13_ncr:1_{8291A3A0-88D6-FC4E-85FD-BFAB478C76C2}" xr6:coauthVersionLast="47" xr6:coauthVersionMax="47" xr10:uidLastSave="{00000000-0000-0000-0000-000000000000}"/>
  <bookViews>
    <workbookView xWindow="-38400" yWindow="-340" windowWidth="38400" windowHeight="21100" activeTab="1" xr2:uid="{00000000-000D-0000-FFFF-FFFF00000000}"/>
  </bookViews>
  <sheets>
    <sheet name="pivot" sheetId="8" r:id="rId1"/>
    <sheet name="Raw Data" sheetId="1" r:id="rId2"/>
  </sheets>
  <definedNames>
    <definedName name="_xlnm._FilterDatabase" localSheetId="1" hidden="1">'Raw Data'!$A$1:$L$53</definedName>
  </definedNames>
  <calcPr calcId="191029"/>
  <pivotCaches>
    <pivotCache cacheId="34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" i="1" l="1"/>
  <c r="P3" i="1"/>
  <c r="P2" i="1"/>
  <c r="D3" i="1" a="1"/>
  <c r="D3" i="1" s="1"/>
  <c r="D4" i="1" a="1"/>
  <c r="D4" i="1"/>
  <c r="D5" i="1" a="1"/>
  <c r="D5" i="1"/>
  <c r="D6" i="1" a="1"/>
  <c r="D6" i="1"/>
  <c r="D7" i="1" a="1"/>
  <c r="D7" i="1" s="1"/>
  <c r="D8" i="1" a="1"/>
  <c r="D8" i="1"/>
  <c r="D9" i="1" a="1"/>
  <c r="D9" i="1"/>
  <c r="D10" i="1" a="1"/>
  <c r="D10" i="1"/>
  <c r="D11" i="1" a="1"/>
  <c r="D11" i="1" s="1"/>
  <c r="D12" i="1" a="1"/>
  <c r="D12" i="1"/>
  <c r="D13" i="1" a="1"/>
  <c r="D13" i="1"/>
  <c r="D14" i="1" a="1"/>
  <c r="D14" i="1"/>
  <c r="D15" i="1" a="1"/>
  <c r="D15" i="1" s="1"/>
  <c r="D16" i="1" a="1"/>
  <c r="D16" i="1"/>
  <c r="D17" i="1" a="1"/>
  <c r="D17" i="1"/>
  <c r="D18" i="1" a="1"/>
  <c r="D18" i="1"/>
  <c r="D19" i="1" a="1"/>
  <c r="D19" i="1" s="1"/>
  <c r="D20" i="1" a="1"/>
  <c r="D20" i="1"/>
  <c r="D21" i="1" a="1"/>
  <c r="D21" i="1"/>
  <c r="D22" i="1" a="1"/>
  <c r="D22" i="1"/>
  <c r="D23" i="1" a="1"/>
  <c r="D23" i="1" s="1"/>
  <c r="D24" i="1" a="1"/>
  <c r="D24" i="1"/>
  <c r="D25" i="1" a="1"/>
  <c r="D25" i="1"/>
  <c r="D26" i="1" a="1"/>
  <c r="D26" i="1"/>
  <c r="D27" i="1" a="1"/>
  <c r="D27" i="1" s="1"/>
  <c r="D28" i="1" a="1"/>
  <c r="D28" i="1"/>
  <c r="D29" i="1" a="1"/>
  <c r="D29" i="1"/>
  <c r="D30" i="1" a="1"/>
  <c r="D30" i="1"/>
  <c r="D31" i="1" a="1"/>
  <c r="D31" i="1" s="1"/>
  <c r="D32" i="1" a="1"/>
  <c r="D32" i="1"/>
  <c r="D33" i="1" a="1"/>
  <c r="D33" i="1"/>
  <c r="D34" i="1" a="1"/>
  <c r="D34" i="1"/>
  <c r="D35" i="1" a="1"/>
  <c r="D35" i="1" s="1"/>
  <c r="D36" i="1" a="1"/>
  <c r="D36" i="1"/>
  <c r="D37" i="1" a="1"/>
  <c r="D37" i="1"/>
  <c r="D38" i="1" a="1"/>
  <c r="D38" i="1"/>
  <c r="D39" i="1" a="1"/>
  <c r="D39" i="1" s="1"/>
  <c r="D40" i="1" a="1"/>
  <c r="D40" i="1"/>
  <c r="D41" i="1" a="1"/>
  <c r="D41" i="1"/>
  <c r="D42" i="1" a="1"/>
  <c r="D42" i="1"/>
  <c r="D43" i="1" a="1"/>
  <c r="D43" i="1" s="1"/>
  <c r="D44" i="1" a="1"/>
  <c r="D44" i="1"/>
  <c r="D45" i="1" a="1"/>
  <c r="D45" i="1"/>
  <c r="D46" i="1" a="1"/>
  <c r="D46" i="1"/>
  <c r="D47" i="1" a="1"/>
  <c r="D47" i="1" s="1"/>
  <c r="D48" i="1" a="1"/>
  <c r="D48" i="1"/>
  <c r="D49" i="1" a="1"/>
  <c r="D49" i="1"/>
  <c r="D50" i="1" a="1"/>
  <c r="D50" i="1"/>
  <c r="D51" i="1" a="1"/>
  <c r="D51" i="1" s="1"/>
  <c r="D52" i="1" a="1"/>
  <c r="D52" i="1"/>
  <c r="D53" i="1" a="1"/>
  <c r="D53" i="1"/>
  <c r="D2" i="1" a="1"/>
  <c r="D2" i="1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2" i="1"/>
  <c r="I3" i="1"/>
  <c r="I4" i="1"/>
  <c r="I5" i="1"/>
  <c r="I6" i="1"/>
  <c r="I7" i="1"/>
  <c r="I8" i="1"/>
  <c r="I9" i="1"/>
  <c r="I10" i="1"/>
  <c r="I11" i="1"/>
  <c r="I12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2" i="1"/>
  <c r="I53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<sst xmlns="http://schemas.openxmlformats.org/spreadsheetml/2006/main" count="144" uniqueCount="44">
  <si>
    <t>PRODUCT_NAME</t>
  </si>
  <si>
    <t>PLAN</t>
  </si>
  <si>
    <t>UNIQUE_CUSTOMERS</t>
  </si>
  <si>
    <t>TOTAL_CLAIMS_PRODUCT</t>
  </si>
  <si>
    <t>TOTAL_CLAIMED_PRODUCT</t>
  </si>
  <si>
    <t>TOTAL_COVERED_PRODUCT</t>
  </si>
  <si>
    <t>AVG_FREQUENCY_OF_CLAIM_BY_MONTH</t>
  </si>
  <si>
    <t>Vitamin B+ Advanced Complex</t>
  </si>
  <si>
    <t>gold</t>
  </si>
  <si>
    <t>silver</t>
  </si>
  <si>
    <t>Probiotics Formulation</t>
  </si>
  <si>
    <t>bronze</t>
  </si>
  <si>
    <t>Detox + Debloat Vitamin</t>
  </si>
  <si>
    <t>Essential Fatty Acid Supplement</t>
  </si>
  <si>
    <t>Daily Greens Pouch</t>
  </si>
  <si>
    <t>Hair Growth Supplements</t>
  </si>
  <si>
    <t>Biotin Supplement</t>
  </si>
  <si>
    <t>Nutrition Digestive Enzyme</t>
  </si>
  <si>
    <t>Oxytocin Supplement</t>
  </si>
  <si>
    <t>Hair and Nail Wellbeing</t>
  </si>
  <si>
    <t>Liposomal Vitamin C</t>
  </si>
  <si>
    <t>Well Bundle Vitamins</t>
  </si>
  <si>
    <t>platinum</t>
  </si>
  <si>
    <t>Hair Vitamins Trio</t>
  </si>
  <si>
    <t>Daily Synbiotic</t>
  </si>
  <si>
    <t>SuperYou Natural Stress Relief</t>
  </si>
  <si>
    <t>Sample Pack</t>
  </si>
  <si>
    <t>Hair Vitamins II</t>
  </si>
  <si>
    <t>Biotin Supplement II</t>
  </si>
  <si>
    <t>Claims per Customer</t>
  </si>
  <si>
    <t>Avg Claim Amount</t>
  </si>
  <si>
    <t>Avg Claim per Customer</t>
  </si>
  <si>
    <t>Avg Coverage</t>
  </si>
  <si>
    <t>Percent of total customers in tier</t>
  </si>
  <si>
    <t>Row Labels</t>
  </si>
  <si>
    <t>Grand Total</t>
  </si>
  <si>
    <t>Sum of UNIQUE_CUSTOMERS</t>
  </si>
  <si>
    <t>Sum of TOTAL_CLAIMS_PRODUCT</t>
  </si>
  <si>
    <t>Average of Avg Claim Amount</t>
  </si>
  <si>
    <t>q1</t>
  </si>
  <si>
    <t>q2</t>
  </si>
  <si>
    <t>q3</t>
  </si>
  <si>
    <t>Claim Amount</t>
  </si>
  <si>
    <t>Average of AVG_FREQUENCY_OF_CLAIM_BY_MONTH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</si>
</sst>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0"/>
      <color indexed="8"/>
      <name val="Helvetica Neue"/>
    </font>
    <font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 style="thin">
        <color indexed="65"/>
      </top>
      <bottom/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/>
      <right/>
      <top style="thin">
        <color indexed="65"/>
      </top>
      <bottom/>
      <diagonal/>
    </border>
    <border>
      <left/>
      <right/>
      <top style="thin">
        <color rgb="FF999999"/>
      </top>
      <bottom style="thin">
        <color rgb="FF999999"/>
      </bottom>
      <diagonal/>
    </border>
  </borders>
  <cellStyleXfs count="3">
    <xf numFmtId="0" fontId="0" fillId="0" borderId="0" applyNumberFormat="0" applyFill="0" applyBorder="0" applyProtection="0">
      <alignment vertical="top" wrapText="1"/>
    </xf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>
      <alignment vertical="top" wrapText="1"/>
    </xf>
    <xf numFmtId="0" fontId="1" fillId="0" borderId="0" xfId="0" applyFont="1">
      <alignment vertical="top" wrapText="1"/>
    </xf>
    <xf numFmtId="1" fontId="0" fillId="0" borderId="0" xfId="0" applyNumberFormat="1">
      <alignment vertical="top" wrapText="1"/>
    </xf>
    <xf numFmtId="44" fontId="0" fillId="0" borderId="0" xfId="1" applyFont="1" applyAlignment="1">
      <alignment vertical="top" wrapText="1"/>
    </xf>
    <xf numFmtId="44" fontId="1" fillId="0" borderId="0" xfId="1" applyFont="1" applyAlignment="1">
      <alignment vertical="top" wrapText="1"/>
    </xf>
    <xf numFmtId="9" fontId="0" fillId="0" borderId="0" xfId="2" applyFont="1" applyAlignment="1">
      <alignment vertical="top" wrapText="1"/>
    </xf>
    <xf numFmtId="9" fontId="1" fillId="0" borderId="0" xfId="2" applyFont="1" applyAlignment="1">
      <alignment vertical="top" wrapText="1"/>
    </xf>
    <xf numFmtId="0" fontId="0" fillId="0" borderId="1" xfId="0" applyBorder="1">
      <alignment vertical="top" wrapText="1"/>
    </xf>
    <xf numFmtId="0" fontId="0" fillId="0" borderId="1" xfId="0" pivotButton="1" applyBorder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>
      <alignment vertical="top" wrapText="1"/>
    </xf>
    <xf numFmtId="0" fontId="0" fillId="0" borderId="1" xfId="0" applyNumberFormat="1" applyBorder="1">
      <alignment vertical="top" wrapText="1"/>
    </xf>
    <xf numFmtId="0" fontId="0" fillId="0" borderId="4" xfId="0" applyNumberFormat="1" applyBorder="1">
      <alignment vertical="top" wrapText="1"/>
    </xf>
    <xf numFmtId="0" fontId="0" fillId="0" borderId="2" xfId="0" applyNumberFormat="1" applyBorder="1">
      <alignment vertical="top" wrapText="1"/>
    </xf>
    <xf numFmtId="0" fontId="0" fillId="0" borderId="5" xfId="0" applyNumberFormat="1" applyBorder="1">
      <alignment vertical="top" wrapText="1"/>
    </xf>
    <xf numFmtId="0" fontId="0" fillId="0" borderId="3" xfId="0" applyNumberFormat="1" applyBorder="1">
      <alignment vertical="top" wrapText="1"/>
    </xf>
    <xf numFmtId="0" fontId="0" fillId="0" borderId="6" xfId="0" applyNumberFormat="1" applyBorder="1">
      <alignment vertical="top" wrapText="1"/>
    </xf>
    <xf numFmtId="0" fontId="0" fillId="0" borderId="7" xfId="0" applyBorder="1">
      <alignment vertical="top" wrapText="1"/>
    </xf>
    <xf numFmtId="0" fontId="0" fillId="0" borderId="7" xfId="0" applyNumberFormat="1" applyBorder="1">
      <alignment vertical="top" wrapText="1"/>
    </xf>
    <xf numFmtId="0" fontId="0" fillId="0" borderId="8" xfId="0" applyNumberFormat="1" applyBorder="1">
      <alignment vertical="top" wrapText="1"/>
    </xf>
    <xf numFmtId="0" fontId="0" fillId="0" borderId="9" xfId="0" applyNumberFormat="1" applyBorder="1">
      <alignment vertical="top"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erena Surani" refreshedDate="45541.006499537034" createdVersion="8" refreshedVersion="8" minRefreshableVersion="3" recordCount="52" xr:uid="{BF52CF2C-E5AC-7649-B329-4BC189D9BCEB}">
  <cacheSource type="worksheet">
    <worksheetSource ref="A1:L53" sheet="Raw Data"/>
  </cacheSource>
  <cacheFields count="12">
    <cacheField name="PRODUCT_NAME" numFmtId="0">
      <sharedItems count="18">
        <s v="Well Bundle Vitamins"/>
        <s v="Vitamin B+ Advanced Complex"/>
        <s v="SuperYou Natural Stress Relief"/>
        <s v="Sample Pack"/>
        <s v="Probiotics Formulation"/>
        <s v="Oxytocin Supplement"/>
        <s v="Nutrition Digestive Enzyme"/>
        <s v="Liposomal Vitamin C"/>
        <s v="Hair Vitamins Trio"/>
        <s v="Hair Vitamins II"/>
        <s v="Hair Growth Supplements"/>
        <s v="Hair and Nail Wellbeing"/>
        <s v="Essential Fatty Acid Supplement"/>
        <s v="Detox + Debloat Vitamin"/>
        <s v="Daily Synbiotic"/>
        <s v="Daily Greens Pouch"/>
        <s v="Biotin Supplement II"/>
        <s v="Biotin Supplement"/>
      </sharedItems>
    </cacheField>
    <cacheField name="PLAN" numFmtId="0">
      <sharedItems/>
    </cacheField>
    <cacheField name="UNIQUE_CUSTOMERS" numFmtId="0">
      <sharedItems containsSemiMixedTypes="0" containsString="0" containsNumber="1" containsInteger="1" minValue="1" maxValue="6726"/>
    </cacheField>
    <cacheField name="Percent of total customers in tier" numFmtId="9">
      <sharedItems containsSemiMixedTypes="0" containsString="0" containsNumber="1" minValue="1.4275517487508923E-4" maxValue="0.48008565310492507"/>
    </cacheField>
    <cacheField name="TOTAL_CLAIMS_PRODUCT" numFmtId="0">
      <sharedItems containsSemiMixedTypes="0" containsString="0" containsNumber="1" containsInteger="1" minValue="1" maxValue="18524"/>
    </cacheField>
    <cacheField name="Claims per Customer" numFmtId="0">
      <sharedItems containsSemiMixedTypes="0" containsString="0" containsNumber="1" containsInteger="1" minValue="1" maxValue="14"/>
    </cacheField>
    <cacheField name="TOTAL_CLAIMED_PRODUCT" numFmtId="44">
      <sharedItems containsSemiMixedTypes="0" containsString="0" containsNumber="1" minValue="0" maxValue="1772808.2350000001"/>
    </cacheField>
    <cacheField name="TOTAL_COVERED_PRODUCT" numFmtId="44">
      <sharedItems containsSemiMixedTypes="0" containsString="0" containsNumber="1" minValue="0" maxValue="1063684.9410000001"/>
    </cacheField>
    <cacheField name="Avg Claim Amount" numFmtId="44">
      <sharedItems containsSemiMixedTypes="0" containsString="0" containsNumber="1" minValue="0" maxValue="360"/>
    </cacheField>
    <cacheField name="Avg Claim per Customer" numFmtId="44">
      <sharedItems containsSemiMixedTypes="0" containsString="0" containsNumber="1" minValue="0" maxValue="2294.38"/>
    </cacheField>
    <cacheField name="Avg Coverage" numFmtId="44">
      <sharedItems containsMixedTypes="1" containsNumber="1" minValue="0.5" maxValue="0.8"/>
    </cacheField>
    <cacheField name="AVG_FREQUENCY_OF_CLAIM_BY_MONTH" numFmtId="0">
      <sharedItems containsString="0" containsBlank="1" containsNumber="1" minValue="0.125" maxValue="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x v="0"/>
    <s v="bronze"/>
    <n v="6"/>
    <n v="1.1560693641618497E-2"/>
    <n v="13"/>
    <n v="2"/>
    <n v="757.87"/>
    <n v="378.935"/>
    <n v="58.297692307692309"/>
    <n v="126.31166666666667"/>
    <n v="0.5"/>
    <n v="1.583333333333"/>
  </r>
  <r>
    <x v="0"/>
    <s v="silver"/>
    <n v="127"/>
    <n v="9.0649536045681652E-3"/>
    <n v="374"/>
    <n v="3"/>
    <n v="18535.03"/>
    <n v="11121.018"/>
    <n v="49.558903743315504"/>
    <n v="145.94511811023622"/>
    <n v="0.60000000000000009"/>
    <n v="1.4636261830990001"/>
  </r>
  <r>
    <x v="0"/>
    <s v="platinum"/>
    <n v="1"/>
    <n v="8.3333333333333329E-2"/>
    <n v="6"/>
    <n v="6"/>
    <n v="270"/>
    <n v="216"/>
    <n v="45"/>
    <n v="270"/>
    <n v="0.8"/>
    <n v="1.2"/>
  </r>
  <r>
    <x v="0"/>
    <s v="gold"/>
    <n v="3"/>
    <n v="1.7391304347826088E-3"/>
    <n v="18"/>
    <n v="6"/>
    <n v="817.81"/>
    <n v="572.46699999999998"/>
    <n v="45.433888888888887"/>
    <n v="272.6033333333333"/>
    <n v="0.70000000000000007"/>
    <n v="1.1339284999999999"/>
  </r>
  <r>
    <x v="1"/>
    <s v="gold"/>
    <n v="811"/>
    <n v="0.47014492753623188"/>
    <n v="1597"/>
    <n v="2"/>
    <n v="199173.69500000001"/>
    <n v="139421.5865"/>
    <n v="124.71740450845336"/>
    <n v="245.59025277435265"/>
    <n v="0.7"/>
    <n v="0.14099865776699999"/>
  </r>
  <r>
    <x v="1"/>
    <s v="silver"/>
    <n v="6726"/>
    <n v="0.48008565310492507"/>
    <n v="12204"/>
    <n v="2"/>
    <n v="1530305.84"/>
    <n v="918183.50399999996"/>
    <n v="125.39379219927893"/>
    <n v="227.52093963722868"/>
    <n v="0.6"/>
    <n v="0.147083246513"/>
  </r>
  <r>
    <x v="1"/>
    <s v="bronze"/>
    <n v="208"/>
    <n v="0.40077071290944122"/>
    <n v="286"/>
    <n v="1"/>
    <n v="35779.764999999999"/>
    <n v="17889.8825"/>
    <n v="125.10407342657342"/>
    <n v="172.01810096153847"/>
    <n v="0.5"/>
    <n v="0.15791498437500001"/>
  </r>
  <r>
    <x v="1"/>
    <s v="platinum"/>
    <n v="1"/>
    <n v="8.3333333333333329E-2"/>
    <n v="1"/>
    <n v="1"/>
    <n v="109.80500000000001"/>
    <n v="87.843999999999994"/>
    <n v="109.80500000000001"/>
    <n v="109.80500000000001"/>
    <n v="0.79999999999999993"/>
    <m/>
  </r>
  <r>
    <x v="2"/>
    <s v="gold"/>
    <n v="11"/>
    <n v="6.3768115942028983E-3"/>
    <n v="11"/>
    <n v="1"/>
    <n v="3794.61"/>
    <n v="2656.2269999999999"/>
    <n v="344.96454545454549"/>
    <n v="344.96454545454549"/>
    <n v="0.7"/>
    <m/>
  </r>
  <r>
    <x v="2"/>
    <s v="silver"/>
    <n v="214"/>
    <n v="1.5274803711634546E-2"/>
    <n v="216"/>
    <n v="1"/>
    <n v="69325.558000000005"/>
    <n v="41595.334799999997"/>
    <n v="320.95165740740742"/>
    <n v="323.95120560747665"/>
    <n v="0.59999999999999987"/>
    <n v="0.5"/>
  </r>
  <r>
    <x v="2"/>
    <s v="bronze"/>
    <n v="20"/>
    <n v="3.8535645472061654E-2"/>
    <n v="20"/>
    <n v="1"/>
    <n v="6676.6450000000004"/>
    <n v="3338.3225000000002"/>
    <n v="333.83225000000004"/>
    <n v="333.83225000000004"/>
    <n v="0.5"/>
    <m/>
  </r>
  <r>
    <x v="3"/>
    <s v="bronze"/>
    <n v="1"/>
    <n v="1.9267822736030828E-3"/>
    <n v="1"/>
    <n v="1"/>
    <n v="0"/>
    <n v="0"/>
    <n v="0"/>
    <n v="0"/>
    <e v="#DIV/0!"/>
    <m/>
  </r>
  <r>
    <x v="3"/>
    <s v="gold"/>
    <n v="2"/>
    <n v="1.1594202898550724E-3"/>
    <n v="2"/>
    <n v="1"/>
    <n v="0"/>
    <n v="0"/>
    <n v="0"/>
    <n v="0"/>
    <e v="#DIV/0!"/>
    <m/>
  </r>
  <r>
    <x v="3"/>
    <s v="silver"/>
    <n v="6"/>
    <n v="4.2826552462526765E-4"/>
    <n v="6"/>
    <n v="1"/>
    <n v="0"/>
    <n v="0"/>
    <n v="0"/>
    <n v="0"/>
    <e v="#DIV/0!"/>
    <m/>
  </r>
  <r>
    <x v="4"/>
    <s v="silver"/>
    <n v="528"/>
    <n v="3.7687366167023555E-2"/>
    <n v="1041"/>
    <n v="2"/>
    <n v="176088.503"/>
    <n v="105653.1018"/>
    <n v="169.15322094140248"/>
    <n v="333.50095265151515"/>
    <n v="0.6"/>
    <n v="0.146509746479"/>
  </r>
  <r>
    <x v="4"/>
    <s v="bronze"/>
    <n v="30"/>
    <n v="5.7803468208092484E-2"/>
    <n v="41"/>
    <n v="1"/>
    <n v="7146.4989999999998"/>
    <n v="3573.2494999999999"/>
    <n v="174.30485365853659"/>
    <n v="238.21663333333333"/>
    <n v="0.5"/>
    <n v="0.15138750000000001"/>
  </r>
  <r>
    <x v="4"/>
    <s v="gold"/>
    <n v="84"/>
    <n v="4.8695652173913043E-2"/>
    <n v="187"/>
    <n v="2"/>
    <n v="30528.848000000002"/>
    <n v="21370.193599999999"/>
    <n v="163.25587165775403"/>
    <n v="363.43866666666668"/>
    <n v="0.7"/>
    <n v="0.138416531915"/>
  </r>
  <r>
    <x v="5"/>
    <s v="gold"/>
    <n v="10"/>
    <n v="5.7971014492753624E-3"/>
    <n v="23"/>
    <n v="2"/>
    <n v="3890.8850000000002"/>
    <n v="2723.6194999999998"/>
    <n v="169.16891304347828"/>
    <n v="389.08850000000001"/>
    <n v="0.7"/>
    <n v="0.144097375"/>
  </r>
  <r>
    <x v="5"/>
    <s v="silver"/>
    <n v="94"/>
    <n v="6.7094932191291935E-3"/>
    <n v="172"/>
    <n v="2"/>
    <n v="31375.420999999998"/>
    <n v="18825.2526"/>
    <n v="182.415238372093"/>
    <n v="333.78107446808508"/>
    <n v="0.6"/>
    <n v="0.150511245283"/>
  </r>
  <r>
    <x v="5"/>
    <s v="bronze"/>
    <n v="1"/>
    <n v="1.9267822736030828E-3"/>
    <n v="1"/>
    <n v="1"/>
    <n v="300.88499999999999"/>
    <n v="150.4425"/>
    <n v="300.88499999999999"/>
    <n v="300.88499999999999"/>
    <n v="0.5"/>
    <m/>
  </r>
  <r>
    <x v="6"/>
    <s v="silver"/>
    <n v="25"/>
    <n v="1.7844396859386152E-3"/>
    <n v="254"/>
    <n v="10"/>
    <n v="22139.152999999998"/>
    <n v="13283.4918"/>
    <n v="87.162019685039368"/>
    <n v="885.56611999999996"/>
    <n v="0.6"/>
    <n v="1.3019956521739999"/>
  </r>
  <r>
    <x v="6"/>
    <s v="gold"/>
    <n v="1"/>
    <n v="5.7971014492753622E-4"/>
    <n v="11"/>
    <n v="11"/>
    <n v="657.27"/>
    <n v="460.089"/>
    <n v="59.75181818181818"/>
    <n v="657.27"/>
    <n v="0.70000000000000007"/>
    <n v="1"/>
  </r>
  <r>
    <x v="7"/>
    <s v="silver"/>
    <n v="37"/>
    <n v="2.6409707351891507E-3"/>
    <n v="61"/>
    <n v="2"/>
    <n v="11746.315000000001"/>
    <n v="7047.7889999999998"/>
    <n v="192.56254098360657"/>
    <n v="317.46797297297297"/>
    <n v="0.6"/>
    <n v="0.15109837500000001"/>
  </r>
  <r>
    <x v="8"/>
    <s v="silver"/>
    <n v="856"/>
    <n v="6.1099214846538186E-2"/>
    <n v="862"/>
    <n v="1"/>
    <n v="155578.67499999999"/>
    <n v="93347.205000000002"/>
    <n v="180.48570185614847"/>
    <n v="181.75078855140185"/>
    <n v="0.60000000000000009"/>
    <n v="2"/>
  </r>
  <r>
    <x v="8"/>
    <s v="platinum"/>
    <n v="3"/>
    <n v="0.25"/>
    <n v="3"/>
    <n v="1"/>
    <n v="540"/>
    <n v="432"/>
    <n v="180"/>
    <n v="180"/>
    <n v="0.8"/>
    <m/>
  </r>
  <r>
    <x v="8"/>
    <s v="bronze"/>
    <n v="40"/>
    <n v="7.7071290944123308E-2"/>
    <n v="40"/>
    <n v="1"/>
    <n v="7330.9650000000001"/>
    <n v="3665.4825000000001"/>
    <n v="183.274125"/>
    <n v="183.274125"/>
    <n v="0.5"/>
    <m/>
  </r>
  <r>
    <x v="8"/>
    <s v="gold"/>
    <n v="25"/>
    <n v="1.4492753623188406E-2"/>
    <n v="25"/>
    <n v="1"/>
    <n v="4448.6549999999997"/>
    <n v="3114.0585000000001"/>
    <n v="177.94619999999998"/>
    <n v="177.94619999999998"/>
    <n v="0.70000000000000007"/>
    <m/>
  </r>
  <r>
    <x v="9"/>
    <s v="silver"/>
    <n v="3"/>
    <n v="2.1413276231263382E-4"/>
    <n v="4"/>
    <n v="1"/>
    <n v="459"/>
    <n v="275.39999999999998"/>
    <n v="114.75"/>
    <n v="153"/>
    <n v="0.6"/>
    <n v="2"/>
  </r>
  <r>
    <x v="10"/>
    <s v="gold"/>
    <n v="305"/>
    <n v="0.17681159420289855"/>
    <n v="2133"/>
    <n v="7"/>
    <n v="68910.365000000005"/>
    <n v="48237.255499999999"/>
    <n v="32.306781528363807"/>
    <n v="225.93562295081969"/>
    <n v="0.7"/>
    <n v="1.325753265625"/>
  </r>
  <r>
    <x v="10"/>
    <s v="bronze"/>
    <n v="55"/>
    <n v="0.10597302504816955"/>
    <n v="197"/>
    <n v="4"/>
    <n v="6364.6949999999997"/>
    <n v="3182.3474999999999"/>
    <n v="32.308096446700503"/>
    <n v="115.72172727272726"/>
    <n v="0.5"/>
    <n v="1.207302304348"/>
  </r>
  <r>
    <x v="10"/>
    <s v="silver"/>
    <n v="2613"/>
    <n v="0.18650963597430406"/>
    <n v="18524"/>
    <n v="7"/>
    <n v="617834.98499999999"/>
    <n v="370700.99099999998"/>
    <n v="33.353216637875185"/>
    <n v="236.44660734787601"/>
    <n v="0.6"/>
    <n v="1.2442013185009999"/>
  </r>
  <r>
    <x v="11"/>
    <s v="silver"/>
    <n v="14"/>
    <n v="9.9928622412562458E-4"/>
    <n v="61"/>
    <n v="4"/>
    <n v="15446.045"/>
    <n v="9267.6270000000004"/>
    <n v="253.21385245901641"/>
    <n v="1103.2889285714286"/>
    <n v="0.6"/>
    <n v="1.5095238333330001"/>
  </r>
  <r>
    <x v="11"/>
    <s v="platinum"/>
    <n v="3"/>
    <n v="0.25"/>
    <n v="24"/>
    <n v="8"/>
    <n v="4758.75"/>
    <n v="3807"/>
    <n v="198.28125"/>
    <n v="1586.25"/>
    <n v="0.8"/>
    <n v="1.130719"/>
  </r>
  <r>
    <x v="11"/>
    <s v="gold"/>
    <n v="1"/>
    <n v="5.7971014492753622E-4"/>
    <n v="14"/>
    <n v="14"/>
    <n v="2294.38"/>
    <n v="1606.066"/>
    <n v="163.88428571428571"/>
    <n v="2294.38"/>
    <n v="0.7"/>
    <n v="1.0769230000000001"/>
  </r>
  <r>
    <x v="12"/>
    <s v="silver"/>
    <n v="490"/>
    <n v="3.4975017844396862E-2"/>
    <n v="959"/>
    <n v="2"/>
    <n v="242358.75399999999"/>
    <n v="145415.2524"/>
    <n v="252.72028571428569"/>
    <n v="494.60970204081627"/>
    <n v="0.6"/>
    <n v="0.151725014652"/>
  </r>
  <r>
    <x v="12"/>
    <s v="platinum"/>
    <n v="2"/>
    <n v="0.16666666666666666"/>
    <n v="2"/>
    <n v="1"/>
    <n v="540"/>
    <n v="432"/>
    <n v="270"/>
    <n v="270"/>
    <n v="0.8"/>
    <m/>
  </r>
  <r>
    <x v="12"/>
    <s v="gold"/>
    <n v="80"/>
    <n v="4.6376811594202899E-2"/>
    <n v="162"/>
    <n v="2"/>
    <n v="41016.951999999997"/>
    <n v="28711.866399999999"/>
    <n v="253.19106172839506"/>
    <n v="512.71190000000001"/>
    <n v="0.70000000000000007"/>
    <n v="0.140057791667"/>
  </r>
  <r>
    <x v="12"/>
    <s v="bronze"/>
    <n v="11"/>
    <n v="2.119460500963391E-2"/>
    <n v="15"/>
    <n v="1"/>
    <n v="4002.98"/>
    <n v="2001.49"/>
    <n v="266.86533333333335"/>
    <n v="363.90727272727275"/>
    <n v="0.5"/>
    <n v="0.17424249999999999"/>
  </r>
  <r>
    <x v="13"/>
    <s v="silver"/>
    <n v="2876"/>
    <n v="0.20528194147037829"/>
    <n v="5393"/>
    <n v="2"/>
    <n v="1772808.2350000001"/>
    <n v="1063684.9410000001"/>
    <n v="328.72394492861116"/>
    <n v="616.41454624478445"/>
    <n v="0.6"/>
    <n v="0.14804929818400001"/>
  </r>
  <r>
    <x v="13"/>
    <s v="bronze"/>
    <n v="223"/>
    <n v="0.4296724470134875"/>
    <n v="283"/>
    <n v="1"/>
    <n v="98137.524999999994"/>
    <n v="49068.762499999997"/>
    <n v="346.77570671378089"/>
    <n v="440.07858744394616"/>
    <n v="0.5"/>
    <n v="0.16544796226399999"/>
  </r>
  <r>
    <x v="13"/>
    <s v="gold"/>
    <n v="393"/>
    <n v="0.22782608695652173"/>
    <n v="804"/>
    <n v="2"/>
    <n v="259504.84"/>
    <n v="181653.38800000001"/>
    <n v="322.76721393034825"/>
    <n v="660.31765903307883"/>
    <n v="0.70000000000000007"/>
    <n v="0.14780550697700001"/>
  </r>
  <r>
    <x v="13"/>
    <s v="platinum"/>
    <n v="1"/>
    <n v="8.3333333333333329E-2"/>
    <n v="2"/>
    <n v="2"/>
    <n v="720"/>
    <n v="576"/>
    <n v="360"/>
    <n v="720"/>
    <n v="0.8"/>
    <n v="0.16666700000000001"/>
  </r>
  <r>
    <x v="14"/>
    <s v="silver"/>
    <n v="66"/>
    <n v="4.7109207708779443E-3"/>
    <n v="67"/>
    <n v="1"/>
    <n v="13856.156999999999"/>
    <n v="8313.6941999999999"/>
    <n v="206.8083134328358"/>
    <n v="209.94177272727271"/>
    <n v="0.6"/>
    <n v="0.5"/>
  </r>
  <r>
    <x v="14"/>
    <s v="gold"/>
    <n v="2"/>
    <n v="1.1594202898550724E-3"/>
    <n v="2"/>
    <n v="1"/>
    <n v="269.95600000000002"/>
    <n v="188.9692"/>
    <n v="134.97800000000001"/>
    <n v="134.97800000000001"/>
    <n v="0.7"/>
    <m/>
  </r>
  <r>
    <x v="14"/>
    <s v="bronze"/>
    <n v="1"/>
    <n v="1.9267822736030828E-3"/>
    <n v="1"/>
    <n v="1"/>
    <n v="126.98099999999999"/>
    <n v="63.490499999999997"/>
    <n v="126.98099999999999"/>
    <n v="126.98099999999999"/>
    <n v="0.5"/>
    <m/>
  </r>
  <r>
    <x v="14"/>
    <s v="platinum"/>
    <n v="1"/>
    <n v="8.3333333333333329E-2"/>
    <n v="1"/>
    <n v="1"/>
    <n v="234"/>
    <n v="187.2"/>
    <n v="234"/>
    <n v="234"/>
    <n v="0.79999999999999993"/>
    <m/>
  </r>
  <r>
    <x v="15"/>
    <s v="silver"/>
    <n v="776"/>
    <n v="5.5389007851534618E-2"/>
    <n v="2972"/>
    <n v="4"/>
    <n v="231802.30300000001"/>
    <n v="139081.3818"/>
    <n v="77.995391318977127"/>
    <n v="298.71430798969072"/>
    <n v="0.6"/>
    <n v="1.389193773333"/>
  </r>
  <r>
    <x v="15"/>
    <s v="bronze"/>
    <n v="20"/>
    <n v="3.8535645472061654E-2"/>
    <n v="63"/>
    <n v="3"/>
    <n v="4726.68"/>
    <n v="2363.34"/>
    <n v="75.026666666666671"/>
    <n v="236.334"/>
    <n v="0.5"/>
    <n v="1.2468253636360001"/>
  </r>
  <r>
    <x v="15"/>
    <s v="gold"/>
    <n v="194"/>
    <n v="0.11246376811594203"/>
    <n v="808"/>
    <n v="4"/>
    <n v="64729.357000000004"/>
    <n v="45310.549899999998"/>
    <n v="80.110590346534664"/>
    <n v="333.65647938144332"/>
    <n v="0.7"/>
    <n v="1.3274856785710001"/>
  </r>
  <r>
    <x v="16"/>
    <s v="silver"/>
    <n v="2"/>
    <n v="1.4275517487508923E-4"/>
    <n v="4"/>
    <n v="2"/>
    <n v="0"/>
    <n v="0"/>
    <n v="0"/>
    <n v="0"/>
    <e v="#DIV/0!"/>
    <n v="0.125"/>
  </r>
  <r>
    <x v="17"/>
    <s v="silver"/>
    <n v="4"/>
    <n v="2.8551034975017847E-4"/>
    <n v="5"/>
    <n v="1"/>
    <n v="678.22500000000002"/>
    <n v="406.935"/>
    <n v="135.64500000000001"/>
    <n v="169.55625000000001"/>
    <n v="0.6"/>
    <n v="2"/>
  </r>
  <r>
    <x v="17"/>
    <s v="gold"/>
    <n v="3"/>
    <n v="1.7391304347826088E-3"/>
    <n v="22"/>
    <n v="7"/>
    <n v="3944.16"/>
    <n v="2760.9119999999998"/>
    <n v="179.28"/>
    <n v="1314.72"/>
    <n v="0.7"/>
    <n v="1.05263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7633D7-6BF4-9B40-99F2-C63CDA022277}" name="PivotTable7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22" firstHeaderRow="0" firstDataRow="1" firstDataCol="1"/>
  <pivotFields count="12">
    <pivotField axis="axisRow" showAll="0" sortType="descending">
      <items count="19"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3"/>
            </reference>
          </references>
        </pivotArea>
      </autoSortScope>
    </pivotField>
    <pivotField showAll="0"/>
    <pivotField dataField="1" showAll="0"/>
    <pivotField numFmtId="9" showAll="0"/>
    <pivotField dataField="1" showAll="0"/>
    <pivotField showAll="0"/>
    <pivotField numFmtId="44" showAll="0"/>
    <pivotField numFmtId="44" showAll="0"/>
    <pivotField dataField="1" numFmtId="44" showAll="0"/>
    <pivotField numFmtId="44" showAll="0"/>
    <pivotField showAll="0"/>
    <pivotField dataField="1" showAll="0"/>
  </pivotFields>
  <rowFields count="1">
    <field x="0"/>
  </rowFields>
  <rowItems count="19">
    <i>
      <x v="9"/>
    </i>
    <i>
      <x v="8"/>
    </i>
    <i>
      <x/>
    </i>
    <i>
      <x v="17"/>
    </i>
    <i>
      <x v="2"/>
    </i>
    <i>
      <x v="7"/>
    </i>
    <i>
      <x v="6"/>
    </i>
    <i>
      <x v="11"/>
    </i>
    <i>
      <x v="3"/>
    </i>
    <i>
      <x v="15"/>
    </i>
    <i>
      <x v="4"/>
    </i>
    <i>
      <x v="5"/>
    </i>
    <i>
      <x v="10"/>
    </i>
    <i>
      <x v="16"/>
    </i>
    <i>
      <x v="12"/>
    </i>
    <i>
      <x v="13"/>
    </i>
    <i>
      <x v="1"/>
    </i>
    <i>
      <x v="1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TOTAL_CLAIMS_PRODUCT" fld="4" baseField="0" baseItem="0"/>
    <dataField name="Sum of UNIQUE_CUSTOMERS" fld="2" baseField="0" baseItem="0"/>
    <dataField name="Average of Avg Claim Amount" fld="8" subtotal="average" baseField="0" baseItem="0"/>
    <dataField name="Average of AVG_FREQUENCY_OF_CLAIM_BY_MONTH" fld="11" subtotal="average" baseField="0" baseItem="0"/>
  </dataFields>
  <conditionalFormats count="4">
    <conditionalFormat priority="1">
      <pivotAreas count="1">
        <pivotArea type="data" collapsedLevelsAreSubtotals="1" fieldPosition="0">
          <references count="2">
            <reference field="4294967294" count="1" selected="0">
              <x v="3"/>
            </reference>
            <reference field="0" count="18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0" count="18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0" count="18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1">
            <reference field="0" count="18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</reference>
          </references>
        </pivotArea>
      </pivotAreas>
    </conditionalFormat>
  </conditional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B9B23-B414-9948-BE8B-17B14A6FE07A}">
  <dimension ref="A3:E22"/>
  <sheetViews>
    <sheetView workbookViewId="0">
      <selection activeCell="O19" sqref="O19"/>
    </sheetView>
  </sheetViews>
  <sheetFormatPr baseColWidth="10" defaultRowHeight="13" x14ac:dyDescent="0.15"/>
  <cols>
    <col min="1" max="1" width="12.5" bestFit="1" customWidth="1"/>
    <col min="2" max="2" width="11.5" bestFit="1" customWidth="1"/>
    <col min="3" max="3" width="9.5" bestFit="1" customWidth="1"/>
    <col min="4" max="5" width="11.6640625" bestFit="1" customWidth="1"/>
  </cols>
  <sheetData>
    <row r="3" spans="1:5" ht="70" x14ac:dyDescent="0.15">
      <c r="A3" s="8" t="s">
        <v>34</v>
      </c>
      <c r="B3" s="7" t="s">
        <v>37</v>
      </c>
      <c r="C3" s="19" t="s">
        <v>36</v>
      </c>
      <c r="D3" s="19" t="s">
        <v>38</v>
      </c>
      <c r="E3" s="12" t="s">
        <v>43</v>
      </c>
    </row>
    <row r="4" spans="1:5" ht="28" x14ac:dyDescent="0.15">
      <c r="A4" s="9" t="s">
        <v>23</v>
      </c>
      <c r="B4" s="13">
        <v>930</v>
      </c>
      <c r="C4" s="20">
        <v>924</v>
      </c>
      <c r="D4" s="20">
        <v>180.42650671403712</v>
      </c>
      <c r="E4" s="14">
        <v>2</v>
      </c>
    </row>
    <row r="5" spans="1:5" ht="14" x14ac:dyDescent="0.15">
      <c r="A5" s="10" t="s">
        <v>27</v>
      </c>
      <c r="B5" s="15">
        <v>4</v>
      </c>
      <c r="C5" s="21">
        <v>3</v>
      </c>
      <c r="D5" s="21">
        <v>114.75</v>
      </c>
      <c r="E5" s="16">
        <v>2</v>
      </c>
    </row>
    <row r="6" spans="1:5" ht="28" x14ac:dyDescent="0.15">
      <c r="A6" s="10" t="s">
        <v>16</v>
      </c>
      <c r="B6" s="15">
        <v>27</v>
      </c>
      <c r="C6" s="21">
        <v>7</v>
      </c>
      <c r="D6" s="21">
        <v>157.46250000000001</v>
      </c>
      <c r="E6" s="16">
        <v>1.526316</v>
      </c>
    </row>
    <row r="7" spans="1:5" ht="28" x14ac:dyDescent="0.15">
      <c r="A7" s="10" t="s">
        <v>21</v>
      </c>
      <c r="B7" s="15">
        <v>411</v>
      </c>
      <c r="C7" s="21">
        <v>137</v>
      </c>
      <c r="D7" s="21">
        <v>49.572621234974179</v>
      </c>
      <c r="E7" s="16">
        <v>1.3452220041079999</v>
      </c>
    </row>
    <row r="8" spans="1:5" ht="28" x14ac:dyDescent="0.15">
      <c r="A8" s="10" t="s">
        <v>14</v>
      </c>
      <c r="B8" s="15">
        <v>3843</v>
      </c>
      <c r="C8" s="21">
        <v>990</v>
      </c>
      <c r="D8" s="21">
        <v>77.710882777392825</v>
      </c>
      <c r="E8" s="16">
        <v>1.3211682718466666</v>
      </c>
    </row>
    <row r="9" spans="1:5" ht="28" x14ac:dyDescent="0.15">
      <c r="A9" s="10" t="s">
        <v>15</v>
      </c>
      <c r="B9" s="15">
        <v>20854</v>
      </c>
      <c r="C9" s="21">
        <v>2973</v>
      </c>
      <c r="D9" s="21">
        <v>32.656031537646498</v>
      </c>
      <c r="E9" s="16">
        <v>1.2590856294913333</v>
      </c>
    </row>
    <row r="10" spans="1:5" ht="28" x14ac:dyDescent="0.15">
      <c r="A10" s="10" t="s">
        <v>19</v>
      </c>
      <c r="B10" s="15">
        <v>99</v>
      </c>
      <c r="C10" s="21">
        <v>18</v>
      </c>
      <c r="D10" s="21">
        <v>205.12646272443405</v>
      </c>
      <c r="E10" s="16">
        <v>1.2390552777776669</v>
      </c>
    </row>
    <row r="11" spans="1:5" ht="42" x14ac:dyDescent="0.15">
      <c r="A11" s="10" t="s">
        <v>17</v>
      </c>
      <c r="B11" s="15">
        <v>265</v>
      </c>
      <c r="C11" s="21">
        <v>26</v>
      </c>
      <c r="D11" s="21">
        <v>73.456918933428767</v>
      </c>
      <c r="E11" s="16">
        <v>1.150997826087</v>
      </c>
    </row>
    <row r="12" spans="1:5" ht="14" x14ac:dyDescent="0.15">
      <c r="A12" s="10" t="s">
        <v>24</v>
      </c>
      <c r="B12" s="15">
        <v>71</v>
      </c>
      <c r="C12" s="21">
        <v>70</v>
      </c>
      <c r="D12" s="21">
        <v>175.69182835820897</v>
      </c>
      <c r="E12" s="16">
        <v>0.5</v>
      </c>
    </row>
    <row r="13" spans="1:5" ht="42" x14ac:dyDescent="0.15">
      <c r="A13" s="10" t="s">
        <v>25</v>
      </c>
      <c r="B13" s="15">
        <v>247</v>
      </c>
      <c r="C13" s="21">
        <v>245</v>
      </c>
      <c r="D13" s="21">
        <v>333.24948428731767</v>
      </c>
      <c r="E13" s="16">
        <v>0.5</v>
      </c>
    </row>
    <row r="14" spans="1:5" ht="42" x14ac:dyDescent="0.15">
      <c r="A14" s="10" t="s">
        <v>12</v>
      </c>
      <c r="B14" s="15">
        <v>6482</v>
      </c>
      <c r="C14" s="21">
        <v>3493</v>
      </c>
      <c r="D14" s="21">
        <v>339.56671639318506</v>
      </c>
      <c r="E14" s="16">
        <v>0.15699244185625</v>
      </c>
    </row>
    <row r="15" spans="1:5" ht="42" x14ac:dyDescent="0.15">
      <c r="A15" s="10" t="s">
        <v>13</v>
      </c>
      <c r="B15" s="15">
        <v>1138</v>
      </c>
      <c r="C15" s="21">
        <v>583</v>
      </c>
      <c r="D15" s="21">
        <v>260.6941701940035</v>
      </c>
      <c r="E15" s="16">
        <v>0.15534176877299999</v>
      </c>
    </row>
    <row r="16" spans="1:5" ht="28" x14ac:dyDescent="0.15">
      <c r="A16" s="10" t="s">
        <v>20</v>
      </c>
      <c r="B16" s="15">
        <v>61</v>
      </c>
      <c r="C16" s="21">
        <v>37</v>
      </c>
      <c r="D16" s="21">
        <v>192.56254098360657</v>
      </c>
      <c r="E16" s="16">
        <v>0.15109837500000001</v>
      </c>
    </row>
    <row r="17" spans="1:5" ht="42" x14ac:dyDescent="0.15">
      <c r="A17" s="10" t="s">
        <v>7</v>
      </c>
      <c r="B17" s="15">
        <v>14088</v>
      </c>
      <c r="C17" s="21">
        <v>7746</v>
      </c>
      <c r="D17" s="21">
        <v>121.25506753357642</v>
      </c>
      <c r="E17" s="16">
        <v>0.14866562955166668</v>
      </c>
    </row>
    <row r="18" spans="1:5" ht="28" x14ac:dyDescent="0.15">
      <c r="A18" s="10" t="s">
        <v>18</v>
      </c>
      <c r="B18" s="15">
        <v>196</v>
      </c>
      <c r="C18" s="21">
        <v>105</v>
      </c>
      <c r="D18" s="21">
        <v>217.48971713852379</v>
      </c>
      <c r="E18" s="16">
        <v>0.1473043101415</v>
      </c>
    </row>
    <row r="19" spans="1:5" ht="28" x14ac:dyDescent="0.15">
      <c r="A19" s="10" t="s">
        <v>10</v>
      </c>
      <c r="B19" s="15">
        <v>1269</v>
      </c>
      <c r="C19" s="21">
        <v>642</v>
      </c>
      <c r="D19" s="21">
        <v>168.90464875256438</v>
      </c>
      <c r="E19" s="16">
        <v>0.14543792613133333</v>
      </c>
    </row>
    <row r="20" spans="1:5" ht="28" x14ac:dyDescent="0.15">
      <c r="A20" s="10" t="s">
        <v>28</v>
      </c>
      <c r="B20" s="15">
        <v>4</v>
      </c>
      <c r="C20" s="21">
        <v>2</v>
      </c>
      <c r="D20" s="21">
        <v>0</v>
      </c>
      <c r="E20" s="16">
        <v>0.125</v>
      </c>
    </row>
    <row r="21" spans="1:5" ht="14" x14ac:dyDescent="0.15">
      <c r="A21" s="10" t="s">
        <v>26</v>
      </c>
      <c r="B21" s="15">
        <v>9</v>
      </c>
      <c r="C21" s="21">
        <v>9</v>
      </c>
      <c r="D21" s="21">
        <v>0</v>
      </c>
      <c r="E21" s="16"/>
    </row>
    <row r="22" spans="1:5" ht="14" x14ac:dyDescent="0.15">
      <c r="A22" s="11" t="s">
        <v>35</v>
      </c>
      <c r="B22" s="17">
        <v>49998</v>
      </c>
      <c r="C22" s="22">
        <v>18010</v>
      </c>
      <c r="D22" s="22">
        <v>161.21905196569315</v>
      </c>
      <c r="E22" s="18">
        <v>0.78264357742181578</v>
      </c>
    </row>
  </sheetData>
  <conditionalFormatting pivot="1" sqref="B4:E2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4:D2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4:D21">
    <cfRule type="colorScale" priority="2">
      <colorScale>
        <cfvo type="min"/>
        <cfvo type="max"/>
        <color rgb="FFFCFCFF"/>
        <color rgb="FFF8696B"/>
      </colorScale>
    </cfRule>
  </conditionalFormatting>
  <conditionalFormatting pivot="1" sqref="E4:E21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3"/>
  <sheetViews>
    <sheetView tabSelected="1" workbookViewId="0">
      <selection activeCell="C24" sqref="C24"/>
    </sheetView>
  </sheetViews>
  <sheetFormatPr baseColWidth="10" defaultColWidth="8.33203125" defaultRowHeight="20" customHeight="1" x14ac:dyDescent="0.15"/>
  <cols>
    <col min="1" max="1" width="27.1640625" customWidth="1"/>
    <col min="2" max="2" width="7.83203125" customWidth="1"/>
    <col min="3" max="3" width="19.6640625" customWidth="1"/>
    <col min="4" max="4" width="19.6640625" style="5" customWidth="1"/>
    <col min="5" max="6" width="23.1640625" customWidth="1"/>
    <col min="7" max="7" width="24.5" style="3" customWidth="1"/>
    <col min="8" max="11" width="25" style="3" customWidth="1"/>
    <col min="12" max="12" width="35.6640625" customWidth="1"/>
    <col min="13" max="13" width="8.33203125" customWidth="1"/>
    <col min="16" max="16" width="11.6640625" bestFit="1" customWidth="1"/>
    <col min="17" max="17" width="24.1640625" bestFit="1" customWidth="1"/>
    <col min="18" max="18" width="22.5" bestFit="1" customWidth="1"/>
    <col min="19" max="19" width="14.5" bestFit="1" customWidth="1"/>
  </cols>
  <sheetData>
    <row r="1" spans="1:19" ht="20.25" customHeight="1" x14ac:dyDescent="0.15">
      <c r="A1" t="s">
        <v>0</v>
      </c>
      <c r="B1" t="s">
        <v>1</v>
      </c>
      <c r="C1" t="s">
        <v>2</v>
      </c>
      <c r="D1" s="6" t="s">
        <v>33</v>
      </c>
      <c r="E1" t="s">
        <v>3</v>
      </c>
      <c r="F1" s="1" t="s">
        <v>29</v>
      </c>
      <c r="G1" s="3" t="s">
        <v>4</v>
      </c>
      <c r="H1" s="3" t="s">
        <v>5</v>
      </c>
      <c r="I1" s="4" t="s">
        <v>30</v>
      </c>
      <c r="J1" s="4" t="s">
        <v>31</v>
      </c>
      <c r="K1" s="4" t="s">
        <v>32</v>
      </c>
      <c r="L1" t="s">
        <v>6</v>
      </c>
      <c r="P1" s="1" t="s">
        <v>42</v>
      </c>
      <c r="Q1" s="1"/>
      <c r="R1" s="1"/>
      <c r="S1" s="1"/>
    </row>
    <row r="2" spans="1:19" ht="20.25" customHeight="1" x14ac:dyDescent="0.15">
      <c r="A2" t="s">
        <v>21</v>
      </c>
      <c r="B2" t="s">
        <v>11</v>
      </c>
      <c r="C2">
        <v>6</v>
      </c>
      <c r="D2" s="5" cm="1">
        <f t="array" ref="D2">C2/_xlfn.IFS(B2="bronze",519,B2="silver",14010,B2="gold",1725,B2="platinum",12)</f>
        <v>1.1560693641618497E-2</v>
      </c>
      <c r="E2">
        <v>13</v>
      </c>
      <c r="F2">
        <f t="shared" ref="F2:F33" si="0">ROUND(E2/C2,0)</f>
        <v>2</v>
      </c>
      <c r="G2" s="3">
        <v>757.87</v>
      </c>
      <c r="H2" s="3">
        <v>378.935</v>
      </c>
      <c r="I2" s="3">
        <f>G2/E2</f>
        <v>58.297692307692309</v>
      </c>
      <c r="J2" s="3">
        <f t="shared" ref="J2:J33" si="1">G2/C2</f>
        <v>126.31166666666667</v>
      </c>
      <c r="K2" s="3">
        <f>H2/G2</f>
        <v>0.5</v>
      </c>
      <c r="L2">
        <v>1.583333333333</v>
      </c>
      <c r="O2" s="1" t="s">
        <v>39</v>
      </c>
      <c r="P2" s="3">
        <f>QUARTILE(I:I,1)</f>
        <v>104.14425492125984</v>
      </c>
      <c r="Q2" s="2"/>
    </row>
    <row r="3" spans="1:19" ht="20" customHeight="1" x14ac:dyDescent="0.15">
      <c r="A3" t="s">
        <v>21</v>
      </c>
      <c r="B3" t="s">
        <v>9</v>
      </c>
      <c r="C3">
        <v>127</v>
      </c>
      <c r="D3" s="5" cm="1">
        <f t="array" ref="D3">C3/_xlfn.IFS(B3="bronze",519,B3="silver",14010,B3="gold",1725,B3="platinum",12)</f>
        <v>9.0649536045681652E-3</v>
      </c>
      <c r="E3">
        <v>374</v>
      </c>
      <c r="F3">
        <f t="shared" si="0"/>
        <v>3</v>
      </c>
      <c r="G3" s="3">
        <v>18535.03</v>
      </c>
      <c r="H3" s="3">
        <v>11121.018</v>
      </c>
      <c r="I3" s="3">
        <f t="shared" ref="I3:I53" si="2">G3/E3</f>
        <v>49.558903743315504</v>
      </c>
      <c r="J3" s="3">
        <f t="shared" si="1"/>
        <v>145.94511811023622</v>
      </c>
      <c r="K3" s="3">
        <f t="shared" ref="K3:K53" si="3">H3/G3</f>
        <v>0.60000000000000009</v>
      </c>
      <c r="L3">
        <v>1.4636261830990001</v>
      </c>
      <c r="O3" s="1" t="s">
        <v>40</v>
      </c>
      <c r="P3" s="3">
        <f>MEDIAN(I:I)</f>
        <v>171.73688335100744</v>
      </c>
      <c r="Q3" s="2"/>
    </row>
    <row r="4" spans="1:19" ht="20" customHeight="1" x14ac:dyDescent="0.15">
      <c r="A4" t="s">
        <v>21</v>
      </c>
      <c r="B4" t="s">
        <v>22</v>
      </c>
      <c r="C4">
        <v>1</v>
      </c>
      <c r="D4" s="5" cm="1">
        <f t="array" ref="D4">C4/_xlfn.IFS(B4="bronze",519,B4="silver",14010,B4="gold",1725,B4="platinum",12)</f>
        <v>8.3333333333333329E-2</v>
      </c>
      <c r="E4">
        <v>6</v>
      </c>
      <c r="F4">
        <f t="shared" si="0"/>
        <v>6</v>
      </c>
      <c r="G4" s="3">
        <v>270</v>
      </c>
      <c r="H4" s="3">
        <v>216</v>
      </c>
      <c r="I4" s="3">
        <f t="shared" si="2"/>
        <v>45</v>
      </c>
      <c r="J4" s="3">
        <f t="shared" si="1"/>
        <v>270</v>
      </c>
      <c r="K4" s="3">
        <f t="shared" si="3"/>
        <v>0.8</v>
      </c>
      <c r="L4">
        <v>1.2</v>
      </c>
      <c r="O4" s="1" t="s">
        <v>41</v>
      </c>
      <c r="P4" s="3">
        <f>QUARTILE(I:I,3)</f>
        <v>252.83797971781303</v>
      </c>
      <c r="Q4" s="2"/>
    </row>
    <row r="5" spans="1:19" ht="20" customHeight="1" x14ac:dyDescent="0.15">
      <c r="A5" t="s">
        <v>21</v>
      </c>
      <c r="B5" t="s">
        <v>8</v>
      </c>
      <c r="C5">
        <v>3</v>
      </c>
      <c r="D5" s="5" cm="1">
        <f t="array" ref="D5">C5/_xlfn.IFS(B5="bronze",519,B5="silver",14010,B5="gold",1725,B5="platinum",12)</f>
        <v>1.7391304347826088E-3</v>
      </c>
      <c r="E5">
        <v>18</v>
      </c>
      <c r="F5">
        <f t="shared" si="0"/>
        <v>6</v>
      </c>
      <c r="G5" s="3">
        <v>817.81</v>
      </c>
      <c r="H5" s="3">
        <v>572.46699999999998</v>
      </c>
      <c r="I5" s="3">
        <f t="shared" si="2"/>
        <v>45.433888888888887</v>
      </c>
      <c r="J5" s="3">
        <f t="shared" si="1"/>
        <v>272.6033333333333</v>
      </c>
      <c r="K5" s="3">
        <f t="shared" si="3"/>
        <v>0.70000000000000007</v>
      </c>
      <c r="L5">
        <v>1.1339284999999999</v>
      </c>
      <c r="Q5" s="2"/>
    </row>
    <row r="6" spans="1:19" ht="20" customHeight="1" x14ac:dyDescent="0.15">
      <c r="A6" s="1" t="s">
        <v>7</v>
      </c>
      <c r="B6" t="s">
        <v>8</v>
      </c>
      <c r="C6">
        <v>811</v>
      </c>
      <c r="D6" s="5" cm="1">
        <f t="array" ref="D6">C6/_xlfn.IFS(B6="bronze",519,B6="silver",14010,B6="gold",1725,B6="platinum",12)</f>
        <v>0.47014492753623188</v>
      </c>
      <c r="E6">
        <v>1597</v>
      </c>
      <c r="F6">
        <f t="shared" si="0"/>
        <v>2</v>
      </c>
      <c r="G6" s="3">
        <v>199173.69500000001</v>
      </c>
      <c r="H6" s="3">
        <v>139421.5865</v>
      </c>
      <c r="I6" s="3">
        <f t="shared" si="2"/>
        <v>124.71740450845336</v>
      </c>
      <c r="J6" s="3">
        <f t="shared" si="1"/>
        <v>245.59025277435265</v>
      </c>
      <c r="K6" s="3">
        <f t="shared" si="3"/>
        <v>0.7</v>
      </c>
      <c r="L6">
        <v>0.14099865776699999</v>
      </c>
    </row>
    <row r="7" spans="1:19" ht="20" customHeight="1" x14ac:dyDescent="0.15">
      <c r="A7" t="s">
        <v>7</v>
      </c>
      <c r="B7" t="s">
        <v>9</v>
      </c>
      <c r="C7">
        <v>6726</v>
      </c>
      <c r="D7" s="5" cm="1">
        <f t="array" ref="D7">C7/_xlfn.IFS(B7="bronze",519,B7="silver",14010,B7="gold",1725,B7="platinum",12)</f>
        <v>0.48008565310492507</v>
      </c>
      <c r="E7">
        <v>12204</v>
      </c>
      <c r="F7">
        <f t="shared" si="0"/>
        <v>2</v>
      </c>
      <c r="G7" s="3">
        <v>1530305.84</v>
      </c>
      <c r="H7" s="3">
        <v>918183.50399999996</v>
      </c>
      <c r="I7" s="3">
        <f t="shared" si="2"/>
        <v>125.39379219927893</v>
      </c>
      <c r="J7" s="3">
        <f t="shared" si="1"/>
        <v>227.52093963722868</v>
      </c>
      <c r="K7" s="3">
        <f t="shared" si="3"/>
        <v>0.6</v>
      </c>
      <c r="L7">
        <v>0.147083246513</v>
      </c>
    </row>
    <row r="8" spans="1:19" ht="20" customHeight="1" x14ac:dyDescent="0.15">
      <c r="A8" t="s">
        <v>7</v>
      </c>
      <c r="B8" t="s">
        <v>11</v>
      </c>
      <c r="C8">
        <v>208</v>
      </c>
      <c r="D8" s="5" cm="1">
        <f t="array" ref="D8">C8/_xlfn.IFS(B8="bronze",519,B8="silver",14010,B8="gold",1725,B8="platinum",12)</f>
        <v>0.40077071290944122</v>
      </c>
      <c r="E8">
        <v>286</v>
      </c>
      <c r="F8">
        <f t="shared" si="0"/>
        <v>1</v>
      </c>
      <c r="G8" s="3">
        <v>35779.764999999999</v>
      </c>
      <c r="H8" s="3">
        <v>17889.8825</v>
      </c>
      <c r="I8" s="3">
        <f t="shared" si="2"/>
        <v>125.10407342657342</v>
      </c>
      <c r="J8" s="3">
        <f t="shared" si="1"/>
        <v>172.01810096153847</v>
      </c>
      <c r="K8" s="3">
        <f t="shared" si="3"/>
        <v>0.5</v>
      </c>
      <c r="L8">
        <v>0.15791498437500001</v>
      </c>
    </row>
    <row r="9" spans="1:19" ht="20" customHeight="1" x14ac:dyDescent="0.15">
      <c r="A9" t="s">
        <v>7</v>
      </c>
      <c r="B9" t="s">
        <v>22</v>
      </c>
      <c r="C9">
        <v>1</v>
      </c>
      <c r="D9" s="5" cm="1">
        <f t="array" ref="D9">C9/_xlfn.IFS(B9="bronze",519,B9="silver",14010,B9="gold",1725,B9="platinum",12)</f>
        <v>8.3333333333333329E-2</v>
      </c>
      <c r="E9">
        <v>1</v>
      </c>
      <c r="F9">
        <f t="shared" si="0"/>
        <v>1</v>
      </c>
      <c r="G9" s="3">
        <v>109.80500000000001</v>
      </c>
      <c r="H9" s="3">
        <v>87.843999999999994</v>
      </c>
      <c r="I9" s="3">
        <f t="shared" si="2"/>
        <v>109.80500000000001</v>
      </c>
      <c r="J9" s="3">
        <f t="shared" si="1"/>
        <v>109.80500000000001</v>
      </c>
      <c r="K9" s="3">
        <f t="shared" si="3"/>
        <v>0.79999999999999993</v>
      </c>
    </row>
    <row r="10" spans="1:19" ht="20" customHeight="1" x14ac:dyDescent="0.15">
      <c r="A10" t="s">
        <v>25</v>
      </c>
      <c r="B10" t="s">
        <v>8</v>
      </c>
      <c r="C10">
        <v>11</v>
      </c>
      <c r="D10" s="5" cm="1">
        <f t="array" ref="D10">C10/_xlfn.IFS(B10="bronze",519,B10="silver",14010,B10="gold",1725,B10="platinum",12)</f>
        <v>6.3768115942028983E-3</v>
      </c>
      <c r="E10">
        <v>11</v>
      </c>
      <c r="F10">
        <f t="shared" si="0"/>
        <v>1</v>
      </c>
      <c r="G10" s="3">
        <v>3794.61</v>
      </c>
      <c r="H10" s="3">
        <v>2656.2269999999999</v>
      </c>
      <c r="I10" s="3">
        <f t="shared" si="2"/>
        <v>344.96454545454549</v>
      </c>
      <c r="J10" s="3">
        <f t="shared" si="1"/>
        <v>344.96454545454549</v>
      </c>
      <c r="K10" s="3">
        <f t="shared" si="3"/>
        <v>0.7</v>
      </c>
    </row>
    <row r="11" spans="1:19" ht="20" customHeight="1" x14ac:dyDescent="0.15">
      <c r="A11" t="s">
        <v>25</v>
      </c>
      <c r="B11" t="s">
        <v>9</v>
      </c>
      <c r="C11">
        <v>214</v>
      </c>
      <c r="D11" s="5" cm="1">
        <f t="array" ref="D11">C11/_xlfn.IFS(B11="bronze",519,B11="silver",14010,B11="gold",1725,B11="platinum",12)</f>
        <v>1.5274803711634546E-2</v>
      </c>
      <c r="E11">
        <v>216</v>
      </c>
      <c r="F11">
        <f t="shared" si="0"/>
        <v>1</v>
      </c>
      <c r="G11" s="3">
        <v>69325.558000000005</v>
      </c>
      <c r="H11" s="3">
        <v>41595.334799999997</v>
      </c>
      <c r="I11" s="3">
        <f t="shared" si="2"/>
        <v>320.95165740740742</v>
      </c>
      <c r="J11" s="3">
        <f t="shared" si="1"/>
        <v>323.95120560747665</v>
      </c>
      <c r="K11" s="3">
        <f t="shared" si="3"/>
        <v>0.59999999999999987</v>
      </c>
      <c r="L11">
        <v>0.5</v>
      </c>
    </row>
    <row r="12" spans="1:19" ht="20" customHeight="1" x14ac:dyDescent="0.15">
      <c r="A12" t="s">
        <v>25</v>
      </c>
      <c r="B12" t="s">
        <v>11</v>
      </c>
      <c r="C12">
        <v>20</v>
      </c>
      <c r="D12" s="5" cm="1">
        <f t="array" ref="D12">C12/_xlfn.IFS(B12="bronze",519,B12="silver",14010,B12="gold",1725,B12="platinum",12)</f>
        <v>3.8535645472061654E-2</v>
      </c>
      <c r="E12">
        <v>20</v>
      </c>
      <c r="F12">
        <f t="shared" si="0"/>
        <v>1</v>
      </c>
      <c r="G12" s="3">
        <v>6676.6450000000004</v>
      </c>
      <c r="H12" s="3">
        <v>3338.3225000000002</v>
      </c>
      <c r="I12" s="3">
        <f t="shared" si="2"/>
        <v>333.83225000000004</v>
      </c>
      <c r="J12" s="3">
        <f t="shared" si="1"/>
        <v>333.83225000000004</v>
      </c>
      <c r="K12" s="3">
        <f t="shared" si="3"/>
        <v>0.5</v>
      </c>
    </row>
    <row r="13" spans="1:19" ht="20" customHeight="1" x14ac:dyDescent="0.15">
      <c r="A13" t="s">
        <v>26</v>
      </c>
      <c r="B13" t="s">
        <v>11</v>
      </c>
      <c r="C13">
        <v>1</v>
      </c>
      <c r="D13" s="5" cm="1">
        <f t="array" ref="D13">C13/_xlfn.IFS(B13="bronze",519,B13="silver",14010,B13="gold",1725,B13="platinum",12)</f>
        <v>1.9267822736030828E-3</v>
      </c>
      <c r="E13">
        <v>1</v>
      </c>
      <c r="F13">
        <f t="shared" si="0"/>
        <v>1</v>
      </c>
      <c r="G13" s="3">
        <v>0</v>
      </c>
      <c r="H13" s="3">
        <v>0</v>
      </c>
      <c r="J13" s="3">
        <f t="shared" si="1"/>
        <v>0</v>
      </c>
      <c r="K13" s="3" t="e">
        <f t="shared" si="3"/>
        <v>#DIV/0!</v>
      </c>
    </row>
    <row r="14" spans="1:19" ht="20" customHeight="1" x14ac:dyDescent="0.15">
      <c r="A14" t="s">
        <v>26</v>
      </c>
      <c r="B14" t="s">
        <v>8</v>
      </c>
      <c r="C14">
        <v>2</v>
      </c>
      <c r="D14" s="5" cm="1">
        <f t="array" ref="D14">C14/_xlfn.IFS(B14="bronze",519,B14="silver",14010,B14="gold",1725,B14="platinum",12)</f>
        <v>1.1594202898550724E-3</v>
      </c>
      <c r="E14">
        <v>2</v>
      </c>
      <c r="F14">
        <f t="shared" si="0"/>
        <v>1</v>
      </c>
      <c r="G14" s="3">
        <v>0</v>
      </c>
      <c r="H14" s="3">
        <v>0</v>
      </c>
      <c r="J14" s="3">
        <f t="shared" si="1"/>
        <v>0</v>
      </c>
      <c r="K14" s="3" t="e">
        <f t="shared" si="3"/>
        <v>#DIV/0!</v>
      </c>
    </row>
    <row r="15" spans="1:19" ht="20" customHeight="1" x14ac:dyDescent="0.15">
      <c r="A15" t="s">
        <v>26</v>
      </c>
      <c r="B15" t="s">
        <v>9</v>
      </c>
      <c r="C15">
        <v>6</v>
      </c>
      <c r="D15" s="5" cm="1">
        <f t="array" ref="D15">C15/_xlfn.IFS(B15="bronze",519,B15="silver",14010,B15="gold",1725,B15="platinum",12)</f>
        <v>4.2826552462526765E-4</v>
      </c>
      <c r="E15">
        <v>6</v>
      </c>
      <c r="F15">
        <f t="shared" si="0"/>
        <v>1</v>
      </c>
      <c r="G15" s="3">
        <v>0</v>
      </c>
      <c r="H15" s="3">
        <v>0</v>
      </c>
      <c r="J15" s="3">
        <f t="shared" si="1"/>
        <v>0</v>
      </c>
      <c r="K15" s="3" t="e">
        <f t="shared" si="3"/>
        <v>#DIV/0!</v>
      </c>
    </row>
    <row r="16" spans="1:19" ht="20" customHeight="1" x14ac:dyDescent="0.15">
      <c r="A16" t="s">
        <v>10</v>
      </c>
      <c r="B16" t="s">
        <v>9</v>
      </c>
      <c r="C16">
        <v>528</v>
      </c>
      <c r="D16" s="5" cm="1">
        <f t="array" ref="D16">C16/_xlfn.IFS(B16="bronze",519,B16="silver",14010,B16="gold",1725,B16="platinum",12)</f>
        <v>3.7687366167023555E-2</v>
      </c>
      <c r="E16">
        <v>1041</v>
      </c>
      <c r="F16">
        <f t="shared" si="0"/>
        <v>2</v>
      </c>
      <c r="G16" s="3">
        <v>176088.503</v>
      </c>
      <c r="H16" s="3">
        <v>105653.1018</v>
      </c>
      <c r="I16" s="3">
        <f t="shared" si="2"/>
        <v>169.15322094140248</v>
      </c>
      <c r="J16" s="3">
        <f t="shared" si="1"/>
        <v>333.50095265151515</v>
      </c>
      <c r="K16" s="3">
        <f t="shared" si="3"/>
        <v>0.6</v>
      </c>
      <c r="L16">
        <v>0.146509746479</v>
      </c>
    </row>
    <row r="17" spans="1:12" ht="20" customHeight="1" x14ac:dyDescent="0.15">
      <c r="A17" t="s">
        <v>10</v>
      </c>
      <c r="B17" t="s">
        <v>11</v>
      </c>
      <c r="C17">
        <v>30</v>
      </c>
      <c r="D17" s="5" cm="1">
        <f t="array" ref="D17">C17/_xlfn.IFS(B17="bronze",519,B17="silver",14010,B17="gold",1725,B17="platinum",12)</f>
        <v>5.7803468208092484E-2</v>
      </c>
      <c r="E17">
        <v>41</v>
      </c>
      <c r="F17">
        <f t="shared" si="0"/>
        <v>1</v>
      </c>
      <c r="G17" s="3">
        <v>7146.4989999999998</v>
      </c>
      <c r="H17" s="3">
        <v>3573.2494999999999</v>
      </c>
      <c r="I17" s="3">
        <f t="shared" si="2"/>
        <v>174.30485365853659</v>
      </c>
      <c r="J17" s="3">
        <f t="shared" si="1"/>
        <v>238.21663333333333</v>
      </c>
      <c r="K17" s="3">
        <f t="shared" si="3"/>
        <v>0.5</v>
      </c>
      <c r="L17">
        <v>0.15138750000000001</v>
      </c>
    </row>
    <row r="18" spans="1:12" ht="20" customHeight="1" x14ac:dyDescent="0.15">
      <c r="A18" t="s">
        <v>10</v>
      </c>
      <c r="B18" t="s">
        <v>8</v>
      </c>
      <c r="C18">
        <v>84</v>
      </c>
      <c r="D18" s="5" cm="1">
        <f t="array" ref="D18">C18/_xlfn.IFS(B18="bronze",519,B18="silver",14010,B18="gold",1725,B18="platinum",12)</f>
        <v>4.8695652173913043E-2</v>
      </c>
      <c r="E18">
        <v>187</v>
      </c>
      <c r="F18">
        <f t="shared" si="0"/>
        <v>2</v>
      </c>
      <c r="G18" s="3">
        <v>30528.848000000002</v>
      </c>
      <c r="H18" s="3">
        <v>21370.193599999999</v>
      </c>
      <c r="I18" s="3">
        <f t="shared" si="2"/>
        <v>163.25587165775403</v>
      </c>
      <c r="J18" s="3">
        <f t="shared" si="1"/>
        <v>363.43866666666668</v>
      </c>
      <c r="K18" s="3">
        <f t="shared" si="3"/>
        <v>0.7</v>
      </c>
      <c r="L18">
        <v>0.138416531915</v>
      </c>
    </row>
    <row r="19" spans="1:12" ht="20" customHeight="1" x14ac:dyDescent="0.15">
      <c r="A19" t="s">
        <v>18</v>
      </c>
      <c r="B19" t="s">
        <v>8</v>
      </c>
      <c r="C19">
        <v>10</v>
      </c>
      <c r="D19" s="5" cm="1">
        <f t="array" ref="D19">C19/_xlfn.IFS(B19="bronze",519,B19="silver",14010,B19="gold",1725,B19="platinum",12)</f>
        <v>5.7971014492753624E-3</v>
      </c>
      <c r="E19">
        <v>23</v>
      </c>
      <c r="F19">
        <f t="shared" si="0"/>
        <v>2</v>
      </c>
      <c r="G19" s="3">
        <v>3890.8850000000002</v>
      </c>
      <c r="H19" s="3">
        <v>2723.6194999999998</v>
      </c>
      <c r="I19" s="3">
        <f t="shared" si="2"/>
        <v>169.16891304347828</v>
      </c>
      <c r="J19" s="3">
        <f t="shared" si="1"/>
        <v>389.08850000000001</v>
      </c>
      <c r="K19" s="3">
        <f t="shared" si="3"/>
        <v>0.7</v>
      </c>
      <c r="L19">
        <v>0.144097375</v>
      </c>
    </row>
    <row r="20" spans="1:12" ht="20" customHeight="1" x14ac:dyDescent="0.15">
      <c r="A20" t="s">
        <v>18</v>
      </c>
      <c r="B20" t="s">
        <v>9</v>
      </c>
      <c r="C20">
        <v>94</v>
      </c>
      <c r="D20" s="5" cm="1">
        <f t="array" ref="D20">C20/_xlfn.IFS(B20="bronze",519,B20="silver",14010,B20="gold",1725,B20="platinum",12)</f>
        <v>6.7094932191291935E-3</v>
      </c>
      <c r="E20">
        <v>172</v>
      </c>
      <c r="F20">
        <f t="shared" si="0"/>
        <v>2</v>
      </c>
      <c r="G20" s="3">
        <v>31375.420999999998</v>
      </c>
      <c r="H20" s="3">
        <v>18825.2526</v>
      </c>
      <c r="I20" s="3">
        <f t="shared" si="2"/>
        <v>182.415238372093</v>
      </c>
      <c r="J20" s="3">
        <f t="shared" si="1"/>
        <v>333.78107446808508</v>
      </c>
      <c r="K20" s="3">
        <f t="shared" si="3"/>
        <v>0.6</v>
      </c>
      <c r="L20">
        <v>0.150511245283</v>
      </c>
    </row>
    <row r="21" spans="1:12" ht="20" customHeight="1" x14ac:dyDescent="0.15">
      <c r="A21" t="s">
        <v>18</v>
      </c>
      <c r="B21" t="s">
        <v>11</v>
      </c>
      <c r="C21">
        <v>1</v>
      </c>
      <c r="D21" s="5" cm="1">
        <f t="array" ref="D21">C21/_xlfn.IFS(B21="bronze",519,B21="silver",14010,B21="gold",1725,B21="platinum",12)</f>
        <v>1.9267822736030828E-3</v>
      </c>
      <c r="E21">
        <v>1</v>
      </c>
      <c r="F21">
        <f t="shared" si="0"/>
        <v>1</v>
      </c>
      <c r="G21" s="3">
        <v>300.88499999999999</v>
      </c>
      <c r="H21" s="3">
        <v>150.4425</v>
      </c>
      <c r="I21" s="3">
        <f t="shared" si="2"/>
        <v>300.88499999999999</v>
      </c>
      <c r="J21" s="3">
        <f t="shared" si="1"/>
        <v>300.88499999999999</v>
      </c>
      <c r="K21" s="3">
        <f t="shared" si="3"/>
        <v>0.5</v>
      </c>
    </row>
    <row r="22" spans="1:12" ht="20" customHeight="1" x14ac:dyDescent="0.15">
      <c r="A22" t="s">
        <v>17</v>
      </c>
      <c r="B22" t="s">
        <v>9</v>
      </c>
      <c r="C22">
        <v>25</v>
      </c>
      <c r="D22" s="5" cm="1">
        <f t="array" ref="D22">C22/_xlfn.IFS(B22="bronze",519,B22="silver",14010,B22="gold",1725,B22="platinum",12)</f>
        <v>1.7844396859386152E-3</v>
      </c>
      <c r="E22">
        <v>254</v>
      </c>
      <c r="F22">
        <f t="shared" si="0"/>
        <v>10</v>
      </c>
      <c r="G22" s="3">
        <v>22139.152999999998</v>
      </c>
      <c r="H22" s="3">
        <v>13283.4918</v>
      </c>
      <c r="I22" s="3">
        <f t="shared" si="2"/>
        <v>87.162019685039368</v>
      </c>
      <c r="J22" s="3">
        <f t="shared" si="1"/>
        <v>885.56611999999996</v>
      </c>
      <c r="K22" s="3">
        <f t="shared" si="3"/>
        <v>0.6</v>
      </c>
      <c r="L22">
        <v>1.3019956521739999</v>
      </c>
    </row>
    <row r="23" spans="1:12" ht="20" customHeight="1" x14ac:dyDescent="0.15">
      <c r="A23" t="s">
        <v>17</v>
      </c>
      <c r="B23" t="s">
        <v>8</v>
      </c>
      <c r="C23">
        <v>1</v>
      </c>
      <c r="D23" s="5" cm="1">
        <f t="array" ref="D23">C23/_xlfn.IFS(B23="bronze",519,B23="silver",14010,B23="gold",1725,B23="platinum",12)</f>
        <v>5.7971014492753622E-4</v>
      </c>
      <c r="E23">
        <v>11</v>
      </c>
      <c r="F23">
        <f t="shared" si="0"/>
        <v>11</v>
      </c>
      <c r="G23" s="3">
        <v>657.27</v>
      </c>
      <c r="H23" s="3">
        <v>460.089</v>
      </c>
      <c r="I23" s="3">
        <f t="shared" si="2"/>
        <v>59.75181818181818</v>
      </c>
      <c r="J23" s="3">
        <f t="shared" si="1"/>
        <v>657.27</v>
      </c>
      <c r="K23" s="3">
        <f t="shared" si="3"/>
        <v>0.70000000000000007</v>
      </c>
      <c r="L23">
        <v>1</v>
      </c>
    </row>
    <row r="24" spans="1:12" ht="20" customHeight="1" x14ac:dyDescent="0.15">
      <c r="A24" t="s">
        <v>20</v>
      </c>
      <c r="B24" t="s">
        <v>9</v>
      </c>
      <c r="C24">
        <v>37</v>
      </c>
      <c r="D24" s="5" cm="1">
        <f t="array" ref="D24">C24/_xlfn.IFS(B24="bronze",519,B24="silver",14010,B24="gold",1725,B24="platinum",12)</f>
        <v>2.6409707351891507E-3</v>
      </c>
      <c r="E24">
        <v>61</v>
      </c>
      <c r="F24">
        <f t="shared" si="0"/>
        <v>2</v>
      </c>
      <c r="G24" s="3">
        <v>11746.315000000001</v>
      </c>
      <c r="H24" s="3">
        <v>7047.7889999999998</v>
      </c>
      <c r="I24" s="3">
        <f t="shared" si="2"/>
        <v>192.56254098360657</v>
      </c>
      <c r="J24" s="3">
        <f t="shared" si="1"/>
        <v>317.46797297297297</v>
      </c>
      <c r="K24" s="3">
        <f t="shared" si="3"/>
        <v>0.6</v>
      </c>
      <c r="L24">
        <v>0.15109837500000001</v>
      </c>
    </row>
    <row r="25" spans="1:12" ht="20" customHeight="1" x14ac:dyDescent="0.15">
      <c r="A25" t="s">
        <v>23</v>
      </c>
      <c r="B25" t="s">
        <v>9</v>
      </c>
      <c r="C25">
        <v>856</v>
      </c>
      <c r="D25" s="5" cm="1">
        <f t="array" ref="D25">C25/_xlfn.IFS(B25="bronze",519,B25="silver",14010,B25="gold",1725,B25="platinum",12)</f>
        <v>6.1099214846538186E-2</v>
      </c>
      <c r="E25">
        <v>862</v>
      </c>
      <c r="F25">
        <f t="shared" si="0"/>
        <v>1</v>
      </c>
      <c r="G25" s="3">
        <v>155578.67499999999</v>
      </c>
      <c r="H25" s="3">
        <v>93347.205000000002</v>
      </c>
      <c r="I25" s="3">
        <f t="shared" si="2"/>
        <v>180.48570185614847</v>
      </c>
      <c r="J25" s="3">
        <f t="shared" si="1"/>
        <v>181.75078855140185</v>
      </c>
      <c r="K25" s="3">
        <f t="shared" si="3"/>
        <v>0.60000000000000009</v>
      </c>
      <c r="L25">
        <v>2</v>
      </c>
    </row>
    <row r="26" spans="1:12" ht="20" customHeight="1" x14ac:dyDescent="0.15">
      <c r="A26" t="s">
        <v>23</v>
      </c>
      <c r="B26" t="s">
        <v>22</v>
      </c>
      <c r="C26">
        <v>3</v>
      </c>
      <c r="D26" s="5" cm="1">
        <f t="array" ref="D26">C26/_xlfn.IFS(B26="bronze",519,B26="silver",14010,B26="gold",1725,B26="platinum",12)</f>
        <v>0.25</v>
      </c>
      <c r="E26">
        <v>3</v>
      </c>
      <c r="F26">
        <f t="shared" si="0"/>
        <v>1</v>
      </c>
      <c r="G26" s="3">
        <v>540</v>
      </c>
      <c r="H26" s="3">
        <v>432</v>
      </c>
      <c r="I26" s="3">
        <f t="shared" si="2"/>
        <v>180</v>
      </c>
      <c r="J26" s="3">
        <f t="shared" si="1"/>
        <v>180</v>
      </c>
      <c r="K26" s="3">
        <f t="shared" si="3"/>
        <v>0.8</v>
      </c>
    </row>
    <row r="27" spans="1:12" ht="20" customHeight="1" x14ac:dyDescent="0.15">
      <c r="A27" t="s">
        <v>23</v>
      </c>
      <c r="B27" t="s">
        <v>11</v>
      </c>
      <c r="C27">
        <v>40</v>
      </c>
      <c r="D27" s="5" cm="1">
        <f t="array" ref="D27">C27/_xlfn.IFS(B27="bronze",519,B27="silver",14010,B27="gold",1725,B27="platinum",12)</f>
        <v>7.7071290944123308E-2</v>
      </c>
      <c r="E27">
        <v>40</v>
      </c>
      <c r="F27">
        <f t="shared" si="0"/>
        <v>1</v>
      </c>
      <c r="G27" s="3">
        <v>7330.9650000000001</v>
      </c>
      <c r="H27" s="3">
        <v>3665.4825000000001</v>
      </c>
      <c r="I27" s="3">
        <f t="shared" si="2"/>
        <v>183.274125</v>
      </c>
      <c r="J27" s="3">
        <f t="shared" si="1"/>
        <v>183.274125</v>
      </c>
      <c r="K27" s="3">
        <f t="shared" si="3"/>
        <v>0.5</v>
      </c>
    </row>
    <row r="28" spans="1:12" ht="20" customHeight="1" x14ac:dyDescent="0.15">
      <c r="A28" t="s">
        <v>23</v>
      </c>
      <c r="B28" t="s">
        <v>8</v>
      </c>
      <c r="C28">
        <v>25</v>
      </c>
      <c r="D28" s="5" cm="1">
        <f t="array" ref="D28">C28/_xlfn.IFS(B28="bronze",519,B28="silver",14010,B28="gold",1725,B28="platinum",12)</f>
        <v>1.4492753623188406E-2</v>
      </c>
      <c r="E28">
        <v>25</v>
      </c>
      <c r="F28">
        <f t="shared" si="0"/>
        <v>1</v>
      </c>
      <c r="G28" s="3">
        <v>4448.6549999999997</v>
      </c>
      <c r="H28" s="3">
        <v>3114.0585000000001</v>
      </c>
      <c r="I28" s="3">
        <f t="shared" si="2"/>
        <v>177.94619999999998</v>
      </c>
      <c r="J28" s="3">
        <f t="shared" si="1"/>
        <v>177.94619999999998</v>
      </c>
      <c r="K28" s="3">
        <f t="shared" si="3"/>
        <v>0.70000000000000007</v>
      </c>
    </row>
    <row r="29" spans="1:12" ht="20" customHeight="1" x14ac:dyDescent="0.15">
      <c r="A29" t="s">
        <v>27</v>
      </c>
      <c r="B29" t="s">
        <v>9</v>
      </c>
      <c r="C29">
        <v>3</v>
      </c>
      <c r="D29" s="5" cm="1">
        <f t="array" ref="D29">C29/_xlfn.IFS(B29="bronze",519,B29="silver",14010,B29="gold",1725,B29="platinum",12)</f>
        <v>2.1413276231263382E-4</v>
      </c>
      <c r="E29">
        <v>4</v>
      </c>
      <c r="F29">
        <f t="shared" si="0"/>
        <v>1</v>
      </c>
      <c r="G29" s="3">
        <v>459</v>
      </c>
      <c r="H29" s="3">
        <v>275.39999999999998</v>
      </c>
      <c r="I29" s="3">
        <f t="shared" si="2"/>
        <v>114.75</v>
      </c>
      <c r="J29" s="3">
        <f t="shared" si="1"/>
        <v>153</v>
      </c>
      <c r="K29" s="3">
        <f t="shared" si="3"/>
        <v>0.6</v>
      </c>
      <c r="L29">
        <v>2</v>
      </c>
    </row>
    <row r="30" spans="1:12" ht="20" customHeight="1" x14ac:dyDescent="0.15">
      <c r="A30" t="s">
        <v>15</v>
      </c>
      <c r="B30" t="s">
        <v>8</v>
      </c>
      <c r="C30">
        <v>305</v>
      </c>
      <c r="D30" s="5" cm="1">
        <f t="array" ref="D30">C30/_xlfn.IFS(B30="bronze",519,B30="silver",14010,B30="gold",1725,B30="platinum",12)</f>
        <v>0.17681159420289855</v>
      </c>
      <c r="E30">
        <v>2133</v>
      </c>
      <c r="F30">
        <f t="shared" si="0"/>
        <v>7</v>
      </c>
      <c r="G30" s="3">
        <v>68910.365000000005</v>
      </c>
      <c r="H30" s="3">
        <v>48237.255499999999</v>
      </c>
      <c r="I30" s="3">
        <f t="shared" si="2"/>
        <v>32.306781528363807</v>
      </c>
      <c r="J30" s="3">
        <f t="shared" si="1"/>
        <v>225.93562295081969</v>
      </c>
      <c r="K30" s="3">
        <f t="shared" si="3"/>
        <v>0.7</v>
      </c>
      <c r="L30">
        <v>1.325753265625</v>
      </c>
    </row>
    <row r="31" spans="1:12" ht="20" customHeight="1" x14ac:dyDescent="0.15">
      <c r="A31" t="s">
        <v>15</v>
      </c>
      <c r="B31" t="s">
        <v>11</v>
      </c>
      <c r="C31">
        <v>55</v>
      </c>
      <c r="D31" s="5" cm="1">
        <f t="array" ref="D31">C31/_xlfn.IFS(B31="bronze",519,B31="silver",14010,B31="gold",1725,B31="platinum",12)</f>
        <v>0.10597302504816955</v>
      </c>
      <c r="E31">
        <v>197</v>
      </c>
      <c r="F31">
        <f t="shared" si="0"/>
        <v>4</v>
      </c>
      <c r="G31" s="3">
        <v>6364.6949999999997</v>
      </c>
      <c r="H31" s="3">
        <v>3182.3474999999999</v>
      </c>
      <c r="I31" s="3">
        <f t="shared" si="2"/>
        <v>32.308096446700503</v>
      </c>
      <c r="J31" s="3">
        <f t="shared" si="1"/>
        <v>115.72172727272726</v>
      </c>
      <c r="K31" s="3">
        <f t="shared" si="3"/>
        <v>0.5</v>
      </c>
      <c r="L31">
        <v>1.207302304348</v>
      </c>
    </row>
    <row r="32" spans="1:12" ht="20" customHeight="1" x14ac:dyDescent="0.15">
      <c r="A32" t="s">
        <v>15</v>
      </c>
      <c r="B32" t="s">
        <v>9</v>
      </c>
      <c r="C32">
        <v>2613</v>
      </c>
      <c r="D32" s="5" cm="1">
        <f t="array" ref="D32">C32/_xlfn.IFS(B32="bronze",519,B32="silver",14010,B32="gold",1725,B32="platinum",12)</f>
        <v>0.18650963597430406</v>
      </c>
      <c r="E32">
        <v>18524</v>
      </c>
      <c r="F32">
        <f t="shared" si="0"/>
        <v>7</v>
      </c>
      <c r="G32" s="3">
        <v>617834.98499999999</v>
      </c>
      <c r="H32" s="3">
        <v>370700.99099999998</v>
      </c>
      <c r="I32" s="3">
        <f t="shared" si="2"/>
        <v>33.353216637875185</v>
      </c>
      <c r="J32" s="3">
        <f t="shared" si="1"/>
        <v>236.44660734787601</v>
      </c>
      <c r="K32" s="3">
        <f t="shared" si="3"/>
        <v>0.6</v>
      </c>
      <c r="L32">
        <v>1.2442013185009999</v>
      </c>
    </row>
    <row r="33" spans="1:12" ht="20" customHeight="1" x14ac:dyDescent="0.15">
      <c r="A33" t="s">
        <v>19</v>
      </c>
      <c r="B33" t="s">
        <v>9</v>
      </c>
      <c r="C33">
        <v>14</v>
      </c>
      <c r="D33" s="5" cm="1">
        <f t="array" ref="D33">C33/_xlfn.IFS(B33="bronze",519,B33="silver",14010,B33="gold",1725,B33="platinum",12)</f>
        <v>9.9928622412562458E-4</v>
      </c>
      <c r="E33">
        <v>61</v>
      </c>
      <c r="F33">
        <f t="shared" si="0"/>
        <v>4</v>
      </c>
      <c r="G33" s="3">
        <v>15446.045</v>
      </c>
      <c r="H33" s="3">
        <v>9267.6270000000004</v>
      </c>
      <c r="I33" s="3">
        <f t="shared" si="2"/>
        <v>253.21385245901641</v>
      </c>
      <c r="J33" s="3">
        <f t="shared" si="1"/>
        <v>1103.2889285714286</v>
      </c>
      <c r="K33" s="3">
        <f t="shared" si="3"/>
        <v>0.6</v>
      </c>
      <c r="L33">
        <v>1.5095238333330001</v>
      </c>
    </row>
    <row r="34" spans="1:12" ht="20" customHeight="1" x14ac:dyDescent="0.15">
      <c r="A34" t="s">
        <v>19</v>
      </c>
      <c r="B34" t="s">
        <v>22</v>
      </c>
      <c r="C34">
        <v>3</v>
      </c>
      <c r="D34" s="5" cm="1">
        <f t="array" ref="D34">C34/_xlfn.IFS(B34="bronze",519,B34="silver",14010,B34="gold",1725,B34="platinum",12)</f>
        <v>0.25</v>
      </c>
      <c r="E34">
        <v>24</v>
      </c>
      <c r="F34">
        <f t="shared" ref="F34:F53" si="4">ROUND(E34/C34,0)</f>
        <v>8</v>
      </c>
      <c r="G34" s="3">
        <v>4758.75</v>
      </c>
      <c r="H34" s="3">
        <v>3807</v>
      </c>
      <c r="I34" s="3">
        <f t="shared" si="2"/>
        <v>198.28125</v>
      </c>
      <c r="J34" s="3">
        <f t="shared" ref="J34:J53" si="5">G34/C34</f>
        <v>1586.25</v>
      </c>
      <c r="K34" s="3">
        <f t="shared" si="3"/>
        <v>0.8</v>
      </c>
      <c r="L34">
        <v>1.130719</v>
      </c>
    </row>
    <row r="35" spans="1:12" ht="20" customHeight="1" x14ac:dyDescent="0.15">
      <c r="A35" t="s">
        <v>19</v>
      </c>
      <c r="B35" t="s">
        <v>8</v>
      </c>
      <c r="C35">
        <v>1</v>
      </c>
      <c r="D35" s="5" cm="1">
        <f t="array" ref="D35">C35/_xlfn.IFS(B35="bronze",519,B35="silver",14010,B35="gold",1725,B35="platinum",12)</f>
        <v>5.7971014492753622E-4</v>
      </c>
      <c r="E35">
        <v>14</v>
      </c>
      <c r="F35">
        <f t="shared" si="4"/>
        <v>14</v>
      </c>
      <c r="G35" s="3">
        <v>2294.38</v>
      </c>
      <c r="H35" s="3">
        <v>1606.066</v>
      </c>
      <c r="I35" s="3">
        <f t="shared" si="2"/>
        <v>163.88428571428571</v>
      </c>
      <c r="J35" s="3">
        <f t="shared" si="5"/>
        <v>2294.38</v>
      </c>
      <c r="K35" s="3">
        <f t="shared" si="3"/>
        <v>0.7</v>
      </c>
      <c r="L35">
        <v>1.0769230000000001</v>
      </c>
    </row>
    <row r="36" spans="1:12" ht="20" customHeight="1" x14ac:dyDescent="0.15">
      <c r="A36" t="s">
        <v>13</v>
      </c>
      <c r="B36" t="s">
        <v>9</v>
      </c>
      <c r="C36">
        <v>490</v>
      </c>
      <c r="D36" s="5" cm="1">
        <f t="array" ref="D36">C36/_xlfn.IFS(B36="bronze",519,B36="silver",14010,B36="gold",1725,B36="platinum",12)</f>
        <v>3.4975017844396862E-2</v>
      </c>
      <c r="E36">
        <v>959</v>
      </c>
      <c r="F36">
        <f t="shared" si="4"/>
        <v>2</v>
      </c>
      <c r="G36" s="3">
        <v>242358.75399999999</v>
      </c>
      <c r="H36" s="3">
        <v>145415.2524</v>
      </c>
      <c r="I36" s="3">
        <f t="shared" si="2"/>
        <v>252.72028571428569</v>
      </c>
      <c r="J36" s="3">
        <f t="shared" si="5"/>
        <v>494.60970204081627</v>
      </c>
      <c r="K36" s="3">
        <f t="shared" si="3"/>
        <v>0.6</v>
      </c>
      <c r="L36">
        <v>0.151725014652</v>
      </c>
    </row>
    <row r="37" spans="1:12" ht="20" customHeight="1" x14ac:dyDescent="0.15">
      <c r="A37" t="s">
        <v>13</v>
      </c>
      <c r="B37" t="s">
        <v>22</v>
      </c>
      <c r="C37">
        <v>2</v>
      </c>
      <c r="D37" s="5" cm="1">
        <f t="array" ref="D37">C37/_xlfn.IFS(B37="bronze",519,B37="silver",14010,B37="gold",1725,B37="platinum",12)</f>
        <v>0.16666666666666666</v>
      </c>
      <c r="E37">
        <v>2</v>
      </c>
      <c r="F37">
        <f t="shared" si="4"/>
        <v>1</v>
      </c>
      <c r="G37" s="3">
        <v>540</v>
      </c>
      <c r="H37" s="3">
        <v>432</v>
      </c>
      <c r="I37" s="3">
        <f t="shared" si="2"/>
        <v>270</v>
      </c>
      <c r="J37" s="3">
        <f t="shared" si="5"/>
        <v>270</v>
      </c>
      <c r="K37" s="3">
        <f t="shared" si="3"/>
        <v>0.8</v>
      </c>
    </row>
    <row r="38" spans="1:12" ht="20" customHeight="1" x14ac:dyDescent="0.15">
      <c r="A38" t="s">
        <v>13</v>
      </c>
      <c r="B38" t="s">
        <v>8</v>
      </c>
      <c r="C38">
        <v>80</v>
      </c>
      <c r="D38" s="5" cm="1">
        <f t="array" ref="D38">C38/_xlfn.IFS(B38="bronze",519,B38="silver",14010,B38="gold",1725,B38="platinum",12)</f>
        <v>4.6376811594202899E-2</v>
      </c>
      <c r="E38">
        <v>162</v>
      </c>
      <c r="F38">
        <f t="shared" si="4"/>
        <v>2</v>
      </c>
      <c r="G38" s="3">
        <v>41016.951999999997</v>
      </c>
      <c r="H38" s="3">
        <v>28711.866399999999</v>
      </c>
      <c r="I38" s="3">
        <f t="shared" si="2"/>
        <v>253.19106172839506</v>
      </c>
      <c r="J38" s="3">
        <f t="shared" si="5"/>
        <v>512.71190000000001</v>
      </c>
      <c r="K38" s="3">
        <f t="shared" si="3"/>
        <v>0.70000000000000007</v>
      </c>
      <c r="L38">
        <v>0.140057791667</v>
      </c>
    </row>
    <row r="39" spans="1:12" ht="20" customHeight="1" x14ac:dyDescent="0.15">
      <c r="A39" t="s">
        <v>13</v>
      </c>
      <c r="B39" t="s">
        <v>11</v>
      </c>
      <c r="C39">
        <v>11</v>
      </c>
      <c r="D39" s="5" cm="1">
        <f t="array" ref="D39">C39/_xlfn.IFS(B39="bronze",519,B39="silver",14010,B39="gold",1725,B39="platinum",12)</f>
        <v>2.119460500963391E-2</v>
      </c>
      <c r="E39">
        <v>15</v>
      </c>
      <c r="F39">
        <f t="shared" si="4"/>
        <v>1</v>
      </c>
      <c r="G39" s="3">
        <v>4002.98</v>
      </c>
      <c r="H39" s="3">
        <v>2001.49</v>
      </c>
      <c r="I39" s="3">
        <f t="shared" si="2"/>
        <v>266.86533333333335</v>
      </c>
      <c r="J39" s="3">
        <f t="shared" si="5"/>
        <v>363.90727272727275</v>
      </c>
      <c r="K39" s="3">
        <f t="shared" si="3"/>
        <v>0.5</v>
      </c>
      <c r="L39">
        <v>0.17424249999999999</v>
      </c>
    </row>
    <row r="40" spans="1:12" ht="20" customHeight="1" x14ac:dyDescent="0.15">
      <c r="A40" t="s">
        <v>12</v>
      </c>
      <c r="B40" t="s">
        <v>9</v>
      </c>
      <c r="C40">
        <v>2876</v>
      </c>
      <c r="D40" s="5" cm="1">
        <f t="array" ref="D40">C40/_xlfn.IFS(B40="bronze",519,B40="silver",14010,B40="gold",1725,B40="platinum",12)</f>
        <v>0.20528194147037829</v>
      </c>
      <c r="E40">
        <v>5393</v>
      </c>
      <c r="F40">
        <f t="shared" si="4"/>
        <v>2</v>
      </c>
      <c r="G40" s="3">
        <v>1772808.2350000001</v>
      </c>
      <c r="H40" s="3">
        <v>1063684.9410000001</v>
      </c>
      <c r="I40" s="3">
        <f t="shared" si="2"/>
        <v>328.72394492861116</v>
      </c>
      <c r="J40" s="3">
        <f t="shared" si="5"/>
        <v>616.41454624478445</v>
      </c>
      <c r="K40" s="3">
        <f t="shared" si="3"/>
        <v>0.6</v>
      </c>
      <c r="L40">
        <v>0.14804929818400001</v>
      </c>
    </row>
    <row r="41" spans="1:12" ht="20" customHeight="1" x14ac:dyDescent="0.15">
      <c r="A41" t="s">
        <v>12</v>
      </c>
      <c r="B41" t="s">
        <v>11</v>
      </c>
      <c r="C41">
        <v>223</v>
      </c>
      <c r="D41" s="5" cm="1">
        <f t="array" ref="D41">C41/_xlfn.IFS(B41="bronze",519,B41="silver",14010,B41="gold",1725,B41="platinum",12)</f>
        <v>0.4296724470134875</v>
      </c>
      <c r="E41">
        <v>283</v>
      </c>
      <c r="F41">
        <f t="shared" si="4"/>
        <v>1</v>
      </c>
      <c r="G41" s="3">
        <v>98137.524999999994</v>
      </c>
      <c r="H41" s="3">
        <v>49068.762499999997</v>
      </c>
      <c r="I41" s="3">
        <f t="shared" si="2"/>
        <v>346.77570671378089</v>
      </c>
      <c r="J41" s="3">
        <f t="shared" si="5"/>
        <v>440.07858744394616</v>
      </c>
      <c r="K41" s="3">
        <f t="shared" si="3"/>
        <v>0.5</v>
      </c>
      <c r="L41">
        <v>0.16544796226399999</v>
      </c>
    </row>
    <row r="42" spans="1:12" ht="20" customHeight="1" x14ac:dyDescent="0.15">
      <c r="A42" t="s">
        <v>12</v>
      </c>
      <c r="B42" t="s">
        <v>8</v>
      </c>
      <c r="C42">
        <v>393</v>
      </c>
      <c r="D42" s="5" cm="1">
        <f t="array" ref="D42">C42/_xlfn.IFS(B42="bronze",519,B42="silver",14010,B42="gold",1725,B42="platinum",12)</f>
        <v>0.22782608695652173</v>
      </c>
      <c r="E42">
        <v>804</v>
      </c>
      <c r="F42">
        <f t="shared" si="4"/>
        <v>2</v>
      </c>
      <c r="G42" s="3">
        <v>259504.84</v>
      </c>
      <c r="H42" s="3">
        <v>181653.38800000001</v>
      </c>
      <c r="I42" s="3">
        <f t="shared" si="2"/>
        <v>322.76721393034825</v>
      </c>
      <c r="J42" s="3">
        <f t="shared" si="5"/>
        <v>660.31765903307883</v>
      </c>
      <c r="K42" s="3">
        <f t="shared" si="3"/>
        <v>0.70000000000000007</v>
      </c>
      <c r="L42">
        <v>0.14780550697700001</v>
      </c>
    </row>
    <row r="43" spans="1:12" ht="20" customHeight="1" x14ac:dyDescent="0.15">
      <c r="A43" t="s">
        <v>12</v>
      </c>
      <c r="B43" t="s">
        <v>22</v>
      </c>
      <c r="C43">
        <v>1</v>
      </c>
      <c r="D43" s="5" cm="1">
        <f t="array" ref="D43">C43/_xlfn.IFS(B43="bronze",519,B43="silver",14010,B43="gold",1725,B43="platinum",12)</f>
        <v>8.3333333333333329E-2</v>
      </c>
      <c r="E43">
        <v>2</v>
      </c>
      <c r="F43">
        <f t="shared" si="4"/>
        <v>2</v>
      </c>
      <c r="G43" s="3">
        <v>720</v>
      </c>
      <c r="H43" s="3">
        <v>576</v>
      </c>
      <c r="I43" s="3">
        <f t="shared" si="2"/>
        <v>360</v>
      </c>
      <c r="J43" s="3">
        <f t="shared" si="5"/>
        <v>720</v>
      </c>
      <c r="K43" s="3">
        <f t="shared" si="3"/>
        <v>0.8</v>
      </c>
      <c r="L43">
        <v>0.16666700000000001</v>
      </c>
    </row>
    <row r="44" spans="1:12" ht="20" customHeight="1" x14ac:dyDescent="0.15">
      <c r="A44" t="s">
        <v>24</v>
      </c>
      <c r="B44" t="s">
        <v>9</v>
      </c>
      <c r="C44">
        <v>66</v>
      </c>
      <c r="D44" s="5" cm="1">
        <f t="array" ref="D44">C44/_xlfn.IFS(B44="bronze",519,B44="silver",14010,B44="gold",1725,B44="platinum",12)</f>
        <v>4.7109207708779443E-3</v>
      </c>
      <c r="E44">
        <v>67</v>
      </c>
      <c r="F44">
        <f t="shared" si="4"/>
        <v>1</v>
      </c>
      <c r="G44" s="3">
        <v>13856.156999999999</v>
      </c>
      <c r="H44" s="3">
        <v>8313.6941999999999</v>
      </c>
      <c r="I44" s="3">
        <f t="shared" si="2"/>
        <v>206.8083134328358</v>
      </c>
      <c r="J44" s="3">
        <f t="shared" si="5"/>
        <v>209.94177272727271</v>
      </c>
      <c r="K44" s="3">
        <f t="shared" si="3"/>
        <v>0.6</v>
      </c>
      <c r="L44">
        <v>0.5</v>
      </c>
    </row>
    <row r="45" spans="1:12" ht="20" customHeight="1" x14ac:dyDescent="0.15">
      <c r="A45" t="s">
        <v>24</v>
      </c>
      <c r="B45" t="s">
        <v>8</v>
      </c>
      <c r="C45">
        <v>2</v>
      </c>
      <c r="D45" s="5" cm="1">
        <f t="array" ref="D45">C45/_xlfn.IFS(B45="bronze",519,B45="silver",14010,B45="gold",1725,B45="platinum",12)</f>
        <v>1.1594202898550724E-3</v>
      </c>
      <c r="E45">
        <v>2</v>
      </c>
      <c r="F45">
        <f t="shared" si="4"/>
        <v>1</v>
      </c>
      <c r="G45" s="3">
        <v>269.95600000000002</v>
      </c>
      <c r="H45" s="3">
        <v>188.9692</v>
      </c>
      <c r="I45" s="3">
        <f t="shared" si="2"/>
        <v>134.97800000000001</v>
      </c>
      <c r="J45" s="3">
        <f t="shared" si="5"/>
        <v>134.97800000000001</v>
      </c>
      <c r="K45" s="3">
        <f t="shared" si="3"/>
        <v>0.7</v>
      </c>
    </row>
    <row r="46" spans="1:12" ht="20" customHeight="1" x14ac:dyDescent="0.15">
      <c r="A46" t="s">
        <v>24</v>
      </c>
      <c r="B46" t="s">
        <v>11</v>
      </c>
      <c r="C46">
        <v>1</v>
      </c>
      <c r="D46" s="5" cm="1">
        <f t="array" ref="D46">C46/_xlfn.IFS(B46="bronze",519,B46="silver",14010,B46="gold",1725,B46="platinum",12)</f>
        <v>1.9267822736030828E-3</v>
      </c>
      <c r="E46">
        <v>1</v>
      </c>
      <c r="F46">
        <f t="shared" si="4"/>
        <v>1</v>
      </c>
      <c r="G46" s="3">
        <v>126.98099999999999</v>
      </c>
      <c r="H46" s="3">
        <v>63.490499999999997</v>
      </c>
      <c r="I46" s="3">
        <f t="shared" si="2"/>
        <v>126.98099999999999</v>
      </c>
      <c r="J46" s="3">
        <f t="shared" si="5"/>
        <v>126.98099999999999</v>
      </c>
      <c r="K46" s="3">
        <f t="shared" si="3"/>
        <v>0.5</v>
      </c>
    </row>
    <row r="47" spans="1:12" ht="20" customHeight="1" x14ac:dyDescent="0.15">
      <c r="A47" t="s">
        <v>24</v>
      </c>
      <c r="B47" t="s">
        <v>22</v>
      </c>
      <c r="C47">
        <v>1</v>
      </c>
      <c r="D47" s="5" cm="1">
        <f t="array" ref="D47">C47/_xlfn.IFS(B47="bronze",519,B47="silver",14010,B47="gold",1725,B47="platinum",12)</f>
        <v>8.3333333333333329E-2</v>
      </c>
      <c r="E47">
        <v>1</v>
      </c>
      <c r="F47">
        <f t="shared" si="4"/>
        <v>1</v>
      </c>
      <c r="G47" s="3">
        <v>234</v>
      </c>
      <c r="H47" s="3">
        <v>187.2</v>
      </c>
      <c r="I47" s="3">
        <f t="shared" si="2"/>
        <v>234</v>
      </c>
      <c r="J47" s="3">
        <f t="shared" si="5"/>
        <v>234</v>
      </c>
      <c r="K47" s="3">
        <f t="shared" si="3"/>
        <v>0.79999999999999993</v>
      </c>
    </row>
    <row r="48" spans="1:12" ht="20" customHeight="1" x14ac:dyDescent="0.15">
      <c r="A48" t="s">
        <v>14</v>
      </c>
      <c r="B48" t="s">
        <v>9</v>
      </c>
      <c r="C48">
        <v>776</v>
      </c>
      <c r="D48" s="5" cm="1">
        <f t="array" ref="D48">C48/_xlfn.IFS(B48="bronze",519,B48="silver",14010,B48="gold",1725,B48="platinum",12)</f>
        <v>5.5389007851534618E-2</v>
      </c>
      <c r="E48">
        <v>2972</v>
      </c>
      <c r="F48">
        <f t="shared" si="4"/>
        <v>4</v>
      </c>
      <c r="G48" s="3">
        <v>231802.30300000001</v>
      </c>
      <c r="H48" s="3">
        <v>139081.3818</v>
      </c>
      <c r="I48" s="3">
        <f t="shared" si="2"/>
        <v>77.995391318977127</v>
      </c>
      <c r="J48" s="3">
        <f t="shared" si="5"/>
        <v>298.71430798969072</v>
      </c>
      <c r="K48" s="3">
        <f t="shared" si="3"/>
        <v>0.6</v>
      </c>
      <c r="L48">
        <v>1.389193773333</v>
      </c>
    </row>
    <row r="49" spans="1:12" ht="20" customHeight="1" x14ac:dyDescent="0.15">
      <c r="A49" t="s">
        <v>14</v>
      </c>
      <c r="B49" t="s">
        <v>11</v>
      </c>
      <c r="C49">
        <v>20</v>
      </c>
      <c r="D49" s="5" cm="1">
        <f t="array" ref="D49">C49/_xlfn.IFS(B49="bronze",519,B49="silver",14010,B49="gold",1725,B49="platinum",12)</f>
        <v>3.8535645472061654E-2</v>
      </c>
      <c r="E49">
        <v>63</v>
      </c>
      <c r="F49">
        <f t="shared" si="4"/>
        <v>3</v>
      </c>
      <c r="G49" s="3">
        <v>4726.68</v>
      </c>
      <c r="H49" s="3">
        <v>2363.34</v>
      </c>
      <c r="I49" s="3">
        <f t="shared" si="2"/>
        <v>75.026666666666671</v>
      </c>
      <c r="J49" s="3">
        <f t="shared" si="5"/>
        <v>236.334</v>
      </c>
      <c r="K49" s="3">
        <f t="shared" si="3"/>
        <v>0.5</v>
      </c>
      <c r="L49">
        <v>1.2468253636360001</v>
      </c>
    </row>
    <row r="50" spans="1:12" ht="20" customHeight="1" x14ac:dyDescent="0.15">
      <c r="A50" t="s">
        <v>14</v>
      </c>
      <c r="B50" t="s">
        <v>8</v>
      </c>
      <c r="C50">
        <v>194</v>
      </c>
      <c r="D50" s="5" cm="1">
        <f t="array" ref="D50">C50/_xlfn.IFS(B50="bronze",519,B50="silver",14010,B50="gold",1725,B50="platinum",12)</f>
        <v>0.11246376811594203</v>
      </c>
      <c r="E50">
        <v>808</v>
      </c>
      <c r="F50">
        <f t="shared" si="4"/>
        <v>4</v>
      </c>
      <c r="G50" s="3">
        <v>64729.357000000004</v>
      </c>
      <c r="H50" s="3">
        <v>45310.549899999998</v>
      </c>
      <c r="I50" s="3">
        <f t="shared" si="2"/>
        <v>80.110590346534664</v>
      </c>
      <c r="J50" s="3">
        <f t="shared" si="5"/>
        <v>333.65647938144332</v>
      </c>
      <c r="K50" s="3">
        <f t="shared" si="3"/>
        <v>0.7</v>
      </c>
      <c r="L50">
        <v>1.3274856785710001</v>
      </c>
    </row>
    <row r="51" spans="1:12" ht="20" customHeight="1" x14ac:dyDescent="0.15">
      <c r="A51" t="s">
        <v>28</v>
      </c>
      <c r="B51" t="s">
        <v>9</v>
      </c>
      <c r="C51">
        <v>2</v>
      </c>
      <c r="D51" s="5" cm="1">
        <f t="array" ref="D51">C51/_xlfn.IFS(B51="bronze",519,B51="silver",14010,B51="gold",1725,B51="platinum",12)</f>
        <v>1.4275517487508923E-4</v>
      </c>
      <c r="E51">
        <v>4</v>
      </c>
      <c r="F51">
        <f t="shared" si="4"/>
        <v>2</v>
      </c>
      <c r="G51" s="3">
        <v>0</v>
      </c>
      <c r="H51" s="3">
        <v>0</v>
      </c>
      <c r="J51" s="3">
        <f t="shared" si="5"/>
        <v>0</v>
      </c>
      <c r="K51" s="3" t="e">
        <f t="shared" si="3"/>
        <v>#DIV/0!</v>
      </c>
      <c r="L51">
        <v>0.125</v>
      </c>
    </row>
    <row r="52" spans="1:12" ht="20" customHeight="1" x14ac:dyDescent="0.15">
      <c r="A52" t="s">
        <v>16</v>
      </c>
      <c r="B52" t="s">
        <v>9</v>
      </c>
      <c r="C52">
        <v>4</v>
      </c>
      <c r="D52" s="5" cm="1">
        <f t="array" ref="D52">C52/_xlfn.IFS(B52="bronze",519,B52="silver",14010,B52="gold",1725,B52="platinum",12)</f>
        <v>2.8551034975017847E-4</v>
      </c>
      <c r="E52">
        <v>5</v>
      </c>
      <c r="F52">
        <f t="shared" si="4"/>
        <v>1</v>
      </c>
      <c r="G52" s="3">
        <v>678.22500000000002</v>
      </c>
      <c r="H52" s="3">
        <v>406.935</v>
      </c>
      <c r="I52" s="3">
        <f t="shared" si="2"/>
        <v>135.64500000000001</v>
      </c>
      <c r="J52" s="3">
        <f t="shared" si="5"/>
        <v>169.55625000000001</v>
      </c>
      <c r="K52" s="3">
        <f t="shared" si="3"/>
        <v>0.6</v>
      </c>
      <c r="L52">
        <v>2</v>
      </c>
    </row>
    <row r="53" spans="1:12" ht="20" customHeight="1" x14ac:dyDescent="0.15">
      <c r="A53" t="s">
        <v>16</v>
      </c>
      <c r="B53" t="s">
        <v>8</v>
      </c>
      <c r="C53">
        <v>3</v>
      </c>
      <c r="D53" s="5" cm="1">
        <f t="array" ref="D53">C53/_xlfn.IFS(B53="bronze",519,B53="silver",14010,B53="gold",1725,B53="platinum",12)</f>
        <v>1.7391304347826088E-3</v>
      </c>
      <c r="E53">
        <v>22</v>
      </c>
      <c r="F53">
        <f t="shared" si="4"/>
        <v>7</v>
      </c>
      <c r="G53" s="3">
        <v>3944.16</v>
      </c>
      <c r="H53" s="3">
        <v>2760.9119999999998</v>
      </c>
      <c r="I53" s="3">
        <f t="shared" si="2"/>
        <v>179.28</v>
      </c>
      <c r="J53" s="3">
        <f t="shared" si="5"/>
        <v>1314.72</v>
      </c>
      <c r="K53" s="3">
        <f t="shared" si="3"/>
        <v>0.7</v>
      </c>
      <c r="L53">
        <v>1.052632</v>
      </c>
    </row>
  </sheetData>
  <autoFilter ref="A1:L53" xr:uid="{00000000-0001-0000-0000-000000000000}">
    <sortState xmlns:xlrd2="http://schemas.microsoft.com/office/spreadsheetml/2017/richdata2" ref="A2:L53">
      <sortCondition descending="1" ref="A1:A53"/>
    </sortState>
  </autoFilter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Serena Surani</cp:lastModifiedBy>
  <dcterms:modified xsi:type="dcterms:W3CDTF">2024-09-06T13:40:43Z</dcterms:modified>
</cp:coreProperties>
</file>