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zmn/PycharmProjects/2017summer/TheGoodStuff/用户召回/"/>
    </mc:Choice>
  </mc:AlternateContent>
  <bookViews>
    <workbookView xWindow="-1980" yWindow="-20560" windowWidth="33180" windowHeight="20040" tabRatio="500" activeTab="1"/>
  </bookViews>
  <sheets>
    <sheet name="取消关注" sheetId="3" r:id="rId1"/>
    <sheet name="Cohort Analysis" sheetId="5" r:id="rId2"/>
    <sheet name="算上用了优惠券" sheetId="29" r:id="rId3"/>
    <sheet name="17-16" sheetId="31" r:id="rId4"/>
    <sheet name="Sheet1" sheetId="28" r:id="rId5"/>
    <sheet name="Sheet2" sheetId="27" r:id="rId6"/>
    <sheet name="6-10天" sheetId="25" r:id="rId7"/>
    <sheet name="controlled_group" sheetId="26" r:id="rId8"/>
    <sheet name="日趋势" sheetId="17" r:id="rId9"/>
    <sheet name="D1" sheetId="19" r:id="rId10"/>
    <sheet name="D6" sheetId="20" r:id="rId11"/>
    <sheet name="Sheet5" sheetId="22" r:id="rId12"/>
    <sheet name="第一层概括" sheetId="21" r:id="rId13"/>
    <sheet name="检查样本容量" sheetId="4" r:id="rId14"/>
  </sheets>
  <definedNames>
    <definedName name="_xlnm._FilterDatabase" localSheetId="11" hidden="1">Sheet5!$A$1:$D$41</definedName>
    <definedName name="_xlnm._FilterDatabase" localSheetId="12" hidden="1">Sheet5!$A$1:$D$41</definedName>
  </definedNames>
  <calcPr calcId="150000" concurrentCalc="0"/>
  <pivotCaches>
    <pivotCache cacheId="0" r:id="rId15"/>
    <pivotCache cacheId="1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8" l="1"/>
  <c r="K20" i="28"/>
  <c r="K21" i="28"/>
  <c r="L20" i="28"/>
  <c r="L21" i="28"/>
  <c r="K19" i="28"/>
  <c r="L18" i="28"/>
  <c r="K18" i="28"/>
  <c r="C17" i="31"/>
  <c r="D17" i="31"/>
  <c r="E17" i="31"/>
  <c r="B17" i="31"/>
  <c r="C16" i="31"/>
  <c r="D16" i="31"/>
  <c r="E16" i="31"/>
  <c r="B16" i="31"/>
  <c r="C15" i="31"/>
  <c r="D15" i="31"/>
  <c r="E15" i="31"/>
  <c r="B15" i="31"/>
  <c r="C14" i="31"/>
  <c r="D14" i="31"/>
  <c r="E14" i="31"/>
  <c r="B14" i="31"/>
  <c r="E48" i="28"/>
  <c r="E29" i="28"/>
  <c r="E30" i="28"/>
  <c r="E50" i="28"/>
  <c r="E31" i="28"/>
  <c r="E32" i="28"/>
  <c r="E33" i="28"/>
  <c r="E34" i="28"/>
  <c r="E35" i="28"/>
  <c r="E36" i="28"/>
  <c r="E37" i="28"/>
  <c r="E38" i="28"/>
  <c r="E51" i="28"/>
  <c r="E39" i="28"/>
  <c r="E40" i="28"/>
  <c r="E41" i="28"/>
  <c r="E42" i="28"/>
  <c r="E43" i="28"/>
  <c r="E44" i="28"/>
  <c r="E22" i="28"/>
  <c r="E49" i="28"/>
  <c r="E23" i="28"/>
  <c r="E24" i="28"/>
  <c r="E25" i="28"/>
  <c r="E26" i="28"/>
  <c r="E27" i="28"/>
  <c r="E28" i="28"/>
  <c r="E21" i="28"/>
  <c r="E14" i="28"/>
  <c r="E15" i="28"/>
  <c r="E16" i="28"/>
  <c r="E17" i="28"/>
  <c r="E18" i="28"/>
  <c r="E19" i="28"/>
  <c r="E20" i="28"/>
  <c r="E13" i="28"/>
  <c r="G6" i="29"/>
  <c r="G7" i="29"/>
  <c r="G8" i="29"/>
  <c r="G9" i="29"/>
  <c r="G10" i="29"/>
  <c r="G11" i="29"/>
  <c r="G12" i="29"/>
  <c r="G13" i="29"/>
  <c r="G14" i="29"/>
  <c r="G5" i="29"/>
  <c r="C15" i="29"/>
  <c r="D15" i="29"/>
  <c r="E15" i="29"/>
  <c r="B15" i="29"/>
  <c r="B22" i="27"/>
  <c r="B23" i="27"/>
  <c r="D22" i="27"/>
  <c r="E22" i="27"/>
  <c r="D23" i="27"/>
  <c r="E23" i="27"/>
  <c r="C23" i="27"/>
  <c r="C22" i="27"/>
  <c r="E40" i="25"/>
  <c r="E14" i="25"/>
  <c r="D15" i="25"/>
  <c r="C15" i="25"/>
  <c r="E15" i="25"/>
  <c r="E16" i="25"/>
  <c r="E17" i="25"/>
  <c r="E18" i="25"/>
  <c r="E19" i="25"/>
  <c r="E20" i="25"/>
  <c r="E21" i="25"/>
  <c r="E22" i="25"/>
  <c r="E23" i="25"/>
  <c r="E24" i="25"/>
  <c r="E25" i="25"/>
  <c r="D26" i="25"/>
  <c r="C26" i="25"/>
  <c r="E26" i="25"/>
  <c r="E27" i="25"/>
  <c r="E28" i="25"/>
  <c r="E29" i="25"/>
  <c r="E30" i="25"/>
  <c r="E31" i="25"/>
  <c r="E32" i="25"/>
  <c r="E33" i="25"/>
  <c r="E34" i="25"/>
  <c r="E35" i="25"/>
  <c r="E36" i="25"/>
  <c r="D37" i="25"/>
  <c r="C37" i="25"/>
  <c r="E37" i="25"/>
  <c r="E38" i="25"/>
  <c r="E39" i="25"/>
  <c r="E41" i="25"/>
  <c r="E42" i="25"/>
  <c r="E43" i="25"/>
  <c r="E44" i="25"/>
  <c r="E45" i="25"/>
  <c r="E46" i="25"/>
  <c r="E5" i="25"/>
  <c r="E6" i="25"/>
  <c r="E7" i="25"/>
  <c r="E8" i="25"/>
  <c r="E9" i="25"/>
  <c r="E10" i="25"/>
  <c r="E11" i="25"/>
  <c r="E12" i="25"/>
  <c r="E13" i="25"/>
  <c r="D4" i="25"/>
  <c r="D2" i="26"/>
  <c r="G3" i="26"/>
  <c r="G4" i="26"/>
  <c r="G5" i="26"/>
  <c r="G6" i="26"/>
  <c r="G7" i="26"/>
  <c r="G8" i="26"/>
  <c r="G9" i="26"/>
  <c r="G10" i="26"/>
  <c r="G11" i="26"/>
  <c r="G12" i="26"/>
  <c r="G2" i="26"/>
  <c r="C2" i="26"/>
  <c r="B2" i="26"/>
  <c r="L25" i="5"/>
  <c r="L14" i="5"/>
  <c r="C4" i="25"/>
  <c r="E4" i="25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3" i="19"/>
  <c r="L4" i="19"/>
  <c r="F15" i="20"/>
  <c r="F16" i="20"/>
  <c r="F17" i="20"/>
  <c r="F18" i="20"/>
  <c r="F19" i="20"/>
  <c r="F20" i="20"/>
  <c r="F21" i="20"/>
  <c r="F22" i="20"/>
  <c r="F23" i="20"/>
  <c r="F25" i="20"/>
  <c r="F26" i="20"/>
  <c r="F27" i="20"/>
  <c r="F28" i="20"/>
  <c r="F29" i="20"/>
  <c r="F30" i="20"/>
  <c r="F31" i="20"/>
  <c r="F32" i="20"/>
  <c r="F33" i="20"/>
  <c r="F34" i="20"/>
  <c r="F36" i="20"/>
  <c r="F37" i="20"/>
  <c r="F38" i="20"/>
  <c r="F39" i="20"/>
  <c r="F40" i="20"/>
  <c r="F41" i="20"/>
  <c r="F42" i="20"/>
  <c r="F43" i="20"/>
  <c r="F44" i="20"/>
  <c r="F45" i="20"/>
  <c r="F14" i="20"/>
  <c r="F4" i="20"/>
  <c r="F5" i="20"/>
  <c r="F6" i="20"/>
  <c r="F7" i="20"/>
  <c r="F8" i="20"/>
  <c r="F9" i="20"/>
  <c r="F10" i="20"/>
  <c r="F11" i="20"/>
  <c r="F12" i="20"/>
  <c r="F3" i="20"/>
  <c r="E37" i="20"/>
  <c r="E38" i="20"/>
  <c r="E39" i="20"/>
  <c r="E40" i="20"/>
  <c r="E41" i="20"/>
  <c r="E42" i="20"/>
  <c r="E43" i="20"/>
  <c r="E44" i="20"/>
  <c r="E45" i="20"/>
  <c r="E36" i="20"/>
  <c r="E26" i="20"/>
  <c r="E27" i="20"/>
  <c r="E28" i="20"/>
  <c r="E29" i="20"/>
  <c r="E30" i="20"/>
  <c r="E31" i="20"/>
  <c r="E32" i="20"/>
  <c r="E33" i="20"/>
  <c r="E34" i="20"/>
  <c r="E25" i="20"/>
  <c r="E15" i="20"/>
  <c r="E16" i="20"/>
  <c r="E17" i="20"/>
  <c r="E18" i="20"/>
  <c r="E19" i="20"/>
  <c r="E20" i="20"/>
  <c r="E21" i="20"/>
  <c r="E22" i="20"/>
  <c r="E23" i="20"/>
  <c r="E14" i="20"/>
  <c r="E4" i="20"/>
  <c r="E5" i="20"/>
  <c r="E6" i="20"/>
  <c r="E7" i="20"/>
  <c r="E8" i="20"/>
  <c r="E9" i="20"/>
  <c r="E10" i="20"/>
  <c r="E11" i="20"/>
  <c r="E12" i="20"/>
  <c r="E3" i="20"/>
  <c r="C36" i="20"/>
  <c r="B36" i="20"/>
  <c r="C25" i="20"/>
  <c r="B25" i="20"/>
  <c r="C14" i="20"/>
  <c r="B14" i="20"/>
  <c r="C3" i="20"/>
  <c r="B3" i="20"/>
  <c r="D36" i="20"/>
  <c r="D25" i="20"/>
  <c r="D14" i="20"/>
  <c r="D3" i="20"/>
  <c r="D8" i="3"/>
  <c r="D7" i="3"/>
  <c r="B33" i="17"/>
  <c r="C33" i="17"/>
  <c r="D33" i="17"/>
  <c r="E33" i="17"/>
  <c r="F33" i="17"/>
  <c r="G33" i="17"/>
  <c r="H33" i="17"/>
  <c r="I33" i="17"/>
  <c r="C32" i="17"/>
  <c r="D32" i="17"/>
  <c r="E32" i="17"/>
  <c r="F32" i="17"/>
  <c r="G32" i="17"/>
  <c r="H32" i="17"/>
  <c r="I32" i="17"/>
  <c r="C31" i="17"/>
  <c r="D31" i="17"/>
  <c r="E31" i="17"/>
  <c r="F31" i="17"/>
  <c r="G31" i="17"/>
  <c r="H31" i="17"/>
  <c r="I31" i="17"/>
  <c r="C30" i="17"/>
  <c r="D30" i="17"/>
  <c r="E30" i="17"/>
  <c r="F30" i="17"/>
  <c r="G30" i="17"/>
  <c r="H30" i="17"/>
  <c r="I30" i="17"/>
  <c r="B31" i="17"/>
  <c r="B32" i="17"/>
  <c r="B30" i="17"/>
  <c r="L37" i="5"/>
  <c r="L38" i="5"/>
  <c r="L39" i="5"/>
  <c r="L40" i="5"/>
  <c r="L41" i="5"/>
  <c r="L42" i="5"/>
  <c r="L43" i="5"/>
  <c r="L44" i="5"/>
  <c r="L45" i="5"/>
  <c r="L26" i="5"/>
  <c r="L27" i="5"/>
  <c r="L28" i="5"/>
  <c r="L29" i="5"/>
  <c r="L30" i="5"/>
  <c r="L31" i="5"/>
  <c r="L32" i="5"/>
  <c r="L33" i="5"/>
  <c r="L34" i="5"/>
  <c r="L15" i="5"/>
  <c r="L16" i="5"/>
  <c r="L17" i="5"/>
  <c r="L18" i="5"/>
  <c r="L19" i="5"/>
  <c r="L20" i="5"/>
  <c r="L21" i="5"/>
  <c r="L22" i="5"/>
  <c r="L23" i="5"/>
  <c r="L5" i="5"/>
  <c r="L6" i="5"/>
  <c r="L7" i="5"/>
  <c r="L8" i="5"/>
  <c r="L9" i="5"/>
  <c r="L10" i="5"/>
  <c r="L11" i="5"/>
  <c r="L12" i="5"/>
  <c r="L4" i="5"/>
  <c r="E21" i="17"/>
  <c r="D21" i="17"/>
  <c r="C21" i="17"/>
  <c r="AS14" i="5"/>
  <c r="AR14" i="5"/>
  <c r="B21" i="17"/>
  <c r="AS36" i="5"/>
  <c r="AR36" i="5"/>
  <c r="AS25" i="5"/>
  <c r="AR25" i="5"/>
  <c r="F25" i="5"/>
  <c r="AB25" i="5"/>
  <c r="AC37" i="5"/>
  <c r="AC38" i="5"/>
  <c r="AC39" i="5"/>
  <c r="AC40" i="5"/>
  <c r="AC41" i="5"/>
  <c r="AC42" i="5"/>
  <c r="AC43" i="5"/>
  <c r="AC44" i="5"/>
  <c r="AC45" i="5"/>
  <c r="AB37" i="5"/>
  <c r="AB38" i="5"/>
  <c r="AB39" i="5"/>
  <c r="AB40" i="5"/>
  <c r="AB41" i="5"/>
  <c r="AB42" i="5"/>
  <c r="AB43" i="5"/>
  <c r="AB44" i="5"/>
  <c r="AB45" i="5"/>
  <c r="F36" i="5"/>
  <c r="AC36" i="5"/>
  <c r="AB36" i="5"/>
  <c r="AC26" i="5"/>
  <c r="AC27" i="5"/>
  <c r="AC28" i="5"/>
  <c r="AC29" i="5"/>
  <c r="AC30" i="5"/>
  <c r="AC31" i="5"/>
  <c r="AC32" i="5"/>
  <c r="AC33" i="5"/>
  <c r="AC34" i="5"/>
  <c r="AB26" i="5"/>
  <c r="AB27" i="5"/>
  <c r="AB28" i="5"/>
  <c r="AB29" i="5"/>
  <c r="AB30" i="5"/>
  <c r="AB31" i="5"/>
  <c r="AB32" i="5"/>
  <c r="AB33" i="5"/>
  <c r="AB34" i="5"/>
  <c r="AC25" i="5"/>
  <c r="AC15" i="5"/>
  <c r="AC16" i="5"/>
  <c r="AC17" i="5"/>
  <c r="AC18" i="5"/>
  <c r="AC19" i="5"/>
  <c r="AC20" i="5"/>
  <c r="AC21" i="5"/>
  <c r="AC22" i="5"/>
  <c r="AC23" i="5"/>
  <c r="AC4" i="5"/>
  <c r="AC5" i="5"/>
  <c r="AC6" i="5"/>
  <c r="AC7" i="5"/>
  <c r="AC8" i="5"/>
  <c r="AC9" i="5"/>
  <c r="AC10" i="5"/>
  <c r="AC11" i="5"/>
  <c r="AC12" i="5"/>
  <c r="F14" i="5"/>
  <c r="AC14" i="5"/>
  <c r="AB15" i="5"/>
  <c r="AB16" i="5"/>
  <c r="AB17" i="5"/>
  <c r="AB18" i="5"/>
  <c r="AB19" i="5"/>
  <c r="AB20" i="5"/>
  <c r="AB21" i="5"/>
  <c r="AB22" i="5"/>
  <c r="AB23" i="5"/>
  <c r="AB14" i="5"/>
  <c r="AB4" i="5"/>
  <c r="AB5" i="5"/>
  <c r="AB6" i="5"/>
  <c r="AB7" i="5"/>
  <c r="AB8" i="5"/>
  <c r="AB9" i="5"/>
  <c r="AB10" i="5"/>
  <c r="AB11" i="5"/>
  <c r="AB12" i="5"/>
  <c r="AS3" i="5"/>
  <c r="F3" i="5"/>
  <c r="AC3" i="5"/>
  <c r="AR3" i="5"/>
  <c r="AB3" i="5"/>
  <c r="AP14" i="5"/>
  <c r="AO14" i="5"/>
  <c r="AP25" i="5"/>
  <c r="AO25" i="5"/>
  <c r="AO36" i="5"/>
  <c r="AP36" i="5"/>
  <c r="Z37" i="5"/>
  <c r="Z38" i="5"/>
  <c r="Z39" i="5"/>
  <c r="Z40" i="5"/>
  <c r="Z41" i="5"/>
  <c r="Z42" i="5"/>
  <c r="Z43" i="5"/>
  <c r="Z44" i="5"/>
  <c r="Z45" i="5"/>
  <c r="Z36" i="5"/>
  <c r="Y37" i="5"/>
  <c r="Y38" i="5"/>
  <c r="Y39" i="5"/>
  <c r="Y40" i="5"/>
  <c r="Y41" i="5"/>
  <c r="Y42" i="5"/>
  <c r="Y43" i="5"/>
  <c r="Y44" i="5"/>
  <c r="Y45" i="5"/>
  <c r="Y36" i="5"/>
  <c r="Z26" i="5"/>
  <c r="Z27" i="5"/>
  <c r="Z28" i="5"/>
  <c r="Z29" i="5"/>
  <c r="Z30" i="5"/>
  <c r="Z31" i="5"/>
  <c r="Z32" i="5"/>
  <c r="Z33" i="5"/>
  <c r="Z34" i="5"/>
  <c r="Y32" i="5"/>
  <c r="Y33" i="5"/>
  <c r="Y34" i="5"/>
  <c r="Y26" i="5"/>
  <c r="Y27" i="5"/>
  <c r="Y28" i="5"/>
  <c r="Y29" i="5"/>
  <c r="Y30" i="5"/>
  <c r="Y31" i="5"/>
  <c r="Z25" i="5"/>
  <c r="Y25" i="5"/>
  <c r="Y15" i="5"/>
  <c r="Y16" i="5"/>
  <c r="Y17" i="5"/>
  <c r="Y18" i="5"/>
  <c r="Y19" i="5"/>
  <c r="Y20" i="5"/>
  <c r="Y21" i="5"/>
  <c r="Y22" i="5"/>
  <c r="Y23" i="5"/>
  <c r="Y14" i="5"/>
  <c r="Z15" i="5"/>
  <c r="Z16" i="5"/>
  <c r="Z17" i="5"/>
  <c r="Z18" i="5"/>
  <c r="Z19" i="5"/>
  <c r="Z20" i="5"/>
  <c r="Z21" i="5"/>
  <c r="Z22" i="5"/>
  <c r="Z23" i="5"/>
  <c r="Z14" i="5"/>
  <c r="Z5" i="5"/>
  <c r="Z6" i="5"/>
  <c r="Z7" i="5"/>
  <c r="Z8" i="5"/>
  <c r="Z9" i="5"/>
  <c r="Z10" i="5"/>
  <c r="Z11" i="5"/>
  <c r="Z12" i="5"/>
  <c r="Z4" i="5"/>
  <c r="Y4" i="5"/>
  <c r="Y5" i="5"/>
  <c r="Y6" i="5"/>
  <c r="Y7" i="5"/>
  <c r="Y8" i="5"/>
  <c r="Y9" i="5"/>
  <c r="Y10" i="5"/>
  <c r="Y11" i="5"/>
  <c r="Y12" i="5"/>
  <c r="AO3" i="5"/>
  <c r="Y3" i="5"/>
  <c r="AP3" i="5"/>
  <c r="Z3" i="5"/>
  <c r="T37" i="5"/>
  <c r="T38" i="5"/>
  <c r="T39" i="5"/>
  <c r="T40" i="5"/>
  <c r="T41" i="5"/>
  <c r="T42" i="5"/>
  <c r="T43" i="5"/>
  <c r="T44" i="5"/>
  <c r="T45" i="5"/>
  <c r="AM36" i="5"/>
  <c r="T36" i="5"/>
  <c r="T26" i="5"/>
  <c r="T27" i="5"/>
  <c r="T28" i="5"/>
  <c r="T29" i="5"/>
  <c r="T30" i="5"/>
  <c r="T31" i="5"/>
  <c r="T32" i="5"/>
  <c r="T33" i="5"/>
  <c r="T34" i="5"/>
  <c r="AM25" i="5"/>
  <c r="T25" i="5"/>
  <c r="T15" i="5"/>
  <c r="T16" i="5"/>
  <c r="T17" i="5"/>
  <c r="T18" i="5"/>
  <c r="T19" i="5"/>
  <c r="T20" i="5"/>
  <c r="T21" i="5"/>
  <c r="T22" i="5"/>
  <c r="T23" i="5"/>
  <c r="AM14" i="5"/>
  <c r="T14" i="5"/>
  <c r="T7" i="5"/>
  <c r="T4" i="5"/>
  <c r="T5" i="5"/>
  <c r="T6" i="5"/>
  <c r="T8" i="5"/>
  <c r="T9" i="5"/>
  <c r="T10" i="5"/>
  <c r="T11" i="5"/>
  <c r="T12" i="5"/>
  <c r="AM3" i="5"/>
  <c r="T3" i="5"/>
  <c r="S37" i="5"/>
  <c r="S38" i="5"/>
  <c r="S39" i="5"/>
  <c r="S40" i="5"/>
  <c r="S41" i="5"/>
  <c r="S42" i="5"/>
  <c r="S43" i="5"/>
  <c r="S44" i="5"/>
  <c r="S45" i="5"/>
  <c r="AL36" i="5"/>
  <c r="S36" i="5"/>
  <c r="S26" i="5"/>
  <c r="S27" i="5"/>
  <c r="S28" i="5"/>
  <c r="S29" i="5"/>
  <c r="S30" i="5"/>
  <c r="S31" i="5"/>
  <c r="S32" i="5"/>
  <c r="S33" i="5"/>
  <c r="S34" i="5"/>
  <c r="AL25" i="5"/>
  <c r="S25" i="5"/>
  <c r="S15" i="5"/>
  <c r="S16" i="5"/>
  <c r="S17" i="5"/>
  <c r="S18" i="5"/>
  <c r="S19" i="5"/>
  <c r="S20" i="5"/>
  <c r="S21" i="5"/>
  <c r="S22" i="5"/>
  <c r="S23" i="5"/>
  <c r="AL14" i="5"/>
  <c r="S14" i="5"/>
  <c r="S4" i="5"/>
  <c r="S5" i="5"/>
  <c r="S6" i="5"/>
  <c r="S7" i="5"/>
  <c r="S8" i="5"/>
  <c r="S9" i="5"/>
  <c r="S10" i="5"/>
  <c r="S11" i="5"/>
  <c r="S12" i="5"/>
  <c r="AL3" i="5"/>
  <c r="S3" i="5"/>
  <c r="M37" i="5"/>
  <c r="M38" i="5"/>
  <c r="M39" i="5"/>
  <c r="M40" i="5"/>
  <c r="M41" i="5"/>
  <c r="M42" i="5"/>
  <c r="M43" i="5"/>
  <c r="M44" i="5"/>
  <c r="M45" i="5"/>
  <c r="AG36" i="5"/>
  <c r="M36" i="5"/>
  <c r="M26" i="5"/>
  <c r="M27" i="5"/>
  <c r="M28" i="5"/>
  <c r="M29" i="5"/>
  <c r="M30" i="5"/>
  <c r="M31" i="5"/>
  <c r="M32" i="5"/>
  <c r="M33" i="5"/>
  <c r="M34" i="5"/>
  <c r="AG25" i="5"/>
  <c r="M25" i="5"/>
  <c r="M15" i="5"/>
  <c r="M16" i="5"/>
  <c r="M17" i="5"/>
  <c r="M18" i="5"/>
  <c r="M19" i="5"/>
  <c r="M20" i="5"/>
  <c r="M21" i="5"/>
  <c r="M22" i="5"/>
  <c r="M23" i="5"/>
  <c r="AG14" i="5"/>
  <c r="M14" i="5"/>
  <c r="M4" i="5"/>
  <c r="M5" i="5"/>
  <c r="M6" i="5"/>
  <c r="M7" i="5"/>
  <c r="M8" i="5"/>
  <c r="M9" i="5"/>
  <c r="M10" i="5"/>
  <c r="M11" i="5"/>
  <c r="M12" i="5"/>
  <c r="AG3" i="5"/>
  <c r="M3" i="5"/>
  <c r="O37" i="5"/>
  <c r="P37" i="5"/>
  <c r="Q37" i="5"/>
  <c r="O38" i="5"/>
  <c r="P38" i="5"/>
  <c r="Q38" i="5"/>
  <c r="O39" i="5"/>
  <c r="P39" i="5"/>
  <c r="Q39" i="5"/>
  <c r="O40" i="5"/>
  <c r="P40" i="5"/>
  <c r="Q40" i="5"/>
  <c r="O41" i="5"/>
  <c r="P41" i="5"/>
  <c r="Q41" i="5"/>
  <c r="O42" i="5"/>
  <c r="P42" i="5"/>
  <c r="Q42" i="5"/>
  <c r="O43" i="5"/>
  <c r="P43" i="5"/>
  <c r="Q43" i="5"/>
  <c r="O44" i="5"/>
  <c r="P44" i="5"/>
  <c r="Q44" i="5"/>
  <c r="O45" i="5"/>
  <c r="P45" i="5"/>
  <c r="Q45" i="5"/>
  <c r="O26" i="5"/>
  <c r="P26" i="5"/>
  <c r="Q26" i="5"/>
  <c r="O27" i="5"/>
  <c r="P27" i="5"/>
  <c r="Q27" i="5"/>
  <c r="O28" i="5"/>
  <c r="P28" i="5"/>
  <c r="Q28" i="5"/>
  <c r="O29" i="5"/>
  <c r="P29" i="5"/>
  <c r="Q29" i="5"/>
  <c r="O30" i="5"/>
  <c r="P30" i="5"/>
  <c r="Q30" i="5"/>
  <c r="O31" i="5"/>
  <c r="P31" i="5"/>
  <c r="Q31" i="5"/>
  <c r="O32" i="5"/>
  <c r="P32" i="5"/>
  <c r="Q32" i="5"/>
  <c r="O33" i="5"/>
  <c r="P33" i="5"/>
  <c r="Q33" i="5"/>
  <c r="O34" i="5"/>
  <c r="P34" i="5"/>
  <c r="Q34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Q15" i="5"/>
  <c r="O15" i="5"/>
  <c r="O16" i="5"/>
  <c r="O17" i="5"/>
  <c r="O18" i="5"/>
  <c r="O19" i="5"/>
  <c r="O20" i="5"/>
  <c r="O21" i="5"/>
  <c r="O22" i="5"/>
  <c r="O23" i="5"/>
  <c r="P15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P4" i="5"/>
  <c r="Q4" i="5"/>
  <c r="O4" i="5"/>
  <c r="AE36" i="5"/>
  <c r="K36" i="5"/>
  <c r="AF36" i="5"/>
  <c r="L36" i="5"/>
  <c r="AI36" i="5"/>
  <c r="O36" i="5"/>
  <c r="AK36" i="5"/>
  <c r="Q36" i="5"/>
  <c r="AJ36" i="5"/>
  <c r="P36" i="5"/>
  <c r="AK25" i="5"/>
  <c r="Q25" i="5"/>
  <c r="AE25" i="5"/>
  <c r="K25" i="5"/>
  <c r="AF25" i="5"/>
  <c r="AI25" i="5"/>
  <c r="O25" i="5"/>
  <c r="AJ25" i="5"/>
  <c r="P25" i="5"/>
  <c r="AK14" i="5"/>
  <c r="Q14" i="5"/>
  <c r="AE14" i="5"/>
  <c r="K14" i="5"/>
  <c r="AF14" i="5"/>
  <c r="AI14" i="5"/>
  <c r="O14" i="5"/>
  <c r="AJ14" i="5"/>
  <c r="P14" i="5"/>
  <c r="AF3" i="5"/>
  <c r="L3" i="5"/>
  <c r="AI3" i="5"/>
  <c r="O3" i="5"/>
  <c r="AJ3" i="5"/>
  <c r="P3" i="5"/>
  <c r="AK3" i="5"/>
  <c r="Q3" i="5"/>
  <c r="AE3" i="5"/>
  <c r="K3" i="5"/>
  <c r="V25" i="5"/>
  <c r="W25" i="5"/>
  <c r="U25" i="5"/>
  <c r="V36" i="5"/>
  <c r="W36" i="5"/>
  <c r="U36" i="5"/>
  <c r="G40" i="5"/>
  <c r="G41" i="5"/>
  <c r="G36" i="5"/>
  <c r="H40" i="5"/>
  <c r="H41" i="5"/>
  <c r="H36" i="5"/>
  <c r="I40" i="5"/>
  <c r="I41" i="5"/>
  <c r="I36" i="5"/>
  <c r="J36" i="5"/>
  <c r="V14" i="5"/>
  <c r="W14" i="5"/>
  <c r="U14" i="5"/>
  <c r="V3" i="5"/>
  <c r="W3" i="5"/>
  <c r="U3" i="5"/>
  <c r="D13" i="5"/>
  <c r="D2" i="5"/>
  <c r="D24" i="5"/>
  <c r="D35" i="5"/>
  <c r="K38" i="5"/>
  <c r="K39" i="5"/>
  <c r="K40" i="5"/>
  <c r="K41" i="5"/>
  <c r="K42" i="5"/>
  <c r="K43" i="5"/>
  <c r="K44" i="5"/>
  <c r="K45" i="5"/>
  <c r="K27" i="5"/>
  <c r="K28" i="5"/>
  <c r="K29" i="5"/>
  <c r="K30" i="5"/>
  <c r="K31" i="5"/>
  <c r="K32" i="5"/>
  <c r="K33" i="5"/>
  <c r="K34" i="5"/>
  <c r="K5" i="5"/>
  <c r="K6" i="5"/>
  <c r="K7" i="5"/>
  <c r="K8" i="5"/>
  <c r="K9" i="5"/>
  <c r="K10" i="5"/>
  <c r="K11" i="5"/>
  <c r="K12" i="5"/>
  <c r="K16" i="5"/>
  <c r="K17" i="5"/>
  <c r="K18" i="5"/>
  <c r="K19" i="5"/>
  <c r="K20" i="5"/>
  <c r="K21" i="5"/>
  <c r="K22" i="5"/>
  <c r="K23" i="5"/>
  <c r="K15" i="5"/>
  <c r="C35" i="5"/>
  <c r="E35" i="5"/>
  <c r="C24" i="5"/>
  <c r="E24" i="5"/>
  <c r="C13" i="5"/>
  <c r="E13" i="5"/>
  <c r="C2" i="5"/>
  <c r="E2" i="5"/>
  <c r="G7" i="5"/>
  <c r="G8" i="5"/>
  <c r="G26" i="5"/>
  <c r="H26" i="5"/>
  <c r="I26" i="5"/>
  <c r="K26" i="5"/>
  <c r="K37" i="5"/>
  <c r="G18" i="5"/>
  <c r="H18" i="5"/>
  <c r="I18" i="5"/>
  <c r="G27" i="5"/>
  <c r="H27" i="5"/>
  <c r="I27" i="5"/>
  <c r="G28" i="5"/>
  <c r="H28" i="5"/>
  <c r="I28" i="5"/>
  <c r="I6" i="5"/>
  <c r="I7" i="5"/>
  <c r="I8" i="5"/>
  <c r="I15" i="5"/>
  <c r="I16" i="5"/>
  <c r="I17" i="5"/>
  <c r="I19" i="5"/>
  <c r="I29" i="5"/>
  <c r="I30" i="5"/>
  <c r="I37" i="5"/>
  <c r="I38" i="5"/>
  <c r="I4" i="5"/>
  <c r="I5" i="5"/>
  <c r="H38" i="5"/>
  <c r="H39" i="5"/>
  <c r="H37" i="5"/>
  <c r="H29" i="5"/>
  <c r="H30" i="5"/>
  <c r="H16" i="5"/>
  <c r="H17" i="5"/>
  <c r="H19" i="5"/>
  <c r="H15" i="5"/>
  <c r="H5" i="5"/>
  <c r="H6" i="5"/>
  <c r="H7" i="5"/>
  <c r="H8" i="5"/>
  <c r="H4" i="5"/>
  <c r="G5" i="5"/>
  <c r="G6" i="5"/>
  <c r="G38" i="5"/>
  <c r="G39" i="5"/>
  <c r="G37" i="5"/>
  <c r="G29" i="5"/>
  <c r="G30" i="5"/>
  <c r="G16" i="5"/>
  <c r="G17" i="5"/>
  <c r="G19" i="5"/>
  <c r="G15" i="5"/>
  <c r="K4" i="5"/>
  <c r="G4" i="5"/>
  <c r="D3" i="3"/>
  <c r="D5" i="3"/>
  <c r="D6" i="3"/>
  <c r="D4" i="3"/>
  <c r="F9" i="4"/>
  <c r="F3" i="4"/>
  <c r="F4" i="4"/>
  <c r="F2" i="4"/>
  <c r="D10" i="4"/>
  <c r="D9" i="4"/>
  <c r="D7" i="4"/>
  <c r="D6" i="4"/>
  <c r="D4" i="4"/>
  <c r="D3" i="4"/>
  <c r="D2" i="4"/>
</calcChain>
</file>

<file path=xl/sharedStrings.xml><?xml version="1.0" encoding="utf-8"?>
<sst xmlns="http://schemas.openxmlformats.org/spreadsheetml/2006/main" count="555" uniqueCount="96">
  <si>
    <t>原本</t>
  </si>
  <si>
    <t>样本</t>
  </si>
  <si>
    <t>&gt;=2 天下单</t>
  </si>
  <si>
    <t>超过90天前加入</t>
  </si>
  <si>
    <t>优惠券高</t>
  </si>
  <si>
    <t>新用户一天多单</t>
  </si>
  <si>
    <t>新用户一单</t>
  </si>
  <si>
    <t>plan1</t>
  </si>
  <si>
    <t>plan2</t>
  </si>
  <si>
    <t>plan3</t>
  </si>
  <si>
    <t>plan4</t>
  </si>
  <si>
    <t>新用户</t>
  </si>
  <si>
    <t>老用户</t>
  </si>
  <si>
    <t>取消关注率</t>
  </si>
  <si>
    <t>点击</t>
  </si>
  <si>
    <t>&gt;=2</t>
  </si>
  <si>
    <t>单天1单</t>
  </si>
  <si>
    <t>单天多单</t>
  </si>
  <si>
    <t>购买</t>
  </si>
  <si>
    <t>D3</t>
  </si>
  <si>
    <t>D4</t>
  </si>
  <si>
    <t>文案1（15）</t>
  </si>
  <si>
    <t>文案2（30）</t>
  </si>
  <si>
    <t>文案3（15+）</t>
  </si>
  <si>
    <t>文案4（+）</t>
  </si>
  <si>
    <t>D5</t>
  </si>
  <si>
    <t>use regression?</t>
  </si>
  <si>
    <t>单天用户</t>
  </si>
  <si>
    <t>多天用户</t>
  </si>
  <si>
    <t>Name</t>
  </si>
  <si>
    <t>recently_joined,</t>
  </si>
  <si>
    <t>dtype</t>
  </si>
  <si>
    <t>int64</t>
  </si>
  <si>
    <t>流失用户(最后购买在30天外)</t>
  </si>
  <si>
    <t>(35484,</t>
  </si>
  <si>
    <t>15)</t>
  </si>
  <si>
    <t>最后购买在30-90天内,</t>
  </si>
  <si>
    <t>30-90天内老用户买过&gt;=2天,</t>
  </si>
  <si>
    <t>早加入</t>
  </si>
  <si>
    <t>30-90天内新用户一天下多单</t>
  </si>
  <si>
    <t>只购买过一次</t>
  </si>
  <si>
    <t>没有甄选师人数</t>
  </si>
  <si>
    <t>关注</t>
  </si>
  <si>
    <t>取消关注</t>
  </si>
  <si>
    <t>5Hr</t>
  </si>
  <si>
    <t>24Hr</t>
  </si>
  <si>
    <t>单数</t>
  </si>
  <si>
    <t>价格敏感</t>
  </si>
  <si>
    <t>轻流失</t>
  </si>
  <si>
    <t>重流失</t>
  </si>
  <si>
    <t>价格不敏感</t>
  </si>
  <si>
    <t>use logistic regression for machine learning</t>
  </si>
  <si>
    <t>点击率</t>
  </si>
  <si>
    <t>购买率</t>
  </si>
  <si>
    <t>购买/点击</t>
  </si>
  <si>
    <t>D2</t>
  </si>
  <si>
    <t>总</t>
  </si>
  <si>
    <t>D1</t>
  </si>
  <si>
    <t>文案四</t>
  </si>
  <si>
    <t>文案三</t>
  </si>
  <si>
    <t>文案二</t>
  </si>
  <si>
    <t>购买总结</t>
  </si>
  <si>
    <t>单量</t>
  </si>
  <si>
    <t>用户按单分</t>
  </si>
  <si>
    <t>多天</t>
  </si>
  <si>
    <t>敏感</t>
  </si>
  <si>
    <t>不敏感</t>
  </si>
  <si>
    <t>D6</t>
  </si>
  <si>
    <t>方案</t>
  </si>
  <si>
    <t>类别</t>
  </si>
  <si>
    <t>6.20-6.26</t>
  </si>
  <si>
    <t>长期购买分析</t>
  </si>
  <si>
    <t>1D</t>
  </si>
  <si>
    <t>2-5D</t>
  </si>
  <si>
    <t>6-9D</t>
  </si>
  <si>
    <t>文案一</t>
  </si>
  <si>
    <t>多天:</t>
  </si>
  <si>
    <t>单天1单:</t>
  </si>
  <si>
    <t>单天多单:</t>
  </si>
  <si>
    <t>新用户:</t>
  </si>
  <si>
    <t>老用户:</t>
  </si>
  <si>
    <t>轻流失:</t>
  </si>
  <si>
    <t>重流失:</t>
  </si>
  <si>
    <t>敏感:</t>
  </si>
  <si>
    <t>不敏感:</t>
  </si>
  <si>
    <t>Sum of 差别</t>
  </si>
  <si>
    <t>Column Labels</t>
  </si>
  <si>
    <t>Row Labels</t>
  </si>
  <si>
    <t>Grand Total</t>
  </si>
  <si>
    <t>人群</t>
  </si>
  <si>
    <t>组别</t>
  </si>
  <si>
    <t>效果</t>
  </si>
  <si>
    <t>Average of 效果</t>
  </si>
  <si>
    <t>push:</t>
  </si>
  <si>
    <t>plan: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</si>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</sst>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70C0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4">
    <xf numFmtId="0" fontId="0" fillId="0" borderId="0"/>
    <xf numFmtId="0" fontId="4" fillId="0" borderId="1" applyNumberFormat="0" applyFill="0" applyAlignment="0" applyProtection="0"/>
    <xf numFmtId="9" fontId="3" fillId="0" borderId="0" applyFont="0" applyFill="0" applyBorder="0" applyAlignment="0" applyProtection="0"/>
    <xf numFmtId="0" fontId="5" fillId="2" borderId="2" applyNumberFormat="0" applyAlignment="0" applyProtection="0"/>
    <xf numFmtId="0" fontId="2" fillId="3" borderId="3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1" xfId="1"/>
    <xf numFmtId="9" fontId="0" fillId="0" borderId="0" xfId="2" applyFont="1"/>
    <xf numFmtId="2" fontId="0" fillId="0" borderId="0" xfId="0" applyNumberFormat="1"/>
    <xf numFmtId="0" fontId="5" fillId="2" borderId="2" xfId="3"/>
    <xf numFmtId="0" fontId="0" fillId="3" borderId="3" xfId="4" applyFont="1"/>
    <xf numFmtId="9" fontId="4" fillId="0" borderId="1" xfId="2" applyFont="1" applyBorder="1"/>
    <xf numFmtId="0" fontId="2" fillId="5" borderId="0" xfId="6" applyAlignment="1">
      <alignment horizontal="center"/>
    </xf>
    <xf numFmtId="0" fontId="0" fillId="0" borderId="4" xfId="0" applyBorder="1"/>
    <xf numFmtId="9" fontId="0" fillId="0" borderId="4" xfId="2" applyFont="1" applyBorder="1"/>
    <xf numFmtId="0" fontId="5" fillId="2" borderId="5" xfId="3" applyBorder="1"/>
    <xf numFmtId="164" fontId="4" fillId="0" borderId="1" xfId="2" applyNumberFormat="1" applyFont="1" applyBorder="1"/>
    <xf numFmtId="0" fontId="0" fillId="4" borderId="0" xfId="5" applyFont="1" applyAlignment="1">
      <alignment horizontal="center"/>
    </xf>
    <xf numFmtId="0" fontId="0" fillId="5" borderId="0" xfId="6" applyFont="1" applyAlignment="1">
      <alignment horizontal="center"/>
    </xf>
    <xf numFmtId="0" fontId="2" fillId="4" borderId="0" xfId="5" applyAlignment="1">
      <alignment horizontal="center"/>
    </xf>
    <xf numFmtId="0" fontId="7" fillId="7" borderId="0" xfId="8"/>
    <xf numFmtId="0" fontId="7" fillId="7" borderId="4" xfId="8" applyBorder="1"/>
    <xf numFmtId="0" fontId="6" fillId="6" borderId="0" xfId="7"/>
    <xf numFmtId="0" fontId="2" fillId="4" borderId="0" xfId="5" applyAlignment="1">
      <alignment horizontal="center"/>
    </xf>
    <xf numFmtId="9" fontId="4" fillId="0" borderId="0" xfId="2" applyFont="1" applyBorder="1"/>
    <xf numFmtId="164" fontId="4" fillId="0" borderId="0" xfId="2" applyNumberFormat="1" applyFont="1" applyBorder="1"/>
    <xf numFmtId="10" fontId="0" fillId="0" borderId="0" xfId="2" applyNumberFormat="1" applyFont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164" fontId="0" fillId="0" borderId="0" xfId="2" applyNumberFormat="1" applyFont="1"/>
    <xf numFmtId="164" fontId="6" fillId="6" borderId="0" xfId="7" applyNumberFormat="1"/>
    <xf numFmtId="0" fontId="9" fillId="8" borderId="0" xfId="12"/>
    <xf numFmtId="164" fontId="9" fillId="8" borderId="0" xfId="12" applyNumberFormat="1"/>
    <xf numFmtId="9" fontId="0" fillId="0" borderId="0" xfId="2" applyFont="1" applyBorder="1"/>
    <xf numFmtId="164" fontId="2" fillId="5" borderId="0" xfId="6" applyNumberFormat="1"/>
    <xf numFmtId="9" fontId="0" fillId="0" borderId="0" xfId="2" applyNumberFormat="1" applyFont="1"/>
    <xf numFmtId="0" fontId="7" fillId="3" borderId="3" xfId="4" applyFont="1"/>
    <xf numFmtId="164" fontId="0" fillId="3" borderId="3" xfId="4" applyNumberFormat="1" applyFont="1"/>
    <xf numFmtId="164" fontId="9" fillId="8" borderId="3" xfId="12" applyNumberFormat="1" applyBorder="1"/>
    <xf numFmtId="164" fontId="7" fillId="7" borderId="0" xfId="8" applyNumberFormat="1"/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left"/>
    </xf>
    <xf numFmtId="164" fontId="1" fillId="0" borderId="0" xfId="2" applyNumberFormat="1" applyFont="1"/>
    <xf numFmtId="164" fontId="0" fillId="9" borderId="0" xfId="2" applyNumberFormat="1" applyFont="1" applyFill="1"/>
    <xf numFmtId="0" fontId="0" fillId="4" borderId="0" xfId="5" applyFont="1" applyAlignment="1">
      <alignment horizontal="center"/>
    </xf>
    <xf numFmtId="0" fontId="0" fillId="5" borderId="0" xfId="6" applyFont="1" applyAlignment="1">
      <alignment horizontal="center"/>
    </xf>
    <xf numFmtId="0" fontId="2" fillId="5" borderId="0" xfId="6" applyAlignment="1">
      <alignment horizontal="center"/>
    </xf>
    <xf numFmtId="0" fontId="2" fillId="4" borderId="0" xfId="5" applyAlignment="1">
      <alignment horizontal="center"/>
    </xf>
    <xf numFmtId="0" fontId="0" fillId="0" borderId="0" xfId="0" applyAlignment="1">
      <alignment horizontal="center"/>
    </xf>
  </cellXfs>
  <cellStyles count="14">
    <cellStyle name="20% - Accent4" xfId="5" builtinId="42"/>
    <cellStyle name="20% - Accent5" xfId="6" builtinId="46"/>
    <cellStyle name="Bad" xfId="12" builtinId="27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Good" xfId="7" builtinId="26"/>
    <cellStyle name="Heading 2" xfId="1" builtinId="17"/>
    <cellStyle name="Neutral" xfId="8" builtinId="28"/>
    <cellStyle name="Normal" xfId="0" builtinId="0"/>
    <cellStyle name="Note" xfId="4" builtinId="10"/>
    <cellStyle name="Output" xfId="3" builtinId="21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numFmt numFmtId="164" formatCode="0.0%"/>
    </dxf>
    <dxf>
      <numFmt numFmtId="164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取消关注率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取消关注!$A$3</c:f>
              <c:strCache>
                <c:ptCount val="1"/>
                <c:pt idx="0">
                  <c:v>单天用户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取消关注!$B$2:$D$2</c:f>
              <c:strCache>
                <c:ptCount val="1"/>
                <c:pt idx="0">
                  <c:v>取消关注率</c:v>
                </c:pt>
              </c:strCache>
            </c:strRef>
          </c:cat>
          <c:val>
            <c:numRef>
              <c:f>取消关注!$B$3:$D$3</c:f>
              <c:numCache>
                <c:formatCode>0%</c:formatCode>
                <c:ptCount val="1"/>
                <c:pt idx="0">
                  <c:v>0.478465346534653</c:v>
                </c:pt>
              </c:numCache>
            </c:numRef>
          </c:val>
        </c:ser>
        <c:ser>
          <c:idx val="1"/>
          <c:order val="1"/>
          <c:tx>
            <c:strRef>
              <c:f>取消关注!$A$4</c:f>
              <c:strCache>
                <c:ptCount val="1"/>
                <c:pt idx="0">
                  <c:v>多天用户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取消关注!$B$2:$D$2</c:f>
              <c:strCache>
                <c:ptCount val="1"/>
                <c:pt idx="0">
                  <c:v>取消关注率</c:v>
                </c:pt>
              </c:strCache>
            </c:strRef>
          </c:cat>
          <c:val>
            <c:numRef>
              <c:f>取消关注!$B$4:$D$4</c:f>
              <c:numCache>
                <c:formatCode>0%</c:formatCode>
                <c:ptCount val="1"/>
                <c:pt idx="0">
                  <c:v>0.254170755642787</c:v>
                </c:pt>
              </c:numCache>
            </c:numRef>
          </c:val>
        </c:ser>
        <c:ser>
          <c:idx val="2"/>
          <c:order val="2"/>
          <c:tx>
            <c:strRef>
              <c:f>取消关注!$A$5</c:f>
              <c:strCache>
                <c:ptCount val="1"/>
                <c:pt idx="0">
                  <c:v>新用户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取消关注!$B$2:$D$2</c:f>
              <c:strCache>
                <c:ptCount val="1"/>
                <c:pt idx="0">
                  <c:v>取消关注率</c:v>
                </c:pt>
              </c:strCache>
            </c:strRef>
          </c:cat>
          <c:val>
            <c:numRef>
              <c:f>取消关注!$B$5:$D$5</c:f>
              <c:numCache>
                <c:formatCode>0%</c:formatCode>
                <c:ptCount val="1"/>
                <c:pt idx="0">
                  <c:v>0.42359902540898</c:v>
                </c:pt>
              </c:numCache>
            </c:numRef>
          </c:val>
        </c:ser>
        <c:ser>
          <c:idx val="3"/>
          <c:order val="3"/>
          <c:tx>
            <c:strRef>
              <c:f>取消关注!$A$6</c:f>
              <c:strCache>
                <c:ptCount val="1"/>
                <c:pt idx="0">
                  <c:v>老用户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取消关注!$B$2:$D$2</c:f>
              <c:strCache>
                <c:ptCount val="1"/>
                <c:pt idx="0">
                  <c:v>取消关注率</c:v>
                </c:pt>
              </c:strCache>
            </c:strRef>
          </c:cat>
          <c:val>
            <c:numRef>
              <c:f>取消关注!$B$6:$D$6</c:f>
              <c:numCache>
                <c:formatCode>0%</c:formatCode>
                <c:ptCount val="1"/>
                <c:pt idx="0">
                  <c:v>0.204293116210215</c:v>
                </c:pt>
              </c:numCache>
            </c:numRef>
          </c:val>
        </c:ser>
        <c:ser>
          <c:idx val="4"/>
          <c:order val="4"/>
          <c:tx>
            <c:strRef>
              <c:f>取消关注!$A$7</c:f>
              <c:strCache>
                <c:ptCount val="1"/>
                <c:pt idx="0">
                  <c:v>轻流失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取消关注!$B$2:$D$2</c:f>
              <c:strCache>
                <c:ptCount val="1"/>
                <c:pt idx="0">
                  <c:v>取消关注率</c:v>
                </c:pt>
              </c:strCache>
            </c:strRef>
          </c:cat>
          <c:val>
            <c:numRef>
              <c:f>取消关注!$B$7:$D$7</c:f>
              <c:numCache>
                <c:formatCode>0%</c:formatCode>
                <c:ptCount val="1"/>
                <c:pt idx="0">
                  <c:v>0.37044433349975</c:v>
                </c:pt>
              </c:numCache>
            </c:numRef>
          </c:val>
        </c:ser>
        <c:ser>
          <c:idx val="5"/>
          <c:order val="5"/>
          <c:tx>
            <c:strRef>
              <c:f>取消关注!$A$8</c:f>
              <c:strCache>
                <c:ptCount val="1"/>
                <c:pt idx="0">
                  <c:v>重流失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取消关注!$B$2:$D$2</c:f>
              <c:strCache>
                <c:ptCount val="1"/>
                <c:pt idx="0">
                  <c:v>取消关注率</c:v>
                </c:pt>
              </c:strCache>
            </c:strRef>
          </c:cat>
          <c:val>
            <c:numRef>
              <c:f>取消关注!$B$8:$D$8</c:f>
              <c:numCache>
                <c:formatCode>0%</c:formatCode>
                <c:ptCount val="1"/>
                <c:pt idx="0">
                  <c:v>0.396635393076674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257552"/>
        <c:axId val="-2076265456"/>
      </c:barChart>
      <c:catAx>
        <c:axId val="-20762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65456"/>
        <c:crosses val="autoZero"/>
        <c:auto val="1"/>
        <c:lblAlgn val="ctr"/>
        <c:lblOffset val="100"/>
        <c:noMultiLvlLbl val="0"/>
      </c:catAx>
      <c:valAx>
        <c:axId val="-20762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'Cohort Analysis'!$C$2</c:f>
              <c:strCache>
                <c:ptCount val="1"/>
                <c:pt idx="0">
                  <c:v>27%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Analysis'!$C$3:$C$39</c:f>
              <c:numCache>
                <c:formatCode>General</c:formatCode>
                <c:ptCount val="37"/>
                <c:pt idx="10" formatCode="0%">
                  <c:v>0.341134113411341</c:v>
                </c:pt>
                <c:pt idx="21" formatCode="0%">
                  <c:v>0.237756010685663</c:v>
                </c:pt>
                <c:pt idx="32" formatCode="0%">
                  <c:v>0.173954372623574</c:v>
                </c:pt>
              </c:numCache>
            </c:numRef>
          </c:val>
        </c:ser>
        <c:ser>
          <c:idx val="1"/>
          <c:order val="1"/>
          <c:tx>
            <c:strRef>
              <c:f>'Cohort Analysis'!$D$2</c:f>
              <c:strCache>
                <c:ptCount val="1"/>
                <c:pt idx="0">
                  <c:v>8%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Analysis'!$D$3:$D$39</c:f>
              <c:numCache>
                <c:formatCode>General</c:formatCode>
                <c:ptCount val="37"/>
                <c:pt idx="10" formatCode="0%">
                  <c:v>0.153015301530153</c:v>
                </c:pt>
                <c:pt idx="21" formatCode="0%">
                  <c:v>0.0480854853072128</c:v>
                </c:pt>
                <c:pt idx="32" formatCode="0%">
                  <c:v>0.0256653992395437</c:v>
                </c:pt>
              </c:numCache>
            </c:numRef>
          </c:val>
        </c:ser>
        <c:ser>
          <c:idx val="2"/>
          <c:order val="2"/>
          <c:tx>
            <c:strRef>
              <c:f>'Cohort Analysis'!$E$2</c:f>
              <c:strCache>
                <c:ptCount val="1"/>
                <c:pt idx="0">
                  <c:v>29.4%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Analysis'!$E$3:$E$39</c:f>
              <c:numCache>
                <c:formatCode>General</c:formatCode>
                <c:ptCount val="37"/>
                <c:pt idx="10" formatCode="0.0%">
                  <c:v>0.448548812664908</c:v>
                </c:pt>
                <c:pt idx="21" formatCode="0.0%">
                  <c:v>0.202247191011236</c:v>
                </c:pt>
                <c:pt idx="32" formatCode="0.0%">
                  <c:v>0.147540983606557</c:v>
                </c:pt>
              </c:numCache>
            </c:numRef>
          </c:val>
        </c:ser>
        <c:ser>
          <c:idx val="3"/>
          <c:order val="3"/>
          <c:tx>
            <c:strRef>
              <c:f>'Cohort Analysis'!$F$2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Analysis'!$F$3:$F$39</c:f>
              <c:numCache>
                <c:formatCode>General</c:formatCode>
                <c:ptCount val="37"/>
                <c:pt idx="0">
                  <c:v>1101.0</c:v>
                </c:pt>
                <c:pt idx="1">
                  <c:v>574.0</c:v>
                </c:pt>
                <c:pt idx="2">
                  <c:v>470.0</c:v>
                </c:pt>
                <c:pt idx="3">
                  <c:v>57.0</c:v>
                </c:pt>
                <c:pt idx="4">
                  <c:v>827.0</c:v>
                </c:pt>
                <c:pt idx="5">
                  <c:v>274.0</c:v>
                </c:pt>
                <c:pt idx="6">
                  <c:v>648.0</c:v>
                </c:pt>
                <c:pt idx="7">
                  <c:v>453.0</c:v>
                </c:pt>
                <c:pt idx="8">
                  <c:v>340.0</c:v>
                </c:pt>
                <c:pt idx="9">
                  <c:v>761.0</c:v>
                </c:pt>
                <c:pt idx="11">
                  <c:v>1111.0</c:v>
                </c:pt>
                <c:pt idx="12">
                  <c:v>573.0</c:v>
                </c:pt>
                <c:pt idx="13">
                  <c:v>465.0</c:v>
                </c:pt>
                <c:pt idx="14">
                  <c:v>73.0</c:v>
                </c:pt>
                <c:pt idx="15">
                  <c:v>845.0</c:v>
                </c:pt>
                <c:pt idx="16">
                  <c:v>266.0</c:v>
                </c:pt>
                <c:pt idx="17">
                  <c:v>648.0</c:v>
                </c:pt>
                <c:pt idx="18">
                  <c:v>463.0</c:v>
                </c:pt>
                <c:pt idx="19">
                  <c:v>334.0</c:v>
                </c:pt>
                <c:pt idx="20">
                  <c:v>777.0</c:v>
                </c:pt>
                <c:pt idx="22">
                  <c:v>1123.0</c:v>
                </c:pt>
                <c:pt idx="23">
                  <c:v>577.0</c:v>
                </c:pt>
                <c:pt idx="24">
                  <c:v>482.0</c:v>
                </c:pt>
                <c:pt idx="25">
                  <c:v>64.0</c:v>
                </c:pt>
                <c:pt idx="26">
                  <c:v>851.0</c:v>
                </c:pt>
                <c:pt idx="27">
                  <c:v>272.0</c:v>
                </c:pt>
                <c:pt idx="28">
                  <c:v>639.0</c:v>
                </c:pt>
                <c:pt idx="29">
                  <c:v>484.0</c:v>
                </c:pt>
                <c:pt idx="30">
                  <c:v>336.0</c:v>
                </c:pt>
                <c:pt idx="31">
                  <c:v>787.0</c:v>
                </c:pt>
                <c:pt idx="33">
                  <c:v>1052.0</c:v>
                </c:pt>
                <c:pt idx="34">
                  <c:v>556.0</c:v>
                </c:pt>
                <c:pt idx="35">
                  <c:v>432.0</c:v>
                </c:pt>
                <c:pt idx="36">
                  <c:v>64.0</c:v>
                </c:pt>
              </c:numCache>
            </c:numRef>
          </c:val>
        </c:ser>
        <c:ser>
          <c:idx val="4"/>
          <c:order val="4"/>
          <c:tx>
            <c:strRef>
              <c:f>'Cohort Analysis'!$G$2</c:f>
              <c:strCache>
                <c:ptCount val="1"/>
                <c:pt idx="0">
                  <c:v>点击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Analysis'!$G$3:$G$39</c:f>
              <c:numCache>
                <c:formatCode>0%</c:formatCode>
                <c:ptCount val="37"/>
                <c:pt idx="1">
                  <c:v>0.301393728222996</c:v>
                </c:pt>
                <c:pt idx="2">
                  <c:v>0.21063829787234</c:v>
                </c:pt>
                <c:pt idx="3">
                  <c:v>0.12280701754386</c:v>
                </c:pt>
                <c:pt idx="4">
                  <c:v>0.235792019347037</c:v>
                </c:pt>
                <c:pt idx="5">
                  <c:v>0.306569343065693</c:v>
                </c:pt>
                <c:pt idx="12">
                  <c:v>0.363001745200698</c:v>
                </c:pt>
                <c:pt idx="13">
                  <c:v>0.264516129032258</c:v>
                </c:pt>
                <c:pt idx="14">
                  <c:v>0.287671232876712</c:v>
                </c:pt>
                <c:pt idx="15">
                  <c:v>0.311242603550296</c:v>
                </c:pt>
                <c:pt idx="16">
                  <c:v>0.334586466165413</c:v>
                </c:pt>
                <c:pt idx="23">
                  <c:v>0.247833622183709</c:v>
                </c:pt>
                <c:pt idx="24">
                  <c:v>0.184647302904564</c:v>
                </c:pt>
                <c:pt idx="25">
                  <c:v>0.203125</c:v>
                </c:pt>
                <c:pt idx="26">
                  <c:v>0.219741480611046</c:v>
                </c:pt>
                <c:pt idx="27">
                  <c:v>0.213235294117647</c:v>
                </c:pt>
                <c:pt idx="33" formatCode="General">
                  <c:v>0.320659062103929</c:v>
                </c:pt>
                <c:pt idx="34">
                  <c:v>0.163669064748201</c:v>
                </c:pt>
                <c:pt idx="35">
                  <c:v>0.166666666666667</c:v>
                </c:pt>
                <c:pt idx="36">
                  <c:v>0.09375</c:v>
                </c:pt>
              </c:numCache>
            </c:numRef>
          </c:val>
        </c:ser>
        <c:ser>
          <c:idx val="5"/>
          <c:order val="5"/>
          <c:tx>
            <c:strRef>
              <c:f>'Cohort Analysis'!$H$2</c:f>
              <c:strCache>
                <c:ptCount val="1"/>
                <c:pt idx="0">
                  <c:v>购买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Analysis'!$H$3:$H$39</c:f>
              <c:numCache>
                <c:formatCode>0%</c:formatCode>
                <c:ptCount val="37"/>
                <c:pt idx="1">
                  <c:v>0.0888501742160279</c:v>
                </c:pt>
                <c:pt idx="2">
                  <c:v>0.0404255319148936</c:v>
                </c:pt>
                <c:pt idx="3">
                  <c:v>0.0701754385964912</c:v>
                </c:pt>
                <c:pt idx="4">
                  <c:v>0.060459492140266</c:v>
                </c:pt>
                <c:pt idx="5">
                  <c:v>0.0875912408759124</c:v>
                </c:pt>
                <c:pt idx="12">
                  <c:v>0.165794066317627</c:v>
                </c:pt>
                <c:pt idx="13">
                  <c:v>0.0881720430107527</c:v>
                </c:pt>
                <c:pt idx="14">
                  <c:v>0.10958904109589</c:v>
                </c:pt>
                <c:pt idx="15">
                  <c:v>0.124260355029586</c:v>
                </c:pt>
                <c:pt idx="16">
                  <c:v>0.146616541353383</c:v>
                </c:pt>
                <c:pt idx="23">
                  <c:v>0.0589254766031196</c:v>
                </c:pt>
                <c:pt idx="24">
                  <c:v>0.0145228215767635</c:v>
                </c:pt>
                <c:pt idx="25">
                  <c:v>0.046875</c:v>
                </c:pt>
                <c:pt idx="26">
                  <c:v>0.0329024676850764</c:v>
                </c:pt>
                <c:pt idx="27">
                  <c:v>0.0588235294117647</c:v>
                </c:pt>
                <c:pt idx="33" formatCode="General">
                  <c:v>0.0367553865652725</c:v>
                </c:pt>
                <c:pt idx="34">
                  <c:v>0.0215827338129496</c:v>
                </c:pt>
                <c:pt idx="35">
                  <c:v>0.0208333333333333</c:v>
                </c:pt>
                <c:pt idx="3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'Cohort Analysis'!$I$2</c:f>
              <c:strCache>
                <c:ptCount val="1"/>
                <c:pt idx="0">
                  <c:v>单数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Analysis'!$I$3:$I$39</c:f>
              <c:numCache>
                <c:formatCode>0%</c:formatCode>
                <c:ptCount val="37"/>
                <c:pt idx="1">
                  <c:v>0.0</c:v>
                </c:pt>
                <c:pt idx="2">
                  <c:v>0.0526315789473684</c:v>
                </c:pt>
                <c:pt idx="3">
                  <c:v>0.0</c:v>
                </c:pt>
                <c:pt idx="4">
                  <c:v>0.02</c:v>
                </c:pt>
                <c:pt idx="5">
                  <c:v>0.0</c:v>
                </c:pt>
                <c:pt idx="12">
                  <c:v>0.0947368421052631</c:v>
                </c:pt>
                <c:pt idx="13">
                  <c:v>0.0731707317073171</c:v>
                </c:pt>
                <c:pt idx="14">
                  <c:v>0.0</c:v>
                </c:pt>
                <c:pt idx="15">
                  <c:v>0.0476190476190476</c:v>
                </c:pt>
                <c:pt idx="16">
                  <c:v>0.179487179487179</c:v>
                </c:pt>
                <c:pt idx="23">
                  <c:v>0.0294117647058823</c:v>
                </c:pt>
                <c:pt idx="24">
                  <c:v>0.285714285714286</c:v>
                </c:pt>
                <c:pt idx="25">
                  <c:v>0.666666666666667</c:v>
                </c:pt>
                <c:pt idx="26">
                  <c:v>0.142857142857143</c:v>
                </c:pt>
                <c:pt idx="27">
                  <c:v>0.0625</c:v>
                </c:pt>
                <c:pt idx="33" formatCode="General">
                  <c:v>0.0588235294117647</c:v>
                </c:pt>
                <c:pt idx="34">
                  <c:v>0.0833333333333333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'Cohort Analysis'!$J$2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Analysis'!$J$3:$J$39</c:f>
              <c:numCache>
                <c:formatCode>0%</c:formatCode>
                <c:ptCount val="37"/>
                <c:pt idx="33" formatCode="General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'Cohort Analysis'!$K$2</c:f>
              <c:strCache>
                <c:ptCount val="1"/>
                <c:pt idx="0">
                  <c:v>点击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Analysis'!$K$3:$K$39</c:f>
              <c:numCache>
                <c:formatCode>0%</c:formatCode>
                <c:ptCount val="37"/>
                <c:pt idx="0">
                  <c:v>0.271571298819255</c:v>
                </c:pt>
                <c:pt idx="1">
                  <c:v>0.318815331010453</c:v>
                </c:pt>
                <c:pt idx="2">
                  <c:v>0.229787234042553</c:v>
                </c:pt>
                <c:pt idx="3">
                  <c:v>0.140350877192982</c:v>
                </c:pt>
                <c:pt idx="4">
                  <c:v>0.253929866989117</c:v>
                </c:pt>
                <c:pt idx="5">
                  <c:v>0.324817518248175</c:v>
                </c:pt>
                <c:pt idx="6">
                  <c:v>0.300925925925926</c:v>
                </c:pt>
                <c:pt idx="7">
                  <c:v>0.229580573951435</c:v>
                </c:pt>
                <c:pt idx="8">
                  <c:v>0.314705882352941</c:v>
                </c:pt>
                <c:pt idx="9">
                  <c:v>0.252299605781866</c:v>
                </c:pt>
                <c:pt idx="11">
                  <c:v>0.341134113411341</c:v>
                </c:pt>
                <c:pt idx="12">
                  <c:v>0.387434554973822</c:v>
                </c:pt>
                <c:pt idx="13">
                  <c:v>0.290322580645161</c:v>
                </c:pt>
                <c:pt idx="14">
                  <c:v>0.301369863013699</c:v>
                </c:pt>
                <c:pt idx="15">
                  <c:v>0.332544378698225</c:v>
                </c:pt>
                <c:pt idx="16">
                  <c:v>0.368421052631579</c:v>
                </c:pt>
                <c:pt idx="17">
                  <c:v>0.378086419753086</c:v>
                </c:pt>
                <c:pt idx="18">
                  <c:v>0.289416846652268</c:v>
                </c:pt>
                <c:pt idx="19">
                  <c:v>0.365269461077844</c:v>
                </c:pt>
                <c:pt idx="20">
                  <c:v>0.330759330759331</c:v>
                </c:pt>
                <c:pt idx="22">
                  <c:v>0.237756010685663</c:v>
                </c:pt>
                <c:pt idx="23">
                  <c:v>0.273830155979203</c:v>
                </c:pt>
                <c:pt idx="24">
                  <c:v>0.197095435684647</c:v>
                </c:pt>
                <c:pt idx="25">
                  <c:v>0.21875</c:v>
                </c:pt>
                <c:pt idx="26">
                  <c:v>0.236192714453584</c:v>
                </c:pt>
                <c:pt idx="27">
                  <c:v>0.242647058823529</c:v>
                </c:pt>
                <c:pt idx="28">
                  <c:v>0.251956181533646</c:v>
                </c:pt>
                <c:pt idx="29">
                  <c:v>0.21900826446281</c:v>
                </c:pt>
                <c:pt idx="30">
                  <c:v>0.270833333333333</c:v>
                </c:pt>
                <c:pt idx="31">
                  <c:v>0.223634053367217</c:v>
                </c:pt>
                <c:pt idx="33">
                  <c:v>0.173954372623574</c:v>
                </c:pt>
                <c:pt idx="34">
                  <c:v>0.176258992805755</c:v>
                </c:pt>
                <c:pt idx="35">
                  <c:v>0.18287037037037</c:v>
                </c:pt>
                <c:pt idx="36">
                  <c:v>0.09375</c:v>
                </c:pt>
              </c:numCache>
            </c:numRef>
          </c:val>
        </c:ser>
        <c:ser>
          <c:idx val="9"/>
          <c:order val="9"/>
          <c:tx>
            <c:strRef>
              <c:f>'Cohort Analysis'!$L$2</c:f>
              <c:strCache>
                <c:ptCount val="1"/>
                <c:pt idx="0">
                  <c:v>购买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Analysis'!$L$3:$L$39</c:f>
              <c:numCache>
                <c:formatCode>0%</c:formatCode>
                <c:ptCount val="37"/>
                <c:pt idx="0" formatCode="0.0%">
                  <c:v>0.0799273387829246</c:v>
                </c:pt>
                <c:pt idx="1">
                  <c:v>0.104529616724739</c:v>
                </c:pt>
                <c:pt idx="2">
                  <c:v>0.051063829787234</c:v>
                </c:pt>
                <c:pt idx="3">
                  <c:v>0.0701754385964912</c:v>
                </c:pt>
                <c:pt idx="4">
                  <c:v>0.0725513905683192</c:v>
                </c:pt>
                <c:pt idx="5">
                  <c:v>0.102189781021898</c:v>
                </c:pt>
                <c:pt idx="6">
                  <c:v>0.0972222222222222</c:v>
                </c:pt>
                <c:pt idx="7">
                  <c:v>0.0551876379690949</c:v>
                </c:pt>
                <c:pt idx="8">
                  <c:v>0.0764705882352941</c:v>
                </c:pt>
                <c:pt idx="9">
                  <c:v>0.0814717477003942</c:v>
                </c:pt>
                <c:pt idx="11" formatCode="0.0%">
                  <c:v>0.153015301530153</c:v>
                </c:pt>
                <c:pt idx="12">
                  <c:v>0.193717277486911</c:v>
                </c:pt>
                <c:pt idx="13">
                  <c:v>0.10752688172043</c:v>
                </c:pt>
                <c:pt idx="14">
                  <c:v>0.123287671232877</c:v>
                </c:pt>
                <c:pt idx="15">
                  <c:v>0.14792899408284</c:v>
                </c:pt>
                <c:pt idx="16">
                  <c:v>0.169172932330827</c:v>
                </c:pt>
                <c:pt idx="17">
                  <c:v>0.182098765432099</c:v>
                </c:pt>
                <c:pt idx="18">
                  <c:v>0.11231101511879</c:v>
                </c:pt>
                <c:pt idx="19">
                  <c:v>0.158682634730539</c:v>
                </c:pt>
                <c:pt idx="20">
                  <c:v>0.150579150579151</c:v>
                </c:pt>
                <c:pt idx="22" formatCode="0.0%">
                  <c:v>0.0480854853072128</c:v>
                </c:pt>
                <c:pt idx="23">
                  <c:v>0.0693240901213171</c:v>
                </c:pt>
                <c:pt idx="24">
                  <c:v>0.020746887966805</c:v>
                </c:pt>
                <c:pt idx="25">
                  <c:v>0.0625</c:v>
                </c:pt>
                <c:pt idx="26">
                  <c:v>0.0434782608695652</c:v>
                </c:pt>
                <c:pt idx="27">
                  <c:v>0.0625</c:v>
                </c:pt>
                <c:pt idx="28">
                  <c:v>0.0500782472613458</c:v>
                </c:pt>
                <c:pt idx="29">
                  <c:v>0.0454545454545454</c:v>
                </c:pt>
                <c:pt idx="30">
                  <c:v>0.0416666666666667</c:v>
                </c:pt>
                <c:pt idx="31">
                  <c:v>0.0508259212198221</c:v>
                </c:pt>
                <c:pt idx="33" formatCode="0.0%">
                  <c:v>0.0256653992395437</c:v>
                </c:pt>
                <c:pt idx="34">
                  <c:v>0.0287769784172662</c:v>
                </c:pt>
                <c:pt idx="35">
                  <c:v>0.0231481481481481</c:v>
                </c:pt>
                <c:pt idx="36">
                  <c:v>0.015625</c:v>
                </c:pt>
              </c:numCache>
            </c:numRef>
          </c:val>
        </c:ser>
        <c:ser>
          <c:idx val="10"/>
          <c:order val="10"/>
          <c:tx>
            <c:strRef>
              <c:f>'Cohort Analysis'!#REF!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'Cohort Analysis'!$M$2</c:f>
              <c:strCache>
                <c:ptCount val="1"/>
                <c:pt idx="0">
                  <c:v>单数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Analysis'!$M$3:$M$39</c:f>
              <c:numCache>
                <c:formatCode>0%</c:formatCode>
                <c:ptCount val="37"/>
                <c:pt idx="0">
                  <c:v>0.0817438692098092</c:v>
                </c:pt>
                <c:pt idx="1">
                  <c:v>0.106271777003484</c:v>
                </c:pt>
                <c:pt idx="2">
                  <c:v>0.0531914893617021</c:v>
                </c:pt>
                <c:pt idx="3">
                  <c:v>0.0701754385964912</c:v>
                </c:pt>
                <c:pt idx="4">
                  <c:v>0.0737605804111245</c:v>
                </c:pt>
                <c:pt idx="5">
                  <c:v>0.105839416058394</c:v>
                </c:pt>
                <c:pt idx="6">
                  <c:v>0.100308641975309</c:v>
                </c:pt>
                <c:pt idx="7">
                  <c:v>0.0551876379690949</c:v>
                </c:pt>
                <c:pt idx="8">
                  <c:v>0.0764705882352941</c:v>
                </c:pt>
                <c:pt idx="9">
                  <c:v>0.0840998685939553</c:v>
                </c:pt>
                <c:pt idx="11">
                  <c:v>0.164716471647165</c:v>
                </c:pt>
                <c:pt idx="12">
                  <c:v>0.209424083769633</c:v>
                </c:pt>
                <c:pt idx="13">
                  <c:v>0.116129032258065</c:v>
                </c:pt>
                <c:pt idx="14">
                  <c:v>0.123287671232877</c:v>
                </c:pt>
                <c:pt idx="15">
                  <c:v>0.155029585798817</c:v>
                </c:pt>
                <c:pt idx="16">
                  <c:v>0.195488721804511</c:v>
                </c:pt>
                <c:pt idx="17">
                  <c:v>0.199074074074074</c:v>
                </c:pt>
                <c:pt idx="18">
                  <c:v>0.116630669546436</c:v>
                </c:pt>
                <c:pt idx="19">
                  <c:v>0.18562874251497</c:v>
                </c:pt>
                <c:pt idx="20">
                  <c:v>0.155727155727156</c:v>
                </c:pt>
                <c:pt idx="22">
                  <c:v>0.0525378450578807</c:v>
                </c:pt>
                <c:pt idx="23">
                  <c:v>0.0710571923743501</c:v>
                </c:pt>
                <c:pt idx="24">
                  <c:v>0.024896265560166</c:v>
                </c:pt>
                <c:pt idx="25">
                  <c:v>0.09375</c:v>
                </c:pt>
                <c:pt idx="26">
                  <c:v>0.0481786133960047</c:v>
                </c:pt>
                <c:pt idx="27">
                  <c:v>0.0661764705882353</c:v>
                </c:pt>
                <c:pt idx="28">
                  <c:v>0.054773082942097</c:v>
                </c:pt>
                <c:pt idx="29">
                  <c:v>0.0495867768595041</c:v>
                </c:pt>
                <c:pt idx="30">
                  <c:v>0.0476190476190476</c:v>
                </c:pt>
                <c:pt idx="31">
                  <c:v>0.0546378653113088</c:v>
                </c:pt>
                <c:pt idx="33">
                  <c:v>0.032319391634981</c:v>
                </c:pt>
                <c:pt idx="34">
                  <c:v>0.039568345323741</c:v>
                </c:pt>
                <c:pt idx="35">
                  <c:v>0.0231481481481481</c:v>
                </c:pt>
                <c:pt idx="36">
                  <c:v>0.03125</c:v>
                </c:pt>
              </c:numCache>
            </c:numRef>
          </c:val>
        </c:ser>
        <c:ser>
          <c:idx val="12"/>
          <c:order val="12"/>
          <c:tx>
            <c:strRef>
              <c:f>'Cohort Analysis'!#REF!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'Cohort Analysis'!#REF!</c:f>
              <c:numCache>
                <c:formatCode>General</c:formatCode>
                <c:ptCount val="1"/>
                <c:pt idx="0">
                  <c:v>1.0</c:v>
                </c:pt>
              </c:numCache>
              <c:extLst xmlns:c15="http://schemas.microsoft.com/office/drawing/2012/chart"/>
            </c:numRef>
          </c:val>
        </c:ser>
        <c:ser>
          <c:idx val="13"/>
          <c:order val="13"/>
          <c:tx>
            <c:strRef>
              <c:f>'Cohort Analysis'!$O$2</c:f>
              <c:strCache>
                <c:ptCount val="1"/>
                <c:pt idx="0">
                  <c:v>点击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Analysis'!$O$3:$O$39</c:f>
              <c:numCache>
                <c:formatCode>0%</c:formatCode>
                <c:ptCount val="37"/>
                <c:pt idx="0">
                  <c:v>0.284287011807448</c:v>
                </c:pt>
                <c:pt idx="1">
                  <c:v>0.334494773519164</c:v>
                </c:pt>
                <c:pt idx="2">
                  <c:v>0.240425531914894</c:v>
                </c:pt>
                <c:pt idx="3">
                  <c:v>0.140350877192982</c:v>
                </c:pt>
                <c:pt idx="4">
                  <c:v>0.26602176541717</c:v>
                </c:pt>
                <c:pt idx="5">
                  <c:v>0.339416058394161</c:v>
                </c:pt>
                <c:pt idx="6">
                  <c:v>0.314814814814815</c:v>
                </c:pt>
                <c:pt idx="7">
                  <c:v>0.240618101545254</c:v>
                </c:pt>
                <c:pt idx="8">
                  <c:v>0.332352941176471</c:v>
                </c:pt>
                <c:pt idx="9">
                  <c:v>0.26281208935611</c:v>
                </c:pt>
                <c:pt idx="11">
                  <c:v>0.355535553555355</c:v>
                </c:pt>
                <c:pt idx="12">
                  <c:v>0.406631762652705</c:v>
                </c:pt>
                <c:pt idx="13">
                  <c:v>0.298924731182796</c:v>
                </c:pt>
                <c:pt idx="14">
                  <c:v>0.315068493150685</c:v>
                </c:pt>
                <c:pt idx="15">
                  <c:v>0.345562130177515</c:v>
                </c:pt>
                <c:pt idx="16">
                  <c:v>0.387218045112782</c:v>
                </c:pt>
                <c:pt idx="17">
                  <c:v>0.393518518518518</c:v>
                </c:pt>
                <c:pt idx="18">
                  <c:v>0.302375809935205</c:v>
                </c:pt>
                <c:pt idx="19">
                  <c:v>0.374251497005988</c:v>
                </c:pt>
                <c:pt idx="20">
                  <c:v>0.347490347490347</c:v>
                </c:pt>
                <c:pt idx="22">
                  <c:v>0.241317898486198</c:v>
                </c:pt>
                <c:pt idx="23">
                  <c:v>0.275563258232236</c:v>
                </c:pt>
                <c:pt idx="24">
                  <c:v>0.199170124481328</c:v>
                </c:pt>
                <c:pt idx="25">
                  <c:v>0.25</c:v>
                </c:pt>
                <c:pt idx="26">
                  <c:v>0.240893066980023</c:v>
                </c:pt>
                <c:pt idx="27">
                  <c:v>0.242647058823529</c:v>
                </c:pt>
                <c:pt idx="28">
                  <c:v>0.253521126760563</c:v>
                </c:pt>
                <c:pt idx="29">
                  <c:v>0.225206611570248</c:v>
                </c:pt>
                <c:pt idx="30">
                  <c:v>0.273809523809524</c:v>
                </c:pt>
                <c:pt idx="31">
                  <c:v>0.227445997458704</c:v>
                </c:pt>
                <c:pt idx="33">
                  <c:v>0.177756653992395</c:v>
                </c:pt>
                <c:pt idx="34">
                  <c:v>0.181654676258993</c:v>
                </c:pt>
                <c:pt idx="35">
                  <c:v>0.185185185185185</c:v>
                </c:pt>
                <c:pt idx="36">
                  <c:v>0.09375</c:v>
                </c:pt>
              </c:numCache>
            </c:numRef>
          </c:val>
        </c:ser>
        <c:ser>
          <c:idx val="14"/>
          <c:order val="14"/>
          <c:tx>
            <c:strRef>
              <c:f>'Cohort Analysis'!$P$2</c:f>
              <c:strCache>
                <c:ptCount val="1"/>
                <c:pt idx="0">
                  <c:v>购买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Analysis'!$P$3:$P$39</c:f>
              <c:numCache>
                <c:formatCode>0%</c:formatCode>
                <c:ptCount val="37"/>
                <c:pt idx="0">
                  <c:v>0.116257947320618</c:v>
                </c:pt>
                <c:pt idx="1">
                  <c:v>0.155052264808362</c:v>
                </c:pt>
                <c:pt idx="2">
                  <c:v>0.074468085106383</c:v>
                </c:pt>
                <c:pt idx="3">
                  <c:v>0.0701754385964912</c:v>
                </c:pt>
                <c:pt idx="4">
                  <c:v>0.101571946795647</c:v>
                </c:pt>
                <c:pt idx="5">
                  <c:v>0.160583941605839</c:v>
                </c:pt>
                <c:pt idx="6">
                  <c:v>0.138888888888889</c:v>
                </c:pt>
                <c:pt idx="7">
                  <c:v>0.0838852097130243</c:v>
                </c:pt>
                <c:pt idx="8">
                  <c:v>0.114705882352941</c:v>
                </c:pt>
                <c:pt idx="9">
                  <c:v>0.116951379763469</c:v>
                </c:pt>
                <c:pt idx="11">
                  <c:v>0.191719171917192</c:v>
                </c:pt>
                <c:pt idx="12">
                  <c:v>0.24956369982548</c:v>
                </c:pt>
                <c:pt idx="13">
                  <c:v>0.126881720430108</c:v>
                </c:pt>
                <c:pt idx="14">
                  <c:v>0.150684931506849</c:v>
                </c:pt>
                <c:pt idx="15">
                  <c:v>0.178698224852071</c:v>
                </c:pt>
                <c:pt idx="16">
                  <c:v>0.233082706766917</c:v>
                </c:pt>
                <c:pt idx="17">
                  <c:v>0.236111111111111</c:v>
                </c:pt>
                <c:pt idx="18">
                  <c:v>0.129589632829374</c:v>
                </c:pt>
                <c:pt idx="19">
                  <c:v>0.203592814371257</c:v>
                </c:pt>
                <c:pt idx="20">
                  <c:v>0.186615186615187</c:v>
                </c:pt>
                <c:pt idx="22">
                  <c:v>0.0747996438112199</c:v>
                </c:pt>
                <c:pt idx="23">
                  <c:v>0.102253032928943</c:v>
                </c:pt>
                <c:pt idx="24">
                  <c:v>0.037344398340249</c:v>
                </c:pt>
                <c:pt idx="25">
                  <c:v>0.109375</c:v>
                </c:pt>
                <c:pt idx="26">
                  <c:v>0.0669800235017626</c:v>
                </c:pt>
                <c:pt idx="27">
                  <c:v>0.0992647058823529</c:v>
                </c:pt>
                <c:pt idx="28">
                  <c:v>0.0860719874804382</c:v>
                </c:pt>
                <c:pt idx="29">
                  <c:v>0.0599173553719008</c:v>
                </c:pt>
                <c:pt idx="30">
                  <c:v>0.0744047619047619</c:v>
                </c:pt>
                <c:pt idx="31">
                  <c:v>0.0749682337992376</c:v>
                </c:pt>
                <c:pt idx="33">
                  <c:v>0.0389733840304182</c:v>
                </c:pt>
                <c:pt idx="34">
                  <c:v>0.0413669064748201</c:v>
                </c:pt>
                <c:pt idx="35">
                  <c:v>0.0393518518518518</c:v>
                </c:pt>
                <c:pt idx="36">
                  <c:v>0.015625</c:v>
                </c:pt>
              </c:numCache>
            </c:numRef>
          </c:val>
        </c:ser>
        <c:ser>
          <c:idx val="15"/>
          <c:order val="15"/>
          <c:tx>
            <c:strRef>
              <c:f>'Cohort Analysis'!$Q$2</c:f>
              <c:strCache>
                <c:ptCount val="1"/>
                <c:pt idx="0">
                  <c:v>单数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Analysis'!$Q$3:$Q$39</c:f>
              <c:numCache>
                <c:formatCode>0%</c:formatCode>
                <c:ptCount val="37"/>
                <c:pt idx="0">
                  <c:v>0.125340599455041</c:v>
                </c:pt>
                <c:pt idx="1">
                  <c:v>0.168989547038328</c:v>
                </c:pt>
                <c:pt idx="2">
                  <c:v>0.0787234042553191</c:v>
                </c:pt>
                <c:pt idx="3">
                  <c:v>0.0701754385964912</c:v>
                </c:pt>
                <c:pt idx="4">
                  <c:v>0.106408706166868</c:v>
                </c:pt>
                <c:pt idx="5">
                  <c:v>0.182481751824817</c:v>
                </c:pt>
                <c:pt idx="6">
                  <c:v>0.152777777777778</c:v>
                </c:pt>
                <c:pt idx="7">
                  <c:v>0.0860927152317881</c:v>
                </c:pt>
                <c:pt idx="8">
                  <c:v>0.126470588235294</c:v>
                </c:pt>
                <c:pt idx="9">
                  <c:v>0.124835742444152</c:v>
                </c:pt>
                <c:pt idx="11">
                  <c:v>0.223222322232223</c:v>
                </c:pt>
                <c:pt idx="12">
                  <c:v>0.293193717277487</c:v>
                </c:pt>
                <c:pt idx="13">
                  <c:v>0.146236559139785</c:v>
                </c:pt>
                <c:pt idx="14">
                  <c:v>0.164383561643836</c:v>
                </c:pt>
                <c:pt idx="15">
                  <c:v>0.198816568047337</c:v>
                </c:pt>
                <c:pt idx="16">
                  <c:v>0.300751879699248</c:v>
                </c:pt>
                <c:pt idx="17">
                  <c:v>0.282407407407407</c:v>
                </c:pt>
                <c:pt idx="18">
                  <c:v>0.140388768898488</c:v>
                </c:pt>
                <c:pt idx="19">
                  <c:v>0.278443113772455</c:v>
                </c:pt>
                <c:pt idx="20">
                  <c:v>0.199485199485199</c:v>
                </c:pt>
                <c:pt idx="22">
                  <c:v>0.0819234194122885</c:v>
                </c:pt>
                <c:pt idx="23">
                  <c:v>0.109185441941075</c:v>
                </c:pt>
                <c:pt idx="24">
                  <c:v>0.0414937759336099</c:v>
                </c:pt>
                <c:pt idx="25">
                  <c:v>0.140625</c:v>
                </c:pt>
                <c:pt idx="26">
                  <c:v>0.072855464159812</c:v>
                </c:pt>
                <c:pt idx="27">
                  <c:v>0.110294117647059</c:v>
                </c:pt>
                <c:pt idx="28">
                  <c:v>0.0954616588419405</c:v>
                </c:pt>
                <c:pt idx="29">
                  <c:v>0.0640495867768595</c:v>
                </c:pt>
                <c:pt idx="30">
                  <c:v>0.0863095238095238</c:v>
                </c:pt>
                <c:pt idx="31">
                  <c:v>0.0800508259212198</c:v>
                </c:pt>
                <c:pt idx="33">
                  <c:v>0.0541825095057034</c:v>
                </c:pt>
                <c:pt idx="34">
                  <c:v>0.0683453237410072</c:v>
                </c:pt>
                <c:pt idx="35">
                  <c:v>0.0393518518518518</c:v>
                </c:pt>
                <c:pt idx="36">
                  <c:v>0.03125</c:v>
                </c:pt>
              </c:numCache>
            </c:numRef>
          </c:val>
        </c:ser>
        <c:ser>
          <c:idx val="17"/>
          <c:order val="17"/>
          <c:tx>
            <c:strRef>
              <c:f>'Cohort Analysis'!$S$2</c:f>
              <c:strCache>
                <c:ptCount val="1"/>
                <c:pt idx="0">
                  <c:v>购买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Analysis'!$S$3:$S$39</c:f>
              <c:numCache>
                <c:formatCode>0%</c:formatCode>
                <c:ptCount val="37"/>
                <c:pt idx="0">
                  <c:v>0.134423251589464</c:v>
                </c:pt>
                <c:pt idx="1">
                  <c:v>0.184668989547038</c:v>
                </c:pt>
                <c:pt idx="2">
                  <c:v>0.0808510638297872</c:v>
                </c:pt>
                <c:pt idx="3">
                  <c:v>0.0701754385964912</c:v>
                </c:pt>
                <c:pt idx="4">
                  <c:v>0.118500604594921</c:v>
                </c:pt>
                <c:pt idx="5">
                  <c:v>0.182481751824817</c:v>
                </c:pt>
                <c:pt idx="6">
                  <c:v>0.158950617283951</c:v>
                </c:pt>
                <c:pt idx="7">
                  <c:v>0.0993377483443708</c:v>
                </c:pt>
                <c:pt idx="8">
                  <c:v>0.132352941176471</c:v>
                </c:pt>
                <c:pt idx="9">
                  <c:v>0.135348226018397</c:v>
                </c:pt>
                <c:pt idx="11">
                  <c:v>0.205220522052205</c:v>
                </c:pt>
                <c:pt idx="12">
                  <c:v>0.268760907504363</c:v>
                </c:pt>
                <c:pt idx="13">
                  <c:v>0.135483870967742</c:v>
                </c:pt>
                <c:pt idx="14">
                  <c:v>0.150684931506849</c:v>
                </c:pt>
                <c:pt idx="15">
                  <c:v>0.192899408284024</c:v>
                </c:pt>
                <c:pt idx="16">
                  <c:v>0.244360902255639</c:v>
                </c:pt>
                <c:pt idx="17">
                  <c:v>0.253086419753086</c:v>
                </c:pt>
                <c:pt idx="18">
                  <c:v>0.138228941684665</c:v>
                </c:pt>
                <c:pt idx="19">
                  <c:v>0.218562874251497</c:v>
                </c:pt>
                <c:pt idx="20">
                  <c:v>0.199485199485199</c:v>
                </c:pt>
                <c:pt idx="22">
                  <c:v>0.0899376669634906</c:v>
                </c:pt>
                <c:pt idx="23">
                  <c:v>0.128249566724437</c:v>
                </c:pt>
                <c:pt idx="24">
                  <c:v>0.0414937759336099</c:v>
                </c:pt>
                <c:pt idx="25">
                  <c:v>0.109375</c:v>
                </c:pt>
                <c:pt idx="26">
                  <c:v>0.0810810810810811</c:v>
                </c:pt>
                <c:pt idx="27">
                  <c:v>0.117647058823529</c:v>
                </c:pt>
                <c:pt idx="28">
                  <c:v>0.104851330203443</c:v>
                </c:pt>
                <c:pt idx="29">
                  <c:v>0.0702479338842975</c:v>
                </c:pt>
                <c:pt idx="30">
                  <c:v>0.0803571428571428</c:v>
                </c:pt>
                <c:pt idx="31">
                  <c:v>0.0940279542566709</c:v>
                </c:pt>
                <c:pt idx="33">
                  <c:v>0.0532319391634981</c:v>
                </c:pt>
                <c:pt idx="34">
                  <c:v>0.066546762589928</c:v>
                </c:pt>
                <c:pt idx="35">
                  <c:v>0.0416666666666667</c:v>
                </c:pt>
                <c:pt idx="36">
                  <c:v>0.015625</c:v>
                </c:pt>
              </c:numCache>
            </c:numRef>
          </c:val>
        </c:ser>
        <c:ser>
          <c:idx val="18"/>
          <c:order val="18"/>
          <c:tx>
            <c:strRef>
              <c:f>'Cohort Analysis'!$T$2</c:f>
              <c:strCache>
                <c:ptCount val="1"/>
                <c:pt idx="0">
                  <c:v>单数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Analysis'!$T$3:$T$39</c:f>
              <c:numCache>
                <c:formatCode>0%</c:formatCode>
                <c:ptCount val="37"/>
                <c:pt idx="0">
                  <c:v>0.158038147138965</c:v>
                </c:pt>
                <c:pt idx="1">
                  <c:v>0.222996515679442</c:v>
                </c:pt>
                <c:pt idx="2">
                  <c:v>0.0893617021276596</c:v>
                </c:pt>
                <c:pt idx="3">
                  <c:v>0.0701754385964912</c:v>
                </c:pt>
                <c:pt idx="4">
                  <c:v>0.13180169286578</c:v>
                </c:pt>
                <c:pt idx="5">
                  <c:v>0.237226277372263</c:v>
                </c:pt>
                <c:pt idx="6">
                  <c:v>0.192901234567901</c:v>
                </c:pt>
                <c:pt idx="7">
                  <c:v>0.108167770419426</c:v>
                </c:pt>
                <c:pt idx="8">
                  <c:v>0.155882352941176</c:v>
                </c:pt>
                <c:pt idx="9">
                  <c:v>0.159001314060447</c:v>
                </c:pt>
                <c:pt idx="11">
                  <c:v>0.24032403240324</c:v>
                </c:pt>
                <c:pt idx="12">
                  <c:v>0.319371727748691</c:v>
                </c:pt>
                <c:pt idx="13">
                  <c:v>0.154838709677419</c:v>
                </c:pt>
                <c:pt idx="14">
                  <c:v>0.164383561643836</c:v>
                </c:pt>
                <c:pt idx="15">
                  <c:v>0.217751479289941</c:v>
                </c:pt>
                <c:pt idx="16">
                  <c:v>0.31203007518797</c:v>
                </c:pt>
                <c:pt idx="17">
                  <c:v>0.305555555555556</c:v>
                </c:pt>
                <c:pt idx="18">
                  <c:v>0.14902807775378</c:v>
                </c:pt>
                <c:pt idx="19">
                  <c:v>0.293413173652695</c:v>
                </c:pt>
                <c:pt idx="20">
                  <c:v>0.217503217503217</c:v>
                </c:pt>
                <c:pt idx="22">
                  <c:v>0.103294746215494</c:v>
                </c:pt>
                <c:pt idx="23">
                  <c:v>0.147313691507799</c:v>
                </c:pt>
                <c:pt idx="24">
                  <c:v>0.0456431535269709</c:v>
                </c:pt>
                <c:pt idx="25">
                  <c:v>0.140625</c:v>
                </c:pt>
                <c:pt idx="26">
                  <c:v>0.0928319623971798</c:v>
                </c:pt>
                <c:pt idx="27">
                  <c:v>0.136029411764706</c:v>
                </c:pt>
                <c:pt idx="28">
                  <c:v>0.117370892018779</c:v>
                </c:pt>
                <c:pt idx="29">
                  <c:v>0.0847107438016529</c:v>
                </c:pt>
                <c:pt idx="30">
                  <c:v>0.0952380952380952</c:v>
                </c:pt>
                <c:pt idx="31">
                  <c:v>0.106734434561626</c:v>
                </c:pt>
                <c:pt idx="33">
                  <c:v>0.0741444866920152</c:v>
                </c:pt>
                <c:pt idx="34">
                  <c:v>0.102517985611511</c:v>
                </c:pt>
                <c:pt idx="35">
                  <c:v>0.0439814814814815</c:v>
                </c:pt>
                <c:pt idx="36">
                  <c:v>0.03125</c:v>
                </c:pt>
              </c:numCache>
            </c:numRef>
          </c:val>
        </c:ser>
        <c:ser>
          <c:idx val="19"/>
          <c:order val="19"/>
          <c:tx>
            <c:strRef>
              <c:f>'Cohort Analysis'!$U$2</c:f>
              <c:strCache>
                <c:ptCount val="1"/>
                <c:pt idx="0">
                  <c:v>点击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Analysis'!$U$3:$U$39</c:f>
              <c:numCache>
                <c:formatCode>General</c:formatCode>
                <c:ptCount val="37"/>
                <c:pt idx="0">
                  <c:v>279.0</c:v>
                </c:pt>
                <c:pt idx="1">
                  <c:v>173.0</c:v>
                </c:pt>
                <c:pt idx="2">
                  <c:v>99.0</c:v>
                </c:pt>
                <c:pt idx="3">
                  <c:v>7.0</c:v>
                </c:pt>
                <c:pt idx="4">
                  <c:v>195.0</c:v>
                </c:pt>
                <c:pt idx="5">
                  <c:v>84.0</c:v>
                </c:pt>
                <c:pt idx="11">
                  <c:v>352.0</c:v>
                </c:pt>
                <c:pt idx="12">
                  <c:v>208.0</c:v>
                </c:pt>
                <c:pt idx="13">
                  <c:v>123.0</c:v>
                </c:pt>
                <c:pt idx="14">
                  <c:v>21.0</c:v>
                </c:pt>
                <c:pt idx="15">
                  <c:v>263.0</c:v>
                </c:pt>
                <c:pt idx="16">
                  <c:v>89.0</c:v>
                </c:pt>
                <c:pt idx="22">
                  <c:v>245.0</c:v>
                </c:pt>
                <c:pt idx="23">
                  <c:v>143.0</c:v>
                </c:pt>
                <c:pt idx="24">
                  <c:v>89.0</c:v>
                </c:pt>
                <c:pt idx="25">
                  <c:v>13.0</c:v>
                </c:pt>
                <c:pt idx="26">
                  <c:v>187.0</c:v>
                </c:pt>
                <c:pt idx="27">
                  <c:v>58.0</c:v>
                </c:pt>
                <c:pt idx="33">
                  <c:v>169.0</c:v>
                </c:pt>
                <c:pt idx="34">
                  <c:v>91.0</c:v>
                </c:pt>
                <c:pt idx="35">
                  <c:v>72.0</c:v>
                </c:pt>
                <c:pt idx="36">
                  <c:v>6.0</c:v>
                </c:pt>
              </c:numCache>
            </c:numRef>
          </c:val>
        </c:ser>
        <c:ser>
          <c:idx val="20"/>
          <c:order val="20"/>
          <c:tx>
            <c:strRef>
              <c:f>'Cohort Analysis'!$V$2</c:f>
              <c:strCache>
                <c:ptCount val="1"/>
                <c:pt idx="0">
                  <c:v>购买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Analysis'!$V$3:$V$39</c:f>
              <c:numCache>
                <c:formatCode>General</c:formatCode>
                <c:ptCount val="37"/>
                <c:pt idx="0">
                  <c:v>74.0</c:v>
                </c:pt>
                <c:pt idx="1">
                  <c:v>51.0</c:v>
                </c:pt>
                <c:pt idx="2">
                  <c:v>19.0</c:v>
                </c:pt>
                <c:pt idx="3">
                  <c:v>4.0</c:v>
                </c:pt>
                <c:pt idx="4">
                  <c:v>50.0</c:v>
                </c:pt>
                <c:pt idx="5">
                  <c:v>24.0</c:v>
                </c:pt>
                <c:pt idx="11">
                  <c:v>144.0</c:v>
                </c:pt>
                <c:pt idx="12">
                  <c:v>95.0</c:v>
                </c:pt>
                <c:pt idx="13">
                  <c:v>41.0</c:v>
                </c:pt>
                <c:pt idx="14">
                  <c:v>8.0</c:v>
                </c:pt>
                <c:pt idx="15">
                  <c:v>105.0</c:v>
                </c:pt>
                <c:pt idx="16">
                  <c:v>39.0</c:v>
                </c:pt>
                <c:pt idx="22">
                  <c:v>44.0</c:v>
                </c:pt>
                <c:pt idx="23">
                  <c:v>34.0</c:v>
                </c:pt>
                <c:pt idx="24">
                  <c:v>7.0</c:v>
                </c:pt>
                <c:pt idx="25">
                  <c:v>3.0</c:v>
                </c:pt>
                <c:pt idx="26">
                  <c:v>28.0</c:v>
                </c:pt>
                <c:pt idx="27">
                  <c:v>16.0</c:v>
                </c:pt>
                <c:pt idx="33">
                  <c:v>21.0</c:v>
                </c:pt>
                <c:pt idx="34">
                  <c:v>12.0</c:v>
                </c:pt>
                <c:pt idx="35">
                  <c:v>9.0</c:v>
                </c:pt>
                <c:pt idx="36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'Cohort Analysis'!$W$2</c:f>
              <c:strCache>
                <c:ptCount val="1"/>
                <c:pt idx="0">
                  <c:v>单数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Analysis'!$W$3:$W$39</c:f>
              <c:numCache>
                <c:formatCode>General</c:formatCode>
                <c:ptCount val="37"/>
                <c:pt idx="0">
                  <c:v>75.0</c:v>
                </c:pt>
                <c:pt idx="1">
                  <c:v>51.0</c:v>
                </c:pt>
                <c:pt idx="2">
                  <c:v>20.0</c:v>
                </c:pt>
                <c:pt idx="3">
                  <c:v>4.0</c:v>
                </c:pt>
                <c:pt idx="4">
                  <c:v>51.0</c:v>
                </c:pt>
                <c:pt idx="5">
                  <c:v>24.0</c:v>
                </c:pt>
                <c:pt idx="11">
                  <c:v>156.0</c:v>
                </c:pt>
                <c:pt idx="12">
                  <c:v>104.0</c:v>
                </c:pt>
                <c:pt idx="13">
                  <c:v>44.0</c:v>
                </c:pt>
                <c:pt idx="14">
                  <c:v>8.0</c:v>
                </c:pt>
                <c:pt idx="15">
                  <c:v>110.0</c:v>
                </c:pt>
                <c:pt idx="16">
                  <c:v>46.0</c:v>
                </c:pt>
                <c:pt idx="22">
                  <c:v>49.0</c:v>
                </c:pt>
                <c:pt idx="23">
                  <c:v>35.0</c:v>
                </c:pt>
                <c:pt idx="24">
                  <c:v>9.0</c:v>
                </c:pt>
                <c:pt idx="25">
                  <c:v>5.0</c:v>
                </c:pt>
                <c:pt idx="26">
                  <c:v>32.0</c:v>
                </c:pt>
                <c:pt idx="27">
                  <c:v>17.0</c:v>
                </c:pt>
                <c:pt idx="33">
                  <c:v>22.0</c:v>
                </c:pt>
                <c:pt idx="34">
                  <c:v>13.0</c:v>
                </c:pt>
                <c:pt idx="35">
                  <c:v>9.0</c:v>
                </c:pt>
                <c:pt idx="36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'Cohort Analysis'!$Y$2</c:f>
              <c:strCache>
                <c:ptCount val="1"/>
                <c:pt idx="0">
                  <c:v>购买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Analysis'!$Y$3:$Y$39</c:f>
              <c:numCache>
                <c:formatCode>0%</c:formatCode>
                <c:ptCount val="37"/>
                <c:pt idx="0">
                  <c:v>0.137148047229791</c:v>
                </c:pt>
                <c:pt idx="1">
                  <c:v>0.189895470383275</c:v>
                </c:pt>
                <c:pt idx="2">
                  <c:v>0.0808510638297872</c:v>
                </c:pt>
                <c:pt idx="3">
                  <c:v>0.0701754385964912</c:v>
                </c:pt>
                <c:pt idx="4">
                  <c:v>0.120918984280532</c:v>
                </c:pt>
                <c:pt idx="5">
                  <c:v>0.186131386861314</c:v>
                </c:pt>
                <c:pt idx="6">
                  <c:v>0.162037037037037</c:v>
                </c:pt>
                <c:pt idx="7">
                  <c:v>0.101545253863135</c:v>
                </c:pt>
                <c:pt idx="8">
                  <c:v>0.135294117647059</c:v>
                </c:pt>
                <c:pt idx="9">
                  <c:v>0.137976346911958</c:v>
                </c:pt>
                <c:pt idx="11">
                  <c:v>0.208820882088209</c:v>
                </c:pt>
                <c:pt idx="12">
                  <c:v>0.273996509598604</c:v>
                </c:pt>
                <c:pt idx="13">
                  <c:v>0.137634408602151</c:v>
                </c:pt>
                <c:pt idx="14">
                  <c:v>0.150684931506849</c:v>
                </c:pt>
                <c:pt idx="15">
                  <c:v>0.195266272189349</c:v>
                </c:pt>
                <c:pt idx="16">
                  <c:v>0.25187969924812</c:v>
                </c:pt>
                <c:pt idx="17">
                  <c:v>0.256172839506173</c:v>
                </c:pt>
                <c:pt idx="18">
                  <c:v>0.142548596112311</c:v>
                </c:pt>
                <c:pt idx="19">
                  <c:v>0.221556886227545</c:v>
                </c:pt>
                <c:pt idx="20">
                  <c:v>0.203346203346203</c:v>
                </c:pt>
                <c:pt idx="22">
                  <c:v>0.102404274265361</c:v>
                </c:pt>
                <c:pt idx="23">
                  <c:v>0.147313691507799</c:v>
                </c:pt>
                <c:pt idx="24">
                  <c:v>0.0477178423236514</c:v>
                </c:pt>
                <c:pt idx="25">
                  <c:v>0.109375</c:v>
                </c:pt>
                <c:pt idx="26">
                  <c:v>0.09048178613396</c:v>
                </c:pt>
                <c:pt idx="27">
                  <c:v>0.139705882352941</c:v>
                </c:pt>
                <c:pt idx="28">
                  <c:v>0.122065727699531</c:v>
                </c:pt>
                <c:pt idx="29">
                  <c:v>0.0764462809917355</c:v>
                </c:pt>
                <c:pt idx="30">
                  <c:v>0.0922619047619047</c:v>
                </c:pt>
                <c:pt idx="31">
                  <c:v>0.106734434561626</c:v>
                </c:pt>
                <c:pt idx="33">
                  <c:v>0.0665399239543726</c:v>
                </c:pt>
                <c:pt idx="34">
                  <c:v>0.079136690647482</c:v>
                </c:pt>
                <c:pt idx="35">
                  <c:v>0.0555555555555555</c:v>
                </c:pt>
                <c:pt idx="36">
                  <c:v>0.03125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219840"/>
        <c:axId val="-2071217744"/>
        <c:extLst>
          <c:ext xmlns:c15="http://schemas.microsoft.com/office/drawing/2012/chart" uri="{02D57815-91ED-43cb-92C2-25804820EDAC}">
            <c15:filteredBar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'Cohort Analysis'!$R$2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'Cohort Analysis'!$A$3:$B$39</c15:sqref>
                        </c15:formulaRef>
                      </c:ext>
                    </c:extLst>
                    <c:multiLvlStrCache>
                      <c:ptCount val="37"/>
                      <c:lvl>
                        <c:pt idx="0">
                          <c:v>总</c:v>
                        </c:pt>
                        <c:pt idx="1">
                          <c:v>&gt;=2</c:v>
                        </c:pt>
                        <c:pt idx="2">
                          <c:v>单天1单</c:v>
                        </c:pt>
                        <c:pt idx="3">
                          <c:v>单天多单</c:v>
                        </c:pt>
                        <c:pt idx="4">
                          <c:v>新用户</c:v>
                        </c:pt>
                        <c:pt idx="5">
                          <c:v>老用户</c:v>
                        </c:pt>
                        <c:pt idx="6">
                          <c:v>轻流失</c:v>
                        </c:pt>
                        <c:pt idx="7">
                          <c:v>重流失</c:v>
                        </c:pt>
                        <c:pt idx="8">
                          <c:v>价格敏感</c:v>
                        </c:pt>
                        <c:pt idx="9">
                          <c:v>价格不敏感</c:v>
                        </c:pt>
                        <c:pt idx="11">
                          <c:v>总</c:v>
                        </c:pt>
                        <c:pt idx="12">
                          <c:v>&gt;=2</c:v>
                        </c:pt>
                        <c:pt idx="13">
                          <c:v>单天1单</c:v>
                        </c:pt>
                        <c:pt idx="14">
                          <c:v>单天多单</c:v>
                        </c:pt>
                        <c:pt idx="15">
                          <c:v>新用户</c:v>
                        </c:pt>
                        <c:pt idx="16">
                          <c:v>老用户</c:v>
                        </c:pt>
                        <c:pt idx="17">
                          <c:v>轻流失</c:v>
                        </c:pt>
                        <c:pt idx="18">
                          <c:v>重流失</c:v>
                        </c:pt>
                        <c:pt idx="19">
                          <c:v>价格敏感</c:v>
                        </c:pt>
                        <c:pt idx="20">
                          <c:v>价格不敏感</c:v>
                        </c:pt>
                        <c:pt idx="22">
                          <c:v>总</c:v>
                        </c:pt>
                        <c:pt idx="23">
                          <c:v>&gt;=2</c:v>
                        </c:pt>
                        <c:pt idx="24">
                          <c:v>单天1单</c:v>
                        </c:pt>
                        <c:pt idx="25">
                          <c:v>单天多单</c:v>
                        </c:pt>
                        <c:pt idx="26">
                          <c:v>新用户</c:v>
                        </c:pt>
                        <c:pt idx="27">
                          <c:v>老用户</c:v>
                        </c:pt>
                        <c:pt idx="28">
                          <c:v>轻流失</c:v>
                        </c:pt>
                        <c:pt idx="29">
                          <c:v>重流失</c:v>
                        </c:pt>
                        <c:pt idx="30">
                          <c:v>价格敏感</c:v>
                        </c:pt>
                        <c:pt idx="31">
                          <c:v>价格不敏感</c:v>
                        </c:pt>
                        <c:pt idx="33">
                          <c:v>总</c:v>
                        </c:pt>
                        <c:pt idx="34">
                          <c:v>&gt;=2</c:v>
                        </c:pt>
                        <c:pt idx="35">
                          <c:v>单天1单</c:v>
                        </c:pt>
                        <c:pt idx="36">
                          <c:v>单天多单</c:v>
                        </c:pt>
                      </c:lvl>
                      <c:lvl>
                        <c:pt idx="10">
                          <c:v>文案2（30）</c:v>
                        </c:pt>
                        <c:pt idx="21">
                          <c:v>文案3（15+）</c:v>
                        </c:pt>
                        <c:pt idx="32">
                          <c:v>文案4（+）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'Cohort Analysis'!$R$3:$R$39</c15:sqref>
                        </c15:formulaRef>
                      </c:ext>
                    </c:extLst>
                    <c:numCache>
                      <c:formatCode>0%</c:formatCode>
                      <c:ptCount val="37"/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'Cohort Analysis'!$X$2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'Cohort Analysis'!$A$3:$B$39</c15:sqref>
                        </c15:formulaRef>
                      </c:ext>
                    </c:extLst>
                    <c:multiLvlStrCache>
                      <c:ptCount val="37"/>
                      <c:lvl>
                        <c:pt idx="0">
                          <c:v>总</c:v>
                        </c:pt>
                        <c:pt idx="1">
                          <c:v>&gt;=2</c:v>
                        </c:pt>
                        <c:pt idx="2">
                          <c:v>单天1单</c:v>
                        </c:pt>
                        <c:pt idx="3">
                          <c:v>单天多单</c:v>
                        </c:pt>
                        <c:pt idx="4">
                          <c:v>新用户</c:v>
                        </c:pt>
                        <c:pt idx="5">
                          <c:v>老用户</c:v>
                        </c:pt>
                        <c:pt idx="6">
                          <c:v>轻流失</c:v>
                        </c:pt>
                        <c:pt idx="7">
                          <c:v>重流失</c:v>
                        </c:pt>
                        <c:pt idx="8">
                          <c:v>价格敏感</c:v>
                        </c:pt>
                        <c:pt idx="9">
                          <c:v>价格不敏感</c:v>
                        </c:pt>
                        <c:pt idx="11">
                          <c:v>总</c:v>
                        </c:pt>
                        <c:pt idx="12">
                          <c:v>&gt;=2</c:v>
                        </c:pt>
                        <c:pt idx="13">
                          <c:v>单天1单</c:v>
                        </c:pt>
                        <c:pt idx="14">
                          <c:v>单天多单</c:v>
                        </c:pt>
                        <c:pt idx="15">
                          <c:v>新用户</c:v>
                        </c:pt>
                        <c:pt idx="16">
                          <c:v>老用户</c:v>
                        </c:pt>
                        <c:pt idx="17">
                          <c:v>轻流失</c:v>
                        </c:pt>
                        <c:pt idx="18">
                          <c:v>重流失</c:v>
                        </c:pt>
                        <c:pt idx="19">
                          <c:v>价格敏感</c:v>
                        </c:pt>
                        <c:pt idx="20">
                          <c:v>价格不敏感</c:v>
                        </c:pt>
                        <c:pt idx="22">
                          <c:v>总</c:v>
                        </c:pt>
                        <c:pt idx="23">
                          <c:v>&gt;=2</c:v>
                        </c:pt>
                        <c:pt idx="24">
                          <c:v>单天1单</c:v>
                        </c:pt>
                        <c:pt idx="25">
                          <c:v>单天多单</c:v>
                        </c:pt>
                        <c:pt idx="26">
                          <c:v>新用户</c:v>
                        </c:pt>
                        <c:pt idx="27">
                          <c:v>老用户</c:v>
                        </c:pt>
                        <c:pt idx="28">
                          <c:v>轻流失</c:v>
                        </c:pt>
                        <c:pt idx="29">
                          <c:v>重流失</c:v>
                        </c:pt>
                        <c:pt idx="30">
                          <c:v>价格敏感</c:v>
                        </c:pt>
                        <c:pt idx="31">
                          <c:v>价格不敏感</c:v>
                        </c:pt>
                        <c:pt idx="33">
                          <c:v>总</c:v>
                        </c:pt>
                        <c:pt idx="34">
                          <c:v>&gt;=2</c:v>
                        </c:pt>
                        <c:pt idx="35">
                          <c:v>单天1单</c:v>
                        </c:pt>
                        <c:pt idx="36">
                          <c:v>单天多单</c:v>
                        </c:pt>
                      </c:lvl>
                      <c:lvl>
                        <c:pt idx="10">
                          <c:v>文案2（30）</c:v>
                        </c:pt>
                        <c:pt idx="21">
                          <c:v>文案3（15+）</c:v>
                        </c:pt>
                        <c:pt idx="32">
                          <c:v>文案4（+）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'Cohort Analysis'!$X$3:$X$39</c15:sqref>
                        </c15:formulaRef>
                      </c:ext>
                    </c:extLst>
                    <c:numCache>
                      <c:formatCode>General</c:formatCode>
                      <c:ptCount val="37"/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4"/>
          <c:order val="24"/>
          <c:tx>
            <c:strRef>
              <c:f>'Cohort Analysis'!$Z$2</c:f>
              <c:strCache>
                <c:ptCount val="1"/>
                <c:pt idx="0">
                  <c:v>单数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'Cohort Analysis'!$A$3:$B$39</c:f>
              <c:multiLvlStrCache>
                <c:ptCount val="37"/>
                <c:lvl>
                  <c:pt idx="0">
                    <c:v>总</c:v>
                  </c:pt>
                  <c:pt idx="1">
                    <c:v>&gt;=2</c:v>
                  </c:pt>
                  <c:pt idx="2">
                    <c:v>单天1单</c:v>
                  </c:pt>
                  <c:pt idx="3">
                    <c:v>单天多单</c:v>
                  </c:pt>
                  <c:pt idx="4">
                    <c:v>新用户</c:v>
                  </c:pt>
                  <c:pt idx="5">
                    <c:v>老用户</c:v>
                  </c:pt>
                  <c:pt idx="6">
                    <c:v>轻流失</c:v>
                  </c:pt>
                  <c:pt idx="7">
                    <c:v>重流失</c:v>
                  </c:pt>
                  <c:pt idx="8">
                    <c:v>价格敏感</c:v>
                  </c:pt>
                  <c:pt idx="9">
                    <c:v>价格不敏感</c:v>
                  </c:pt>
                  <c:pt idx="11">
                    <c:v>总</c:v>
                  </c:pt>
                  <c:pt idx="12">
                    <c:v>&gt;=2</c:v>
                  </c:pt>
                  <c:pt idx="13">
                    <c:v>单天1单</c:v>
                  </c:pt>
                  <c:pt idx="14">
                    <c:v>单天多单</c:v>
                  </c:pt>
                  <c:pt idx="15">
                    <c:v>新用户</c:v>
                  </c:pt>
                  <c:pt idx="16">
                    <c:v>老用户</c:v>
                  </c:pt>
                  <c:pt idx="17">
                    <c:v>轻流失</c:v>
                  </c:pt>
                  <c:pt idx="18">
                    <c:v>重流失</c:v>
                  </c:pt>
                  <c:pt idx="19">
                    <c:v>价格敏感</c:v>
                  </c:pt>
                  <c:pt idx="20">
                    <c:v>价格不敏感</c:v>
                  </c:pt>
                  <c:pt idx="22">
                    <c:v>总</c:v>
                  </c:pt>
                  <c:pt idx="23">
                    <c:v>&gt;=2</c:v>
                  </c:pt>
                  <c:pt idx="24">
                    <c:v>单天1单</c:v>
                  </c:pt>
                  <c:pt idx="25">
                    <c:v>单天多单</c:v>
                  </c:pt>
                  <c:pt idx="26">
                    <c:v>新用户</c:v>
                  </c:pt>
                  <c:pt idx="27">
                    <c:v>老用户</c:v>
                  </c:pt>
                  <c:pt idx="28">
                    <c:v>轻流失</c:v>
                  </c:pt>
                  <c:pt idx="29">
                    <c:v>重流失</c:v>
                  </c:pt>
                  <c:pt idx="30">
                    <c:v>价格敏感</c:v>
                  </c:pt>
                  <c:pt idx="31">
                    <c:v>价格不敏感</c:v>
                  </c:pt>
                  <c:pt idx="33">
                    <c:v>总</c:v>
                  </c:pt>
                  <c:pt idx="34">
                    <c:v>&gt;=2</c:v>
                  </c:pt>
                  <c:pt idx="35">
                    <c:v>单天1单</c:v>
                  </c:pt>
                  <c:pt idx="36">
                    <c:v>单天多单</c:v>
                  </c:pt>
                </c:lvl>
                <c:lvl>
                  <c:pt idx="10">
                    <c:v>文案2（30）</c:v>
                  </c:pt>
                  <c:pt idx="21">
                    <c:v>文案3（15+）</c:v>
                  </c:pt>
                  <c:pt idx="32">
                    <c:v>文案4（+）</c:v>
                  </c:pt>
                </c:lvl>
              </c:multiLvlStrCache>
            </c:multiLvlStrRef>
          </c:cat>
          <c:val>
            <c:numRef>
              <c:f>'Cohort Analysis'!$Z$3:$Z$39</c:f>
              <c:numCache>
                <c:formatCode>0%</c:formatCode>
                <c:ptCount val="37"/>
                <c:pt idx="0">
                  <c:v>0.164396003633061</c:v>
                </c:pt>
                <c:pt idx="1">
                  <c:v>0.233449477351916</c:v>
                </c:pt>
                <c:pt idx="2">
                  <c:v>0.0914893617021276</c:v>
                </c:pt>
                <c:pt idx="3">
                  <c:v>0.0701754385964912</c:v>
                </c:pt>
                <c:pt idx="4">
                  <c:v>0.136638452237001</c:v>
                </c:pt>
                <c:pt idx="5">
                  <c:v>0.248175182481752</c:v>
                </c:pt>
                <c:pt idx="6">
                  <c:v>0.20216049382716</c:v>
                </c:pt>
                <c:pt idx="7">
                  <c:v>0.11037527593819</c:v>
                </c:pt>
                <c:pt idx="8">
                  <c:v>0.158823529411765</c:v>
                </c:pt>
                <c:pt idx="9">
                  <c:v>0.16688567674113</c:v>
                </c:pt>
                <c:pt idx="11">
                  <c:v>0.253825382538254</c:v>
                </c:pt>
                <c:pt idx="12">
                  <c:v>0.336823734729494</c:v>
                </c:pt>
                <c:pt idx="13">
                  <c:v>0.163440860215054</c:v>
                </c:pt>
                <c:pt idx="14">
                  <c:v>0.178082191780822</c:v>
                </c:pt>
                <c:pt idx="15">
                  <c:v>0.230769230769231</c:v>
                </c:pt>
                <c:pt idx="16">
                  <c:v>0.327067669172932</c:v>
                </c:pt>
                <c:pt idx="17">
                  <c:v>0.325617283950617</c:v>
                </c:pt>
                <c:pt idx="18">
                  <c:v>0.153347732181425</c:v>
                </c:pt>
                <c:pt idx="19">
                  <c:v>0.305389221556886</c:v>
                </c:pt>
                <c:pt idx="20">
                  <c:v>0.231660231660232</c:v>
                </c:pt>
                <c:pt idx="22">
                  <c:v>0.119323241317898</c:v>
                </c:pt>
                <c:pt idx="23">
                  <c:v>0.173310225303293</c:v>
                </c:pt>
                <c:pt idx="24">
                  <c:v>0.0518672199170124</c:v>
                </c:pt>
                <c:pt idx="25">
                  <c:v>0.140625</c:v>
                </c:pt>
                <c:pt idx="26">
                  <c:v>0.104582843713278</c:v>
                </c:pt>
                <c:pt idx="27">
                  <c:v>0.165441176470588</c:v>
                </c:pt>
                <c:pt idx="28">
                  <c:v>0.139280125195618</c:v>
                </c:pt>
                <c:pt idx="29">
                  <c:v>0.0929752066115702</c:v>
                </c:pt>
                <c:pt idx="30">
                  <c:v>0.107142857142857</c:v>
                </c:pt>
                <c:pt idx="31">
                  <c:v>0.124523506988564</c:v>
                </c:pt>
                <c:pt idx="33">
                  <c:v>0.0960076045627376</c:v>
                </c:pt>
                <c:pt idx="34">
                  <c:v>0.12410071942446</c:v>
                </c:pt>
                <c:pt idx="35">
                  <c:v>0.0671296296296296</c:v>
                </c:pt>
                <c:pt idx="36">
                  <c:v>0.046875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13904"/>
        <c:axId val="-2071215824"/>
      </c:lineChart>
      <c:catAx>
        <c:axId val="-20712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17744"/>
        <c:crosses val="autoZero"/>
        <c:auto val="1"/>
        <c:lblAlgn val="ctr"/>
        <c:lblOffset val="100"/>
        <c:noMultiLvlLbl val="0"/>
      </c:catAx>
      <c:valAx>
        <c:axId val="-2071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19840"/>
        <c:crosses val="autoZero"/>
        <c:crossBetween val="between"/>
      </c:valAx>
      <c:valAx>
        <c:axId val="-20712158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13904"/>
        <c:crosses val="max"/>
        <c:crossBetween val="between"/>
      </c:valAx>
      <c:catAx>
        <c:axId val="-2071213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7121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Sheet2!$A$3</c:f>
              <c:strCache>
                <c:ptCount val="1"/>
                <c:pt idx="0">
                  <c:v>&gt;=2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文案一</c:v>
                </c:pt>
                <c:pt idx="1">
                  <c:v>文案二</c:v>
                </c:pt>
                <c:pt idx="2">
                  <c:v>文案三</c:v>
                </c:pt>
                <c:pt idx="3">
                  <c:v>文案四</c:v>
                </c:pt>
              </c:strCache>
            </c:strRef>
          </c:cat>
          <c:val>
            <c:numRef>
              <c:f>Sheet2!$B$3:$E$3</c:f>
              <c:numCache>
                <c:formatCode>0.0%</c:formatCode>
                <c:ptCount val="4"/>
                <c:pt idx="0">
                  <c:v>0.318815331010453</c:v>
                </c:pt>
                <c:pt idx="1">
                  <c:v>0.387434554973822</c:v>
                </c:pt>
                <c:pt idx="2">
                  <c:v>0.273830155979203</c:v>
                </c:pt>
                <c:pt idx="3">
                  <c:v>0.176258992805755</c:v>
                </c:pt>
              </c:numCache>
            </c:numRef>
          </c:val>
        </c:ser>
        <c:ser>
          <c:idx val="2"/>
          <c:order val="1"/>
          <c:tx>
            <c:strRef>
              <c:f>Sheet2!$A$4</c:f>
              <c:strCache>
                <c:ptCount val="1"/>
                <c:pt idx="0">
                  <c:v>单天1单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文案一</c:v>
                </c:pt>
                <c:pt idx="1">
                  <c:v>文案二</c:v>
                </c:pt>
                <c:pt idx="2">
                  <c:v>文案三</c:v>
                </c:pt>
                <c:pt idx="3">
                  <c:v>文案四</c:v>
                </c:pt>
              </c:strCache>
            </c:strRef>
          </c:cat>
          <c:val>
            <c:numRef>
              <c:f>Sheet2!$B$4:$E$4</c:f>
              <c:numCache>
                <c:formatCode>0.0%</c:formatCode>
                <c:ptCount val="4"/>
                <c:pt idx="0">
                  <c:v>0.229787234042553</c:v>
                </c:pt>
                <c:pt idx="1">
                  <c:v>0.290322580645161</c:v>
                </c:pt>
                <c:pt idx="2">
                  <c:v>0.197095435684647</c:v>
                </c:pt>
                <c:pt idx="3">
                  <c:v>0.18287037037037</c:v>
                </c:pt>
              </c:numCache>
            </c:numRef>
          </c:val>
        </c:ser>
        <c:ser>
          <c:idx val="4"/>
          <c:order val="2"/>
          <c:tx>
            <c:strRef>
              <c:f>Sheet2!$A$5</c:f>
              <c:strCache>
                <c:ptCount val="1"/>
                <c:pt idx="0">
                  <c:v>新用户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文案一</c:v>
                </c:pt>
                <c:pt idx="1">
                  <c:v>文案二</c:v>
                </c:pt>
                <c:pt idx="2">
                  <c:v>文案三</c:v>
                </c:pt>
                <c:pt idx="3">
                  <c:v>文案四</c:v>
                </c:pt>
              </c:strCache>
            </c:strRef>
          </c:cat>
          <c:val>
            <c:numRef>
              <c:f>Sheet2!$B$5:$E$5</c:f>
              <c:numCache>
                <c:formatCode>0.0%</c:formatCode>
                <c:ptCount val="4"/>
                <c:pt idx="0">
                  <c:v>0.253929866989117</c:v>
                </c:pt>
                <c:pt idx="1">
                  <c:v>0.332544378698225</c:v>
                </c:pt>
                <c:pt idx="2">
                  <c:v>0.236192714453584</c:v>
                </c:pt>
                <c:pt idx="3">
                  <c:v>0.174904942965779</c:v>
                </c:pt>
              </c:numCache>
            </c:numRef>
          </c:val>
        </c:ser>
        <c:ser>
          <c:idx val="5"/>
          <c:order val="3"/>
          <c:tx>
            <c:strRef>
              <c:f>Sheet2!$A$6</c:f>
              <c:strCache>
                <c:ptCount val="1"/>
                <c:pt idx="0">
                  <c:v>老用户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文案一</c:v>
                </c:pt>
                <c:pt idx="1">
                  <c:v>文案二</c:v>
                </c:pt>
                <c:pt idx="2">
                  <c:v>文案三</c:v>
                </c:pt>
                <c:pt idx="3">
                  <c:v>文案四</c:v>
                </c:pt>
              </c:strCache>
            </c:strRef>
          </c:cat>
          <c:val>
            <c:numRef>
              <c:f>Sheet2!$B$6:$E$6</c:f>
              <c:numCache>
                <c:formatCode>0.0%</c:formatCode>
                <c:ptCount val="4"/>
                <c:pt idx="0">
                  <c:v>0.324817518248175</c:v>
                </c:pt>
                <c:pt idx="1">
                  <c:v>0.368421052631579</c:v>
                </c:pt>
                <c:pt idx="2">
                  <c:v>0.242647058823529</c:v>
                </c:pt>
                <c:pt idx="3">
                  <c:v>0.171102661596958</c:v>
                </c:pt>
              </c:numCache>
            </c:numRef>
          </c:val>
        </c:ser>
        <c:ser>
          <c:idx val="6"/>
          <c:order val="4"/>
          <c:tx>
            <c:strRef>
              <c:f>Sheet2!$A$7</c:f>
              <c:strCache>
                <c:ptCount val="1"/>
                <c:pt idx="0">
                  <c:v>轻流失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文案一</c:v>
                </c:pt>
                <c:pt idx="1">
                  <c:v>文案二</c:v>
                </c:pt>
                <c:pt idx="2">
                  <c:v>文案三</c:v>
                </c:pt>
                <c:pt idx="3">
                  <c:v>文案四</c:v>
                </c:pt>
              </c:strCache>
            </c:strRef>
          </c:cat>
          <c:val>
            <c:numRef>
              <c:f>Sheet2!$B$7:$E$7</c:f>
              <c:numCache>
                <c:formatCode>0.0%</c:formatCode>
                <c:ptCount val="4"/>
                <c:pt idx="0">
                  <c:v>0.300925925925926</c:v>
                </c:pt>
                <c:pt idx="1">
                  <c:v>0.378086419753086</c:v>
                </c:pt>
                <c:pt idx="2">
                  <c:v>0.251956181533646</c:v>
                </c:pt>
                <c:pt idx="3">
                  <c:v>0.201022146507666</c:v>
                </c:pt>
              </c:numCache>
            </c:numRef>
          </c:val>
        </c:ser>
        <c:ser>
          <c:idx val="7"/>
          <c:order val="5"/>
          <c:tx>
            <c:strRef>
              <c:f>Sheet2!$A$8</c:f>
              <c:strCache>
                <c:ptCount val="1"/>
                <c:pt idx="0">
                  <c:v>重流失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文案一</c:v>
                </c:pt>
                <c:pt idx="1">
                  <c:v>文案二</c:v>
                </c:pt>
                <c:pt idx="2">
                  <c:v>文案三</c:v>
                </c:pt>
                <c:pt idx="3">
                  <c:v>文案四</c:v>
                </c:pt>
              </c:strCache>
            </c:strRef>
          </c:cat>
          <c:val>
            <c:numRef>
              <c:f>Sheet2!$B$8:$E$8</c:f>
              <c:numCache>
                <c:formatCode>0.0%</c:formatCode>
                <c:ptCount val="4"/>
                <c:pt idx="0">
                  <c:v>0.229580573951435</c:v>
                </c:pt>
                <c:pt idx="1">
                  <c:v>0.289416846652268</c:v>
                </c:pt>
                <c:pt idx="2">
                  <c:v>0.21900826446281</c:v>
                </c:pt>
                <c:pt idx="3">
                  <c:v>0.139784946236559</c:v>
                </c:pt>
              </c:numCache>
            </c:numRef>
          </c:val>
        </c:ser>
        <c:ser>
          <c:idx val="8"/>
          <c:order val="6"/>
          <c:tx>
            <c:strRef>
              <c:f>Sheet2!$A$9</c:f>
              <c:strCache>
                <c:ptCount val="1"/>
                <c:pt idx="0">
                  <c:v>价格敏感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文案一</c:v>
                </c:pt>
                <c:pt idx="1">
                  <c:v>文案二</c:v>
                </c:pt>
                <c:pt idx="2">
                  <c:v>文案三</c:v>
                </c:pt>
                <c:pt idx="3">
                  <c:v>文案四</c:v>
                </c:pt>
              </c:strCache>
            </c:strRef>
          </c:cat>
          <c:val>
            <c:numRef>
              <c:f>Sheet2!$B$9:$E$9</c:f>
              <c:numCache>
                <c:formatCode>0.0%</c:formatCode>
                <c:ptCount val="4"/>
                <c:pt idx="0">
                  <c:v>0.314705882352941</c:v>
                </c:pt>
                <c:pt idx="1">
                  <c:v>0.365269461077844</c:v>
                </c:pt>
                <c:pt idx="2">
                  <c:v>0.270833333333333</c:v>
                </c:pt>
                <c:pt idx="3">
                  <c:v>0.200680272108844</c:v>
                </c:pt>
              </c:numCache>
            </c:numRef>
          </c:val>
        </c:ser>
        <c:ser>
          <c:idx val="9"/>
          <c:order val="7"/>
          <c:tx>
            <c:strRef>
              <c:f>Sheet2!$A$10</c:f>
              <c:strCache>
                <c:ptCount val="1"/>
                <c:pt idx="0">
                  <c:v>价格不敏感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文案一</c:v>
                </c:pt>
                <c:pt idx="1">
                  <c:v>文案二</c:v>
                </c:pt>
                <c:pt idx="2">
                  <c:v>文案三</c:v>
                </c:pt>
                <c:pt idx="3">
                  <c:v>文案四</c:v>
                </c:pt>
              </c:strCache>
            </c:strRef>
          </c:cat>
          <c:val>
            <c:numRef>
              <c:f>Sheet2!$B$10:$E$10</c:f>
              <c:numCache>
                <c:formatCode>0.0%</c:formatCode>
                <c:ptCount val="4"/>
                <c:pt idx="0">
                  <c:v>0.252299605781866</c:v>
                </c:pt>
                <c:pt idx="1">
                  <c:v>0.330759330759331</c:v>
                </c:pt>
                <c:pt idx="2">
                  <c:v>0.223634053367217</c:v>
                </c:pt>
                <c:pt idx="3">
                  <c:v>0.163588390501319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173296"/>
        <c:axId val="-2071169904"/>
      </c:barChart>
      <c:catAx>
        <c:axId val="-20711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69904"/>
        <c:crosses val="autoZero"/>
        <c:auto val="1"/>
        <c:lblAlgn val="ctr"/>
        <c:lblOffset val="100"/>
        <c:noMultiLvlLbl val="0"/>
      </c:catAx>
      <c:valAx>
        <c:axId val="-20711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</a:t>
            </a:r>
            <a:r>
              <a:rPr lang="en-US" altLang="zh-CN"/>
              <a:t>Hr</a:t>
            </a:r>
            <a:r>
              <a:rPr lang="zh-CN" altLang="en-US"/>
              <a:t> 各方案／人群购买情况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Sheet2!$A$14</c:f>
              <c:strCache>
                <c:ptCount val="1"/>
                <c:pt idx="0">
                  <c:v>&gt;=2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Sheet2!$B$14:$E$14</c:f>
              <c:numCache>
                <c:formatCode>0.0%</c:formatCode>
                <c:ptCount val="4"/>
                <c:pt idx="0">
                  <c:v>0.104529616724739</c:v>
                </c:pt>
                <c:pt idx="1">
                  <c:v>0.193717277486911</c:v>
                </c:pt>
                <c:pt idx="2">
                  <c:v>0.0693240901213171</c:v>
                </c:pt>
                <c:pt idx="3">
                  <c:v>0.0287769784172662</c:v>
                </c:pt>
              </c:numCache>
            </c:numRef>
          </c:val>
        </c:ser>
        <c:ser>
          <c:idx val="2"/>
          <c:order val="1"/>
          <c:tx>
            <c:strRef>
              <c:f>Sheet2!$A$15</c:f>
              <c:strCache>
                <c:ptCount val="1"/>
                <c:pt idx="0">
                  <c:v>单天1单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Sheet2!$B$15:$E$15</c:f>
              <c:numCache>
                <c:formatCode>0.0%</c:formatCode>
                <c:ptCount val="4"/>
                <c:pt idx="0">
                  <c:v>0.051063829787234</c:v>
                </c:pt>
                <c:pt idx="1">
                  <c:v>0.10752688172043</c:v>
                </c:pt>
                <c:pt idx="2">
                  <c:v>0.020746887966805</c:v>
                </c:pt>
                <c:pt idx="3">
                  <c:v>0.0231481481481481</c:v>
                </c:pt>
              </c:numCache>
            </c:numRef>
          </c:val>
        </c:ser>
        <c:ser>
          <c:idx val="4"/>
          <c:order val="2"/>
          <c:tx>
            <c:strRef>
              <c:f>Sheet2!$A$16</c:f>
              <c:strCache>
                <c:ptCount val="1"/>
                <c:pt idx="0">
                  <c:v>新用户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Sheet2!$B$16:$E$16</c:f>
              <c:numCache>
                <c:formatCode>0.0%</c:formatCode>
                <c:ptCount val="4"/>
                <c:pt idx="0">
                  <c:v>0.0725513905683192</c:v>
                </c:pt>
                <c:pt idx="1">
                  <c:v>0.14792899408284</c:v>
                </c:pt>
                <c:pt idx="2">
                  <c:v>0.0434782608695652</c:v>
                </c:pt>
                <c:pt idx="3">
                  <c:v>0.026615969581749</c:v>
                </c:pt>
              </c:numCache>
            </c:numRef>
          </c:val>
        </c:ser>
        <c:ser>
          <c:idx val="5"/>
          <c:order val="3"/>
          <c:tx>
            <c:strRef>
              <c:f>Sheet2!$A$17</c:f>
              <c:strCache>
                <c:ptCount val="1"/>
                <c:pt idx="0">
                  <c:v>老用户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Sheet2!$B$17:$E$17</c:f>
              <c:numCache>
                <c:formatCode>0.0%</c:formatCode>
                <c:ptCount val="4"/>
                <c:pt idx="0">
                  <c:v>0.102189781021898</c:v>
                </c:pt>
                <c:pt idx="1">
                  <c:v>0.169172932330827</c:v>
                </c:pt>
                <c:pt idx="2">
                  <c:v>0.0625</c:v>
                </c:pt>
                <c:pt idx="3">
                  <c:v>0.0228136882129278</c:v>
                </c:pt>
              </c:numCache>
            </c:numRef>
          </c:val>
        </c:ser>
        <c:ser>
          <c:idx val="6"/>
          <c:order val="4"/>
          <c:tx>
            <c:strRef>
              <c:f>Sheet2!$A$18</c:f>
              <c:strCache>
                <c:ptCount val="1"/>
                <c:pt idx="0">
                  <c:v>轻流失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Sheet2!$B$18:$E$18</c:f>
              <c:numCache>
                <c:formatCode>0.0%</c:formatCode>
                <c:ptCount val="4"/>
                <c:pt idx="0">
                  <c:v>0.0972222222222222</c:v>
                </c:pt>
                <c:pt idx="1">
                  <c:v>0.182098765432099</c:v>
                </c:pt>
                <c:pt idx="2">
                  <c:v>0.0500782472613458</c:v>
                </c:pt>
                <c:pt idx="3">
                  <c:v>0.0391822827938671</c:v>
                </c:pt>
              </c:numCache>
            </c:numRef>
          </c:val>
        </c:ser>
        <c:ser>
          <c:idx val="7"/>
          <c:order val="5"/>
          <c:tx>
            <c:strRef>
              <c:f>Sheet2!$A$19</c:f>
              <c:strCache>
                <c:ptCount val="1"/>
                <c:pt idx="0">
                  <c:v>重流失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Sheet2!$B$19:$E$19</c:f>
              <c:numCache>
                <c:formatCode>0.0%</c:formatCode>
                <c:ptCount val="4"/>
                <c:pt idx="0">
                  <c:v>0.0551876379690949</c:v>
                </c:pt>
                <c:pt idx="1">
                  <c:v>0.11231101511879</c:v>
                </c:pt>
                <c:pt idx="2">
                  <c:v>0.0454545454545454</c:v>
                </c:pt>
                <c:pt idx="3">
                  <c:v>0.00860215053763441</c:v>
                </c:pt>
              </c:numCache>
            </c:numRef>
          </c:val>
        </c:ser>
        <c:ser>
          <c:idx val="8"/>
          <c:order val="6"/>
          <c:tx>
            <c:strRef>
              <c:f>Sheet2!$A$20</c:f>
              <c:strCache>
                <c:ptCount val="1"/>
                <c:pt idx="0">
                  <c:v>价格敏感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Sheet2!$B$20:$E$20</c:f>
              <c:numCache>
                <c:formatCode>0.0%</c:formatCode>
                <c:ptCount val="4"/>
                <c:pt idx="0">
                  <c:v>0.0764705882352941</c:v>
                </c:pt>
                <c:pt idx="1">
                  <c:v>0.158682634730539</c:v>
                </c:pt>
                <c:pt idx="2">
                  <c:v>0.0416666666666667</c:v>
                </c:pt>
                <c:pt idx="3">
                  <c:v>0.0204081632653061</c:v>
                </c:pt>
              </c:numCache>
            </c:numRef>
          </c:val>
        </c:ser>
        <c:ser>
          <c:idx val="9"/>
          <c:order val="7"/>
          <c:tx>
            <c:strRef>
              <c:f>Sheet2!$A$21</c:f>
              <c:strCache>
                <c:ptCount val="1"/>
                <c:pt idx="0">
                  <c:v>价格不敏感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Sheet2!$B$21:$E$21</c:f>
              <c:numCache>
                <c:formatCode>0.0%</c:formatCode>
                <c:ptCount val="4"/>
                <c:pt idx="0">
                  <c:v>0.0814717477003942</c:v>
                </c:pt>
                <c:pt idx="1">
                  <c:v>0.150579150579151</c:v>
                </c:pt>
                <c:pt idx="2">
                  <c:v>0.0508259212198221</c:v>
                </c:pt>
                <c:pt idx="3">
                  <c:v>0.0277044854881266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8538832"/>
        <c:axId val="-2068536736"/>
      </c:barChart>
      <c:catAx>
        <c:axId val="-20685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536736"/>
        <c:crosses val="autoZero"/>
        <c:auto val="1"/>
        <c:lblAlgn val="ctr"/>
        <c:lblOffset val="100"/>
        <c:noMultiLvlLbl val="0"/>
      </c:catAx>
      <c:valAx>
        <c:axId val="-20685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5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122059822394"/>
          <c:y val="0.928669508054612"/>
          <c:w val="0.470507660184649"/>
          <c:h val="0.0621561800187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日购买人数趋势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日趋势!$B$16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日趋势!$A$17:$A$21</c:f>
              <c:strCache>
                <c:ptCount val="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</c:strCache>
            </c:strRef>
          </c:cat>
          <c:val>
            <c:numRef>
              <c:f>日趋势!$B$17:$B$21</c:f>
              <c:numCache>
                <c:formatCode>0.00%</c:formatCode>
                <c:ptCount val="5"/>
                <c:pt idx="0">
                  <c:v>0.0799273387829246</c:v>
                </c:pt>
                <c:pt idx="1">
                  <c:v>0.036330608537693</c:v>
                </c:pt>
                <c:pt idx="2">
                  <c:v>0.0181653042688465</c:v>
                </c:pt>
                <c:pt idx="3">
                  <c:v>0.00272479564032699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日趋势!$C$16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日趋势!$A$17:$A$21</c:f>
              <c:strCache>
                <c:ptCount val="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</c:strCache>
            </c:strRef>
          </c:cat>
          <c:val>
            <c:numRef>
              <c:f>日趋势!$C$17:$C$21</c:f>
              <c:numCache>
                <c:formatCode>0.00%</c:formatCode>
                <c:ptCount val="5"/>
                <c:pt idx="0">
                  <c:v>0.153015301530153</c:v>
                </c:pt>
                <c:pt idx="1">
                  <c:v>0.0387038703870387</c:v>
                </c:pt>
                <c:pt idx="2">
                  <c:v>0.0135013501350135</c:v>
                </c:pt>
                <c:pt idx="3">
                  <c:v>0.00360036003600358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日趋势!$D$16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日趋势!$A$17:$A$21</c:f>
              <c:strCache>
                <c:ptCount val="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</c:strCache>
            </c:strRef>
          </c:cat>
          <c:val>
            <c:numRef>
              <c:f>日趋势!$D$17:$D$21</c:f>
              <c:numCache>
                <c:formatCode>0.00%</c:formatCode>
                <c:ptCount val="5"/>
                <c:pt idx="0">
                  <c:v>0.0480854853072128</c:v>
                </c:pt>
                <c:pt idx="1">
                  <c:v>0.0267141585040071</c:v>
                </c:pt>
                <c:pt idx="2">
                  <c:v>0.0151380231522707</c:v>
                </c:pt>
                <c:pt idx="3">
                  <c:v>0.01246660730187</c:v>
                </c:pt>
                <c:pt idx="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日趋势!$E$16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日趋势!$A$17:$A$21</c:f>
              <c:strCache>
                <c:ptCount val="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</c:strCache>
            </c:strRef>
          </c:cat>
          <c:val>
            <c:numRef>
              <c:f>日趋势!$E$17:$E$21</c:f>
              <c:numCache>
                <c:formatCode>0.00%</c:formatCode>
                <c:ptCount val="5"/>
                <c:pt idx="0">
                  <c:v>0.0256653992395437</c:v>
                </c:pt>
                <c:pt idx="1">
                  <c:v>0.0133079847908745</c:v>
                </c:pt>
                <c:pt idx="2">
                  <c:v>0.0142585551330798</c:v>
                </c:pt>
                <c:pt idx="3">
                  <c:v>0.0133079847908745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70544"/>
        <c:axId val="-2065767280"/>
      </c:lineChart>
      <c:catAx>
        <c:axId val="-20657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767280"/>
        <c:crosses val="autoZero"/>
        <c:auto val="1"/>
        <c:lblAlgn val="ctr"/>
        <c:lblOffset val="100"/>
        <c:noMultiLvlLbl val="0"/>
      </c:catAx>
      <c:valAx>
        <c:axId val="-20657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7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日趋势!$A$29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日趋势!$B$27:$M$28</c:f>
              <c:multiLvlStrCache>
                <c:ptCount val="8"/>
                <c:lvl>
                  <c:pt idx="0">
                    <c:v>&gt;=2</c:v>
                  </c:pt>
                  <c:pt idx="1">
                    <c:v>单天1单</c:v>
                  </c:pt>
                  <c:pt idx="2">
                    <c:v>&gt;=2</c:v>
                  </c:pt>
                  <c:pt idx="3">
                    <c:v>单天1单</c:v>
                  </c:pt>
                  <c:pt idx="4">
                    <c:v>&gt;=2</c:v>
                  </c:pt>
                  <c:pt idx="5">
                    <c:v>单天1单</c:v>
                  </c:pt>
                  <c:pt idx="6">
                    <c:v>&gt;=2</c:v>
                  </c:pt>
                  <c:pt idx="7">
                    <c:v>单天1单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日趋势!$B$29:$I$29</c:f>
            </c:numRef>
          </c:val>
        </c:ser>
        <c:ser>
          <c:idx val="1"/>
          <c:order val="1"/>
          <c:tx>
            <c:strRef>
              <c:f>日趋势!$A$30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日趋势!$B$27:$M$28</c:f>
              <c:multiLvlStrCache>
                <c:ptCount val="8"/>
                <c:lvl>
                  <c:pt idx="0">
                    <c:v>&gt;=2</c:v>
                  </c:pt>
                  <c:pt idx="1">
                    <c:v>单天1单</c:v>
                  </c:pt>
                  <c:pt idx="2">
                    <c:v>&gt;=2</c:v>
                  </c:pt>
                  <c:pt idx="3">
                    <c:v>单天1单</c:v>
                  </c:pt>
                  <c:pt idx="4">
                    <c:v>&gt;=2</c:v>
                  </c:pt>
                  <c:pt idx="5">
                    <c:v>单天1单</c:v>
                  </c:pt>
                  <c:pt idx="6">
                    <c:v>&gt;=2</c:v>
                  </c:pt>
                  <c:pt idx="7">
                    <c:v>单天1单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日趋势!$B$30:$I$30</c:f>
              <c:numCache>
                <c:formatCode>0.00%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日趋势!$A$31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日趋势!$B$27:$M$28</c:f>
              <c:multiLvlStrCache>
                <c:ptCount val="8"/>
                <c:lvl>
                  <c:pt idx="0">
                    <c:v>&gt;=2</c:v>
                  </c:pt>
                  <c:pt idx="1">
                    <c:v>单天1单</c:v>
                  </c:pt>
                  <c:pt idx="2">
                    <c:v>&gt;=2</c:v>
                  </c:pt>
                  <c:pt idx="3">
                    <c:v>单天1单</c:v>
                  </c:pt>
                  <c:pt idx="4">
                    <c:v>&gt;=2</c:v>
                  </c:pt>
                  <c:pt idx="5">
                    <c:v>单天1单</c:v>
                  </c:pt>
                  <c:pt idx="6">
                    <c:v>&gt;=2</c:v>
                  </c:pt>
                  <c:pt idx="7">
                    <c:v>单天1单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日趋势!$B$31:$I$31</c:f>
              <c:numCache>
                <c:formatCode>0.00%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日趋势!$A$32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日趋势!$B$27:$M$28</c:f>
              <c:multiLvlStrCache>
                <c:ptCount val="8"/>
                <c:lvl>
                  <c:pt idx="0">
                    <c:v>&gt;=2</c:v>
                  </c:pt>
                  <c:pt idx="1">
                    <c:v>单天1单</c:v>
                  </c:pt>
                  <c:pt idx="2">
                    <c:v>&gt;=2</c:v>
                  </c:pt>
                  <c:pt idx="3">
                    <c:v>单天1单</c:v>
                  </c:pt>
                  <c:pt idx="4">
                    <c:v>&gt;=2</c:v>
                  </c:pt>
                  <c:pt idx="5">
                    <c:v>单天1单</c:v>
                  </c:pt>
                  <c:pt idx="6">
                    <c:v>&gt;=2</c:v>
                  </c:pt>
                  <c:pt idx="7">
                    <c:v>单天1单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日趋势!$B$32:$I$32</c:f>
              <c:numCache>
                <c:formatCode>0.00%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日趋势!$A$33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日趋势!$B$27:$M$28</c:f>
              <c:multiLvlStrCache>
                <c:ptCount val="8"/>
                <c:lvl>
                  <c:pt idx="0">
                    <c:v>&gt;=2</c:v>
                  </c:pt>
                  <c:pt idx="1">
                    <c:v>单天1单</c:v>
                  </c:pt>
                  <c:pt idx="2">
                    <c:v>&gt;=2</c:v>
                  </c:pt>
                  <c:pt idx="3">
                    <c:v>单天1单</c:v>
                  </c:pt>
                  <c:pt idx="4">
                    <c:v>&gt;=2</c:v>
                  </c:pt>
                  <c:pt idx="5">
                    <c:v>单天1单</c:v>
                  </c:pt>
                  <c:pt idx="6">
                    <c:v>&gt;=2</c:v>
                  </c:pt>
                  <c:pt idx="7">
                    <c:v>单天1单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日趋势!$B$33:$I$33</c:f>
              <c:numCache>
                <c:formatCode>0.00%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180768"/>
        <c:axId val="-2060178672"/>
      </c:barChart>
      <c:catAx>
        <c:axId val="-20601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78672"/>
        <c:crosses val="autoZero"/>
        <c:auto val="1"/>
        <c:lblAlgn val="ctr"/>
        <c:lblOffset val="100"/>
        <c:noMultiLvlLbl val="0"/>
      </c:catAx>
      <c:valAx>
        <c:axId val="-20601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24Hr </a:t>
            </a:r>
            <a:r>
              <a:rPr lang="zh-CN" altLang="en-US"/>
              <a:t>点击，购买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第一层概括!$B$1</c:f>
              <c:strCache>
                <c:ptCount val="1"/>
                <c:pt idx="0">
                  <c:v>点击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第一层概括!$A$2:$A$5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第一层概括!$B$2:$B$5</c:f>
              <c:numCache>
                <c:formatCode>0.0%</c:formatCode>
                <c:ptCount val="4"/>
                <c:pt idx="0">
                  <c:v>0.271571298819255</c:v>
                </c:pt>
                <c:pt idx="1">
                  <c:v>0.341134113411341</c:v>
                </c:pt>
                <c:pt idx="2">
                  <c:v>0.237756010685663</c:v>
                </c:pt>
                <c:pt idx="3">
                  <c:v>0.173954372623574</c:v>
                </c:pt>
              </c:numCache>
            </c:numRef>
          </c:val>
        </c:ser>
        <c:ser>
          <c:idx val="1"/>
          <c:order val="1"/>
          <c:tx>
            <c:strRef>
              <c:f>第一层概括!$C$1</c:f>
              <c:strCache>
                <c:ptCount val="1"/>
                <c:pt idx="0">
                  <c:v>购买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第一层概括!$A$2:$A$5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第一层概括!$C$2:$C$5</c:f>
              <c:numCache>
                <c:formatCode>0.0%</c:formatCode>
                <c:ptCount val="4"/>
                <c:pt idx="0">
                  <c:v>0.0799273387829246</c:v>
                </c:pt>
                <c:pt idx="1">
                  <c:v>0.153015301530153</c:v>
                </c:pt>
                <c:pt idx="2">
                  <c:v>0.0480854853072128</c:v>
                </c:pt>
                <c:pt idx="3">
                  <c:v>0.0256653992395437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7567248"/>
        <c:axId val="-2047563616"/>
      </c:barChart>
      <c:catAx>
        <c:axId val="-20475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563616"/>
        <c:crosses val="autoZero"/>
        <c:auto val="1"/>
        <c:lblAlgn val="ctr"/>
        <c:lblOffset val="100"/>
        <c:noMultiLvlLbl val="0"/>
      </c:catAx>
      <c:valAx>
        <c:axId val="-20475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5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152400</xdr:rowOff>
    </xdr:from>
    <xdr:to>
      <xdr:col>11</xdr:col>
      <xdr:colOff>25400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55</xdr:row>
      <xdr:rowOff>95250</xdr:rowOff>
    </xdr:from>
    <xdr:to>
      <xdr:col>52</xdr:col>
      <xdr:colOff>711200</xdr:colOff>
      <xdr:row>95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76200</xdr:rowOff>
    </xdr:from>
    <xdr:to>
      <xdr:col>17</xdr:col>
      <xdr:colOff>50800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508000</xdr:colOff>
      <xdr:row>28</xdr:row>
      <xdr:rowOff>25400</xdr:rowOff>
    </xdr:from>
    <xdr:to>
      <xdr:col>20</xdr:col>
      <xdr:colOff>50800</xdr:colOff>
      <xdr:row>62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12</xdr:row>
      <xdr:rowOff>190500</xdr:rowOff>
    </xdr:from>
    <xdr:to>
      <xdr:col>21</xdr:col>
      <xdr:colOff>495300</xdr:colOff>
      <xdr:row>48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55</xdr:row>
      <xdr:rowOff>25400</xdr:rowOff>
    </xdr:from>
    <xdr:to>
      <xdr:col>14</xdr:col>
      <xdr:colOff>774700</xdr:colOff>
      <xdr:row>77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127000</xdr:rowOff>
    </xdr:from>
    <xdr:to>
      <xdr:col>7</xdr:col>
      <xdr:colOff>177800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36.609933333333" createdVersion="4" refreshedVersion="4" minRefreshableVersion="3" recordCount="36">
  <cacheSource type="worksheet">
    <worksheetSource ref="E13:G37" sheet="Sheet1"/>
  </cacheSource>
  <cacheFields count="3">
    <cacheField name="类别" numFmtId="0">
      <sharedItems count="9">
        <s v="多天:"/>
        <s v="单天1单:"/>
        <s v="单天多单:"/>
        <s v="新用户:"/>
        <s v="老用户:"/>
        <s v="轻流失:"/>
        <s v="重流失:"/>
        <s v="敏感:"/>
        <s v="不敏感:"/>
      </sharedItems>
    </cacheField>
    <cacheField name="差别" numFmtId="164">
      <sharedItems containsSemiMixedTypes="0" containsString="0" containsNumber="1" minValue="-0.25073536397155122" maxValue="0.70157068062828387"/>
    </cacheField>
    <cacheField name="组" numFmtId="1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937.656110300923" createdVersion="4" refreshedVersion="4" minRefreshableVersion="3" recordCount="32">
  <cacheSource type="worksheet">
    <worksheetSource ref="D12:F44" sheet="Sheet1"/>
  </cacheSource>
  <cacheFields count="3">
    <cacheField name="人群" numFmtId="164">
      <sharedItems count="9">
        <s v="多天:"/>
        <s v="单天1单:"/>
        <s v="新用户:"/>
        <s v="老用户:"/>
        <s v="轻流失:"/>
        <s v="重流失:"/>
        <s v="敏感:"/>
        <s v="不敏感:"/>
        <s v="单天多单:" u="1"/>
      </sharedItems>
    </cacheField>
    <cacheField name="效果" numFmtId="9">
      <sharedItems containsSemiMixedTypes="0" containsString="0" containsNumber="1" minValue="-0.28377925563226536" maxValue="0.38888888888889922"/>
    </cacheField>
    <cacheField name="组别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5.9300870023639769E-2"/>
    <x v="0"/>
  </r>
  <r>
    <x v="1"/>
    <n v="0.53586125808347196"/>
    <x v="0"/>
  </r>
  <r>
    <x v="2"/>
    <n v="-0.1662790697674402"/>
    <x v="0"/>
  </r>
  <r>
    <x v="3"/>
    <n v="0.30608917364731997"/>
    <x v="0"/>
  </r>
  <r>
    <x v="4"/>
    <n v="9.5019340978302336E-3"/>
    <x v="0"/>
  </r>
  <r>
    <x v="5"/>
    <n v="9.653954721004783E-2"/>
    <x v="0"/>
  </r>
  <r>
    <x v="6"/>
    <n v="0.61651635727159648"/>
    <x v="0"/>
  </r>
  <r>
    <x v="7"/>
    <n v="0.70157068062828387"/>
    <x v="0"/>
  </r>
  <r>
    <x v="8"/>
    <n v="0.22014119486549358"/>
    <x v="0"/>
  </r>
  <r>
    <x v="0"/>
    <n v="5.7955306665332981E-2"/>
    <x v="1"/>
  </r>
  <r>
    <x v="1"/>
    <n v="0.25588376140251745"/>
    <x v="1"/>
  </r>
  <r>
    <x v="2"/>
    <n v="6.594456833386779E-2"/>
    <x v="1"/>
  </r>
  <r>
    <x v="3"/>
    <n v="0.23449088329004628"/>
    <x v="1"/>
  </r>
  <r>
    <x v="4"/>
    <n v="5.356495270704878E-3"/>
    <x v="1"/>
  </r>
  <r>
    <x v="5"/>
    <n v="0.15021630826228569"/>
    <x v="1"/>
  </r>
  <r>
    <x v="6"/>
    <n v="0.26121392208700606"/>
    <x v="1"/>
  </r>
  <r>
    <x v="7"/>
    <n v="0.4791769442543744"/>
    <x v="1"/>
  </r>
  <r>
    <x v="8"/>
    <n v="0.2087566133991669"/>
    <x v="1"/>
  </r>
  <r>
    <x v="0"/>
    <n v="-4.0999449297302169E-2"/>
    <x v="2"/>
  </r>
  <r>
    <x v="1"/>
    <n v="0.27582846003898553"/>
    <x v="2"/>
  </r>
  <r>
    <x v="2"/>
    <n v="-0.14890988372092739"/>
    <x v="2"/>
  </r>
  <r>
    <x v="3"/>
    <n v="0.20840001914171083"/>
    <x v="2"/>
  </r>
  <r>
    <x v="4"/>
    <n v="-0.19863475810612433"/>
    <x v="2"/>
  </r>
  <r>
    <x v="5"/>
    <n v="4.9774884160506752E-2"/>
    <x v="2"/>
  </r>
  <r>
    <x v="6"/>
    <n v="0.22991210500029172"/>
    <x v="2"/>
  </r>
  <r>
    <x v="7"/>
    <n v="0.40826690564911505"/>
    <x v="2"/>
  </r>
  <r>
    <x v="8"/>
    <n v="0.10163898381865587"/>
    <x v="2"/>
  </r>
  <r>
    <x v="0"/>
    <n v="-3.3033911694998516E-2"/>
    <x v="3"/>
  </r>
  <r>
    <x v="1"/>
    <n v="-0.10000124202002214"/>
    <x v="3"/>
  </r>
  <r>
    <x v="2"/>
    <n v="0.12955738934733552"/>
    <x v="3"/>
  </r>
  <r>
    <x v="3"/>
    <n v="2.2056672917773978E-2"/>
    <x v="3"/>
  </r>
  <r>
    <x v="4"/>
    <n v="-1.7603453461424123E-2"/>
    <x v="3"/>
  </r>
  <r>
    <x v="5"/>
    <n v="0.18509509921129583"/>
    <x v="3"/>
  </r>
  <r>
    <x v="6"/>
    <n v="-0.25073536397155122"/>
    <x v="3"/>
  </r>
  <r>
    <x v="7"/>
    <n v="0.36358746324320806"/>
    <x v="3"/>
  </r>
  <r>
    <x v="8"/>
    <n v="5.0452684321287432E-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n v="-0.14654575945734702"/>
    <x v="0"/>
  </r>
  <r>
    <x v="1"/>
    <n v="0.35802469135801573"/>
    <x v="0"/>
  </r>
  <r>
    <x v="2"/>
    <n v="7.461542292659322E-2"/>
    <x v="0"/>
  </r>
  <r>
    <x v="3"/>
    <n v="-0.1399895954706841"/>
    <x v="0"/>
  </r>
  <r>
    <x v="4"/>
    <n v="-6.4891420922334561E-2"/>
    <x v="0"/>
  </r>
  <r>
    <x v="5"/>
    <n v="0.2778380838994256"/>
    <x v="0"/>
  </r>
  <r>
    <x v="6"/>
    <n v="0.38888888888889922"/>
    <x v="0"/>
  </r>
  <r>
    <x v="7"/>
    <n v="2.6350965347781703E-2"/>
    <x v="0"/>
  </r>
  <r>
    <x v="0"/>
    <n v="-0.11268957435412476"/>
    <x v="1"/>
  </r>
  <r>
    <x v="1"/>
    <n v="-5.399190581309677E-2"/>
    <x v="1"/>
  </r>
  <r>
    <x v="2"/>
    <n v="1.5142495275461628E-2"/>
    <x v="1"/>
  </r>
  <r>
    <x v="3"/>
    <n v="-0.16908769186453232"/>
    <x v="1"/>
  </r>
  <r>
    <x v="4"/>
    <n v="-6.4891420922334561E-2"/>
    <x v="1"/>
  </r>
  <r>
    <x v="5"/>
    <n v="7.2295578020760143E-2"/>
    <x v="1"/>
  </r>
  <r>
    <x v="6"/>
    <n v="2.7355623100305749E-2"/>
    <x v="1"/>
  </r>
  <r>
    <x v="7"/>
    <n v="5.3242888110002468E-2"/>
    <x v="1"/>
  </r>
  <r>
    <x v="0"/>
    <n v="-0.13499722961091579"/>
    <x v="2"/>
  </r>
  <r>
    <x v="1"/>
    <n v="0.12090643274853931"/>
    <x v="2"/>
  </r>
  <r>
    <x v="2"/>
    <n v="7.1551838366265788E-2"/>
    <x v="2"/>
  </r>
  <r>
    <x v="3"/>
    <n v="-0.28377925563226536"/>
    <x v="2"/>
  </r>
  <r>
    <x v="4"/>
    <n v="-7.6245337618276274E-2"/>
    <x v="2"/>
  </r>
  <r>
    <x v="5"/>
    <n v="0.1183611286688947"/>
    <x v="2"/>
  </r>
  <r>
    <x v="6"/>
    <n v="0.12779446112780354"/>
    <x v="2"/>
  </r>
  <r>
    <x v="7"/>
    <n v="1.7977892494766157E-2"/>
    <x v="2"/>
  </r>
  <r>
    <x v="0"/>
    <n v="-4.9144548228981566E-2"/>
    <x v="3"/>
  </r>
  <r>
    <x v="1"/>
    <n v="-0.17693661971830943"/>
    <x v="3"/>
  </r>
  <r>
    <x v="2"/>
    <n v="-4.0135762754074558E-2"/>
    <x v="3"/>
  </r>
  <r>
    <x v="3"/>
    <n v="-1.4035814877934459E-3"/>
    <x v="3"/>
  </r>
  <r>
    <x v="4"/>
    <n v="0.13907134440195446"/>
    <x v="3"/>
  </r>
  <r>
    <x v="5"/>
    <n v="-0.258797244460995"/>
    <x v="3"/>
  </r>
  <r>
    <x v="6"/>
    <n v="0.25399543378996164"/>
    <x v="3"/>
  </r>
  <r>
    <x v="7"/>
    <n v="3.4833204730824241E-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/>
  <pivotFields count="3">
    <pivotField axis="axisRow" showAll="0">
      <items count="10">
        <item x="8"/>
        <item x="1"/>
        <item x="2"/>
        <item x="0"/>
        <item x="7"/>
        <item x="3"/>
        <item x="4"/>
        <item x="5"/>
        <item x="6"/>
        <item t="default"/>
      </items>
    </pivotField>
    <pivotField dataField="1" numFmtId="164" showAll="0"/>
    <pivotField axis="axisCol" numFmtI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差别" fld="1" baseField="0" baseItem="0" numFmtId="164"/>
  </dataFields>
  <formats count="1">
    <format dxfId="2">
      <pivotArea outline="0" collapsedLevelsAreSubtotals="1" fieldPosition="0"/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4" selected="0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3" firstHeaderRow="1" firstDataRow="2" firstDataCol="1"/>
  <pivotFields count="3">
    <pivotField axis="axisRow" showAll="0">
      <items count="10">
        <item x="7"/>
        <item x="1"/>
        <item m="1" x="8"/>
        <item x="0"/>
        <item x="6"/>
        <item x="2"/>
        <item x="3"/>
        <item x="4"/>
        <item x="5"/>
        <item t="default"/>
      </items>
    </pivotField>
    <pivotField dataField="1" numFmtId="9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效果" fld="1" subtotal="average" baseField="0" baseItem="0" numFmtId="164"/>
  </dataFields>
  <formats count="1">
    <format dxfId="1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workbookViewId="0">
      <selection activeCell="C1" sqref="B1:C1048576"/>
    </sheetView>
  </sheetViews>
  <sheetFormatPr baseColWidth="10" defaultRowHeight="16" x14ac:dyDescent="0.2"/>
  <cols>
    <col min="1" max="1" width="13.1640625" bestFit="1" customWidth="1"/>
    <col min="2" max="3" width="13.1640625" hidden="1" customWidth="1"/>
    <col min="4" max="4" width="12.6640625" bestFit="1" customWidth="1"/>
  </cols>
  <sheetData>
    <row r="2" spans="1:10" ht="18" thickBot="1" x14ac:dyDescent="0.25">
      <c r="A2" s="1"/>
      <c r="B2" s="1" t="s">
        <v>42</v>
      </c>
      <c r="C2" s="1" t="s">
        <v>43</v>
      </c>
      <c r="D2" s="1" t="s">
        <v>13</v>
      </c>
      <c r="E2" s="1"/>
      <c r="F2" s="1"/>
      <c r="G2" s="1"/>
      <c r="H2" s="1" t="s">
        <v>26</v>
      </c>
      <c r="I2" s="1"/>
      <c r="J2" s="1"/>
    </row>
    <row r="3" spans="1:10" ht="17" thickTop="1" x14ac:dyDescent="0.2">
      <c r="A3" t="s">
        <v>27</v>
      </c>
      <c r="B3">
        <v>2107</v>
      </c>
      <c r="C3">
        <v>1933</v>
      </c>
      <c r="D3" s="2">
        <f t="shared" ref="D3:D8" si="0">C3/(B3+C3)</f>
        <v>0.47846534653465345</v>
      </c>
    </row>
    <row r="4" spans="1:10" x14ac:dyDescent="0.2">
      <c r="A4" t="s">
        <v>28</v>
      </c>
      <c r="B4">
        <v>2280</v>
      </c>
      <c r="C4">
        <v>777</v>
      </c>
      <c r="D4" s="2">
        <f t="shared" si="0"/>
        <v>0.25417075564278707</v>
      </c>
    </row>
    <row r="5" spans="1:10" x14ac:dyDescent="0.2">
      <c r="A5" t="s">
        <v>11</v>
      </c>
      <c r="B5">
        <v>3312</v>
      </c>
      <c r="C5">
        <v>2434</v>
      </c>
      <c r="D5" s="2">
        <f t="shared" si="0"/>
        <v>0.42359902540898015</v>
      </c>
    </row>
    <row r="6" spans="1:10" x14ac:dyDescent="0.2">
      <c r="A6" t="s">
        <v>12</v>
      </c>
      <c r="B6">
        <v>1075</v>
      </c>
      <c r="C6">
        <v>276</v>
      </c>
      <c r="D6" s="2">
        <f t="shared" si="0"/>
        <v>0.20429311621021465</v>
      </c>
    </row>
    <row r="7" spans="1:10" x14ac:dyDescent="0.2">
      <c r="A7" t="s">
        <v>48</v>
      </c>
      <c r="B7">
        <v>2522</v>
      </c>
      <c r="C7">
        <v>1484</v>
      </c>
      <c r="D7" s="2">
        <f t="shared" si="0"/>
        <v>0.37044433349975037</v>
      </c>
    </row>
    <row r="8" spans="1:10" x14ac:dyDescent="0.2">
      <c r="A8" t="s">
        <v>49</v>
      </c>
      <c r="B8">
        <v>1865</v>
      </c>
      <c r="C8">
        <v>1226</v>
      </c>
      <c r="D8" s="2">
        <f t="shared" si="0"/>
        <v>0.39663539307667423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C3" sqref="C3"/>
    </sheetView>
  </sheetViews>
  <sheetFormatPr baseColWidth="10" defaultRowHeight="16" x14ac:dyDescent="0.2"/>
  <cols>
    <col min="7" max="9" width="0" hidden="1" customWidth="1"/>
    <col min="10" max="11" width="0" style="25" hidden="1" customWidth="1"/>
  </cols>
  <sheetData>
    <row r="1" spans="1:12" x14ac:dyDescent="0.2">
      <c r="C1" t="s">
        <v>45</v>
      </c>
      <c r="G1" t="s">
        <v>19</v>
      </c>
      <c r="J1" s="25" t="s">
        <v>25</v>
      </c>
    </row>
    <row r="2" spans="1:12" x14ac:dyDescent="0.2">
      <c r="A2" t="s">
        <v>21</v>
      </c>
      <c r="C2" t="s">
        <v>14</v>
      </c>
      <c r="D2" t="s">
        <v>18</v>
      </c>
      <c r="E2" t="s">
        <v>46</v>
      </c>
      <c r="G2" t="s">
        <v>18</v>
      </c>
      <c r="H2" t="s">
        <v>46</v>
      </c>
      <c r="J2" s="25" t="s">
        <v>18</v>
      </c>
      <c r="K2" s="25" t="s">
        <v>46</v>
      </c>
    </row>
    <row r="3" spans="1:12" x14ac:dyDescent="0.2">
      <c r="B3" s="17" t="s">
        <v>56</v>
      </c>
      <c r="C3" s="26">
        <v>0.27157129881925524</v>
      </c>
      <c r="D3" s="26">
        <v>7.9927338782924615E-2</v>
      </c>
      <c r="E3" s="26">
        <v>8.1743869209809264E-2</v>
      </c>
      <c r="F3" s="26"/>
      <c r="G3" s="26">
        <v>0.13442325158946411</v>
      </c>
      <c r="H3" s="26">
        <v>0.15803814713896458</v>
      </c>
      <c r="I3" s="26"/>
      <c r="J3" s="26">
        <v>0.1444141689373297</v>
      </c>
      <c r="K3" s="26">
        <v>0.17983651226158037</v>
      </c>
      <c r="L3" s="25">
        <f t="shared" ref="L3:L45" si="0">D3/C3</f>
        <v>0.29431438127090298</v>
      </c>
    </row>
    <row r="4" spans="1:12" x14ac:dyDescent="0.2">
      <c r="B4" t="s">
        <v>15</v>
      </c>
      <c r="C4" s="25">
        <v>0.31881533101045295</v>
      </c>
      <c r="D4" s="25">
        <v>0.10452961672473868</v>
      </c>
      <c r="E4" s="25">
        <v>0.10627177700348432</v>
      </c>
      <c r="F4" s="25"/>
      <c r="G4" s="25">
        <v>0.18466898954703834</v>
      </c>
      <c r="H4" s="25">
        <v>0.22299651567944251</v>
      </c>
      <c r="I4" s="25"/>
      <c r="J4" s="25">
        <v>0.1951219512195122</v>
      </c>
      <c r="K4" s="25">
        <v>0.2456445993031359</v>
      </c>
      <c r="L4" s="25">
        <f t="shared" si="0"/>
        <v>0.32786885245901642</v>
      </c>
    </row>
    <row r="5" spans="1:12" x14ac:dyDescent="0.2">
      <c r="B5" t="s">
        <v>16</v>
      </c>
      <c r="C5" s="25">
        <v>0.22978723404255319</v>
      </c>
      <c r="D5" s="25">
        <v>5.106382978723404E-2</v>
      </c>
      <c r="E5" s="25">
        <v>5.3191489361702128E-2</v>
      </c>
      <c r="F5" s="25"/>
      <c r="G5" s="25">
        <v>8.085106382978724E-2</v>
      </c>
      <c r="H5" s="25">
        <v>8.9361702127659579E-2</v>
      </c>
      <c r="I5" s="25"/>
      <c r="J5" s="25">
        <v>9.1489361702127653E-2</v>
      </c>
      <c r="K5" s="25">
        <v>0.11276595744680851</v>
      </c>
      <c r="L5" s="25">
        <f t="shared" si="0"/>
        <v>0.22222222222222221</v>
      </c>
    </row>
    <row r="6" spans="1:12" x14ac:dyDescent="0.2">
      <c r="B6" t="s">
        <v>17</v>
      </c>
      <c r="C6" s="25">
        <v>0.14035087719298245</v>
      </c>
      <c r="D6" s="25">
        <v>7.0175438596491224E-2</v>
      </c>
      <c r="E6" s="25">
        <v>7.0175438596491224E-2</v>
      </c>
      <c r="F6" s="25"/>
      <c r="G6" s="25">
        <v>7.0175438596491224E-2</v>
      </c>
      <c r="H6" s="25">
        <v>7.0175438596491224E-2</v>
      </c>
      <c r="I6" s="25"/>
      <c r="J6" s="25">
        <v>7.0175438596491224E-2</v>
      </c>
      <c r="K6" s="25">
        <v>7.0175438596491224E-2</v>
      </c>
      <c r="L6" s="25">
        <f t="shared" si="0"/>
        <v>0.5</v>
      </c>
    </row>
    <row r="7" spans="1:12" x14ac:dyDescent="0.2">
      <c r="B7" t="s">
        <v>11</v>
      </c>
      <c r="C7" s="25">
        <v>0.25392986698911729</v>
      </c>
      <c r="D7" s="25">
        <v>7.2551390568319232E-2</v>
      </c>
      <c r="E7" s="25">
        <v>7.3760580411124543E-2</v>
      </c>
      <c r="F7" s="25"/>
      <c r="G7" s="25">
        <v>0.1185006045949214</v>
      </c>
      <c r="H7" s="25">
        <v>0.13180169286577992</v>
      </c>
      <c r="I7" s="25"/>
      <c r="J7" s="25">
        <v>0.12817412333736397</v>
      </c>
      <c r="K7" s="25">
        <v>0.15235792019347039</v>
      </c>
      <c r="L7" s="25">
        <f t="shared" si="0"/>
        <v>0.28571428571428575</v>
      </c>
    </row>
    <row r="8" spans="1:12" x14ac:dyDescent="0.2">
      <c r="B8" t="s">
        <v>12</v>
      </c>
      <c r="C8" s="25">
        <v>0.32481751824817517</v>
      </c>
      <c r="D8" s="25">
        <v>0.10218978102189781</v>
      </c>
      <c r="E8" s="25">
        <v>0.10583941605839416</v>
      </c>
      <c r="F8" s="25"/>
      <c r="G8" s="25">
        <v>0.18248175182481752</v>
      </c>
      <c r="H8" s="25">
        <v>0.23722627737226276</v>
      </c>
      <c r="I8" s="25"/>
      <c r="J8" s="25">
        <v>0.19343065693430658</v>
      </c>
      <c r="K8" s="25">
        <v>0.26277372262773724</v>
      </c>
      <c r="L8" s="25">
        <f t="shared" si="0"/>
        <v>0.3146067415730337</v>
      </c>
    </row>
    <row r="9" spans="1:12" x14ac:dyDescent="0.2">
      <c r="B9" t="s">
        <v>48</v>
      </c>
      <c r="C9" s="25">
        <v>0.30092592592592593</v>
      </c>
      <c r="D9" s="25">
        <v>9.7222222222222224E-2</v>
      </c>
      <c r="E9" s="25">
        <v>0.10030864197530864</v>
      </c>
      <c r="F9" s="25"/>
      <c r="G9" s="25">
        <v>0.15895061728395063</v>
      </c>
      <c r="H9" s="25">
        <v>0.19290123456790123</v>
      </c>
      <c r="I9" s="25"/>
      <c r="J9" s="25">
        <v>0.17129629629629631</v>
      </c>
      <c r="K9" s="25">
        <v>0.22376543209876543</v>
      </c>
      <c r="L9" s="25">
        <f t="shared" si="0"/>
        <v>0.32307692307692309</v>
      </c>
    </row>
    <row r="10" spans="1:12" x14ac:dyDescent="0.2">
      <c r="B10" t="s">
        <v>49</v>
      </c>
      <c r="C10" s="25">
        <v>0.22958057395143489</v>
      </c>
      <c r="D10" s="25">
        <v>5.518763796909492E-2</v>
      </c>
      <c r="E10" s="25">
        <v>5.518763796909492E-2</v>
      </c>
      <c r="F10" s="25"/>
      <c r="G10" s="25">
        <v>9.9337748344370855E-2</v>
      </c>
      <c r="H10" s="25">
        <v>0.10816777041942605</v>
      </c>
      <c r="I10" s="25"/>
      <c r="J10" s="25">
        <v>0.10596026490066225</v>
      </c>
      <c r="K10" s="25">
        <v>0.11699779249448124</v>
      </c>
      <c r="L10" s="25">
        <f t="shared" si="0"/>
        <v>0.24038461538461536</v>
      </c>
    </row>
    <row r="11" spans="1:12" x14ac:dyDescent="0.2">
      <c r="B11" t="s">
        <v>47</v>
      </c>
      <c r="C11" s="25">
        <v>0.31470588235294117</v>
      </c>
      <c r="D11" s="25">
        <v>7.6470588235294124E-2</v>
      </c>
      <c r="E11" s="25">
        <v>7.6470588235294124E-2</v>
      </c>
      <c r="F11" s="25"/>
      <c r="G11" s="25">
        <v>0.13235294117647059</v>
      </c>
      <c r="H11" s="25">
        <v>0.15588235294117647</v>
      </c>
      <c r="I11" s="25"/>
      <c r="J11" s="25">
        <v>0.14705882352941177</v>
      </c>
      <c r="K11" s="25">
        <v>0.17941176470588235</v>
      </c>
      <c r="L11" s="25">
        <f t="shared" si="0"/>
        <v>0.2429906542056075</v>
      </c>
    </row>
    <row r="12" spans="1:12" x14ac:dyDescent="0.2">
      <c r="B12" t="s">
        <v>50</v>
      </c>
      <c r="C12" s="25">
        <v>0.25229960578186594</v>
      </c>
      <c r="D12" s="25">
        <v>8.1471747700394212E-2</v>
      </c>
      <c r="E12" s="25">
        <v>8.4099868593955324E-2</v>
      </c>
      <c r="F12" s="25"/>
      <c r="G12" s="25">
        <v>0.13534822601839686</v>
      </c>
      <c r="H12" s="25">
        <v>0.15900131406044679</v>
      </c>
      <c r="I12" s="25"/>
      <c r="J12" s="25">
        <v>0.14323258869908015</v>
      </c>
      <c r="K12" s="25">
        <v>0.1800262812089356</v>
      </c>
      <c r="L12" s="25">
        <f t="shared" si="0"/>
        <v>0.32291666666666669</v>
      </c>
    </row>
    <row r="13" spans="1:12" x14ac:dyDescent="0.2">
      <c r="A13" t="s">
        <v>22</v>
      </c>
      <c r="C13" s="25"/>
      <c r="D13" s="25"/>
      <c r="E13" s="25"/>
      <c r="F13" s="25"/>
      <c r="G13" s="25"/>
      <c r="H13" s="25"/>
      <c r="I13" s="25"/>
      <c r="L13" s="25" t="e">
        <f t="shared" si="0"/>
        <v>#DIV/0!</v>
      </c>
    </row>
    <row r="14" spans="1:12" x14ac:dyDescent="0.2">
      <c r="B14" s="17" t="s">
        <v>56</v>
      </c>
      <c r="C14" s="26">
        <v>0.34113411341134114</v>
      </c>
      <c r="D14" s="26">
        <v>0.15301530153015303</v>
      </c>
      <c r="E14" s="26">
        <v>0.16471647164716471</v>
      </c>
      <c r="F14" s="26"/>
      <c r="G14" s="26">
        <v>0.20522052205220523</v>
      </c>
      <c r="H14" s="26">
        <v>0.24032403240324032</v>
      </c>
      <c r="I14" s="26"/>
      <c r="J14" s="26">
        <v>0.21242124212421243</v>
      </c>
      <c r="K14" s="26">
        <v>0.25922592259225924</v>
      </c>
      <c r="L14" s="25">
        <f t="shared" si="0"/>
        <v>0.44854881266490765</v>
      </c>
    </row>
    <row r="15" spans="1:12" x14ac:dyDescent="0.2">
      <c r="B15" t="s">
        <v>15</v>
      </c>
      <c r="C15" s="25">
        <v>0.38743455497382201</v>
      </c>
      <c r="D15" s="25">
        <v>0.193717277486911</v>
      </c>
      <c r="E15" s="25">
        <v>0.20942408376963351</v>
      </c>
      <c r="F15" s="25"/>
      <c r="G15" s="25">
        <v>0.26876090750436299</v>
      </c>
      <c r="H15" s="25">
        <v>0.3193717277486911</v>
      </c>
      <c r="I15" s="25"/>
      <c r="J15" s="25">
        <v>0.28097731239092494</v>
      </c>
      <c r="K15" s="25">
        <v>0.34729493891797558</v>
      </c>
      <c r="L15" s="25">
        <f t="shared" si="0"/>
        <v>0.5</v>
      </c>
    </row>
    <row r="16" spans="1:12" x14ac:dyDescent="0.2">
      <c r="B16" t="s">
        <v>16</v>
      </c>
      <c r="C16" s="25">
        <v>0.29032258064516131</v>
      </c>
      <c r="D16" s="25">
        <v>0.10752688172043011</v>
      </c>
      <c r="E16" s="25">
        <v>0.11612903225806452</v>
      </c>
      <c r="F16" s="25"/>
      <c r="G16" s="25">
        <v>0.13548387096774195</v>
      </c>
      <c r="H16" s="25">
        <v>0.15483870967741936</v>
      </c>
      <c r="I16" s="25"/>
      <c r="J16" s="25">
        <v>0.13763440860215054</v>
      </c>
      <c r="K16" s="25">
        <v>0.16344086021505377</v>
      </c>
      <c r="L16" s="25">
        <f t="shared" si="0"/>
        <v>0.37037037037037035</v>
      </c>
    </row>
    <row r="17" spans="1:12" x14ac:dyDescent="0.2">
      <c r="B17" t="s">
        <v>17</v>
      </c>
      <c r="C17" s="25">
        <v>0.30136986301369861</v>
      </c>
      <c r="D17" s="25">
        <v>0.12328767123287671</v>
      </c>
      <c r="E17" s="25">
        <v>0.12328767123287671</v>
      </c>
      <c r="F17" s="25"/>
      <c r="G17" s="25">
        <v>0.15068493150684931</v>
      </c>
      <c r="H17" s="25">
        <v>0.16438356164383561</v>
      </c>
      <c r="I17" s="25"/>
      <c r="J17" s="25">
        <v>0.15068493150684931</v>
      </c>
      <c r="K17" s="25">
        <v>0.17808219178082191</v>
      </c>
      <c r="L17" s="25">
        <f t="shared" si="0"/>
        <v>0.40909090909090912</v>
      </c>
    </row>
    <row r="18" spans="1:12" x14ac:dyDescent="0.2">
      <c r="B18" t="s">
        <v>11</v>
      </c>
      <c r="C18" s="25">
        <v>0.33254437869822484</v>
      </c>
      <c r="D18" s="25">
        <v>0.14792899408284024</v>
      </c>
      <c r="E18" s="25">
        <v>0.15502958579881657</v>
      </c>
      <c r="F18" s="25"/>
      <c r="G18" s="25">
        <v>0.19289940828402366</v>
      </c>
      <c r="H18" s="25">
        <v>0.21775147928994082</v>
      </c>
      <c r="I18" s="25"/>
      <c r="J18" s="25">
        <v>0.19644970414201182</v>
      </c>
      <c r="K18" s="25">
        <v>0.23431952662721894</v>
      </c>
      <c r="L18" s="25">
        <f t="shared" si="0"/>
        <v>0.44483985765124556</v>
      </c>
    </row>
    <row r="19" spans="1:12" x14ac:dyDescent="0.2">
      <c r="B19" t="s">
        <v>12</v>
      </c>
      <c r="C19" s="25">
        <v>0.36842105263157893</v>
      </c>
      <c r="D19" s="25">
        <v>0.16917293233082706</v>
      </c>
      <c r="E19" s="25">
        <v>0.19548872180451127</v>
      </c>
      <c r="F19" s="25"/>
      <c r="G19" s="25">
        <v>0.24436090225563908</v>
      </c>
      <c r="H19" s="25">
        <v>0.31203007518796994</v>
      </c>
      <c r="I19" s="25"/>
      <c r="J19" s="25">
        <v>0.26315789473684209</v>
      </c>
      <c r="K19" s="25">
        <v>0.33834586466165412</v>
      </c>
      <c r="L19" s="25">
        <f t="shared" si="0"/>
        <v>0.45918367346938777</v>
      </c>
    </row>
    <row r="20" spans="1:12" x14ac:dyDescent="0.2">
      <c r="B20" t="s">
        <v>48</v>
      </c>
      <c r="C20" s="25">
        <v>0.37808641975308643</v>
      </c>
      <c r="D20" s="25">
        <v>0.18209876543209877</v>
      </c>
      <c r="E20" s="25">
        <v>0.19907407407407407</v>
      </c>
      <c r="F20" s="25"/>
      <c r="G20" s="25">
        <v>0.25308641975308643</v>
      </c>
      <c r="H20" s="25">
        <v>0.30555555555555558</v>
      </c>
      <c r="I20" s="25"/>
      <c r="J20" s="25">
        <v>0.25771604938271603</v>
      </c>
      <c r="K20" s="25">
        <v>0.33024691358024694</v>
      </c>
      <c r="L20" s="25">
        <f t="shared" si="0"/>
        <v>0.48163265306122449</v>
      </c>
    </row>
    <row r="21" spans="1:12" x14ac:dyDescent="0.2">
      <c r="B21" t="s">
        <v>49</v>
      </c>
      <c r="C21" s="25">
        <v>0.2894168466522678</v>
      </c>
      <c r="D21" s="25">
        <v>0.11231101511879049</v>
      </c>
      <c r="E21" s="25">
        <v>0.11663066954643629</v>
      </c>
      <c r="F21" s="25"/>
      <c r="G21" s="25">
        <v>0.13822894168466524</v>
      </c>
      <c r="H21" s="25">
        <v>0.14902807775377969</v>
      </c>
      <c r="I21" s="25"/>
      <c r="J21" s="25">
        <v>0.14902807775377969</v>
      </c>
      <c r="K21" s="25">
        <v>0.15982721382289417</v>
      </c>
      <c r="L21" s="25">
        <f t="shared" si="0"/>
        <v>0.38805970149253732</v>
      </c>
    </row>
    <row r="22" spans="1:12" x14ac:dyDescent="0.2">
      <c r="B22" t="s">
        <v>47</v>
      </c>
      <c r="C22" s="25">
        <v>0.3652694610778443</v>
      </c>
      <c r="D22" s="25">
        <v>0.15868263473053892</v>
      </c>
      <c r="E22" s="25">
        <v>0.18562874251497005</v>
      </c>
      <c r="F22" s="25"/>
      <c r="G22" s="25">
        <v>0.21856287425149701</v>
      </c>
      <c r="H22" s="25">
        <v>0.29341317365269459</v>
      </c>
      <c r="I22" s="25"/>
      <c r="J22" s="25">
        <v>0.22155688622754491</v>
      </c>
      <c r="K22" s="25">
        <v>0.30538922155688625</v>
      </c>
      <c r="L22" s="25">
        <f t="shared" si="0"/>
        <v>0.43442622950819676</v>
      </c>
    </row>
    <row r="23" spans="1:12" x14ac:dyDescent="0.2">
      <c r="B23" t="s">
        <v>50</v>
      </c>
      <c r="C23" s="25">
        <v>0.33075933075933078</v>
      </c>
      <c r="D23" s="25">
        <v>0.15057915057915058</v>
      </c>
      <c r="E23" s="25">
        <v>0.15572715572715573</v>
      </c>
      <c r="F23" s="25"/>
      <c r="G23" s="25">
        <v>0.19948519948519949</v>
      </c>
      <c r="H23" s="25">
        <v>0.21750321750321749</v>
      </c>
      <c r="I23" s="25"/>
      <c r="J23" s="25">
        <v>0.20849420849420849</v>
      </c>
      <c r="K23" s="25">
        <v>0.23938223938223938</v>
      </c>
      <c r="L23" s="25">
        <f t="shared" si="0"/>
        <v>0.45525291828793774</v>
      </c>
    </row>
    <row r="24" spans="1:12" x14ac:dyDescent="0.2">
      <c r="A24" t="s">
        <v>23</v>
      </c>
      <c r="C24" s="25"/>
      <c r="D24" s="25"/>
      <c r="E24" s="25"/>
      <c r="F24" s="25"/>
      <c r="G24" s="25"/>
      <c r="H24" s="25"/>
      <c r="I24" s="25"/>
      <c r="L24" s="25" t="e">
        <f t="shared" si="0"/>
        <v>#DIV/0!</v>
      </c>
    </row>
    <row r="25" spans="1:12" x14ac:dyDescent="0.2">
      <c r="B25" s="17" t="s">
        <v>56</v>
      </c>
      <c r="C25" s="26">
        <v>0.2377560106856634</v>
      </c>
      <c r="D25" s="26">
        <v>4.8085485307212822E-2</v>
      </c>
      <c r="E25" s="26">
        <v>5.2537845057880679E-2</v>
      </c>
      <c r="F25" s="26"/>
      <c r="G25" s="26">
        <v>8.9937666963490648E-2</v>
      </c>
      <c r="H25" s="26">
        <v>0.10329474621549421</v>
      </c>
      <c r="I25" s="26"/>
      <c r="J25" s="26">
        <v>0.10685663401602849</v>
      </c>
      <c r="K25" s="26">
        <v>0.12644701691896706</v>
      </c>
      <c r="L25" s="25">
        <f t="shared" si="0"/>
        <v>0.20224719101123595</v>
      </c>
    </row>
    <row r="26" spans="1:12" x14ac:dyDescent="0.2">
      <c r="B26" t="s">
        <v>15</v>
      </c>
      <c r="C26" s="25">
        <v>0.27383015597920279</v>
      </c>
      <c r="D26" s="25">
        <v>6.9324090121317156E-2</v>
      </c>
      <c r="E26" s="25">
        <v>7.1057192374350084E-2</v>
      </c>
      <c r="F26" s="25"/>
      <c r="G26" s="25">
        <v>0.12824956672443674</v>
      </c>
      <c r="H26" s="25">
        <v>0.14731369150779897</v>
      </c>
      <c r="I26" s="25"/>
      <c r="J26" s="25">
        <v>0.15597920277296359</v>
      </c>
      <c r="K26" s="25">
        <v>0.18717504332755633</v>
      </c>
      <c r="L26" s="25">
        <f t="shared" si="0"/>
        <v>0.25316455696202528</v>
      </c>
    </row>
    <row r="27" spans="1:12" x14ac:dyDescent="0.2">
      <c r="B27" t="s">
        <v>16</v>
      </c>
      <c r="C27" s="25">
        <v>0.1970954356846473</v>
      </c>
      <c r="D27" s="25">
        <v>2.0746887966804978E-2</v>
      </c>
      <c r="E27" s="25">
        <v>2.4896265560165973E-2</v>
      </c>
      <c r="F27" s="25"/>
      <c r="G27" s="25">
        <v>4.1493775933609957E-2</v>
      </c>
      <c r="H27" s="25">
        <v>4.5643153526970952E-2</v>
      </c>
      <c r="I27" s="25"/>
      <c r="J27" s="25">
        <v>4.7717842323651449E-2</v>
      </c>
      <c r="K27" s="25">
        <v>5.1867219917012451E-2</v>
      </c>
      <c r="L27" s="25">
        <f t="shared" si="0"/>
        <v>0.10526315789473684</v>
      </c>
    </row>
    <row r="28" spans="1:12" x14ac:dyDescent="0.2">
      <c r="B28" t="s">
        <v>17</v>
      </c>
      <c r="C28" s="25">
        <v>0.21875</v>
      </c>
      <c r="D28" s="25">
        <v>6.25E-2</v>
      </c>
      <c r="E28" s="25">
        <v>9.375E-2</v>
      </c>
      <c r="F28" s="25"/>
      <c r="G28" s="25">
        <v>0.109375</v>
      </c>
      <c r="H28" s="25">
        <v>0.140625</v>
      </c>
      <c r="I28" s="25"/>
      <c r="J28" s="25">
        <v>0.109375</v>
      </c>
      <c r="K28" s="25">
        <v>0.140625</v>
      </c>
      <c r="L28" s="25">
        <f t="shared" si="0"/>
        <v>0.2857142857142857</v>
      </c>
    </row>
    <row r="29" spans="1:12" x14ac:dyDescent="0.2">
      <c r="B29" t="s">
        <v>11</v>
      </c>
      <c r="C29" s="25">
        <v>0.23619271445358403</v>
      </c>
      <c r="D29" s="25">
        <v>4.3478260869565216E-2</v>
      </c>
      <c r="E29" s="25">
        <v>4.8178613396004703E-2</v>
      </c>
      <c r="F29" s="25"/>
      <c r="G29" s="25">
        <v>8.1081081081081086E-2</v>
      </c>
      <c r="H29" s="25">
        <v>9.2831962397179793E-2</v>
      </c>
      <c r="I29" s="25"/>
      <c r="J29" s="25">
        <v>9.6357226792009407E-2</v>
      </c>
      <c r="K29" s="25">
        <v>0.11398354876615746</v>
      </c>
      <c r="L29" s="25">
        <f t="shared" si="0"/>
        <v>0.18407960199004975</v>
      </c>
    </row>
    <row r="30" spans="1:12" x14ac:dyDescent="0.2">
      <c r="B30" t="s">
        <v>12</v>
      </c>
      <c r="C30" s="25">
        <v>0.24264705882352941</v>
      </c>
      <c r="D30" s="25">
        <v>6.25E-2</v>
      </c>
      <c r="E30" s="25">
        <v>6.6176470588235295E-2</v>
      </c>
      <c r="F30" s="25"/>
      <c r="G30" s="25">
        <v>0.11764705882352941</v>
      </c>
      <c r="H30" s="25">
        <v>0.13602941176470587</v>
      </c>
      <c r="I30" s="25"/>
      <c r="J30" s="25">
        <v>0.13970588235294118</v>
      </c>
      <c r="K30" s="25">
        <v>0.16544117647058823</v>
      </c>
      <c r="L30" s="25">
        <f t="shared" si="0"/>
        <v>0.25757575757575757</v>
      </c>
    </row>
    <row r="31" spans="1:12" x14ac:dyDescent="0.2">
      <c r="B31" t="s">
        <v>48</v>
      </c>
      <c r="C31" s="25">
        <v>0.2519561815336463</v>
      </c>
      <c r="D31" s="25">
        <v>5.0078247261345854E-2</v>
      </c>
      <c r="E31" s="25">
        <v>5.4773082942097026E-2</v>
      </c>
      <c r="F31" s="25"/>
      <c r="G31" s="25">
        <v>0.10485133020344288</v>
      </c>
      <c r="H31" s="25">
        <v>0.11737089201877934</v>
      </c>
      <c r="I31" s="25"/>
      <c r="J31" s="25">
        <v>0.12832550860719874</v>
      </c>
      <c r="K31" s="25">
        <v>0.14866979655712051</v>
      </c>
      <c r="L31" s="25">
        <f t="shared" si="0"/>
        <v>0.19875776397515529</v>
      </c>
    </row>
    <row r="32" spans="1:12" x14ac:dyDescent="0.2">
      <c r="B32" t="s">
        <v>49</v>
      </c>
      <c r="C32" s="25">
        <v>0.21900826446280991</v>
      </c>
      <c r="D32" s="25">
        <v>4.5454545454545456E-2</v>
      </c>
      <c r="E32" s="25">
        <v>4.9586776859504134E-2</v>
      </c>
      <c r="F32" s="25"/>
      <c r="G32" s="25">
        <v>7.0247933884297523E-2</v>
      </c>
      <c r="H32" s="25">
        <v>8.4710743801652888E-2</v>
      </c>
      <c r="I32" s="25"/>
      <c r="J32" s="25">
        <v>7.8512396694214878E-2</v>
      </c>
      <c r="K32" s="25">
        <v>9.7107438016528921E-2</v>
      </c>
      <c r="L32" s="25">
        <f t="shared" si="0"/>
        <v>0.20754716981132076</v>
      </c>
    </row>
    <row r="33" spans="1:12" x14ac:dyDescent="0.2">
      <c r="B33" t="s">
        <v>47</v>
      </c>
      <c r="C33" s="25">
        <v>0.27083333333333331</v>
      </c>
      <c r="D33" s="25">
        <v>4.1666666666666664E-2</v>
      </c>
      <c r="E33" s="25">
        <v>4.7619047619047616E-2</v>
      </c>
      <c r="F33" s="25"/>
      <c r="G33" s="25">
        <v>8.0357142857142863E-2</v>
      </c>
      <c r="H33" s="25">
        <v>9.5238095238095233E-2</v>
      </c>
      <c r="I33" s="25"/>
      <c r="J33" s="25">
        <v>9.5238095238095233E-2</v>
      </c>
      <c r="K33" s="25">
        <v>0.11011904761904762</v>
      </c>
      <c r="L33" s="25">
        <f t="shared" si="0"/>
        <v>0.15384615384615385</v>
      </c>
    </row>
    <row r="34" spans="1:12" x14ac:dyDescent="0.2">
      <c r="B34" t="s">
        <v>50</v>
      </c>
      <c r="C34" s="25">
        <v>0.22363405336721728</v>
      </c>
      <c r="D34" s="25">
        <v>5.0825921219822108E-2</v>
      </c>
      <c r="E34" s="25">
        <v>5.4637865311308764E-2</v>
      </c>
      <c r="F34" s="25"/>
      <c r="G34" s="25">
        <v>9.4027954256670904E-2</v>
      </c>
      <c r="H34" s="25">
        <v>0.10673443456162643</v>
      </c>
      <c r="I34" s="25"/>
      <c r="J34" s="25">
        <v>0.11181702668360864</v>
      </c>
      <c r="K34" s="25">
        <v>0.13341804320203304</v>
      </c>
      <c r="L34" s="25">
        <f t="shared" si="0"/>
        <v>0.22727272727272727</v>
      </c>
    </row>
    <row r="35" spans="1:12" x14ac:dyDescent="0.2">
      <c r="A35" t="s">
        <v>24</v>
      </c>
      <c r="C35" s="25"/>
      <c r="D35" s="25"/>
      <c r="E35" s="25"/>
      <c r="F35" s="25"/>
      <c r="G35" s="25"/>
      <c r="H35" s="25"/>
      <c r="I35" s="25"/>
      <c r="L35" s="25" t="e">
        <f t="shared" si="0"/>
        <v>#DIV/0!</v>
      </c>
    </row>
    <row r="36" spans="1:12" x14ac:dyDescent="0.2">
      <c r="B36" s="17" t="s">
        <v>56</v>
      </c>
      <c r="C36" s="26">
        <v>0.17395437262357413</v>
      </c>
      <c r="D36" s="26">
        <v>2.5665399239543727E-2</v>
      </c>
      <c r="E36" s="26">
        <v>3.2319391634980987E-2</v>
      </c>
      <c r="F36" s="26"/>
      <c r="G36" s="26">
        <v>5.3231939163498096E-2</v>
      </c>
      <c r="H36" s="26">
        <v>7.4144486692015205E-2</v>
      </c>
      <c r="I36" s="26"/>
      <c r="J36" s="26">
        <v>7.6045627376425853E-2</v>
      </c>
      <c r="K36" s="26">
        <v>0.11977186311787072</v>
      </c>
      <c r="L36" s="25">
        <f t="shared" si="0"/>
        <v>0.1475409836065574</v>
      </c>
    </row>
    <row r="37" spans="1:12" x14ac:dyDescent="0.2">
      <c r="B37" t="s">
        <v>15</v>
      </c>
      <c r="C37" s="25">
        <v>0.17625899280575538</v>
      </c>
      <c r="D37" s="25">
        <v>2.8776978417266189E-2</v>
      </c>
      <c r="E37" s="25">
        <v>3.9568345323741004E-2</v>
      </c>
      <c r="F37" s="25"/>
      <c r="G37" s="25">
        <v>6.654676258992806E-2</v>
      </c>
      <c r="H37" s="25">
        <v>0.10251798561151079</v>
      </c>
      <c r="I37" s="25"/>
      <c r="J37" s="25">
        <v>9.3525179856115109E-2</v>
      </c>
      <c r="K37" s="25">
        <v>0.16187050359712229</v>
      </c>
      <c r="L37" s="25">
        <f t="shared" si="0"/>
        <v>0.16326530612244899</v>
      </c>
    </row>
    <row r="38" spans="1:12" x14ac:dyDescent="0.2">
      <c r="B38" t="s">
        <v>16</v>
      </c>
      <c r="C38" s="25">
        <v>0.18287037037037038</v>
      </c>
      <c r="D38" s="25">
        <v>2.3148148148148147E-2</v>
      </c>
      <c r="E38" s="25">
        <v>2.3148148148148147E-2</v>
      </c>
      <c r="F38" s="25"/>
      <c r="G38" s="25">
        <v>4.1666666666666664E-2</v>
      </c>
      <c r="H38" s="25">
        <v>4.3981481481481483E-2</v>
      </c>
      <c r="I38" s="25"/>
      <c r="J38" s="25">
        <v>6.0185185185185182E-2</v>
      </c>
      <c r="K38" s="25">
        <v>7.6388888888888895E-2</v>
      </c>
      <c r="L38" s="25">
        <f t="shared" si="0"/>
        <v>0.12658227848101264</v>
      </c>
    </row>
    <row r="39" spans="1:12" x14ac:dyDescent="0.2">
      <c r="B39" t="s">
        <v>17</v>
      </c>
      <c r="C39" s="25">
        <v>9.375E-2</v>
      </c>
      <c r="D39" s="25">
        <v>1.5625E-2</v>
      </c>
      <c r="E39" s="25">
        <v>3.125E-2</v>
      </c>
      <c r="F39" s="25"/>
      <c r="G39" s="25">
        <v>1.5625E-2</v>
      </c>
      <c r="H39" s="25">
        <v>3.125E-2</v>
      </c>
      <c r="I39" s="25"/>
      <c r="J39" s="25">
        <v>3.125E-2</v>
      </c>
      <c r="K39" s="25">
        <v>4.6875E-2</v>
      </c>
      <c r="L39" s="25">
        <f t="shared" si="0"/>
        <v>0.16666666666666666</v>
      </c>
    </row>
    <row r="40" spans="1:12" x14ac:dyDescent="0.2">
      <c r="B40" t="s">
        <v>11</v>
      </c>
      <c r="C40" s="25">
        <v>0.17490494296577946</v>
      </c>
      <c r="D40" s="25">
        <v>2.6615969581749048E-2</v>
      </c>
      <c r="E40" s="25">
        <v>3.1685678073510776E-2</v>
      </c>
      <c r="F40" s="25"/>
      <c r="G40" s="25">
        <v>5.0697084917617236E-2</v>
      </c>
      <c r="H40" s="25">
        <v>7.2243346007604556E-2</v>
      </c>
      <c r="I40" s="25"/>
      <c r="J40" s="25">
        <v>7.0975918884664133E-2</v>
      </c>
      <c r="K40" s="25">
        <v>0.11533586818757921</v>
      </c>
      <c r="L40" s="25">
        <f t="shared" si="0"/>
        <v>0.15217391304347824</v>
      </c>
    </row>
    <row r="41" spans="1:12" x14ac:dyDescent="0.2">
      <c r="B41" t="s">
        <v>12</v>
      </c>
      <c r="C41" s="25">
        <v>0.17110266159695817</v>
      </c>
      <c r="D41" s="25">
        <v>2.2813688212927757E-2</v>
      </c>
      <c r="E41" s="25">
        <v>3.4220532319391636E-2</v>
      </c>
      <c r="F41" s="25"/>
      <c r="G41" s="25">
        <v>6.0836501901140684E-2</v>
      </c>
      <c r="H41" s="25">
        <v>7.9847908745247151E-2</v>
      </c>
      <c r="I41" s="25"/>
      <c r="J41" s="25">
        <v>9.125475285171103E-2</v>
      </c>
      <c r="K41" s="25">
        <v>0.13307984790874525</v>
      </c>
      <c r="L41" s="25">
        <f t="shared" si="0"/>
        <v>0.13333333333333333</v>
      </c>
    </row>
    <row r="42" spans="1:12" x14ac:dyDescent="0.2">
      <c r="B42" t="s">
        <v>48</v>
      </c>
      <c r="C42" s="25">
        <v>0.20102214650766609</v>
      </c>
      <c r="D42" s="25">
        <v>3.9182282793867124E-2</v>
      </c>
      <c r="E42" s="25">
        <v>5.1107325383304938E-2</v>
      </c>
      <c r="F42" s="25"/>
      <c r="G42" s="25">
        <v>8.006814310051108E-2</v>
      </c>
      <c r="H42" s="25">
        <v>0.11754684838160136</v>
      </c>
      <c r="I42" s="25"/>
      <c r="J42" s="25">
        <v>0.11243611584327087</v>
      </c>
      <c r="K42" s="25">
        <v>0.18568994889267462</v>
      </c>
      <c r="L42" s="25">
        <f t="shared" si="0"/>
        <v>0.19491525423728817</v>
      </c>
    </row>
    <row r="43" spans="1:12" x14ac:dyDescent="0.2">
      <c r="B43" t="s">
        <v>49</v>
      </c>
      <c r="C43" s="25">
        <v>0.13978494623655913</v>
      </c>
      <c r="D43" s="25">
        <v>8.6021505376344086E-3</v>
      </c>
      <c r="E43" s="25">
        <v>8.6021505376344086E-3</v>
      </c>
      <c r="F43" s="25"/>
      <c r="G43" s="25">
        <v>1.935483870967742E-2</v>
      </c>
      <c r="H43" s="25">
        <v>1.935483870967742E-2</v>
      </c>
      <c r="I43" s="25"/>
      <c r="J43" s="25">
        <v>3.0107526881720432E-2</v>
      </c>
      <c r="K43" s="25">
        <v>3.6559139784946237E-2</v>
      </c>
      <c r="L43" s="25">
        <f t="shared" si="0"/>
        <v>6.1538461538461542E-2</v>
      </c>
    </row>
    <row r="44" spans="1:12" x14ac:dyDescent="0.2">
      <c r="B44" t="s">
        <v>47</v>
      </c>
      <c r="C44" s="25">
        <v>0.20068027210884354</v>
      </c>
      <c r="D44" s="25">
        <v>2.0408163265306121E-2</v>
      </c>
      <c r="E44" s="25">
        <v>2.3809523809523808E-2</v>
      </c>
      <c r="F44" s="25"/>
      <c r="G44" s="25">
        <v>5.7823129251700682E-2</v>
      </c>
      <c r="H44" s="25">
        <v>6.8027210884353748E-2</v>
      </c>
      <c r="I44" s="25"/>
      <c r="J44" s="25">
        <v>8.1632653061224483E-2</v>
      </c>
      <c r="K44" s="25">
        <v>0.11904761904761904</v>
      </c>
      <c r="L44" s="25">
        <f t="shared" si="0"/>
        <v>0.10169491525423728</v>
      </c>
    </row>
    <row r="45" spans="1:12" x14ac:dyDescent="0.2">
      <c r="B45" t="s">
        <v>50</v>
      </c>
      <c r="C45" s="25">
        <v>0.16358839050131926</v>
      </c>
      <c r="D45" s="25">
        <v>2.7704485488126648E-2</v>
      </c>
      <c r="E45" s="25">
        <v>3.5620052770448551E-2</v>
      </c>
      <c r="F45" s="25"/>
      <c r="G45" s="25">
        <v>5.1451187335092345E-2</v>
      </c>
      <c r="H45" s="25">
        <v>7.6517150395778361E-2</v>
      </c>
      <c r="I45" s="25"/>
      <c r="J45" s="25">
        <v>7.3878627968337732E-2</v>
      </c>
      <c r="K45" s="25">
        <v>0.12005277044854881</v>
      </c>
      <c r="L45" s="25">
        <f t="shared" si="0"/>
        <v>0.16935483870967741</v>
      </c>
    </row>
  </sheetData>
  <conditionalFormatting sqref="L3:L4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0" workbookViewId="0">
      <selection activeCell="J40" sqref="J40"/>
    </sheetView>
  </sheetViews>
  <sheetFormatPr baseColWidth="10" defaultRowHeight="16" x14ac:dyDescent="0.2"/>
  <cols>
    <col min="4" max="4" width="10.83203125" customWidth="1"/>
    <col min="5" max="6" width="10.83203125" style="25"/>
  </cols>
  <sheetData>
    <row r="1" spans="1:6" x14ac:dyDescent="0.2">
      <c r="A1" t="s">
        <v>67</v>
      </c>
      <c r="D1" t="s">
        <v>42</v>
      </c>
    </row>
    <row r="2" spans="1:6" ht="18" thickBot="1" x14ac:dyDescent="0.25">
      <c r="A2" t="s">
        <v>7</v>
      </c>
      <c r="D2" s="1"/>
    </row>
    <row r="3" spans="1:6" ht="19" thickTop="1" thickBot="1" x14ac:dyDescent="0.25">
      <c r="B3">
        <f>SUM(B7:B8)</f>
        <v>6</v>
      </c>
      <c r="C3">
        <f>SUM(C7:C8)</f>
        <v>9</v>
      </c>
      <c r="D3" s="1">
        <f>SUM(D7:D8)</f>
        <v>1101</v>
      </c>
      <c r="E3" s="25">
        <f>B3/D3</f>
        <v>5.4495912806539508E-3</v>
      </c>
      <c r="F3" s="25">
        <f>C3/D3</f>
        <v>8.1743869209809257E-3</v>
      </c>
    </row>
    <row r="4" spans="1:6" ht="17" thickTop="1" x14ac:dyDescent="0.2">
      <c r="A4" t="s">
        <v>64</v>
      </c>
      <c r="B4">
        <v>5</v>
      </c>
      <c r="C4">
        <v>8</v>
      </c>
      <c r="D4">
        <v>574</v>
      </c>
      <c r="E4" s="25">
        <f t="shared" ref="E4:E45" si="0">B4/D4</f>
        <v>8.7108013937282226E-3</v>
      </c>
      <c r="F4" s="25">
        <f t="shared" ref="F4:F45" si="1">C4/D4</f>
        <v>1.3937282229965157E-2</v>
      </c>
    </row>
    <row r="5" spans="1:6" x14ac:dyDescent="0.2">
      <c r="A5" t="s">
        <v>16</v>
      </c>
      <c r="B5">
        <v>1</v>
      </c>
      <c r="C5">
        <v>1</v>
      </c>
      <c r="D5">
        <v>470</v>
      </c>
      <c r="E5" s="25">
        <f t="shared" si="0"/>
        <v>2.1276595744680851E-3</v>
      </c>
      <c r="F5" s="25">
        <f t="shared" si="1"/>
        <v>2.1276595744680851E-3</v>
      </c>
    </row>
    <row r="6" spans="1:6" x14ac:dyDescent="0.2">
      <c r="A6" t="s">
        <v>17</v>
      </c>
      <c r="B6">
        <v>0</v>
      </c>
      <c r="C6">
        <v>0</v>
      </c>
      <c r="D6" s="8">
        <v>57</v>
      </c>
      <c r="E6" s="25">
        <f t="shared" si="0"/>
        <v>0</v>
      </c>
      <c r="F6" s="25">
        <f t="shared" si="1"/>
        <v>0</v>
      </c>
    </row>
    <row r="7" spans="1:6" x14ac:dyDescent="0.2">
      <c r="A7" t="s">
        <v>11</v>
      </c>
      <c r="B7">
        <v>3</v>
      </c>
      <c r="C7">
        <v>6</v>
      </c>
      <c r="D7">
        <v>827</v>
      </c>
      <c r="E7" s="25">
        <f t="shared" si="0"/>
        <v>3.6275695284159614E-3</v>
      </c>
      <c r="F7" s="25">
        <f t="shared" si="1"/>
        <v>7.2551390568319227E-3</v>
      </c>
    </row>
    <row r="8" spans="1:6" x14ac:dyDescent="0.2">
      <c r="A8" t="s">
        <v>12</v>
      </c>
      <c r="B8">
        <v>3</v>
      </c>
      <c r="C8">
        <v>3</v>
      </c>
      <c r="D8">
        <v>274</v>
      </c>
      <c r="E8" s="25">
        <f t="shared" si="0"/>
        <v>1.0948905109489052E-2</v>
      </c>
      <c r="F8" s="25">
        <f t="shared" si="1"/>
        <v>1.0948905109489052E-2</v>
      </c>
    </row>
    <row r="9" spans="1:6" x14ac:dyDescent="0.2">
      <c r="A9" t="s">
        <v>48</v>
      </c>
      <c r="B9">
        <v>3</v>
      </c>
      <c r="C9">
        <v>6</v>
      </c>
      <c r="D9">
        <v>648</v>
      </c>
      <c r="E9" s="25">
        <f t="shared" si="0"/>
        <v>4.6296296296296294E-3</v>
      </c>
      <c r="F9" s="25">
        <f t="shared" si="1"/>
        <v>9.2592592592592587E-3</v>
      </c>
    </row>
    <row r="10" spans="1:6" x14ac:dyDescent="0.2">
      <c r="A10" t="s">
        <v>49</v>
      </c>
      <c r="B10">
        <v>3</v>
      </c>
      <c r="C10">
        <v>3</v>
      </c>
      <c r="D10">
        <v>453</v>
      </c>
      <c r="E10" s="25">
        <f t="shared" si="0"/>
        <v>6.6225165562913907E-3</v>
      </c>
      <c r="F10" s="25">
        <f t="shared" si="1"/>
        <v>6.6225165562913907E-3</v>
      </c>
    </row>
    <row r="11" spans="1:6" x14ac:dyDescent="0.2">
      <c r="A11" t="s">
        <v>65</v>
      </c>
      <c r="B11">
        <v>1</v>
      </c>
      <c r="C11">
        <v>1</v>
      </c>
      <c r="D11">
        <v>340</v>
      </c>
      <c r="E11" s="25">
        <f t="shared" si="0"/>
        <v>2.9411764705882353E-3</v>
      </c>
      <c r="F11" s="25">
        <f t="shared" si="1"/>
        <v>2.9411764705882353E-3</v>
      </c>
    </row>
    <row r="12" spans="1:6" x14ac:dyDescent="0.2">
      <c r="A12" t="s">
        <v>66</v>
      </c>
      <c r="B12">
        <v>5</v>
      </c>
      <c r="C12">
        <v>8</v>
      </c>
      <c r="D12">
        <v>761</v>
      </c>
      <c r="E12" s="25">
        <f t="shared" si="0"/>
        <v>6.5703022339027592E-3</v>
      </c>
      <c r="F12" s="25">
        <f t="shared" si="1"/>
        <v>1.0512483574244415E-2</v>
      </c>
    </row>
    <row r="13" spans="1:6" ht="18" thickBot="1" x14ac:dyDescent="0.25">
      <c r="D13" s="1"/>
    </row>
    <row r="14" spans="1:6" ht="19" thickTop="1" thickBot="1" x14ac:dyDescent="0.25">
      <c r="B14">
        <f>SUM(B18:B19)</f>
        <v>8</v>
      </c>
      <c r="C14">
        <f>SUM(C18:C19)</f>
        <v>8</v>
      </c>
      <c r="D14" s="1">
        <f>SUM(D18:D19)</f>
        <v>1111</v>
      </c>
      <c r="E14" s="25">
        <f t="shared" si="0"/>
        <v>7.2007200720072004E-3</v>
      </c>
      <c r="F14" s="25">
        <f t="shared" si="1"/>
        <v>7.2007200720072004E-3</v>
      </c>
    </row>
    <row r="15" spans="1:6" ht="17" thickTop="1" x14ac:dyDescent="0.2">
      <c r="A15" t="s">
        <v>64</v>
      </c>
      <c r="B15">
        <v>3</v>
      </c>
      <c r="C15">
        <v>3</v>
      </c>
      <c r="D15">
        <v>573</v>
      </c>
      <c r="E15" s="25">
        <f t="shared" si="0"/>
        <v>5.235602094240838E-3</v>
      </c>
      <c r="F15" s="25">
        <f t="shared" si="1"/>
        <v>5.235602094240838E-3</v>
      </c>
    </row>
    <row r="16" spans="1:6" x14ac:dyDescent="0.2">
      <c r="A16" t="s">
        <v>16</v>
      </c>
      <c r="B16">
        <v>4</v>
      </c>
      <c r="C16">
        <v>4</v>
      </c>
      <c r="D16">
        <v>465</v>
      </c>
      <c r="E16" s="25">
        <f t="shared" si="0"/>
        <v>8.6021505376344086E-3</v>
      </c>
      <c r="F16" s="25">
        <f t="shared" si="1"/>
        <v>8.6021505376344086E-3</v>
      </c>
    </row>
    <row r="17" spans="1:6" x14ac:dyDescent="0.2">
      <c r="A17" t="s">
        <v>17</v>
      </c>
      <c r="B17">
        <v>1</v>
      </c>
      <c r="C17">
        <v>1</v>
      </c>
      <c r="D17" s="8">
        <v>73</v>
      </c>
      <c r="E17" s="25">
        <f t="shared" si="0"/>
        <v>1.3698630136986301E-2</v>
      </c>
      <c r="F17" s="25">
        <f t="shared" si="1"/>
        <v>1.3698630136986301E-2</v>
      </c>
    </row>
    <row r="18" spans="1:6" x14ac:dyDescent="0.2">
      <c r="A18" t="s">
        <v>11</v>
      </c>
      <c r="B18">
        <v>7</v>
      </c>
      <c r="C18">
        <v>7</v>
      </c>
      <c r="D18">
        <v>845</v>
      </c>
      <c r="E18" s="25">
        <f t="shared" si="0"/>
        <v>8.2840236686390536E-3</v>
      </c>
      <c r="F18" s="25">
        <f t="shared" si="1"/>
        <v>8.2840236686390536E-3</v>
      </c>
    </row>
    <row r="19" spans="1:6" x14ac:dyDescent="0.2">
      <c r="A19" t="s">
        <v>12</v>
      </c>
      <c r="B19">
        <v>1</v>
      </c>
      <c r="C19">
        <v>1</v>
      </c>
      <c r="D19">
        <v>266</v>
      </c>
      <c r="E19" s="25">
        <f t="shared" si="0"/>
        <v>3.7593984962406013E-3</v>
      </c>
      <c r="F19" s="25">
        <f t="shared" si="1"/>
        <v>3.7593984962406013E-3</v>
      </c>
    </row>
    <row r="20" spans="1:6" x14ac:dyDescent="0.2">
      <c r="A20" t="s">
        <v>48</v>
      </c>
      <c r="B20">
        <v>4</v>
      </c>
      <c r="C20">
        <v>4</v>
      </c>
      <c r="D20">
        <v>648</v>
      </c>
      <c r="E20" s="25">
        <f t="shared" si="0"/>
        <v>6.1728395061728392E-3</v>
      </c>
      <c r="F20" s="25">
        <f t="shared" si="1"/>
        <v>6.1728395061728392E-3</v>
      </c>
    </row>
    <row r="21" spans="1:6" x14ac:dyDescent="0.2">
      <c r="A21" t="s">
        <v>49</v>
      </c>
      <c r="B21">
        <v>4</v>
      </c>
      <c r="C21">
        <v>4</v>
      </c>
      <c r="D21">
        <v>463</v>
      </c>
      <c r="E21" s="25">
        <f t="shared" si="0"/>
        <v>8.6393088552915772E-3</v>
      </c>
      <c r="F21" s="25">
        <f t="shared" si="1"/>
        <v>8.6393088552915772E-3</v>
      </c>
    </row>
    <row r="22" spans="1:6" x14ac:dyDescent="0.2">
      <c r="A22" t="s">
        <v>65</v>
      </c>
      <c r="B22">
        <v>3</v>
      </c>
      <c r="C22">
        <v>3</v>
      </c>
      <c r="D22">
        <v>334</v>
      </c>
      <c r="E22" s="25">
        <f t="shared" si="0"/>
        <v>8.9820359281437123E-3</v>
      </c>
      <c r="F22" s="25">
        <f t="shared" si="1"/>
        <v>8.9820359281437123E-3</v>
      </c>
    </row>
    <row r="23" spans="1:6" x14ac:dyDescent="0.2">
      <c r="A23" t="s">
        <v>66</v>
      </c>
      <c r="B23">
        <v>5</v>
      </c>
      <c r="C23">
        <v>5</v>
      </c>
      <c r="D23">
        <v>777</v>
      </c>
      <c r="E23" s="25">
        <f t="shared" si="0"/>
        <v>6.4350064350064346E-3</v>
      </c>
      <c r="F23" s="25">
        <f t="shared" si="1"/>
        <v>6.4350064350064346E-3</v>
      </c>
    </row>
    <row r="24" spans="1:6" ht="18" thickBot="1" x14ac:dyDescent="0.25">
      <c r="D24" s="1"/>
    </row>
    <row r="25" spans="1:6" ht="19" thickTop="1" thickBot="1" x14ac:dyDescent="0.25">
      <c r="B25">
        <f>SUM(B29:B30)</f>
        <v>9</v>
      </c>
      <c r="C25">
        <f>SUM(C29:C30)</f>
        <v>10</v>
      </c>
      <c r="D25" s="1">
        <f>SUM(D29:D30)</f>
        <v>1123</v>
      </c>
      <c r="E25" s="25">
        <f t="shared" si="0"/>
        <v>8.0142475512021364E-3</v>
      </c>
      <c r="F25" s="25">
        <f t="shared" si="1"/>
        <v>8.9047195013357075E-3</v>
      </c>
    </row>
    <row r="26" spans="1:6" ht="17" thickTop="1" x14ac:dyDescent="0.2">
      <c r="A26" t="s">
        <v>64</v>
      </c>
      <c r="B26">
        <v>4</v>
      </c>
      <c r="C26">
        <v>4</v>
      </c>
      <c r="D26">
        <v>577</v>
      </c>
      <c r="E26" s="25">
        <f t="shared" si="0"/>
        <v>6.9324090121317154E-3</v>
      </c>
      <c r="F26" s="25">
        <f t="shared" si="1"/>
        <v>6.9324090121317154E-3</v>
      </c>
    </row>
    <row r="27" spans="1:6" x14ac:dyDescent="0.2">
      <c r="A27" t="s">
        <v>16</v>
      </c>
      <c r="B27">
        <v>5</v>
      </c>
      <c r="C27">
        <v>6</v>
      </c>
      <c r="D27">
        <v>482</v>
      </c>
      <c r="E27" s="25">
        <f t="shared" si="0"/>
        <v>1.0373443983402489E-2</v>
      </c>
      <c r="F27" s="25">
        <f t="shared" si="1"/>
        <v>1.2448132780082987E-2</v>
      </c>
    </row>
    <row r="28" spans="1:6" x14ac:dyDescent="0.2">
      <c r="A28" t="s">
        <v>17</v>
      </c>
      <c r="B28">
        <v>0</v>
      </c>
      <c r="C28">
        <v>0</v>
      </c>
      <c r="D28" s="8">
        <v>64</v>
      </c>
      <c r="E28" s="25">
        <f t="shared" si="0"/>
        <v>0</v>
      </c>
      <c r="F28" s="25">
        <f t="shared" si="1"/>
        <v>0</v>
      </c>
    </row>
    <row r="29" spans="1:6" x14ac:dyDescent="0.2">
      <c r="A29" t="s">
        <v>11</v>
      </c>
      <c r="B29">
        <v>6</v>
      </c>
      <c r="C29">
        <v>7</v>
      </c>
      <c r="D29">
        <v>851</v>
      </c>
      <c r="E29" s="25">
        <f t="shared" si="0"/>
        <v>7.0505287896592246E-3</v>
      </c>
      <c r="F29" s="25">
        <f t="shared" si="1"/>
        <v>8.2256169212690956E-3</v>
      </c>
    </row>
    <row r="30" spans="1:6" x14ac:dyDescent="0.2">
      <c r="A30" t="s">
        <v>12</v>
      </c>
      <c r="B30">
        <v>3</v>
      </c>
      <c r="C30">
        <v>3</v>
      </c>
      <c r="D30">
        <v>272</v>
      </c>
      <c r="E30" s="25">
        <f t="shared" si="0"/>
        <v>1.1029411764705883E-2</v>
      </c>
      <c r="F30" s="25">
        <f t="shared" si="1"/>
        <v>1.1029411764705883E-2</v>
      </c>
    </row>
    <row r="31" spans="1:6" x14ac:dyDescent="0.2">
      <c r="A31" t="s">
        <v>48</v>
      </c>
      <c r="B31">
        <v>5</v>
      </c>
      <c r="C31">
        <v>6</v>
      </c>
      <c r="D31">
        <v>639</v>
      </c>
      <c r="E31" s="25">
        <f t="shared" si="0"/>
        <v>7.8247261345852897E-3</v>
      </c>
      <c r="F31" s="25">
        <f t="shared" si="1"/>
        <v>9.3896713615023476E-3</v>
      </c>
    </row>
    <row r="32" spans="1:6" x14ac:dyDescent="0.2">
      <c r="A32" t="s">
        <v>49</v>
      </c>
      <c r="B32">
        <v>4</v>
      </c>
      <c r="C32">
        <v>4</v>
      </c>
      <c r="D32">
        <v>484</v>
      </c>
      <c r="E32" s="25">
        <f t="shared" si="0"/>
        <v>8.2644628099173556E-3</v>
      </c>
      <c r="F32" s="25">
        <f t="shared" si="1"/>
        <v>8.2644628099173556E-3</v>
      </c>
    </row>
    <row r="33" spans="1:6" x14ac:dyDescent="0.2">
      <c r="A33" t="s">
        <v>65</v>
      </c>
      <c r="B33">
        <v>2</v>
      </c>
      <c r="C33">
        <v>2</v>
      </c>
      <c r="D33">
        <v>336</v>
      </c>
      <c r="E33" s="25">
        <f t="shared" si="0"/>
        <v>5.9523809523809521E-3</v>
      </c>
      <c r="F33" s="25">
        <f t="shared" si="1"/>
        <v>5.9523809523809521E-3</v>
      </c>
    </row>
    <row r="34" spans="1:6" x14ac:dyDescent="0.2">
      <c r="A34" t="s">
        <v>66</v>
      </c>
      <c r="B34">
        <v>7</v>
      </c>
      <c r="C34">
        <v>8</v>
      </c>
      <c r="D34">
        <v>787</v>
      </c>
      <c r="E34" s="25">
        <f t="shared" si="0"/>
        <v>8.8945362134688691E-3</v>
      </c>
      <c r="F34" s="25">
        <f t="shared" si="1"/>
        <v>1.0165184243964422E-2</v>
      </c>
    </row>
    <row r="35" spans="1:6" ht="18" thickBot="1" x14ac:dyDescent="0.25">
      <c r="D35" s="1"/>
    </row>
    <row r="36" spans="1:6" ht="19" thickTop="1" thickBot="1" x14ac:dyDescent="0.25">
      <c r="A36" t="s">
        <v>10</v>
      </c>
      <c r="B36">
        <f>SUM(B40:B41)</f>
        <v>13</v>
      </c>
      <c r="C36">
        <f>SUM(C40:C41)</f>
        <v>14</v>
      </c>
      <c r="D36" s="1">
        <f>SUM(D40:D41)</f>
        <v>1052</v>
      </c>
      <c r="E36" s="25">
        <f t="shared" si="0"/>
        <v>1.2357414448669201E-2</v>
      </c>
      <c r="F36" s="25">
        <f t="shared" si="1"/>
        <v>1.3307984790874524E-2</v>
      </c>
    </row>
    <row r="37" spans="1:6" ht="17" thickTop="1" x14ac:dyDescent="0.2">
      <c r="A37" t="s">
        <v>64</v>
      </c>
      <c r="B37">
        <v>9</v>
      </c>
      <c r="C37">
        <v>10</v>
      </c>
      <c r="D37">
        <v>556</v>
      </c>
      <c r="E37" s="25">
        <f t="shared" si="0"/>
        <v>1.618705035971223E-2</v>
      </c>
      <c r="F37" s="25">
        <f t="shared" si="1"/>
        <v>1.7985611510791366E-2</v>
      </c>
    </row>
    <row r="38" spans="1:6" x14ac:dyDescent="0.2">
      <c r="A38" t="s">
        <v>16</v>
      </c>
      <c r="B38">
        <v>3</v>
      </c>
      <c r="C38">
        <v>3</v>
      </c>
      <c r="D38">
        <v>432</v>
      </c>
      <c r="E38" s="25">
        <f t="shared" si="0"/>
        <v>6.9444444444444441E-3</v>
      </c>
      <c r="F38" s="25">
        <f t="shared" si="1"/>
        <v>6.9444444444444441E-3</v>
      </c>
    </row>
    <row r="39" spans="1:6" x14ac:dyDescent="0.2">
      <c r="A39" t="s">
        <v>17</v>
      </c>
      <c r="B39">
        <v>1</v>
      </c>
      <c r="C39">
        <v>1</v>
      </c>
      <c r="D39" s="8">
        <v>64</v>
      </c>
      <c r="E39" s="25">
        <f t="shared" si="0"/>
        <v>1.5625E-2</v>
      </c>
      <c r="F39" s="25">
        <f t="shared" si="1"/>
        <v>1.5625E-2</v>
      </c>
    </row>
    <row r="40" spans="1:6" x14ac:dyDescent="0.2">
      <c r="A40" t="s">
        <v>11</v>
      </c>
      <c r="B40">
        <v>7</v>
      </c>
      <c r="C40">
        <v>8</v>
      </c>
      <c r="D40">
        <v>789</v>
      </c>
      <c r="E40" s="25">
        <f t="shared" si="0"/>
        <v>8.8719898605830166E-3</v>
      </c>
      <c r="F40" s="25">
        <f t="shared" si="1"/>
        <v>1.0139416983523447E-2</v>
      </c>
    </row>
    <row r="41" spans="1:6" x14ac:dyDescent="0.2">
      <c r="A41" t="s">
        <v>12</v>
      </c>
      <c r="B41">
        <v>6</v>
      </c>
      <c r="C41">
        <v>6</v>
      </c>
      <c r="D41">
        <v>263</v>
      </c>
      <c r="E41" s="25">
        <f t="shared" si="0"/>
        <v>2.2813688212927757E-2</v>
      </c>
      <c r="F41" s="25">
        <f t="shared" si="1"/>
        <v>2.2813688212927757E-2</v>
      </c>
    </row>
    <row r="42" spans="1:6" x14ac:dyDescent="0.2">
      <c r="A42" t="s">
        <v>48</v>
      </c>
      <c r="B42">
        <v>11</v>
      </c>
      <c r="C42">
        <v>12</v>
      </c>
      <c r="D42">
        <v>587</v>
      </c>
      <c r="E42" s="25">
        <f t="shared" si="0"/>
        <v>1.8739352640545145E-2</v>
      </c>
      <c r="F42" s="25">
        <f t="shared" si="1"/>
        <v>2.0442930153321975E-2</v>
      </c>
    </row>
    <row r="43" spans="1:6" x14ac:dyDescent="0.2">
      <c r="A43" t="s">
        <v>49</v>
      </c>
      <c r="B43">
        <v>2</v>
      </c>
      <c r="C43">
        <v>2</v>
      </c>
      <c r="D43">
        <v>465</v>
      </c>
      <c r="E43" s="25">
        <f t="shared" si="0"/>
        <v>4.3010752688172043E-3</v>
      </c>
      <c r="F43" s="25">
        <f t="shared" si="1"/>
        <v>4.3010752688172043E-3</v>
      </c>
    </row>
    <row r="44" spans="1:6" x14ac:dyDescent="0.2">
      <c r="A44" t="s">
        <v>65</v>
      </c>
      <c r="B44">
        <v>2</v>
      </c>
      <c r="C44">
        <v>2</v>
      </c>
      <c r="D44">
        <v>294</v>
      </c>
      <c r="E44" s="25">
        <f t="shared" si="0"/>
        <v>6.8027210884353739E-3</v>
      </c>
      <c r="F44" s="25">
        <f t="shared" si="1"/>
        <v>6.8027210884353739E-3</v>
      </c>
    </row>
    <row r="45" spans="1:6" x14ac:dyDescent="0.2">
      <c r="A45" t="s">
        <v>66</v>
      </c>
      <c r="B45">
        <v>11</v>
      </c>
      <c r="C45">
        <v>12</v>
      </c>
      <c r="D45">
        <v>758</v>
      </c>
      <c r="E45" s="25">
        <f t="shared" si="0"/>
        <v>1.4511873350923483E-2</v>
      </c>
      <c r="F45" s="25">
        <f t="shared" si="1"/>
        <v>1.5831134564643801E-2</v>
      </c>
    </row>
  </sheetData>
  <conditionalFormatting sqref="E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E3:F3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F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41"/>
  <sheetViews>
    <sheetView workbookViewId="0">
      <selection activeCell="C1" sqref="C1"/>
    </sheetView>
  </sheetViews>
  <sheetFormatPr baseColWidth="10" defaultRowHeight="16" x14ac:dyDescent="0.2"/>
  <cols>
    <col min="2" max="3" width="10.83203125" style="25"/>
  </cols>
  <sheetData>
    <row r="1" spans="1:4" ht="18" thickBot="1" x14ac:dyDescent="0.25">
      <c r="A1" s="1" t="s">
        <v>69</v>
      </c>
      <c r="B1" s="25" t="s">
        <v>18</v>
      </c>
      <c r="C1" s="25" t="s">
        <v>46</v>
      </c>
      <c r="D1" t="s">
        <v>68</v>
      </c>
    </row>
    <row r="2" spans="1:4" ht="19" hidden="1" thickTop="1" thickBot="1" x14ac:dyDescent="0.25">
      <c r="A2" s="1" t="s">
        <v>56</v>
      </c>
      <c r="B2" s="25">
        <v>0.11625794732061762</v>
      </c>
      <c r="C2" s="25">
        <v>0.12534059945504086</v>
      </c>
      <c r="D2">
        <v>1</v>
      </c>
    </row>
    <row r="3" spans="1:4" ht="17" hidden="1" thickTop="1" x14ac:dyDescent="0.2">
      <c r="A3" s="15" t="s">
        <v>15</v>
      </c>
      <c r="B3" s="30">
        <v>0.15505226480836237</v>
      </c>
      <c r="C3" s="25">
        <v>0.16898954703832753</v>
      </c>
      <c r="D3">
        <v>1</v>
      </c>
    </row>
    <row r="4" spans="1:4" ht="17" hidden="1" thickTop="1" x14ac:dyDescent="0.2">
      <c r="A4" s="15" t="s">
        <v>16</v>
      </c>
      <c r="B4" s="30">
        <v>7.4468085106382975E-2</v>
      </c>
      <c r="C4" s="25">
        <v>7.8723404255319152E-2</v>
      </c>
      <c r="D4">
        <v>1</v>
      </c>
    </row>
    <row r="5" spans="1:4" ht="17" hidden="1" thickTop="1" x14ac:dyDescent="0.2">
      <c r="A5" s="16" t="s">
        <v>17</v>
      </c>
      <c r="B5" s="25">
        <v>7.0175438596491224E-2</v>
      </c>
      <c r="C5" s="25">
        <v>7.0175438596491224E-2</v>
      </c>
      <c r="D5">
        <v>1</v>
      </c>
    </row>
    <row r="6" spans="1:4" ht="17" hidden="1" thickTop="1" x14ac:dyDescent="0.2">
      <c r="A6" s="17" t="s">
        <v>11</v>
      </c>
      <c r="B6" s="25">
        <v>0.10157194679564692</v>
      </c>
      <c r="C6" s="25">
        <v>0.10640870616686819</v>
      </c>
      <c r="D6">
        <v>1</v>
      </c>
    </row>
    <row r="7" spans="1:4" ht="17" hidden="1" thickTop="1" x14ac:dyDescent="0.2">
      <c r="A7" s="17" t="s">
        <v>12</v>
      </c>
      <c r="B7" s="25">
        <v>0.16058394160583941</v>
      </c>
      <c r="C7" s="25">
        <v>0.18248175182481752</v>
      </c>
      <c r="D7">
        <v>1</v>
      </c>
    </row>
    <row r="8" spans="1:4" ht="17" hidden="1" thickTop="1" x14ac:dyDescent="0.2">
      <c r="A8" s="15" t="s">
        <v>48</v>
      </c>
      <c r="B8" s="25">
        <v>0.1388888888888889</v>
      </c>
      <c r="C8" s="25">
        <v>0.15277777777777779</v>
      </c>
      <c r="D8">
        <v>1</v>
      </c>
    </row>
    <row r="9" spans="1:4" ht="17" hidden="1" thickTop="1" x14ac:dyDescent="0.2">
      <c r="A9" s="15" t="s">
        <v>49</v>
      </c>
      <c r="B9" s="25">
        <v>8.3885209713024281E-2</v>
      </c>
      <c r="C9" s="25">
        <v>8.6092715231788075E-2</v>
      </c>
      <c r="D9">
        <v>1</v>
      </c>
    </row>
    <row r="10" spans="1:4" ht="17" thickTop="1" x14ac:dyDescent="0.2">
      <c r="A10" s="17" t="s">
        <v>47</v>
      </c>
      <c r="B10" s="25">
        <v>0.11470588235294117</v>
      </c>
      <c r="C10" s="25">
        <v>0.12647058823529411</v>
      </c>
      <c r="D10">
        <v>1</v>
      </c>
    </row>
    <row r="11" spans="1:4" x14ac:dyDescent="0.2">
      <c r="A11" s="17" t="s">
        <v>50</v>
      </c>
      <c r="B11" s="25">
        <v>0.11695137976346912</v>
      </c>
      <c r="C11" s="25">
        <v>0.12483574244415244</v>
      </c>
      <c r="D11">
        <v>1</v>
      </c>
    </row>
    <row r="12" spans="1:4" ht="18" hidden="1" thickBot="1" x14ac:dyDescent="0.25">
      <c r="A12" s="1" t="s">
        <v>56</v>
      </c>
      <c r="B12" s="25">
        <v>0.19171917191719173</v>
      </c>
      <c r="C12" s="25">
        <v>0.22322232223222321</v>
      </c>
      <c r="D12">
        <v>2</v>
      </c>
    </row>
    <row r="13" spans="1:4" hidden="1" x14ac:dyDescent="0.2">
      <c r="A13" s="27" t="s">
        <v>15</v>
      </c>
      <c r="B13" s="30">
        <v>0.24956369982547993</v>
      </c>
      <c r="C13" s="25">
        <v>0.29319371727748689</v>
      </c>
      <c r="D13">
        <v>2</v>
      </c>
    </row>
    <row r="14" spans="1:4" hidden="1" x14ac:dyDescent="0.2">
      <c r="A14" s="15" t="s">
        <v>16</v>
      </c>
      <c r="B14" s="30">
        <v>0.12688172043010754</v>
      </c>
      <c r="C14" s="25">
        <v>0.14623655913978495</v>
      </c>
      <c r="D14">
        <v>2</v>
      </c>
    </row>
    <row r="15" spans="1:4" hidden="1" x14ac:dyDescent="0.2">
      <c r="A15" s="16" t="s">
        <v>17</v>
      </c>
      <c r="B15" s="25">
        <v>0.15068493150684931</v>
      </c>
      <c r="C15" s="25">
        <v>0.16438356164383561</v>
      </c>
      <c r="D15">
        <v>2</v>
      </c>
    </row>
    <row r="16" spans="1:4" hidden="1" x14ac:dyDescent="0.2">
      <c r="A16" s="17" t="s">
        <v>11</v>
      </c>
      <c r="B16" s="25">
        <v>0.17869822485207101</v>
      </c>
      <c r="C16" s="25">
        <v>0.19881656804733727</v>
      </c>
      <c r="D16">
        <v>2</v>
      </c>
    </row>
    <row r="17" spans="1:4" hidden="1" x14ac:dyDescent="0.2">
      <c r="A17" s="27" t="s">
        <v>12</v>
      </c>
      <c r="B17" s="28">
        <v>0.23308270676691728</v>
      </c>
      <c r="C17" s="25">
        <v>0.3007518796992481</v>
      </c>
      <c r="D17">
        <v>2</v>
      </c>
    </row>
    <row r="18" spans="1:4" hidden="1" x14ac:dyDescent="0.2">
      <c r="A18" s="27" t="s">
        <v>48</v>
      </c>
      <c r="B18" s="28">
        <v>0.2361111111111111</v>
      </c>
      <c r="C18" s="25">
        <v>0.28240740740740738</v>
      </c>
      <c r="D18">
        <v>2</v>
      </c>
    </row>
    <row r="19" spans="1:4" hidden="1" x14ac:dyDescent="0.2">
      <c r="A19" s="15" t="s">
        <v>49</v>
      </c>
      <c r="B19" s="25">
        <v>0.12958963282937366</v>
      </c>
      <c r="C19" s="25">
        <v>0.14038876889848811</v>
      </c>
      <c r="D19">
        <v>2</v>
      </c>
    </row>
    <row r="20" spans="1:4" x14ac:dyDescent="0.2">
      <c r="A20" s="17" t="s">
        <v>47</v>
      </c>
      <c r="B20" s="25">
        <v>0.20359281437125748</v>
      </c>
      <c r="C20" s="25">
        <v>0.27844311377245506</v>
      </c>
      <c r="D20">
        <v>2</v>
      </c>
    </row>
    <row r="21" spans="1:4" x14ac:dyDescent="0.2">
      <c r="A21" s="17" t="s">
        <v>50</v>
      </c>
      <c r="B21" s="25">
        <v>0.18661518661518661</v>
      </c>
      <c r="C21" s="25">
        <v>0.19948519948519949</v>
      </c>
      <c r="D21">
        <v>2</v>
      </c>
    </row>
    <row r="22" spans="1:4" ht="18" hidden="1" thickBot="1" x14ac:dyDescent="0.25">
      <c r="A22" s="1" t="s">
        <v>56</v>
      </c>
      <c r="B22" s="25">
        <v>7.4799643811219951E-2</v>
      </c>
      <c r="C22" s="25">
        <v>8.1923419412288506E-2</v>
      </c>
      <c r="D22">
        <v>3</v>
      </c>
    </row>
    <row r="23" spans="1:4" hidden="1" x14ac:dyDescent="0.2">
      <c r="A23" s="15" t="s">
        <v>15</v>
      </c>
      <c r="B23" s="30">
        <v>0.10225303292894281</v>
      </c>
      <c r="C23" s="25">
        <v>0.10918544194107452</v>
      </c>
      <c r="D23">
        <v>3</v>
      </c>
    </row>
    <row r="24" spans="1:4" hidden="1" x14ac:dyDescent="0.2">
      <c r="A24" s="15" t="s">
        <v>16</v>
      </c>
      <c r="B24" s="30">
        <v>3.7344398340248962E-2</v>
      </c>
      <c r="C24" s="25">
        <v>4.1493775933609957E-2</v>
      </c>
      <c r="D24">
        <v>3</v>
      </c>
    </row>
    <row r="25" spans="1:4" hidden="1" x14ac:dyDescent="0.2">
      <c r="A25" s="16" t="s">
        <v>17</v>
      </c>
      <c r="B25" s="30">
        <v>0.109375</v>
      </c>
      <c r="C25" s="25">
        <v>0.140625</v>
      </c>
      <c r="D25">
        <v>3</v>
      </c>
    </row>
    <row r="26" spans="1:4" hidden="1" x14ac:dyDescent="0.2">
      <c r="A26" s="17" t="s">
        <v>11</v>
      </c>
      <c r="B26" s="25">
        <v>6.6980023501762631E-2</v>
      </c>
      <c r="C26" s="25">
        <v>7.2855464159811992E-2</v>
      </c>
      <c r="D26">
        <v>3</v>
      </c>
    </row>
    <row r="27" spans="1:4" hidden="1" x14ac:dyDescent="0.2">
      <c r="A27" s="17" t="s">
        <v>12</v>
      </c>
      <c r="B27" s="25">
        <v>9.9264705882352935E-2</v>
      </c>
      <c r="C27" s="25">
        <v>0.11029411764705882</v>
      </c>
      <c r="D27">
        <v>3</v>
      </c>
    </row>
    <row r="28" spans="1:4" hidden="1" x14ac:dyDescent="0.2">
      <c r="A28" s="15" t="s">
        <v>48</v>
      </c>
      <c r="B28" s="25">
        <v>8.6071987480438178E-2</v>
      </c>
      <c r="C28" s="25">
        <v>9.5461658841940536E-2</v>
      </c>
      <c r="D28">
        <v>3</v>
      </c>
    </row>
    <row r="29" spans="1:4" hidden="1" x14ac:dyDescent="0.2">
      <c r="A29" s="15" t="s">
        <v>49</v>
      </c>
      <c r="B29" s="25">
        <v>5.9917355371900828E-2</v>
      </c>
      <c r="C29" s="25">
        <v>6.4049586776859499E-2</v>
      </c>
      <c r="D29">
        <v>3</v>
      </c>
    </row>
    <row r="30" spans="1:4" x14ac:dyDescent="0.2">
      <c r="A30" s="17" t="s">
        <v>47</v>
      </c>
      <c r="B30" s="25">
        <v>7.4404761904761904E-2</v>
      </c>
      <c r="C30" s="25">
        <v>8.6309523809523808E-2</v>
      </c>
      <c r="D30">
        <v>3</v>
      </c>
    </row>
    <row r="31" spans="1:4" x14ac:dyDescent="0.2">
      <c r="A31" s="17" t="s">
        <v>50</v>
      </c>
      <c r="B31" s="25">
        <v>7.4968233799237616E-2</v>
      </c>
      <c r="C31" s="25">
        <v>8.0050825921219829E-2</v>
      </c>
      <c r="D31">
        <v>3</v>
      </c>
    </row>
    <row r="32" spans="1:4" ht="18" hidden="1" thickBot="1" x14ac:dyDescent="0.25">
      <c r="A32" s="1" t="s">
        <v>56</v>
      </c>
      <c r="B32" s="25">
        <v>3.8973384030418251E-2</v>
      </c>
      <c r="C32" s="25">
        <v>5.418250950570342E-2</v>
      </c>
      <c r="D32">
        <v>4</v>
      </c>
    </row>
    <row r="33" spans="1:4" hidden="1" x14ac:dyDescent="0.2">
      <c r="A33" s="15" t="s">
        <v>15</v>
      </c>
      <c r="B33" s="30">
        <v>4.1366906474820143E-2</v>
      </c>
      <c r="C33" s="25">
        <v>6.83453237410072E-2</v>
      </c>
      <c r="D33">
        <v>4</v>
      </c>
    </row>
    <row r="34" spans="1:4" hidden="1" x14ac:dyDescent="0.2">
      <c r="A34" s="15" t="s">
        <v>16</v>
      </c>
      <c r="B34" s="30">
        <v>3.9351851851851853E-2</v>
      </c>
      <c r="C34" s="25">
        <v>3.9351851851851853E-2</v>
      </c>
      <c r="D34">
        <v>4</v>
      </c>
    </row>
    <row r="35" spans="1:4" hidden="1" x14ac:dyDescent="0.2">
      <c r="A35" s="16" t="s">
        <v>17</v>
      </c>
      <c r="B35" s="25">
        <v>1.5625E-2</v>
      </c>
      <c r="C35" s="25">
        <v>3.125E-2</v>
      </c>
      <c r="D35">
        <v>4</v>
      </c>
    </row>
    <row r="36" spans="1:4" hidden="1" x14ac:dyDescent="0.2">
      <c r="A36" s="17" t="s">
        <v>11</v>
      </c>
      <c r="B36" s="25">
        <v>4.0557667934093787E-2</v>
      </c>
      <c r="C36" s="25">
        <v>5.5766793409378963E-2</v>
      </c>
      <c r="D36">
        <v>4</v>
      </c>
    </row>
    <row r="37" spans="1:4" hidden="1" x14ac:dyDescent="0.2">
      <c r="A37" s="17" t="s">
        <v>12</v>
      </c>
      <c r="B37" s="25">
        <v>3.4220532319391636E-2</v>
      </c>
      <c r="C37" s="25">
        <v>4.9429657794676805E-2</v>
      </c>
      <c r="D37">
        <v>4</v>
      </c>
    </row>
    <row r="38" spans="1:4" hidden="1" x14ac:dyDescent="0.2">
      <c r="A38" s="15" t="s">
        <v>48</v>
      </c>
      <c r="B38" s="25">
        <v>5.7921635434412269E-2</v>
      </c>
      <c r="C38" s="25">
        <v>8.5178875638841564E-2</v>
      </c>
      <c r="D38">
        <v>4</v>
      </c>
    </row>
    <row r="39" spans="1:4" hidden="1" x14ac:dyDescent="0.2">
      <c r="A39" s="15" t="s">
        <v>49</v>
      </c>
      <c r="B39" s="25">
        <v>1.5053763440860216E-2</v>
      </c>
      <c r="C39" s="25">
        <v>1.5053763440860216E-2</v>
      </c>
      <c r="D39">
        <v>4</v>
      </c>
    </row>
    <row r="40" spans="1:4" x14ac:dyDescent="0.2">
      <c r="A40" s="17" t="s">
        <v>47</v>
      </c>
      <c r="B40" s="25">
        <v>4.7619047619047616E-2</v>
      </c>
      <c r="C40" s="25">
        <v>5.4421768707482991E-2</v>
      </c>
      <c r="D40">
        <v>4</v>
      </c>
    </row>
    <row r="41" spans="1:4" x14ac:dyDescent="0.2">
      <c r="A41" s="17" t="s">
        <v>50</v>
      </c>
      <c r="B41" s="25">
        <v>3.5620052770448551E-2</v>
      </c>
      <c r="C41" s="25">
        <v>5.4089709762532981E-2</v>
      </c>
      <c r="D41">
        <v>4</v>
      </c>
    </row>
  </sheetData>
  <autoFilter ref="A1:D41">
    <filterColumn colId="0">
      <filters>
        <filter val="价格不敏感"/>
        <filter val="价格敏感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I1" sqref="I1:L1048576"/>
    </sheetView>
  </sheetViews>
  <sheetFormatPr baseColWidth="10" defaultRowHeight="16" x14ac:dyDescent="0.2"/>
  <sheetData>
    <row r="1" spans="1:3" x14ac:dyDescent="0.2">
      <c r="B1" t="s">
        <v>14</v>
      </c>
      <c r="C1" t="s">
        <v>18</v>
      </c>
    </row>
    <row r="2" spans="1:3" x14ac:dyDescent="0.2">
      <c r="A2">
        <v>1</v>
      </c>
      <c r="B2" s="26">
        <v>0.27157129881925524</v>
      </c>
      <c r="C2" s="26">
        <v>7.9927338782924615E-2</v>
      </c>
    </row>
    <row r="3" spans="1:3" x14ac:dyDescent="0.2">
      <c r="A3">
        <v>2</v>
      </c>
      <c r="B3" s="26">
        <v>0.34113411341134114</v>
      </c>
      <c r="C3" s="26">
        <v>0.15301530153015303</v>
      </c>
    </row>
    <row r="4" spans="1:3" x14ac:dyDescent="0.2">
      <c r="A4">
        <v>3</v>
      </c>
      <c r="B4" s="26">
        <v>0.2377560106856634</v>
      </c>
      <c r="C4" s="26">
        <v>4.8085485307212822E-2</v>
      </c>
    </row>
    <row r="5" spans="1:3" x14ac:dyDescent="0.2">
      <c r="A5">
        <v>4</v>
      </c>
      <c r="B5" s="26">
        <v>0.17395437262357413</v>
      </c>
      <c r="C5" s="26">
        <v>2.5665399239543727E-2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A6" sqref="A6:C7"/>
    </sheetView>
  </sheetViews>
  <sheetFormatPr baseColWidth="10" defaultRowHeight="16" x14ac:dyDescent="0.2"/>
  <cols>
    <col min="1" max="1" width="26.33203125" bestFit="1" customWidth="1"/>
    <col min="2" max="2" width="14.33203125" bestFit="1" customWidth="1"/>
  </cols>
  <sheetData>
    <row r="1" spans="1:15" x14ac:dyDescent="0.2">
      <c r="B1" t="s">
        <v>0</v>
      </c>
      <c r="C1" t="s">
        <v>1</v>
      </c>
    </row>
    <row r="2" spans="1:15" x14ac:dyDescent="0.2">
      <c r="A2" t="s">
        <v>2</v>
      </c>
      <c r="B2">
        <v>15468</v>
      </c>
      <c r="C2">
        <v>3057</v>
      </c>
      <c r="D2" s="2">
        <f>C2/B2</f>
        <v>0.19763382467028703</v>
      </c>
      <c r="E2">
        <v>639</v>
      </c>
      <c r="F2" s="3">
        <f>E2/C2</f>
        <v>0.20902845927379785</v>
      </c>
      <c r="H2" t="s">
        <v>7</v>
      </c>
      <c r="I2">
        <v>749</v>
      </c>
      <c r="J2">
        <v>317</v>
      </c>
      <c r="K2">
        <v>45</v>
      </c>
      <c r="L2">
        <v>932</v>
      </c>
      <c r="M2">
        <v>163</v>
      </c>
      <c r="N2">
        <v>93</v>
      </c>
      <c r="O2">
        <v>4</v>
      </c>
    </row>
    <row r="3" spans="1:15" x14ac:dyDescent="0.2">
      <c r="A3" t="s">
        <v>3</v>
      </c>
      <c r="B3">
        <v>6497</v>
      </c>
      <c r="C3">
        <v>1278</v>
      </c>
      <c r="D3" s="2">
        <f t="shared" ref="D3:D10" si="0">C3/B3</f>
        <v>0.19670617207942126</v>
      </c>
      <c r="E3">
        <v>269</v>
      </c>
      <c r="F3" s="3">
        <f>E3/C3</f>
        <v>0.2104851330203443</v>
      </c>
    </row>
    <row r="4" spans="1:15" x14ac:dyDescent="0.2">
      <c r="A4" t="s">
        <v>4</v>
      </c>
      <c r="B4">
        <v>938</v>
      </c>
      <c r="C4">
        <v>191</v>
      </c>
      <c r="D4" s="2">
        <f t="shared" si="0"/>
        <v>0.20362473347547974</v>
      </c>
      <c r="E4">
        <v>42</v>
      </c>
      <c r="F4" s="3">
        <f>E4/C4</f>
        <v>0.21989528795811519</v>
      </c>
      <c r="H4" t="s">
        <v>8</v>
      </c>
      <c r="I4">
        <v>760</v>
      </c>
      <c r="J4">
        <v>315</v>
      </c>
      <c r="K4">
        <v>45</v>
      </c>
      <c r="L4">
        <v>896</v>
      </c>
      <c r="M4">
        <v>148</v>
      </c>
      <c r="N4">
        <v>118</v>
      </c>
      <c r="O4">
        <v>5</v>
      </c>
    </row>
    <row r="5" spans="1:15" x14ac:dyDescent="0.2">
      <c r="D5" s="2"/>
      <c r="F5" s="3"/>
    </row>
    <row r="6" spans="1:15" x14ac:dyDescent="0.2">
      <c r="A6" t="s">
        <v>5</v>
      </c>
      <c r="B6">
        <v>2119</v>
      </c>
      <c r="C6">
        <v>432</v>
      </c>
      <c r="D6" s="2">
        <f t="shared" si="0"/>
        <v>0.20386974988201981</v>
      </c>
      <c r="F6" s="3"/>
      <c r="H6" t="s">
        <v>9</v>
      </c>
      <c r="I6">
        <v>777</v>
      </c>
      <c r="J6">
        <v>326</v>
      </c>
      <c r="K6">
        <v>53</v>
      </c>
      <c r="L6">
        <v>884</v>
      </c>
      <c r="M6">
        <v>173</v>
      </c>
      <c r="N6">
        <v>113</v>
      </c>
      <c r="O6">
        <v>9</v>
      </c>
    </row>
    <row r="7" spans="1:15" x14ac:dyDescent="0.2">
      <c r="A7" t="s">
        <v>4</v>
      </c>
      <c r="B7">
        <v>141</v>
      </c>
      <c r="C7">
        <v>26</v>
      </c>
      <c r="D7" s="2">
        <f t="shared" si="0"/>
        <v>0.18439716312056736</v>
      </c>
      <c r="F7" s="3"/>
    </row>
    <row r="8" spans="1:15" x14ac:dyDescent="0.2">
      <c r="D8" s="2"/>
      <c r="F8" s="3"/>
      <c r="H8" t="s">
        <v>10</v>
      </c>
      <c r="I8">
        <v>771</v>
      </c>
      <c r="J8">
        <v>320</v>
      </c>
      <c r="K8">
        <v>48</v>
      </c>
      <c r="L8">
        <v>896</v>
      </c>
      <c r="M8">
        <v>143</v>
      </c>
      <c r="N8">
        <v>108</v>
      </c>
      <c r="O8">
        <v>8</v>
      </c>
    </row>
    <row r="9" spans="1:15" x14ac:dyDescent="0.2">
      <c r="A9" t="s">
        <v>6</v>
      </c>
      <c r="B9">
        <v>17897</v>
      </c>
      <c r="C9">
        <v>3608</v>
      </c>
      <c r="D9" s="2">
        <f t="shared" si="0"/>
        <v>0.20159803318992009</v>
      </c>
      <c r="E9">
        <v>781</v>
      </c>
      <c r="F9" s="3">
        <f>E9/C9</f>
        <v>0.21646341463414634</v>
      </c>
    </row>
    <row r="10" spans="1:15" x14ac:dyDescent="0.2">
      <c r="A10" t="s">
        <v>4</v>
      </c>
      <c r="B10">
        <v>3151</v>
      </c>
      <c r="C10">
        <v>627</v>
      </c>
      <c r="D10" s="2">
        <f t="shared" si="0"/>
        <v>0.19898444938114884</v>
      </c>
      <c r="F10" s="3"/>
    </row>
    <row r="14" spans="1:15" x14ac:dyDescent="0.2">
      <c r="A14" t="b">
        <v>1</v>
      </c>
      <c r="B14">
        <v>28636</v>
      </c>
    </row>
    <row r="15" spans="1:15" x14ac:dyDescent="0.2">
      <c r="A15" t="b">
        <v>0</v>
      </c>
      <c r="B15">
        <v>6848</v>
      </c>
    </row>
    <row r="16" spans="1:15" x14ac:dyDescent="0.2">
      <c r="A16" t="s">
        <v>29</v>
      </c>
      <c r="B16" t="s">
        <v>30</v>
      </c>
      <c r="C16" t="s">
        <v>31</v>
      </c>
      <c r="D16" t="s">
        <v>32</v>
      </c>
    </row>
    <row r="17" spans="1:3" x14ac:dyDescent="0.2">
      <c r="A17" t="s">
        <v>33</v>
      </c>
      <c r="B17" t="s">
        <v>34</v>
      </c>
      <c r="C17" t="s">
        <v>35</v>
      </c>
    </row>
    <row r="18" spans="1:3" x14ac:dyDescent="0.2">
      <c r="A18" t="s">
        <v>36</v>
      </c>
      <c r="B18" t="s">
        <v>34</v>
      </c>
      <c r="C18" t="s">
        <v>35</v>
      </c>
    </row>
    <row r="20" spans="1:3" x14ac:dyDescent="0.2">
      <c r="A20" t="s">
        <v>37</v>
      </c>
      <c r="B20">
        <v>15468</v>
      </c>
    </row>
    <row r="21" spans="1:3" x14ac:dyDescent="0.2">
      <c r="A21" t="s">
        <v>38</v>
      </c>
      <c r="B21">
        <v>6497</v>
      </c>
    </row>
    <row r="22" spans="1:3" x14ac:dyDescent="0.2">
      <c r="A22" t="s">
        <v>4</v>
      </c>
      <c r="B22">
        <v>938</v>
      </c>
    </row>
    <row r="24" spans="1:3" x14ac:dyDescent="0.2">
      <c r="A24" t="s">
        <v>39</v>
      </c>
      <c r="B24">
        <v>2119</v>
      </c>
    </row>
    <row r="25" spans="1:3" x14ac:dyDescent="0.2">
      <c r="A25" t="s">
        <v>4</v>
      </c>
      <c r="B25">
        <v>141</v>
      </c>
    </row>
    <row r="27" spans="1:3" x14ac:dyDescent="0.2">
      <c r="A27" t="s">
        <v>36</v>
      </c>
      <c r="B27" t="s">
        <v>40</v>
      </c>
      <c r="C27">
        <v>17897</v>
      </c>
    </row>
    <row r="28" spans="1:3" x14ac:dyDescent="0.2">
      <c r="A28" t="s">
        <v>4</v>
      </c>
      <c r="B28">
        <v>3151</v>
      </c>
    </row>
    <row r="30" spans="1:3" x14ac:dyDescent="0.2">
      <c r="A30">
        <v>35484</v>
      </c>
    </row>
    <row r="31" spans="1:3" x14ac:dyDescent="0.2">
      <c r="A31">
        <v>7097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tabSelected="1" workbookViewId="0">
      <pane xSplit="6" ySplit="2" topLeftCell="R3" activePane="bottomRight" state="frozen"/>
      <selection pane="topRight" activeCell="G1" sqref="G1"/>
      <selection pane="bottomLeft" activeCell="A3" sqref="A3"/>
      <selection pane="bottomRight" activeCell="P38" sqref="P38"/>
    </sheetView>
  </sheetViews>
  <sheetFormatPr baseColWidth="10" defaultRowHeight="16" x14ac:dyDescent="0.2"/>
  <cols>
    <col min="3" max="4" width="10.83203125" customWidth="1"/>
    <col min="5" max="5" width="10" customWidth="1"/>
    <col min="6" max="6" width="10.83203125" customWidth="1"/>
    <col min="7" max="8" width="7.33203125" customWidth="1"/>
    <col min="9" max="10" width="8.1640625" customWidth="1"/>
    <col min="11" max="11" width="14.33203125" customWidth="1"/>
    <col min="12" max="12" width="19.6640625" customWidth="1"/>
    <col min="13" max="13" width="5.5" customWidth="1"/>
    <col min="14" max="14" width="8.1640625" customWidth="1"/>
    <col min="15" max="15" width="5.5" customWidth="1"/>
    <col min="16" max="17" width="5.5" bestFit="1" customWidth="1"/>
    <col min="18" max="18" width="3.6640625" customWidth="1"/>
    <col min="19" max="19" width="9.5" style="2" customWidth="1"/>
    <col min="20" max="20" width="9.5" customWidth="1"/>
    <col min="21" max="24" width="5.5" customWidth="1"/>
    <col min="25" max="25" width="7.33203125" bestFit="1" customWidth="1"/>
    <col min="26" max="27" width="5.5" customWidth="1"/>
    <col min="28" max="28" width="19.1640625" customWidth="1"/>
    <col min="29" max="29" width="7.33203125" bestFit="1" customWidth="1"/>
    <col min="30" max="30" width="5.5" customWidth="1"/>
    <col min="31" max="33" width="5.5" bestFit="1" customWidth="1"/>
    <col min="34" max="35" width="5.5" customWidth="1"/>
    <col min="36" max="39" width="5.5" bestFit="1" customWidth="1"/>
    <col min="40" max="40" width="5.5" customWidth="1"/>
    <col min="41" max="42" width="4.6640625" bestFit="1" customWidth="1"/>
    <col min="43" max="43" width="4.6640625" customWidth="1"/>
    <col min="44" max="45" width="4.6640625" bestFit="1" customWidth="1"/>
    <col min="46" max="46" width="15.1640625" bestFit="1" customWidth="1"/>
  </cols>
  <sheetData>
    <row r="1" spans="1:57" ht="18" thickBot="1" x14ac:dyDescent="0.25">
      <c r="C1" t="s">
        <v>52</v>
      </c>
      <c r="D1" t="s">
        <v>53</v>
      </c>
      <c r="E1" t="s">
        <v>54</v>
      </c>
      <c r="F1" t="s">
        <v>42</v>
      </c>
      <c r="G1" s="42" t="s">
        <v>44</v>
      </c>
      <c r="H1" s="43"/>
      <c r="I1" s="7"/>
      <c r="J1" s="7"/>
      <c r="K1" s="41" t="s">
        <v>45</v>
      </c>
      <c r="L1" s="44"/>
      <c r="M1" s="14"/>
      <c r="N1" s="18"/>
      <c r="O1" s="42" t="s">
        <v>55</v>
      </c>
      <c r="P1" s="42"/>
      <c r="Q1" s="42"/>
      <c r="R1" s="2"/>
      <c r="S1" s="42" t="s">
        <v>19</v>
      </c>
      <c r="T1" s="42"/>
      <c r="U1" s="42" t="s">
        <v>44</v>
      </c>
      <c r="V1" s="43"/>
      <c r="W1" s="7"/>
      <c r="X1" s="1"/>
      <c r="Y1" s="42" t="s">
        <v>20</v>
      </c>
      <c r="Z1" s="42"/>
      <c r="AA1" s="13"/>
      <c r="AB1" s="41" t="s">
        <v>25</v>
      </c>
      <c r="AC1" s="41"/>
      <c r="AD1" s="12"/>
      <c r="AE1" s="41" t="s">
        <v>45</v>
      </c>
      <c r="AF1" s="41"/>
      <c r="AG1" s="41"/>
      <c r="AH1" s="12"/>
      <c r="AI1" s="42" t="s">
        <v>55</v>
      </c>
      <c r="AJ1" s="42"/>
      <c r="AK1" s="42"/>
      <c r="AL1" s="41" t="s">
        <v>19</v>
      </c>
      <c r="AM1" s="41"/>
      <c r="AN1" s="12"/>
      <c r="AO1" s="42" t="s">
        <v>20</v>
      </c>
      <c r="AP1" s="42"/>
      <c r="AQ1" s="13"/>
      <c r="AR1" s="41" t="s">
        <v>25</v>
      </c>
      <c r="AS1" s="41"/>
      <c r="AT1" t="s">
        <v>41</v>
      </c>
    </row>
    <row r="2" spans="1:57" s="1" customFormat="1" ht="19" thickTop="1" thickBot="1" x14ac:dyDescent="0.25">
      <c r="A2" s="1" t="s">
        <v>21</v>
      </c>
      <c r="C2" s="6">
        <f>SUM(AE7:AE8)/SUM(F7:F8)</f>
        <v>0.27157129881925524</v>
      </c>
      <c r="D2" s="6">
        <f>SUM(AF4:AF6)/SUM(F4:F6)</f>
        <v>7.9927338782924615E-2</v>
      </c>
      <c r="E2" s="11">
        <f>D2/C2</f>
        <v>0.29431438127090298</v>
      </c>
      <c r="G2" s="1" t="s">
        <v>14</v>
      </c>
      <c r="H2" s="1" t="s">
        <v>18</v>
      </c>
      <c r="I2" s="1" t="s">
        <v>46</v>
      </c>
      <c r="K2" s="1" t="s">
        <v>14</v>
      </c>
      <c r="L2" s="1" t="s">
        <v>18</v>
      </c>
      <c r="M2" s="1" t="s">
        <v>46</v>
      </c>
      <c r="O2" s="1" t="s">
        <v>14</v>
      </c>
      <c r="P2" s="1" t="s">
        <v>18</v>
      </c>
      <c r="Q2" s="1" t="s">
        <v>46</v>
      </c>
      <c r="S2" s="6" t="s">
        <v>18</v>
      </c>
      <c r="T2" s="1" t="s">
        <v>46</v>
      </c>
      <c r="U2" s="1" t="s">
        <v>14</v>
      </c>
      <c r="V2" s="1" t="s">
        <v>18</v>
      </c>
      <c r="W2" s="1" t="s">
        <v>46</v>
      </c>
      <c r="Y2" s="1" t="s">
        <v>18</v>
      </c>
      <c r="Z2" s="1" t="s">
        <v>46</v>
      </c>
      <c r="AB2" s="1" t="s">
        <v>18</v>
      </c>
      <c r="AC2" s="1" t="s">
        <v>46</v>
      </c>
      <c r="AE2" s="1" t="s">
        <v>14</v>
      </c>
      <c r="AF2" s="1" t="s">
        <v>18</v>
      </c>
      <c r="AG2" s="1" t="s">
        <v>46</v>
      </c>
      <c r="AI2" s="1" t="s">
        <v>14</v>
      </c>
      <c r="AJ2" s="1" t="s">
        <v>18</v>
      </c>
      <c r="AK2" s="1" t="s">
        <v>46</v>
      </c>
      <c r="AL2" s="1" t="s">
        <v>18</v>
      </c>
      <c r="AM2" s="1" t="s">
        <v>46</v>
      </c>
      <c r="AT2" s="1">
        <v>85</v>
      </c>
      <c r="AX2"/>
      <c r="AY2"/>
      <c r="AZ2"/>
      <c r="BA2"/>
      <c r="BB2"/>
      <c r="BC2"/>
      <c r="BD2"/>
      <c r="BE2"/>
    </row>
    <row r="3" spans="1:57" s="1" customFormat="1" ht="19" thickTop="1" thickBot="1" x14ac:dyDescent="0.25">
      <c r="B3" s="1" t="s">
        <v>56</v>
      </c>
      <c r="C3" s="19"/>
      <c r="D3" s="19"/>
      <c r="E3" s="20"/>
      <c r="F3" s="1">
        <f>SUM(F7:F8)</f>
        <v>1101</v>
      </c>
      <c r="K3" s="2">
        <f>AE3/$F3</f>
        <v>0.27157129881925524</v>
      </c>
      <c r="L3" s="25">
        <f>AF3/$F3</f>
        <v>7.9927338782924615E-2</v>
      </c>
      <c r="M3" s="31">
        <f t="shared" ref="M3:M12" si="0">AG3/F3</f>
        <v>8.1743869209809264E-2</v>
      </c>
      <c r="N3" s="2"/>
      <c r="O3" s="2">
        <f>AI3/$F3</f>
        <v>0.28428701180744775</v>
      </c>
      <c r="P3" s="2">
        <f>AJ3/$F3</f>
        <v>0.11625794732061762</v>
      </c>
      <c r="Q3" s="2">
        <f>AK3/$F3</f>
        <v>0.12534059945504086</v>
      </c>
      <c r="S3" s="2">
        <f t="shared" ref="S3:S12" si="1">AL3/F3</f>
        <v>0.13442325158946411</v>
      </c>
      <c r="T3" s="2">
        <f t="shared" ref="T3:T12" si="2">AM3/F3</f>
        <v>0.15803814713896458</v>
      </c>
      <c r="U3" s="1">
        <f>SUM(U7:U8)</f>
        <v>279</v>
      </c>
      <c r="V3" s="1">
        <f t="shared" ref="V3:AM3" si="3">SUM(V7:V8)</f>
        <v>74</v>
      </c>
      <c r="W3" s="1">
        <f t="shared" si="3"/>
        <v>75</v>
      </c>
      <c r="Y3" s="2">
        <f t="shared" ref="Y3:Y12" si="4">AO3/F3</f>
        <v>0.1371480472297911</v>
      </c>
      <c r="Z3" s="2">
        <f t="shared" ref="Z3:Z12" si="5">AP3/F3</f>
        <v>0.16439600363306087</v>
      </c>
      <c r="AB3" s="25">
        <f t="shared" ref="AB3:AB12" si="6">AR3/F3</f>
        <v>0.1444141689373297</v>
      </c>
      <c r="AC3" s="2">
        <f t="shared" ref="AC3:AC12" si="7">AS3/F3</f>
        <v>0.17983651226158037</v>
      </c>
      <c r="AE3" s="1">
        <f t="shared" si="3"/>
        <v>299</v>
      </c>
      <c r="AF3" s="1">
        <f t="shared" si="3"/>
        <v>88</v>
      </c>
      <c r="AG3" s="1">
        <f t="shared" si="3"/>
        <v>90</v>
      </c>
      <c r="AI3" s="1">
        <f t="shared" si="3"/>
        <v>313</v>
      </c>
      <c r="AJ3" s="1">
        <f t="shared" si="3"/>
        <v>128</v>
      </c>
      <c r="AK3" s="1">
        <f t="shared" si="3"/>
        <v>138</v>
      </c>
      <c r="AL3" s="1">
        <f t="shared" si="3"/>
        <v>148</v>
      </c>
      <c r="AM3" s="1">
        <f t="shared" si="3"/>
        <v>174</v>
      </c>
      <c r="AO3" s="1">
        <f>SUM(AO7:AO8)</f>
        <v>151</v>
      </c>
      <c r="AP3" s="1">
        <f t="shared" ref="AP3:AS3" si="8">SUM(AP7:AP8)</f>
        <v>181</v>
      </c>
      <c r="AR3" s="1">
        <f t="shared" si="8"/>
        <v>159</v>
      </c>
      <c r="AS3" s="1">
        <f t="shared" si="8"/>
        <v>198</v>
      </c>
      <c r="AX3"/>
      <c r="AY3"/>
      <c r="AZ3"/>
      <c r="BA3"/>
      <c r="BB3"/>
      <c r="BC3"/>
      <c r="BD3"/>
      <c r="BE3"/>
    </row>
    <row r="4" spans="1:57" ht="19" thickTop="1" thickBot="1" x14ac:dyDescent="0.25">
      <c r="B4" s="15" t="s">
        <v>15</v>
      </c>
      <c r="F4">
        <v>574</v>
      </c>
      <c r="G4" s="2">
        <f t="shared" ref="G4:H8" si="9">U4/$F4</f>
        <v>0.30139372822299654</v>
      </c>
      <c r="H4" s="2">
        <f t="shared" si="9"/>
        <v>8.885017421602788E-2</v>
      </c>
      <c r="I4" s="2">
        <f>(W4-V4)/V4</f>
        <v>0</v>
      </c>
      <c r="J4" s="2"/>
      <c r="K4" s="2">
        <f t="shared" ref="K4:K12" si="10">AE4/$F4</f>
        <v>0.31881533101045295</v>
      </c>
      <c r="L4" s="2">
        <f t="shared" ref="L4:L12" si="11">AF4/F4</f>
        <v>0.10452961672473868</v>
      </c>
      <c r="M4" s="2">
        <f t="shared" si="0"/>
        <v>0.10627177700348432</v>
      </c>
      <c r="N4" s="2"/>
      <c r="O4" s="2">
        <f>AI4/$F4</f>
        <v>0.33449477351916379</v>
      </c>
      <c r="P4" s="2">
        <f t="shared" ref="P4" si="12">AJ4/$F4</f>
        <v>0.15505226480836237</v>
      </c>
      <c r="Q4" s="2">
        <f t="shared" ref="Q4" si="13">AK4/$F4</f>
        <v>0.16898954703832753</v>
      </c>
      <c r="R4" s="2"/>
      <c r="S4" s="2">
        <f t="shared" si="1"/>
        <v>0.18466898954703834</v>
      </c>
      <c r="T4" s="2">
        <f t="shared" si="2"/>
        <v>0.22299651567944251</v>
      </c>
      <c r="U4" s="5">
        <v>173</v>
      </c>
      <c r="V4" s="5">
        <v>51</v>
      </c>
      <c r="W4" s="5">
        <v>51</v>
      </c>
      <c r="X4" s="5"/>
      <c r="Y4" s="2">
        <f t="shared" si="4"/>
        <v>0.18989547038327526</v>
      </c>
      <c r="Z4" s="2">
        <f t="shared" si="5"/>
        <v>0.23344947735191637</v>
      </c>
      <c r="AA4" s="5"/>
      <c r="AB4" s="2">
        <f t="shared" si="6"/>
        <v>0.1951219512195122</v>
      </c>
      <c r="AC4" s="2">
        <f t="shared" si="7"/>
        <v>0.2456445993031359</v>
      </c>
      <c r="AD4" s="5"/>
      <c r="AE4" s="4">
        <v>183</v>
      </c>
      <c r="AF4" s="4">
        <v>60</v>
      </c>
      <c r="AG4" s="4">
        <v>61</v>
      </c>
      <c r="AH4" s="4"/>
      <c r="AI4" s="5">
        <v>192</v>
      </c>
      <c r="AJ4" s="5">
        <v>89</v>
      </c>
      <c r="AK4" s="5">
        <v>97</v>
      </c>
      <c r="AL4" s="1">
        <v>106</v>
      </c>
      <c r="AM4" s="4">
        <v>128</v>
      </c>
      <c r="AN4" s="4"/>
      <c r="AO4" s="5">
        <v>109</v>
      </c>
      <c r="AP4" s="5">
        <v>134</v>
      </c>
      <c r="AQ4" s="5"/>
      <c r="AR4">
        <v>112</v>
      </c>
      <c r="AS4" s="5">
        <v>141</v>
      </c>
      <c r="AT4" s="5"/>
    </row>
    <row r="5" spans="1:57" ht="17" thickTop="1" x14ac:dyDescent="0.2">
      <c r="B5" s="15" t="s">
        <v>16</v>
      </c>
      <c r="F5">
        <v>470</v>
      </c>
      <c r="G5" s="2">
        <f t="shared" si="9"/>
        <v>0.21063829787234042</v>
      </c>
      <c r="H5" s="2">
        <f t="shared" si="9"/>
        <v>4.042553191489362E-2</v>
      </c>
      <c r="I5" s="2">
        <f>(W5-V5)/V5</f>
        <v>5.2631578947368418E-2</v>
      </c>
      <c r="J5" s="2"/>
      <c r="K5" s="2">
        <f t="shared" si="10"/>
        <v>0.22978723404255319</v>
      </c>
      <c r="L5" s="2">
        <f t="shared" si="11"/>
        <v>5.106382978723404E-2</v>
      </c>
      <c r="M5" s="2">
        <f t="shared" si="0"/>
        <v>5.3191489361702128E-2</v>
      </c>
      <c r="N5" s="2"/>
      <c r="O5" s="2">
        <f t="shared" ref="O5:O12" si="14">AI5/$F5</f>
        <v>0.2404255319148936</v>
      </c>
      <c r="P5" s="2">
        <f t="shared" ref="P5:P12" si="15">AJ5/$F5</f>
        <v>7.4468085106382975E-2</v>
      </c>
      <c r="Q5" s="2">
        <f t="shared" ref="Q5:Q12" si="16">AK5/$F5</f>
        <v>7.8723404255319152E-2</v>
      </c>
      <c r="R5" s="2"/>
      <c r="S5" s="2">
        <f t="shared" si="1"/>
        <v>8.085106382978724E-2</v>
      </c>
      <c r="T5" s="2">
        <f t="shared" si="2"/>
        <v>8.9361702127659579E-2</v>
      </c>
      <c r="U5" s="5">
        <v>99</v>
      </c>
      <c r="V5" s="5">
        <v>19</v>
      </c>
      <c r="W5" s="5">
        <v>20</v>
      </c>
      <c r="X5" s="5"/>
      <c r="Y5" s="2">
        <f t="shared" si="4"/>
        <v>8.085106382978724E-2</v>
      </c>
      <c r="Z5" s="2">
        <f t="shared" si="5"/>
        <v>9.1489361702127653E-2</v>
      </c>
      <c r="AA5" s="5"/>
      <c r="AB5" s="2">
        <f t="shared" si="6"/>
        <v>9.1489361702127653E-2</v>
      </c>
      <c r="AC5" s="2">
        <f t="shared" si="7"/>
        <v>0.11276595744680851</v>
      </c>
      <c r="AD5" s="5"/>
      <c r="AE5" s="4">
        <v>108</v>
      </c>
      <c r="AF5" s="4">
        <v>24</v>
      </c>
      <c r="AG5" s="4">
        <v>25</v>
      </c>
      <c r="AH5" s="4"/>
      <c r="AI5" s="5">
        <v>113</v>
      </c>
      <c r="AJ5" s="5">
        <v>35</v>
      </c>
      <c r="AK5" s="5">
        <v>37</v>
      </c>
      <c r="AL5" s="4">
        <v>38</v>
      </c>
      <c r="AM5" s="4">
        <v>42</v>
      </c>
      <c r="AN5" s="4"/>
      <c r="AO5" s="5">
        <v>38</v>
      </c>
      <c r="AP5" s="5">
        <v>43</v>
      </c>
      <c r="AQ5" s="5"/>
      <c r="AR5">
        <v>43</v>
      </c>
      <c r="AS5" s="5">
        <v>53</v>
      </c>
      <c r="AT5" s="5"/>
    </row>
    <row r="6" spans="1:57" ht="17" customHeight="1" x14ac:dyDescent="0.2">
      <c r="B6" s="16" t="s">
        <v>17</v>
      </c>
      <c r="C6" s="8"/>
      <c r="D6" s="8"/>
      <c r="E6" s="8"/>
      <c r="F6" s="8">
        <v>57</v>
      </c>
      <c r="G6" s="9">
        <f t="shared" si="9"/>
        <v>0.12280701754385964</v>
      </c>
      <c r="H6" s="9">
        <f t="shared" si="9"/>
        <v>7.0175438596491224E-2</v>
      </c>
      <c r="I6" s="2">
        <f>(W6-V6)/V6</f>
        <v>0</v>
      </c>
      <c r="J6" s="2"/>
      <c r="K6" s="2">
        <f t="shared" si="10"/>
        <v>0.14035087719298245</v>
      </c>
      <c r="L6" s="2">
        <f t="shared" si="11"/>
        <v>7.0175438596491224E-2</v>
      </c>
      <c r="M6" s="2">
        <f t="shared" si="0"/>
        <v>7.0175438596491224E-2</v>
      </c>
      <c r="N6" s="29"/>
      <c r="O6" s="2">
        <f t="shared" si="14"/>
        <v>0.14035087719298245</v>
      </c>
      <c r="P6" s="2">
        <f t="shared" si="15"/>
        <v>7.0175438596491224E-2</v>
      </c>
      <c r="Q6" s="2">
        <f t="shared" si="16"/>
        <v>7.0175438596491224E-2</v>
      </c>
      <c r="R6" s="2"/>
      <c r="S6" s="2">
        <f t="shared" si="1"/>
        <v>7.0175438596491224E-2</v>
      </c>
      <c r="T6" s="2">
        <f t="shared" si="2"/>
        <v>7.0175438596491224E-2</v>
      </c>
      <c r="U6" s="5">
        <v>7</v>
      </c>
      <c r="V6" s="5">
        <v>4</v>
      </c>
      <c r="W6" s="5">
        <v>4</v>
      </c>
      <c r="X6" s="5"/>
      <c r="Y6" s="2">
        <f t="shared" si="4"/>
        <v>7.0175438596491224E-2</v>
      </c>
      <c r="Z6" s="2">
        <f t="shared" si="5"/>
        <v>7.0175438596491224E-2</v>
      </c>
      <c r="AA6" s="5"/>
      <c r="AB6" s="2">
        <f t="shared" si="6"/>
        <v>7.0175438596491224E-2</v>
      </c>
      <c r="AC6" s="2">
        <f t="shared" si="7"/>
        <v>7.0175438596491224E-2</v>
      </c>
      <c r="AD6" s="5"/>
      <c r="AE6" s="4">
        <v>8</v>
      </c>
      <c r="AF6" s="4">
        <v>4</v>
      </c>
      <c r="AG6" s="4">
        <v>4</v>
      </c>
      <c r="AH6" s="4"/>
      <c r="AI6" s="5">
        <v>8</v>
      </c>
      <c r="AJ6" s="5">
        <v>4</v>
      </c>
      <c r="AK6" s="5">
        <v>4</v>
      </c>
      <c r="AL6" s="4">
        <v>4</v>
      </c>
      <c r="AM6" s="4">
        <v>4</v>
      </c>
      <c r="AN6" s="4"/>
      <c r="AO6" s="5">
        <v>4</v>
      </c>
      <c r="AP6" s="5">
        <v>4</v>
      </c>
      <c r="AQ6" s="5"/>
      <c r="AR6">
        <v>4</v>
      </c>
      <c r="AS6" s="5">
        <v>4</v>
      </c>
      <c r="AT6" s="5"/>
    </row>
    <row r="7" spans="1:57" ht="16" customHeight="1" x14ac:dyDescent="0.2">
      <c r="B7" s="17" t="s">
        <v>11</v>
      </c>
      <c r="F7">
        <v>827</v>
      </c>
      <c r="G7" s="2">
        <f t="shared" si="9"/>
        <v>0.23579201934703747</v>
      </c>
      <c r="H7" s="2">
        <f t="shared" si="9"/>
        <v>6.0459492140266025E-2</v>
      </c>
      <c r="I7" s="2">
        <f>(W7-V7)/V7</f>
        <v>0.02</v>
      </c>
      <c r="J7" s="2"/>
      <c r="K7" s="2">
        <f t="shared" si="10"/>
        <v>0.25392986698911729</v>
      </c>
      <c r="L7" s="2">
        <f t="shared" si="11"/>
        <v>7.2551390568319232E-2</v>
      </c>
      <c r="M7" s="2">
        <f t="shared" si="0"/>
        <v>7.3760580411124543E-2</v>
      </c>
      <c r="N7" s="2"/>
      <c r="O7" s="2">
        <f t="shared" si="14"/>
        <v>0.26602176541717049</v>
      </c>
      <c r="P7" s="2">
        <f t="shared" si="15"/>
        <v>0.10157194679564692</v>
      </c>
      <c r="Q7" s="2">
        <f t="shared" si="16"/>
        <v>0.10640870616686819</v>
      </c>
      <c r="R7" s="2"/>
      <c r="S7" s="2">
        <f t="shared" si="1"/>
        <v>0.1185006045949214</v>
      </c>
      <c r="T7" s="2">
        <f t="shared" si="2"/>
        <v>0.13180169286577992</v>
      </c>
      <c r="U7" s="5">
        <v>195</v>
      </c>
      <c r="V7" s="5">
        <v>50</v>
      </c>
      <c r="W7" s="5">
        <v>51</v>
      </c>
      <c r="X7" s="5"/>
      <c r="Y7" s="2">
        <f t="shared" si="4"/>
        <v>0.12091898428053205</v>
      </c>
      <c r="Z7" s="2">
        <f t="shared" si="5"/>
        <v>0.13663845223700122</v>
      </c>
      <c r="AA7" s="5"/>
      <c r="AB7" s="2">
        <f t="shared" si="6"/>
        <v>0.12817412333736397</v>
      </c>
      <c r="AC7" s="2">
        <f t="shared" si="7"/>
        <v>0.15235792019347039</v>
      </c>
      <c r="AD7" s="5"/>
      <c r="AE7" s="4">
        <v>210</v>
      </c>
      <c r="AF7" s="4">
        <v>60</v>
      </c>
      <c r="AG7" s="4">
        <v>61</v>
      </c>
      <c r="AH7" s="4"/>
      <c r="AI7" s="5">
        <v>220</v>
      </c>
      <c r="AJ7" s="5">
        <v>84</v>
      </c>
      <c r="AK7" s="5">
        <v>88</v>
      </c>
      <c r="AL7" s="4">
        <v>98</v>
      </c>
      <c r="AM7" s="4">
        <v>109</v>
      </c>
      <c r="AN7" s="4"/>
      <c r="AO7" s="5">
        <v>100</v>
      </c>
      <c r="AP7" s="5">
        <v>113</v>
      </c>
      <c r="AQ7" s="5"/>
      <c r="AR7">
        <v>106</v>
      </c>
      <c r="AS7" s="5">
        <v>126</v>
      </c>
      <c r="AT7" s="5"/>
    </row>
    <row r="8" spans="1:57" ht="16" customHeight="1" x14ac:dyDescent="0.2">
      <c r="B8" s="17" t="s">
        <v>12</v>
      </c>
      <c r="F8">
        <v>274</v>
      </c>
      <c r="G8" s="2">
        <f t="shared" si="9"/>
        <v>0.30656934306569344</v>
      </c>
      <c r="H8" s="2">
        <f t="shared" si="9"/>
        <v>8.7591240875912413E-2</v>
      </c>
      <c r="I8" s="2">
        <f>(W8-V8)/V8</f>
        <v>0</v>
      </c>
      <c r="J8" s="2"/>
      <c r="K8" s="2">
        <f t="shared" si="10"/>
        <v>0.32481751824817517</v>
      </c>
      <c r="L8" s="2">
        <f t="shared" si="11"/>
        <v>0.10218978102189781</v>
      </c>
      <c r="M8" s="2">
        <f t="shared" si="0"/>
        <v>0.10583941605839416</v>
      </c>
      <c r="N8" s="2"/>
      <c r="O8" s="2">
        <f t="shared" si="14"/>
        <v>0.33941605839416056</v>
      </c>
      <c r="P8" s="2">
        <f t="shared" si="15"/>
        <v>0.16058394160583941</v>
      </c>
      <c r="Q8" s="2">
        <f t="shared" si="16"/>
        <v>0.18248175182481752</v>
      </c>
      <c r="R8" s="2"/>
      <c r="S8" s="2">
        <f t="shared" si="1"/>
        <v>0.18248175182481752</v>
      </c>
      <c r="T8" s="2">
        <f t="shared" si="2"/>
        <v>0.23722627737226276</v>
      </c>
      <c r="U8" s="5">
        <v>84</v>
      </c>
      <c r="V8" s="5">
        <v>24</v>
      </c>
      <c r="W8" s="5">
        <v>24</v>
      </c>
      <c r="X8" s="5"/>
      <c r="Y8" s="2">
        <f t="shared" si="4"/>
        <v>0.18613138686131386</v>
      </c>
      <c r="Z8" s="2">
        <f t="shared" si="5"/>
        <v>0.24817518248175183</v>
      </c>
      <c r="AA8" s="5"/>
      <c r="AB8" s="2">
        <f t="shared" si="6"/>
        <v>0.19343065693430658</v>
      </c>
      <c r="AC8" s="2">
        <f t="shared" si="7"/>
        <v>0.26277372262773724</v>
      </c>
      <c r="AD8" s="5"/>
      <c r="AE8" s="4">
        <v>89</v>
      </c>
      <c r="AF8" s="4">
        <v>28</v>
      </c>
      <c r="AG8" s="4">
        <v>29</v>
      </c>
      <c r="AH8" s="4"/>
      <c r="AI8" s="5">
        <v>93</v>
      </c>
      <c r="AJ8" s="5">
        <v>44</v>
      </c>
      <c r="AK8" s="5">
        <v>50</v>
      </c>
      <c r="AL8" s="4">
        <v>50</v>
      </c>
      <c r="AM8" s="4">
        <v>65</v>
      </c>
      <c r="AN8" s="4"/>
      <c r="AO8" s="5">
        <v>51</v>
      </c>
      <c r="AP8" s="5">
        <v>68</v>
      </c>
      <c r="AQ8" s="5"/>
      <c r="AR8">
        <v>53</v>
      </c>
      <c r="AS8" s="5">
        <v>72</v>
      </c>
      <c r="AT8" s="5"/>
    </row>
    <row r="9" spans="1:57" x14ac:dyDescent="0.2">
      <c r="B9" s="15" t="s">
        <v>48</v>
      </c>
      <c r="F9">
        <v>648</v>
      </c>
      <c r="G9" s="2"/>
      <c r="H9" s="2"/>
      <c r="I9" s="2"/>
      <c r="J9" s="2"/>
      <c r="K9" s="2">
        <f t="shared" si="10"/>
        <v>0.30092592592592593</v>
      </c>
      <c r="L9" s="2">
        <f t="shared" si="11"/>
        <v>9.7222222222222224E-2</v>
      </c>
      <c r="M9" s="2">
        <f t="shared" si="0"/>
        <v>0.10030864197530864</v>
      </c>
      <c r="N9" s="2"/>
      <c r="O9" s="2">
        <f t="shared" si="14"/>
        <v>0.31481481481481483</v>
      </c>
      <c r="P9" s="2">
        <f t="shared" si="15"/>
        <v>0.1388888888888889</v>
      </c>
      <c r="Q9" s="2">
        <f t="shared" si="16"/>
        <v>0.15277777777777779</v>
      </c>
      <c r="R9" s="2"/>
      <c r="S9" s="2">
        <f t="shared" si="1"/>
        <v>0.15895061728395063</v>
      </c>
      <c r="T9" s="2">
        <f t="shared" si="2"/>
        <v>0.19290123456790123</v>
      </c>
      <c r="U9" s="5"/>
      <c r="V9" s="5"/>
      <c r="W9" s="5"/>
      <c r="X9" s="5"/>
      <c r="Y9" s="2">
        <f t="shared" si="4"/>
        <v>0.16203703703703703</v>
      </c>
      <c r="Z9" s="2">
        <f t="shared" si="5"/>
        <v>0.2021604938271605</v>
      </c>
      <c r="AA9" s="5"/>
      <c r="AB9" s="2">
        <f t="shared" si="6"/>
        <v>0.17129629629629631</v>
      </c>
      <c r="AC9" s="2">
        <f t="shared" si="7"/>
        <v>0.22376543209876543</v>
      </c>
      <c r="AD9" s="5"/>
      <c r="AE9" s="4">
        <v>195</v>
      </c>
      <c r="AF9" s="4">
        <v>63</v>
      </c>
      <c r="AG9" s="4">
        <v>65</v>
      </c>
      <c r="AH9" s="4"/>
      <c r="AI9" s="5">
        <v>204</v>
      </c>
      <c r="AJ9" s="5">
        <v>90</v>
      </c>
      <c r="AK9" s="5">
        <v>99</v>
      </c>
      <c r="AL9" s="4">
        <v>103</v>
      </c>
      <c r="AM9" s="4">
        <v>125</v>
      </c>
      <c r="AN9" s="4"/>
      <c r="AO9" s="5">
        <v>105</v>
      </c>
      <c r="AP9" s="5">
        <v>131</v>
      </c>
      <c r="AQ9" s="5"/>
      <c r="AR9">
        <v>111</v>
      </c>
      <c r="AS9" s="5">
        <v>145</v>
      </c>
      <c r="AT9" s="5"/>
    </row>
    <row r="10" spans="1:57" x14ac:dyDescent="0.2">
      <c r="B10" s="15" t="s">
        <v>49</v>
      </c>
      <c r="F10">
        <v>453</v>
      </c>
      <c r="G10" s="2"/>
      <c r="H10" s="2"/>
      <c r="I10" s="2"/>
      <c r="J10" s="2"/>
      <c r="K10" s="2">
        <f t="shared" si="10"/>
        <v>0.22958057395143489</v>
      </c>
      <c r="L10" s="2">
        <f t="shared" si="11"/>
        <v>5.518763796909492E-2</v>
      </c>
      <c r="M10" s="2">
        <f t="shared" si="0"/>
        <v>5.518763796909492E-2</v>
      </c>
      <c r="N10" s="2"/>
      <c r="O10" s="2">
        <f t="shared" si="14"/>
        <v>0.24061810154525387</v>
      </c>
      <c r="P10" s="2">
        <f t="shared" si="15"/>
        <v>8.3885209713024281E-2</v>
      </c>
      <c r="Q10" s="2">
        <f t="shared" si="16"/>
        <v>8.6092715231788075E-2</v>
      </c>
      <c r="R10" s="2"/>
      <c r="S10" s="2">
        <f t="shared" si="1"/>
        <v>9.9337748344370855E-2</v>
      </c>
      <c r="T10" s="2">
        <f t="shared" si="2"/>
        <v>0.10816777041942605</v>
      </c>
      <c r="U10" s="5"/>
      <c r="V10" s="5"/>
      <c r="W10" s="5"/>
      <c r="X10" s="5"/>
      <c r="Y10" s="2">
        <f t="shared" si="4"/>
        <v>0.10154525386313466</v>
      </c>
      <c r="Z10" s="2">
        <f t="shared" si="5"/>
        <v>0.11037527593818984</v>
      </c>
      <c r="AA10" s="5"/>
      <c r="AB10" s="2">
        <f t="shared" si="6"/>
        <v>0.10596026490066225</v>
      </c>
      <c r="AC10" s="2">
        <f t="shared" si="7"/>
        <v>0.11699779249448124</v>
      </c>
      <c r="AD10" s="5"/>
      <c r="AE10" s="4">
        <v>104</v>
      </c>
      <c r="AF10" s="4">
        <v>25</v>
      </c>
      <c r="AG10" s="4">
        <v>25</v>
      </c>
      <c r="AH10" s="4"/>
      <c r="AI10" s="5">
        <v>109</v>
      </c>
      <c r="AJ10" s="5">
        <v>38</v>
      </c>
      <c r="AK10" s="5">
        <v>39</v>
      </c>
      <c r="AL10" s="4">
        <v>45</v>
      </c>
      <c r="AM10" s="4">
        <v>49</v>
      </c>
      <c r="AN10" s="4"/>
      <c r="AO10" s="5">
        <v>46</v>
      </c>
      <c r="AP10" s="5">
        <v>50</v>
      </c>
      <c r="AQ10" s="5"/>
      <c r="AR10">
        <v>48</v>
      </c>
      <c r="AS10" s="5">
        <v>53</v>
      </c>
      <c r="AT10" s="5"/>
    </row>
    <row r="11" spans="1:57" x14ac:dyDescent="0.2">
      <c r="B11" s="17" t="s">
        <v>47</v>
      </c>
      <c r="F11">
        <v>340</v>
      </c>
      <c r="G11" s="2"/>
      <c r="H11" s="2"/>
      <c r="I11" s="2"/>
      <c r="J11" s="2"/>
      <c r="K11" s="2">
        <f t="shared" si="10"/>
        <v>0.31470588235294117</v>
      </c>
      <c r="L11" s="2">
        <f t="shared" si="11"/>
        <v>7.6470588235294124E-2</v>
      </c>
      <c r="M11" s="2">
        <f t="shared" si="0"/>
        <v>7.6470588235294124E-2</v>
      </c>
      <c r="N11" s="2"/>
      <c r="O11" s="2">
        <f t="shared" si="14"/>
        <v>0.33235294117647057</v>
      </c>
      <c r="P11" s="2">
        <f t="shared" si="15"/>
        <v>0.11470588235294117</v>
      </c>
      <c r="Q11" s="2">
        <f t="shared" si="16"/>
        <v>0.12647058823529411</v>
      </c>
      <c r="R11" s="2"/>
      <c r="S11" s="2">
        <f t="shared" si="1"/>
        <v>0.13235294117647059</v>
      </c>
      <c r="T11" s="2">
        <f t="shared" si="2"/>
        <v>0.15588235294117647</v>
      </c>
      <c r="U11" s="5"/>
      <c r="V11" s="5"/>
      <c r="W11" s="5"/>
      <c r="X11" s="5"/>
      <c r="Y11" s="2">
        <f t="shared" si="4"/>
        <v>0.13529411764705881</v>
      </c>
      <c r="Z11" s="2">
        <f t="shared" si="5"/>
        <v>0.1588235294117647</v>
      </c>
      <c r="AA11" s="5"/>
      <c r="AB11" s="2">
        <f t="shared" si="6"/>
        <v>0.14705882352941177</v>
      </c>
      <c r="AC11" s="2">
        <f t="shared" si="7"/>
        <v>0.17941176470588235</v>
      </c>
      <c r="AD11" s="5"/>
      <c r="AE11" s="10">
        <v>107</v>
      </c>
      <c r="AF11" s="4">
        <v>26</v>
      </c>
      <c r="AG11" s="4">
        <v>26</v>
      </c>
      <c r="AH11" s="4"/>
      <c r="AI11" s="5">
        <v>113</v>
      </c>
      <c r="AJ11" s="5">
        <v>39</v>
      </c>
      <c r="AK11" s="5">
        <v>43</v>
      </c>
      <c r="AL11" s="4">
        <v>45</v>
      </c>
      <c r="AM11" s="4">
        <v>53</v>
      </c>
      <c r="AN11" s="4"/>
      <c r="AO11" s="5">
        <v>46</v>
      </c>
      <c r="AP11" s="5">
        <v>54</v>
      </c>
      <c r="AQ11" s="5"/>
      <c r="AR11">
        <v>50</v>
      </c>
      <c r="AS11" s="5">
        <v>61</v>
      </c>
      <c r="AT11" s="5"/>
    </row>
    <row r="12" spans="1:57" x14ac:dyDescent="0.2">
      <c r="B12" s="17" t="s">
        <v>50</v>
      </c>
      <c r="F12">
        <v>761</v>
      </c>
      <c r="G12" s="2"/>
      <c r="H12" s="2"/>
      <c r="I12" s="2"/>
      <c r="J12" s="2"/>
      <c r="K12" s="2">
        <f t="shared" si="10"/>
        <v>0.25229960578186594</v>
      </c>
      <c r="L12" s="2">
        <f t="shared" si="11"/>
        <v>8.1471747700394212E-2</v>
      </c>
      <c r="M12" s="2">
        <f t="shared" si="0"/>
        <v>8.4099868593955324E-2</v>
      </c>
      <c r="N12" s="2"/>
      <c r="O12" s="2">
        <f t="shared" si="14"/>
        <v>0.26281208935611039</v>
      </c>
      <c r="P12" s="2">
        <f t="shared" si="15"/>
        <v>0.11695137976346912</v>
      </c>
      <c r="Q12" s="2">
        <f t="shared" si="16"/>
        <v>0.12483574244415244</v>
      </c>
      <c r="R12" s="2"/>
      <c r="S12" s="2">
        <f t="shared" si="1"/>
        <v>0.13534822601839686</v>
      </c>
      <c r="T12" s="2">
        <f t="shared" si="2"/>
        <v>0.15900131406044679</v>
      </c>
      <c r="U12" s="5"/>
      <c r="V12" s="5"/>
      <c r="W12" s="5"/>
      <c r="X12" s="5"/>
      <c r="Y12" s="2">
        <f t="shared" si="4"/>
        <v>0.13797634691195795</v>
      </c>
      <c r="Z12" s="2">
        <f t="shared" si="5"/>
        <v>0.16688567674113008</v>
      </c>
      <c r="AA12" s="5"/>
      <c r="AB12" s="2">
        <f t="shared" si="6"/>
        <v>0.14323258869908015</v>
      </c>
      <c r="AC12" s="2">
        <f t="shared" si="7"/>
        <v>0.1800262812089356</v>
      </c>
      <c r="AD12" s="5"/>
      <c r="AE12" s="10">
        <v>192</v>
      </c>
      <c r="AF12" s="4">
        <v>62</v>
      </c>
      <c r="AG12" s="4">
        <v>64</v>
      </c>
      <c r="AH12" s="4"/>
      <c r="AI12" s="5">
        <v>200</v>
      </c>
      <c r="AJ12" s="5">
        <v>89</v>
      </c>
      <c r="AK12" s="5">
        <v>95</v>
      </c>
      <c r="AL12" s="4">
        <v>103</v>
      </c>
      <c r="AM12" s="4">
        <v>121</v>
      </c>
      <c r="AN12" s="4"/>
      <c r="AO12" s="5">
        <v>105</v>
      </c>
      <c r="AP12" s="5">
        <v>127</v>
      </c>
      <c r="AQ12" s="5"/>
      <c r="AR12">
        <v>109</v>
      </c>
      <c r="AS12" s="5">
        <v>137</v>
      </c>
      <c r="AT12" s="5"/>
    </row>
    <row r="13" spans="1:57" s="1" customFormat="1" ht="18" thickBot="1" x14ac:dyDescent="0.25">
      <c r="A13" s="1" t="s">
        <v>22</v>
      </c>
      <c r="C13" s="6">
        <f>SUM(AE18:AE19)/SUM(F18:F19)</f>
        <v>0.34113411341134114</v>
      </c>
      <c r="D13" s="6">
        <f>SUM(AF15:AF17)/SUM(F15:F17)</f>
        <v>0.15301530153015303</v>
      </c>
      <c r="E13" s="11">
        <f>D13/C13</f>
        <v>0.44854881266490765</v>
      </c>
      <c r="I13" s="2"/>
      <c r="J13" s="2"/>
      <c r="K13" s="6"/>
      <c r="L13" s="11"/>
      <c r="M13" s="6"/>
      <c r="N13" s="6"/>
      <c r="AG13" s="4"/>
      <c r="AH13" s="4"/>
      <c r="AL13" s="4"/>
      <c r="AM13" s="4"/>
      <c r="AN13" s="4"/>
      <c r="AT13" s="1">
        <v>112</v>
      </c>
      <c r="AX13"/>
      <c r="AY13"/>
      <c r="AZ13"/>
      <c r="BA13"/>
      <c r="BB13"/>
      <c r="BC13"/>
      <c r="BD13"/>
      <c r="BE13"/>
    </row>
    <row r="14" spans="1:57" s="1" customFormat="1" ht="19" thickTop="1" thickBot="1" x14ac:dyDescent="0.25">
      <c r="B14" s="1" t="s">
        <v>56</v>
      </c>
      <c r="C14" s="19"/>
      <c r="D14" s="19"/>
      <c r="E14" s="20"/>
      <c r="F14" s="1">
        <f>SUM(F18:F19)</f>
        <v>1111</v>
      </c>
      <c r="I14" s="2"/>
      <c r="J14" s="2"/>
      <c r="K14" s="2">
        <f t="shared" ref="K14:K23" si="17">AE14/$F14</f>
        <v>0.34113411341134114</v>
      </c>
      <c r="L14" s="25">
        <f t="shared" ref="L14:L23" si="18">AF14/$F14</f>
        <v>0.15301530153015303</v>
      </c>
      <c r="M14" s="2">
        <f t="shared" ref="M14:M23" si="19">AG14/F14</f>
        <v>0.16471647164716471</v>
      </c>
      <c r="N14" s="2"/>
      <c r="O14" s="2">
        <f t="shared" ref="O14:O23" si="20">AI14/$F14</f>
        <v>0.35553555355535554</v>
      </c>
      <c r="P14" s="2">
        <f>AJ14/$F14</f>
        <v>0.19171917191719173</v>
      </c>
      <c r="Q14" s="2">
        <f>AK14/$F14</f>
        <v>0.22322232223222321</v>
      </c>
      <c r="R14" s="2"/>
      <c r="S14" s="2">
        <f t="shared" ref="S14:S23" si="21">AL14/F14</f>
        <v>0.20522052205220523</v>
      </c>
      <c r="T14" s="2">
        <f t="shared" ref="T14:T23" si="22">AM14/F14</f>
        <v>0.24032403240324032</v>
      </c>
      <c r="U14" s="1">
        <f>SUM(U18:U19)</f>
        <v>352</v>
      </c>
      <c r="V14" s="1">
        <f t="shared" ref="V14:AP14" si="23">SUM(V18:V19)</f>
        <v>144</v>
      </c>
      <c r="W14" s="1">
        <f t="shared" si="23"/>
        <v>156</v>
      </c>
      <c r="Y14" s="2">
        <f t="shared" ref="Y14:Y23" si="24">AO14/F14</f>
        <v>0.20882088208820881</v>
      </c>
      <c r="Z14" s="2">
        <f t="shared" ref="Z14:Z23" si="25">AP14/F14</f>
        <v>0.25382538253825382</v>
      </c>
      <c r="AB14" s="25">
        <f t="shared" ref="AB14:AB23" si="26">AR14/F14</f>
        <v>0.21242124212421243</v>
      </c>
      <c r="AC14" s="2">
        <f t="shared" ref="AC14:AC23" si="27">AS14/F14</f>
        <v>0.25922592259225924</v>
      </c>
      <c r="AE14" s="1">
        <f t="shared" si="23"/>
        <v>379</v>
      </c>
      <c r="AF14" s="1">
        <f t="shared" si="23"/>
        <v>170</v>
      </c>
      <c r="AG14" s="1">
        <f t="shared" si="23"/>
        <v>183</v>
      </c>
      <c r="AI14" s="1">
        <f t="shared" si="23"/>
        <v>395</v>
      </c>
      <c r="AJ14" s="1">
        <f t="shared" si="23"/>
        <v>213</v>
      </c>
      <c r="AK14" s="1">
        <f t="shared" si="23"/>
        <v>248</v>
      </c>
      <c r="AL14" s="1">
        <f t="shared" si="23"/>
        <v>228</v>
      </c>
      <c r="AM14" s="1">
        <f t="shared" si="23"/>
        <v>267</v>
      </c>
      <c r="AO14" s="1">
        <f t="shared" si="23"/>
        <v>232</v>
      </c>
      <c r="AP14" s="1">
        <f t="shared" si="23"/>
        <v>282</v>
      </c>
      <c r="AR14" s="1">
        <f>SUM(AR18:AR19)</f>
        <v>236</v>
      </c>
      <c r="AS14" s="1">
        <f>SUM(AS18:AS19)</f>
        <v>288</v>
      </c>
      <c r="AX14"/>
      <c r="AY14"/>
      <c r="AZ14"/>
      <c r="BA14"/>
      <c r="BB14"/>
      <c r="BC14"/>
      <c r="BD14"/>
      <c r="BE14"/>
    </row>
    <row r="15" spans="1:57" ht="17" thickTop="1" x14ac:dyDescent="0.2">
      <c r="B15" s="15" t="s">
        <v>15</v>
      </c>
      <c r="F15">
        <v>573</v>
      </c>
      <c r="G15" s="2">
        <f>U15/F15</f>
        <v>0.36300174520069806</v>
      </c>
      <c r="H15" s="2">
        <f>V15/$F15</f>
        <v>0.16579406631762653</v>
      </c>
      <c r="I15" s="2">
        <f>(W15-V15)/V15</f>
        <v>9.4736842105263161E-2</v>
      </c>
      <c r="J15" s="2"/>
      <c r="K15" s="2">
        <f t="shared" si="17"/>
        <v>0.38743455497382201</v>
      </c>
      <c r="L15" s="2">
        <f t="shared" si="18"/>
        <v>0.193717277486911</v>
      </c>
      <c r="M15" s="2">
        <f t="shared" si="19"/>
        <v>0.20942408376963351</v>
      </c>
      <c r="N15" s="2"/>
      <c r="O15" s="2">
        <f t="shared" si="20"/>
        <v>0.40663176265270506</v>
      </c>
      <c r="P15" s="2">
        <f>AJ15/$F15</f>
        <v>0.24956369982547993</v>
      </c>
      <c r="Q15" s="2">
        <f>AK15/$F15</f>
        <v>0.29319371727748689</v>
      </c>
      <c r="R15" s="2"/>
      <c r="S15" s="2">
        <f t="shared" si="21"/>
        <v>0.26876090750436299</v>
      </c>
      <c r="T15" s="2">
        <f t="shared" si="22"/>
        <v>0.3193717277486911</v>
      </c>
      <c r="U15" s="5">
        <v>208</v>
      </c>
      <c r="V15" s="5">
        <v>95</v>
      </c>
      <c r="W15" s="5">
        <v>104</v>
      </c>
      <c r="X15" s="5"/>
      <c r="Y15" s="2">
        <f t="shared" si="24"/>
        <v>0.27399650959860383</v>
      </c>
      <c r="Z15" s="2">
        <f t="shared" si="25"/>
        <v>0.3368237347294939</v>
      </c>
      <c r="AA15" s="5"/>
      <c r="AB15" s="2">
        <f t="shared" si="26"/>
        <v>0.28097731239092494</v>
      </c>
      <c r="AC15" s="2">
        <f t="shared" si="27"/>
        <v>0.34729493891797558</v>
      </c>
      <c r="AD15" s="5"/>
      <c r="AE15" s="4">
        <v>222</v>
      </c>
      <c r="AF15" s="4">
        <v>111</v>
      </c>
      <c r="AG15" s="4">
        <v>120</v>
      </c>
      <c r="AH15" s="4"/>
      <c r="AI15" s="5">
        <v>233</v>
      </c>
      <c r="AJ15" s="5">
        <v>143</v>
      </c>
      <c r="AK15">
        <v>168</v>
      </c>
      <c r="AL15" s="4">
        <v>154</v>
      </c>
      <c r="AM15" s="4">
        <v>183</v>
      </c>
      <c r="AN15" s="4"/>
      <c r="AO15">
        <v>157</v>
      </c>
      <c r="AP15">
        <v>193</v>
      </c>
      <c r="AR15">
        <v>161</v>
      </c>
      <c r="AS15">
        <v>199</v>
      </c>
    </row>
    <row r="16" spans="1:57" x14ac:dyDescent="0.2">
      <c r="B16" s="15" t="s">
        <v>16</v>
      </c>
      <c r="F16">
        <v>465</v>
      </c>
      <c r="G16" s="2">
        <f>U16/F16</f>
        <v>0.26451612903225807</v>
      </c>
      <c r="H16" s="2">
        <f>V16/$F16</f>
        <v>8.8172043010752682E-2</v>
      </c>
      <c r="I16" s="2">
        <f>(W16-V16)/V16</f>
        <v>7.3170731707317069E-2</v>
      </c>
      <c r="J16" s="2"/>
      <c r="K16" s="2">
        <f t="shared" si="17"/>
        <v>0.29032258064516131</v>
      </c>
      <c r="L16" s="2">
        <f t="shared" si="18"/>
        <v>0.10752688172043011</v>
      </c>
      <c r="M16" s="2">
        <f t="shared" si="19"/>
        <v>0.11612903225806452</v>
      </c>
      <c r="N16" s="2"/>
      <c r="O16" s="2">
        <f t="shared" si="20"/>
        <v>0.29892473118279572</v>
      </c>
      <c r="P16" s="2">
        <f t="shared" ref="P16:P23" si="28">AJ16/$F16</f>
        <v>0.12688172043010754</v>
      </c>
      <c r="Q16" s="2">
        <f t="shared" ref="Q16:Q23" si="29">AK16/$F16</f>
        <v>0.14623655913978495</v>
      </c>
      <c r="R16" s="2"/>
      <c r="S16" s="2">
        <f t="shared" si="21"/>
        <v>0.13548387096774195</v>
      </c>
      <c r="T16" s="2">
        <f t="shared" si="22"/>
        <v>0.15483870967741936</v>
      </c>
      <c r="U16" s="5">
        <v>123</v>
      </c>
      <c r="V16" s="5">
        <v>41</v>
      </c>
      <c r="W16" s="5">
        <v>44</v>
      </c>
      <c r="X16" s="5"/>
      <c r="Y16" s="2">
        <f t="shared" si="24"/>
        <v>0.13763440860215054</v>
      </c>
      <c r="Z16" s="2">
        <f t="shared" si="25"/>
        <v>0.16344086021505377</v>
      </c>
      <c r="AA16" s="5"/>
      <c r="AB16" s="2">
        <f t="shared" si="26"/>
        <v>0.13763440860215054</v>
      </c>
      <c r="AC16" s="2">
        <f t="shared" si="27"/>
        <v>0.16344086021505377</v>
      </c>
      <c r="AD16" s="5"/>
      <c r="AE16" s="4">
        <v>135</v>
      </c>
      <c r="AF16" s="4">
        <v>50</v>
      </c>
      <c r="AG16" s="4">
        <v>54</v>
      </c>
      <c r="AH16" s="4"/>
      <c r="AI16" s="5">
        <v>139</v>
      </c>
      <c r="AJ16" s="5">
        <v>59</v>
      </c>
      <c r="AK16">
        <v>68</v>
      </c>
      <c r="AL16" s="4">
        <v>63</v>
      </c>
      <c r="AM16" s="4">
        <v>72</v>
      </c>
      <c r="AN16" s="4"/>
      <c r="AO16">
        <v>64</v>
      </c>
      <c r="AP16">
        <v>76</v>
      </c>
      <c r="AR16">
        <v>64</v>
      </c>
      <c r="AS16">
        <v>76</v>
      </c>
    </row>
    <row r="17" spans="1:57" x14ac:dyDescent="0.2">
      <c r="B17" s="16" t="s">
        <v>17</v>
      </c>
      <c r="C17" s="8"/>
      <c r="D17" s="8"/>
      <c r="E17" s="8"/>
      <c r="F17" s="8">
        <v>73</v>
      </c>
      <c r="G17" s="9">
        <f>U17/F17</f>
        <v>0.28767123287671231</v>
      </c>
      <c r="H17" s="9">
        <f>V17/$F17</f>
        <v>0.1095890410958904</v>
      </c>
      <c r="I17" s="2">
        <f>(W17-V17)/V17</f>
        <v>0</v>
      </c>
      <c r="J17" s="2"/>
      <c r="K17" s="2">
        <f t="shared" si="17"/>
        <v>0.30136986301369861</v>
      </c>
      <c r="L17" s="2">
        <f t="shared" si="18"/>
        <v>0.12328767123287671</v>
      </c>
      <c r="M17" s="2">
        <f t="shared" si="19"/>
        <v>0.12328767123287671</v>
      </c>
      <c r="N17" s="2"/>
      <c r="O17" s="2">
        <f t="shared" si="20"/>
        <v>0.31506849315068491</v>
      </c>
      <c r="P17" s="2">
        <f t="shared" si="28"/>
        <v>0.15068493150684931</v>
      </c>
      <c r="Q17" s="2">
        <f t="shared" si="29"/>
        <v>0.16438356164383561</v>
      </c>
      <c r="R17" s="2"/>
      <c r="S17" s="2">
        <f t="shared" si="21"/>
        <v>0.15068493150684931</v>
      </c>
      <c r="T17" s="2">
        <f t="shared" si="22"/>
        <v>0.16438356164383561</v>
      </c>
      <c r="U17" s="5">
        <v>21</v>
      </c>
      <c r="V17" s="5">
        <v>8</v>
      </c>
      <c r="W17" s="5">
        <v>8</v>
      </c>
      <c r="X17" s="5"/>
      <c r="Y17" s="2">
        <f t="shared" si="24"/>
        <v>0.15068493150684931</v>
      </c>
      <c r="Z17" s="2">
        <f t="shared" si="25"/>
        <v>0.17808219178082191</v>
      </c>
      <c r="AA17" s="5"/>
      <c r="AB17" s="2">
        <f t="shared" si="26"/>
        <v>0.15068493150684931</v>
      </c>
      <c r="AC17" s="2">
        <f t="shared" si="27"/>
        <v>0.17808219178082191</v>
      </c>
      <c r="AD17" s="5"/>
      <c r="AE17" s="4">
        <v>22</v>
      </c>
      <c r="AF17" s="4">
        <v>9</v>
      </c>
      <c r="AG17" s="4">
        <v>9</v>
      </c>
      <c r="AH17" s="4"/>
      <c r="AI17" s="5">
        <v>23</v>
      </c>
      <c r="AJ17" s="5">
        <v>11</v>
      </c>
      <c r="AK17">
        <v>12</v>
      </c>
      <c r="AL17" s="4">
        <v>11</v>
      </c>
      <c r="AM17" s="4">
        <v>12</v>
      </c>
      <c r="AN17" s="4"/>
      <c r="AO17">
        <v>11</v>
      </c>
      <c r="AP17">
        <v>13</v>
      </c>
      <c r="AR17">
        <v>11</v>
      </c>
      <c r="AS17">
        <v>13</v>
      </c>
    </row>
    <row r="18" spans="1:57" x14ac:dyDescent="0.2">
      <c r="B18" s="17" t="s">
        <v>11</v>
      </c>
      <c r="F18">
        <v>845</v>
      </c>
      <c r="G18" s="2">
        <f>U18/F18</f>
        <v>0.31124260355029587</v>
      </c>
      <c r="H18" s="2">
        <f>V18/$F18</f>
        <v>0.1242603550295858</v>
      </c>
      <c r="I18" s="2">
        <f>(W18-V18)/V18</f>
        <v>4.7619047619047616E-2</v>
      </c>
      <c r="J18" s="2"/>
      <c r="K18" s="2">
        <f t="shared" si="17"/>
        <v>0.33254437869822484</v>
      </c>
      <c r="L18" s="2">
        <f t="shared" si="18"/>
        <v>0.14792899408284024</v>
      </c>
      <c r="M18" s="2">
        <f t="shared" si="19"/>
        <v>0.15502958579881657</v>
      </c>
      <c r="N18" s="2"/>
      <c r="O18" s="2">
        <f t="shared" si="20"/>
        <v>0.3455621301775148</v>
      </c>
      <c r="P18" s="2">
        <f t="shared" si="28"/>
        <v>0.17869822485207101</v>
      </c>
      <c r="Q18" s="2">
        <f t="shared" si="29"/>
        <v>0.19881656804733727</v>
      </c>
      <c r="R18" s="2"/>
      <c r="S18" s="2">
        <f t="shared" si="21"/>
        <v>0.19289940828402366</v>
      </c>
      <c r="T18" s="2">
        <f t="shared" si="22"/>
        <v>0.21775147928994082</v>
      </c>
      <c r="U18" s="5">
        <v>263</v>
      </c>
      <c r="V18" s="5">
        <v>105</v>
      </c>
      <c r="W18" s="5">
        <v>110</v>
      </c>
      <c r="X18" s="5"/>
      <c r="Y18" s="2">
        <f t="shared" si="24"/>
        <v>0.19526627218934911</v>
      </c>
      <c r="Z18" s="2">
        <f t="shared" si="25"/>
        <v>0.23076923076923078</v>
      </c>
      <c r="AA18" s="5"/>
      <c r="AB18" s="2">
        <f t="shared" si="26"/>
        <v>0.19644970414201182</v>
      </c>
      <c r="AC18" s="2">
        <f t="shared" si="27"/>
        <v>0.23431952662721894</v>
      </c>
      <c r="AD18" s="5"/>
      <c r="AE18" s="4">
        <v>281</v>
      </c>
      <c r="AF18" s="4">
        <v>125</v>
      </c>
      <c r="AG18" s="4">
        <v>131</v>
      </c>
      <c r="AH18" s="4"/>
      <c r="AI18" s="5">
        <v>292</v>
      </c>
      <c r="AJ18" s="5">
        <v>151</v>
      </c>
      <c r="AK18">
        <v>168</v>
      </c>
      <c r="AL18" s="4">
        <v>163</v>
      </c>
      <c r="AM18" s="4">
        <v>184</v>
      </c>
      <c r="AN18" s="4"/>
      <c r="AO18">
        <v>165</v>
      </c>
      <c r="AP18">
        <v>195</v>
      </c>
      <c r="AR18">
        <v>166</v>
      </c>
      <c r="AS18">
        <v>198</v>
      </c>
    </row>
    <row r="19" spans="1:57" ht="18" thickBot="1" x14ac:dyDescent="0.25">
      <c r="B19" s="17" t="s">
        <v>12</v>
      </c>
      <c r="F19">
        <v>266</v>
      </c>
      <c r="G19" s="2">
        <f>U19/F19</f>
        <v>0.33458646616541354</v>
      </c>
      <c r="H19" s="2">
        <f>V19/$F19</f>
        <v>0.14661654135338345</v>
      </c>
      <c r="I19" s="2">
        <f>(W19-V19)/V19</f>
        <v>0.17948717948717949</v>
      </c>
      <c r="J19" s="2"/>
      <c r="K19" s="2">
        <f t="shared" si="17"/>
        <v>0.36842105263157893</v>
      </c>
      <c r="L19" s="2">
        <f t="shared" si="18"/>
        <v>0.16917293233082706</v>
      </c>
      <c r="M19" s="2">
        <f t="shared" si="19"/>
        <v>0.19548872180451127</v>
      </c>
      <c r="N19" s="2"/>
      <c r="O19" s="2">
        <f t="shared" si="20"/>
        <v>0.38721804511278196</v>
      </c>
      <c r="P19" s="2">
        <f t="shared" si="28"/>
        <v>0.23308270676691728</v>
      </c>
      <c r="Q19" s="2">
        <f t="shared" si="29"/>
        <v>0.3007518796992481</v>
      </c>
      <c r="R19" s="2"/>
      <c r="S19" s="2">
        <f t="shared" si="21"/>
        <v>0.24436090225563908</v>
      </c>
      <c r="T19" s="2">
        <f t="shared" si="22"/>
        <v>0.31203007518796994</v>
      </c>
      <c r="U19" s="5">
        <v>89</v>
      </c>
      <c r="V19" s="5">
        <v>39</v>
      </c>
      <c r="W19" s="5">
        <v>46</v>
      </c>
      <c r="X19" s="5"/>
      <c r="Y19" s="2">
        <f t="shared" si="24"/>
        <v>0.25187969924812031</v>
      </c>
      <c r="Z19" s="2">
        <f t="shared" si="25"/>
        <v>0.32706766917293234</v>
      </c>
      <c r="AA19" s="5"/>
      <c r="AB19" s="2">
        <f t="shared" si="26"/>
        <v>0.26315789473684209</v>
      </c>
      <c r="AC19" s="2">
        <f t="shared" si="27"/>
        <v>0.33834586466165412</v>
      </c>
      <c r="AD19" s="5"/>
      <c r="AE19" s="4">
        <v>98</v>
      </c>
      <c r="AF19" s="1">
        <v>45</v>
      </c>
      <c r="AG19" s="4">
        <v>52</v>
      </c>
      <c r="AH19" s="4"/>
      <c r="AI19" s="5">
        <v>103</v>
      </c>
      <c r="AJ19" s="5">
        <v>62</v>
      </c>
      <c r="AK19">
        <v>80</v>
      </c>
      <c r="AL19" s="4">
        <v>65</v>
      </c>
      <c r="AM19" s="4">
        <v>83</v>
      </c>
      <c r="AN19" s="4"/>
      <c r="AO19">
        <v>67</v>
      </c>
      <c r="AP19">
        <v>87</v>
      </c>
      <c r="AR19">
        <v>70</v>
      </c>
      <c r="AS19">
        <v>90</v>
      </c>
    </row>
    <row r="20" spans="1:57" ht="17" thickTop="1" x14ac:dyDescent="0.2">
      <c r="B20" s="15" t="s">
        <v>48</v>
      </c>
      <c r="F20">
        <v>648</v>
      </c>
      <c r="G20" s="2"/>
      <c r="H20" s="2"/>
      <c r="I20" s="2"/>
      <c r="J20" s="2"/>
      <c r="K20" s="2">
        <f t="shared" si="17"/>
        <v>0.37808641975308643</v>
      </c>
      <c r="L20" s="2">
        <f t="shared" si="18"/>
        <v>0.18209876543209877</v>
      </c>
      <c r="M20" s="2">
        <f t="shared" si="19"/>
        <v>0.19907407407407407</v>
      </c>
      <c r="N20" s="2"/>
      <c r="O20" s="2">
        <f t="shared" si="20"/>
        <v>0.39351851851851855</v>
      </c>
      <c r="P20" s="2">
        <f t="shared" si="28"/>
        <v>0.2361111111111111</v>
      </c>
      <c r="Q20" s="2">
        <f t="shared" si="29"/>
        <v>0.28240740740740738</v>
      </c>
      <c r="R20" s="2"/>
      <c r="S20" s="2">
        <f t="shared" si="21"/>
        <v>0.25308641975308643</v>
      </c>
      <c r="T20" s="2">
        <f t="shared" si="22"/>
        <v>0.30555555555555558</v>
      </c>
      <c r="U20" s="5"/>
      <c r="V20" s="5"/>
      <c r="W20" s="5"/>
      <c r="X20" s="5"/>
      <c r="Y20" s="2">
        <f t="shared" si="24"/>
        <v>0.25617283950617287</v>
      </c>
      <c r="Z20" s="2">
        <f t="shared" si="25"/>
        <v>0.32561728395061729</v>
      </c>
      <c r="AA20" s="5"/>
      <c r="AB20" s="2">
        <f t="shared" si="26"/>
        <v>0.25771604938271603</v>
      </c>
      <c r="AC20" s="2">
        <f t="shared" si="27"/>
        <v>0.33024691358024694</v>
      </c>
      <c r="AD20" s="5"/>
      <c r="AE20" s="4">
        <v>245</v>
      </c>
      <c r="AF20" s="4">
        <v>118</v>
      </c>
      <c r="AG20" s="4">
        <v>129</v>
      </c>
      <c r="AH20" s="4"/>
      <c r="AI20" s="5">
        <v>255</v>
      </c>
      <c r="AJ20" s="5">
        <v>153</v>
      </c>
      <c r="AK20">
        <v>183</v>
      </c>
      <c r="AL20" s="4">
        <v>164</v>
      </c>
      <c r="AM20" s="4">
        <v>198</v>
      </c>
      <c r="AN20" s="4"/>
      <c r="AO20">
        <v>166</v>
      </c>
      <c r="AP20">
        <v>211</v>
      </c>
      <c r="AR20">
        <v>167</v>
      </c>
      <c r="AS20">
        <v>214</v>
      </c>
    </row>
    <row r="21" spans="1:57" x14ac:dyDescent="0.2">
      <c r="B21" s="15" t="s">
        <v>49</v>
      </c>
      <c r="F21">
        <v>463</v>
      </c>
      <c r="G21" s="2"/>
      <c r="H21" s="2"/>
      <c r="I21" s="2"/>
      <c r="J21" s="2"/>
      <c r="K21" s="2">
        <f t="shared" si="17"/>
        <v>0.2894168466522678</v>
      </c>
      <c r="L21" s="2">
        <f t="shared" si="18"/>
        <v>0.11231101511879049</v>
      </c>
      <c r="M21" s="2">
        <f t="shared" si="19"/>
        <v>0.11663066954643629</v>
      </c>
      <c r="N21" s="2"/>
      <c r="O21" s="2">
        <f t="shared" si="20"/>
        <v>0.30237580993520519</v>
      </c>
      <c r="P21" s="2">
        <f t="shared" si="28"/>
        <v>0.12958963282937366</v>
      </c>
      <c r="Q21" s="2">
        <f t="shared" si="29"/>
        <v>0.14038876889848811</v>
      </c>
      <c r="R21" s="2"/>
      <c r="S21" s="2">
        <f t="shared" si="21"/>
        <v>0.13822894168466524</v>
      </c>
      <c r="T21" s="2">
        <f t="shared" si="22"/>
        <v>0.14902807775377969</v>
      </c>
      <c r="U21" s="5"/>
      <c r="V21" s="5"/>
      <c r="W21" s="5"/>
      <c r="X21" s="5"/>
      <c r="Y21" s="2">
        <f t="shared" si="24"/>
        <v>0.14254859611231102</v>
      </c>
      <c r="Z21" s="2">
        <f t="shared" si="25"/>
        <v>0.15334773218142547</v>
      </c>
      <c r="AA21" s="5"/>
      <c r="AB21" s="2">
        <f t="shared" si="26"/>
        <v>0.14902807775377969</v>
      </c>
      <c r="AC21" s="2">
        <f t="shared" si="27"/>
        <v>0.15982721382289417</v>
      </c>
      <c r="AD21" s="5"/>
      <c r="AE21" s="4">
        <v>134</v>
      </c>
      <c r="AF21" s="4">
        <v>52</v>
      </c>
      <c r="AG21" s="4">
        <v>54</v>
      </c>
      <c r="AH21" s="4"/>
      <c r="AI21" s="5">
        <v>140</v>
      </c>
      <c r="AJ21" s="5">
        <v>60</v>
      </c>
      <c r="AK21">
        <v>65</v>
      </c>
      <c r="AL21" s="4">
        <v>64</v>
      </c>
      <c r="AM21" s="4">
        <v>69</v>
      </c>
      <c r="AN21" s="4"/>
      <c r="AO21">
        <v>66</v>
      </c>
      <c r="AP21">
        <v>71</v>
      </c>
      <c r="AR21">
        <v>69</v>
      </c>
      <c r="AS21">
        <v>74</v>
      </c>
    </row>
    <row r="22" spans="1:57" ht="19" customHeight="1" thickBot="1" x14ac:dyDescent="0.25">
      <c r="B22" s="17" t="s">
        <v>47</v>
      </c>
      <c r="F22">
        <v>334</v>
      </c>
      <c r="G22" s="2"/>
      <c r="H22" s="2"/>
      <c r="I22" s="2"/>
      <c r="J22" s="2"/>
      <c r="K22" s="2">
        <f t="shared" si="17"/>
        <v>0.3652694610778443</v>
      </c>
      <c r="L22" s="2">
        <f t="shared" si="18"/>
        <v>0.15868263473053892</v>
      </c>
      <c r="M22" s="2">
        <f t="shared" si="19"/>
        <v>0.18562874251497005</v>
      </c>
      <c r="N22" s="2"/>
      <c r="O22" s="2">
        <f t="shared" si="20"/>
        <v>0.37425149700598803</v>
      </c>
      <c r="P22" s="2">
        <f t="shared" si="28"/>
        <v>0.20359281437125748</v>
      </c>
      <c r="Q22" s="2">
        <f t="shared" si="29"/>
        <v>0.27844311377245506</v>
      </c>
      <c r="R22" s="2"/>
      <c r="S22" s="2">
        <f t="shared" si="21"/>
        <v>0.21856287425149701</v>
      </c>
      <c r="T22" s="2">
        <f t="shared" si="22"/>
        <v>0.29341317365269459</v>
      </c>
      <c r="U22" s="5"/>
      <c r="V22" s="5"/>
      <c r="W22" s="5"/>
      <c r="X22" s="5"/>
      <c r="Y22" s="2">
        <f t="shared" si="24"/>
        <v>0.22155688622754491</v>
      </c>
      <c r="Z22" s="2">
        <f t="shared" si="25"/>
        <v>0.30538922155688625</v>
      </c>
      <c r="AA22" s="5"/>
      <c r="AB22" s="2">
        <f t="shared" si="26"/>
        <v>0.22155688622754491</v>
      </c>
      <c r="AC22" s="2">
        <f t="shared" si="27"/>
        <v>0.30538922155688625</v>
      </c>
      <c r="AD22" s="5"/>
      <c r="AE22" s="4">
        <v>122</v>
      </c>
      <c r="AF22" s="4">
        <v>53</v>
      </c>
      <c r="AG22" s="4">
        <v>62</v>
      </c>
      <c r="AH22" s="4"/>
      <c r="AI22" s="5">
        <v>125</v>
      </c>
      <c r="AJ22" s="1">
        <v>68</v>
      </c>
      <c r="AK22">
        <v>93</v>
      </c>
      <c r="AL22" s="4">
        <v>73</v>
      </c>
      <c r="AM22" s="4">
        <v>98</v>
      </c>
      <c r="AN22" s="4"/>
      <c r="AO22">
        <v>74</v>
      </c>
      <c r="AP22">
        <v>102</v>
      </c>
      <c r="AR22">
        <v>74</v>
      </c>
      <c r="AS22" s="1">
        <v>102</v>
      </c>
    </row>
    <row r="23" spans="1:57" ht="19" thickTop="1" thickBot="1" x14ac:dyDescent="0.25">
      <c r="B23" s="17" t="s">
        <v>50</v>
      </c>
      <c r="F23">
        <v>777</v>
      </c>
      <c r="G23" s="2"/>
      <c r="H23" s="2"/>
      <c r="I23" s="2"/>
      <c r="J23" s="2"/>
      <c r="K23" s="2">
        <f t="shared" si="17"/>
        <v>0.33075933075933078</v>
      </c>
      <c r="L23" s="2">
        <f t="shared" si="18"/>
        <v>0.15057915057915058</v>
      </c>
      <c r="M23" s="2">
        <f t="shared" si="19"/>
        <v>0.15572715572715573</v>
      </c>
      <c r="N23" s="2"/>
      <c r="O23" s="2">
        <f t="shared" si="20"/>
        <v>0.34749034749034752</v>
      </c>
      <c r="P23" s="2">
        <f t="shared" si="28"/>
        <v>0.18661518661518661</v>
      </c>
      <c r="Q23" s="2">
        <f t="shared" si="29"/>
        <v>0.19948519948519949</v>
      </c>
      <c r="R23" s="1"/>
      <c r="S23" s="2">
        <f t="shared" si="21"/>
        <v>0.19948519948519949</v>
      </c>
      <c r="T23" s="2">
        <f t="shared" si="22"/>
        <v>0.21750321750321749</v>
      </c>
      <c r="U23" s="5"/>
      <c r="V23" s="5"/>
      <c r="W23" s="5"/>
      <c r="X23" s="5"/>
      <c r="Y23" s="2">
        <f t="shared" si="24"/>
        <v>0.20334620334620335</v>
      </c>
      <c r="Z23" s="2">
        <f t="shared" si="25"/>
        <v>0.23166023166023167</v>
      </c>
      <c r="AA23" s="5"/>
      <c r="AB23" s="2">
        <f t="shared" si="26"/>
        <v>0.20849420849420849</v>
      </c>
      <c r="AC23" s="2">
        <f t="shared" si="27"/>
        <v>0.23938223938223938</v>
      </c>
      <c r="AD23" s="5"/>
      <c r="AE23" s="4">
        <v>257</v>
      </c>
      <c r="AF23" s="4">
        <v>117</v>
      </c>
      <c r="AG23" s="4">
        <v>121</v>
      </c>
      <c r="AH23" s="4"/>
      <c r="AI23" s="1">
        <v>270</v>
      </c>
      <c r="AJ23" s="5">
        <v>145</v>
      </c>
      <c r="AK23">
        <v>155</v>
      </c>
      <c r="AL23" s="4">
        <v>155</v>
      </c>
      <c r="AM23" s="4">
        <v>169</v>
      </c>
      <c r="AN23" s="4"/>
      <c r="AO23" s="1">
        <v>158</v>
      </c>
      <c r="AP23" s="1">
        <v>180</v>
      </c>
      <c r="AQ23" s="1"/>
      <c r="AR23">
        <v>162</v>
      </c>
      <c r="AS23" s="1">
        <v>186</v>
      </c>
    </row>
    <row r="24" spans="1:57" ht="19" thickTop="1" thickBot="1" x14ac:dyDescent="0.25">
      <c r="A24" s="1" t="s">
        <v>23</v>
      </c>
      <c r="B24" s="1"/>
      <c r="C24" s="6">
        <f>SUM(AE29:AE30)/SUM(F29:F30)</f>
        <v>0.2377560106856634</v>
      </c>
      <c r="D24" s="6">
        <f>SUM(AF26:AF28)/SUM(F26:F28)</f>
        <v>4.8085485307212822E-2</v>
      </c>
      <c r="E24" s="11">
        <f>D24/C24</f>
        <v>0.20224719101123595</v>
      </c>
      <c r="F24" s="1"/>
      <c r="G24" s="1"/>
      <c r="H24" s="1"/>
      <c r="I24" s="2"/>
      <c r="J24" s="2"/>
      <c r="K24" s="6"/>
      <c r="L24" s="11"/>
      <c r="M24" s="6"/>
      <c r="N24" s="6"/>
      <c r="O24" s="1"/>
      <c r="P24" s="1"/>
      <c r="Q24" s="1"/>
      <c r="R24" s="2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5"/>
      <c r="AJ24" s="5"/>
      <c r="AK24" s="1"/>
      <c r="AL24" s="4"/>
      <c r="AM24" s="4"/>
      <c r="AN24" s="1"/>
      <c r="AO24" s="1"/>
      <c r="AP24" s="1"/>
      <c r="AQ24" s="1"/>
      <c r="AT24" s="1">
        <v>88</v>
      </c>
      <c r="AU24" s="1"/>
      <c r="AV24" s="1"/>
      <c r="AW24" s="1"/>
    </row>
    <row r="25" spans="1:57" ht="19" thickTop="1" thickBot="1" x14ac:dyDescent="0.25">
      <c r="A25" s="1"/>
      <c r="B25" s="1" t="s">
        <v>56</v>
      </c>
      <c r="C25" s="19"/>
      <c r="D25" s="19"/>
      <c r="E25" s="20"/>
      <c r="F25" s="1">
        <f>SUM(F29:F30)</f>
        <v>1123</v>
      </c>
      <c r="G25" s="1"/>
      <c r="H25" s="1"/>
      <c r="I25" s="2"/>
      <c r="J25" s="2"/>
      <c r="K25" s="2">
        <f t="shared" ref="K25:K34" si="30">AE25/$F25</f>
        <v>0.2377560106856634</v>
      </c>
      <c r="L25" s="25">
        <f t="shared" ref="L25:L34" si="31">AF25/$F25</f>
        <v>4.8085485307212822E-2</v>
      </c>
      <c r="M25" s="2">
        <f t="shared" ref="M25:M34" si="32">AG25/F25</f>
        <v>5.2537845057880679E-2</v>
      </c>
      <c r="N25" s="2"/>
      <c r="O25" s="2">
        <f>AI25/$F25</f>
        <v>0.2413178984861977</v>
      </c>
      <c r="P25" s="2">
        <f>AJ25/$F25</f>
        <v>7.4799643811219951E-2</v>
      </c>
      <c r="Q25" s="2">
        <f>AK25/$F25</f>
        <v>8.1923419412288506E-2</v>
      </c>
      <c r="R25" s="2"/>
      <c r="S25" s="2">
        <f t="shared" ref="S25:S34" si="33">AL25/F25</f>
        <v>8.9937666963490648E-2</v>
      </c>
      <c r="T25" s="2">
        <f t="shared" ref="T25:T34" si="34">AM25/F25</f>
        <v>0.10329474621549421</v>
      </c>
      <c r="U25" s="1">
        <f>SUM(U29:U30)</f>
        <v>245</v>
      </c>
      <c r="V25" s="1">
        <f t="shared" ref="V25:AP25" si="35">SUM(V29:V30)</f>
        <v>44</v>
      </c>
      <c r="W25" s="1">
        <f t="shared" si="35"/>
        <v>49</v>
      </c>
      <c r="X25" s="1"/>
      <c r="Y25" s="2">
        <f t="shared" ref="Y25:Y34" si="36">AO25/F25</f>
        <v>0.10240427426536064</v>
      </c>
      <c r="Z25" s="2">
        <f t="shared" ref="Z25:Z34" si="37">AP25/F25</f>
        <v>0.11932324131789848</v>
      </c>
      <c r="AA25" s="1"/>
      <c r="AB25" s="25">
        <f t="shared" ref="AB25:AB34" si="38">AR25/F25</f>
        <v>0.10685663401602849</v>
      </c>
      <c r="AC25" s="2">
        <f t="shared" ref="AC25:AC34" si="39">AS25/F25</f>
        <v>0.12644701691896706</v>
      </c>
      <c r="AD25" s="1"/>
      <c r="AE25" s="1">
        <f t="shared" si="35"/>
        <v>267</v>
      </c>
      <c r="AF25" s="1">
        <f t="shared" si="35"/>
        <v>54</v>
      </c>
      <c r="AG25" s="1">
        <f t="shared" si="35"/>
        <v>59</v>
      </c>
      <c r="AH25" s="1"/>
      <c r="AI25" s="1">
        <f t="shared" si="35"/>
        <v>271</v>
      </c>
      <c r="AJ25" s="1">
        <f t="shared" si="35"/>
        <v>84</v>
      </c>
      <c r="AK25" s="1">
        <f t="shared" si="35"/>
        <v>92</v>
      </c>
      <c r="AL25" s="1">
        <f t="shared" si="35"/>
        <v>101</v>
      </c>
      <c r="AM25" s="1">
        <f t="shared" si="35"/>
        <v>116</v>
      </c>
      <c r="AN25" s="4"/>
      <c r="AO25" s="1">
        <f t="shared" si="35"/>
        <v>115</v>
      </c>
      <c r="AP25" s="1">
        <f t="shared" si="35"/>
        <v>134</v>
      </c>
      <c r="AQ25" s="1"/>
      <c r="AR25" s="1">
        <f>SUM(AR29:AR30)</f>
        <v>120</v>
      </c>
      <c r="AS25" s="1">
        <f>SUM(AS29:AS30)</f>
        <v>142</v>
      </c>
      <c r="AT25" s="1"/>
      <c r="AU25" s="1"/>
      <c r="AV25" s="1"/>
      <c r="AW25" s="1"/>
    </row>
    <row r="26" spans="1:57" s="1" customFormat="1" ht="19" thickTop="1" thickBot="1" x14ac:dyDescent="0.25">
      <c r="A26"/>
      <c r="B26" s="15" t="s">
        <v>15</v>
      </c>
      <c r="C26"/>
      <c r="D26"/>
      <c r="E26"/>
      <c r="F26">
        <v>577</v>
      </c>
      <c r="G26" s="2">
        <f t="shared" ref="G26:H30" si="40">U26/$F26</f>
        <v>0.24783362218370883</v>
      </c>
      <c r="H26" s="2">
        <f t="shared" si="40"/>
        <v>5.8925476603119586E-2</v>
      </c>
      <c r="I26" s="2">
        <f>(W26-V26)/V26</f>
        <v>2.9411764705882353E-2</v>
      </c>
      <c r="J26" s="2"/>
      <c r="K26" s="2">
        <f t="shared" si="30"/>
        <v>0.27383015597920279</v>
      </c>
      <c r="L26" s="2">
        <f t="shared" si="31"/>
        <v>6.9324090121317156E-2</v>
      </c>
      <c r="M26" s="2">
        <f t="shared" si="32"/>
        <v>7.1057192374350084E-2</v>
      </c>
      <c r="N26" s="2"/>
      <c r="O26" s="2">
        <f t="shared" ref="O26:O34" si="41">AI26/$F26</f>
        <v>0.27556325823223571</v>
      </c>
      <c r="P26" s="2">
        <f t="shared" ref="P26:P34" si="42">AJ26/$F26</f>
        <v>0.10225303292894281</v>
      </c>
      <c r="Q26" s="2">
        <f t="shared" ref="Q26:Q34" si="43">AK26/$F26</f>
        <v>0.10918544194107452</v>
      </c>
      <c r="R26" s="2"/>
      <c r="S26" s="2">
        <f t="shared" si="33"/>
        <v>0.12824956672443674</v>
      </c>
      <c r="T26" s="2">
        <f t="shared" si="34"/>
        <v>0.14731369150779897</v>
      </c>
      <c r="U26" s="5">
        <v>143</v>
      </c>
      <c r="V26" s="5">
        <v>34</v>
      </c>
      <c r="W26" s="5">
        <v>35</v>
      </c>
      <c r="X26" s="5"/>
      <c r="Y26" s="2">
        <f t="shared" si="36"/>
        <v>0.14731369150779897</v>
      </c>
      <c r="Z26" s="2">
        <f t="shared" si="37"/>
        <v>0.1733102253032929</v>
      </c>
      <c r="AA26" s="5"/>
      <c r="AB26" s="2">
        <f t="shared" si="38"/>
        <v>0.15597920277296359</v>
      </c>
      <c r="AC26" s="2">
        <f t="shared" si="39"/>
        <v>0.18717504332755633</v>
      </c>
      <c r="AD26" s="5"/>
      <c r="AE26" s="4">
        <v>158</v>
      </c>
      <c r="AF26" s="4">
        <v>40</v>
      </c>
      <c r="AG26" s="4">
        <v>41</v>
      </c>
      <c r="AH26" s="4"/>
      <c r="AI26" s="5">
        <v>159</v>
      </c>
      <c r="AJ26" s="1">
        <v>59</v>
      </c>
      <c r="AK26">
        <v>63</v>
      </c>
      <c r="AL26" s="4">
        <v>74</v>
      </c>
      <c r="AM26" s="4">
        <v>85</v>
      </c>
      <c r="AN26" s="4"/>
      <c r="AO26">
        <v>85</v>
      </c>
      <c r="AP26">
        <v>100</v>
      </c>
      <c r="AQ26"/>
      <c r="AR26">
        <v>90</v>
      </c>
      <c r="AS26" s="1">
        <v>108</v>
      </c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ht="17" thickTop="1" x14ac:dyDescent="0.2">
      <c r="B27" s="15" t="s">
        <v>16</v>
      </c>
      <c r="F27">
        <v>482</v>
      </c>
      <c r="G27" s="2">
        <f t="shared" si="40"/>
        <v>0.18464730290456433</v>
      </c>
      <c r="H27" s="2">
        <f t="shared" si="40"/>
        <v>1.4522821576763486E-2</v>
      </c>
      <c r="I27" s="2">
        <f>(W27-V27)/V27</f>
        <v>0.2857142857142857</v>
      </c>
      <c r="J27" s="2"/>
      <c r="K27" s="2">
        <f t="shared" si="30"/>
        <v>0.1970954356846473</v>
      </c>
      <c r="L27" s="2">
        <f t="shared" si="31"/>
        <v>2.0746887966804978E-2</v>
      </c>
      <c r="M27" s="2">
        <f t="shared" si="32"/>
        <v>2.4896265560165973E-2</v>
      </c>
      <c r="N27" s="2"/>
      <c r="O27" s="2">
        <f t="shared" si="41"/>
        <v>0.19917012448132779</v>
      </c>
      <c r="P27" s="2">
        <f t="shared" si="42"/>
        <v>3.7344398340248962E-2</v>
      </c>
      <c r="Q27" s="2">
        <f t="shared" si="43"/>
        <v>4.1493775933609957E-2</v>
      </c>
      <c r="R27" s="2"/>
      <c r="S27" s="2">
        <f t="shared" si="33"/>
        <v>4.1493775933609957E-2</v>
      </c>
      <c r="T27" s="2">
        <f t="shared" si="34"/>
        <v>4.5643153526970952E-2</v>
      </c>
      <c r="U27" s="5">
        <v>89</v>
      </c>
      <c r="V27" s="5">
        <v>7</v>
      </c>
      <c r="W27" s="5">
        <v>9</v>
      </c>
      <c r="X27" s="5"/>
      <c r="Y27" s="2">
        <f t="shared" si="36"/>
        <v>4.7717842323651449E-2</v>
      </c>
      <c r="Z27" s="2">
        <f t="shared" si="37"/>
        <v>5.1867219917012451E-2</v>
      </c>
      <c r="AA27" s="5"/>
      <c r="AB27" s="2">
        <f t="shared" si="38"/>
        <v>4.7717842323651449E-2</v>
      </c>
      <c r="AC27" s="2">
        <f t="shared" si="39"/>
        <v>5.1867219917012451E-2</v>
      </c>
      <c r="AD27" s="5"/>
      <c r="AE27" s="4">
        <v>95</v>
      </c>
      <c r="AF27" s="4">
        <v>10</v>
      </c>
      <c r="AG27" s="4">
        <v>12</v>
      </c>
      <c r="AH27" s="4"/>
      <c r="AI27" s="5">
        <v>96</v>
      </c>
      <c r="AJ27" s="5">
        <v>18</v>
      </c>
      <c r="AK27">
        <v>20</v>
      </c>
      <c r="AL27" s="4">
        <v>20</v>
      </c>
      <c r="AM27" s="4">
        <v>22</v>
      </c>
      <c r="AN27" s="4"/>
      <c r="AO27">
        <v>23</v>
      </c>
      <c r="AP27">
        <v>25</v>
      </c>
      <c r="AR27">
        <v>23</v>
      </c>
      <c r="AS27">
        <v>25</v>
      </c>
    </row>
    <row r="28" spans="1:57" ht="18" thickBot="1" x14ac:dyDescent="0.25">
      <c r="B28" s="16" t="s">
        <v>17</v>
      </c>
      <c r="C28" s="8"/>
      <c r="D28" s="8"/>
      <c r="E28" s="8"/>
      <c r="F28" s="8">
        <v>64</v>
      </c>
      <c r="G28" s="9">
        <f t="shared" si="40"/>
        <v>0.203125</v>
      </c>
      <c r="H28" s="9">
        <f t="shared" si="40"/>
        <v>4.6875E-2</v>
      </c>
      <c r="I28" s="2">
        <f>(W28-V28)/V28</f>
        <v>0.66666666666666663</v>
      </c>
      <c r="J28" s="2"/>
      <c r="K28" s="2">
        <f t="shared" si="30"/>
        <v>0.21875</v>
      </c>
      <c r="L28" s="2">
        <f t="shared" si="31"/>
        <v>6.25E-2</v>
      </c>
      <c r="M28" s="2">
        <f t="shared" si="32"/>
        <v>9.375E-2</v>
      </c>
      <c r="N28" s="2"/>
      <c r="O28" s="2">
        <f t="shared" si="41"/>
        <v>0.25</v>
      </c>
      <c r="P28" s="2">
        <f t="shared" si="42"/>
        <v>0.109375</v>
      </c>
      <c r="Q28" s="2">
        <f t="shared" si="43"/>
        <v>0.140625</v>
      </c>
      <c r="R28" s="2"/>
      <c r="S28" s="2">
        <f t="shared" si="33"/>
        <v>0.109375</v>
      </c>
      <c r="T28" s="2">
        <f t="shared" si="34"/>
        <v>0.140625</v>
      </c>
      <c r="U28" s="5">
        <v>13</v>
      </c>
      <c r="V28" s="5">
        <v>3</v>
      </c>
      <c r="W28" s="5">
        <v>5</v>
      </c>
      <c r="X28" s="5"/>
      <c r="Y28" s="2">
        <f t="shared" si="36"/>
        <v>0.109375</v>
      </c>
      <c r="Z28" s="2">
        <f t="shared" si="37"/>
        <v>0.140625</v>
      </c>
      <c r="AA28" s="5"/>
      <c r="AB28" s="2">
        <f t="shared" si="38"/>
        <v>0.109375</v>
      </c>
      <c r="AC28" s="2">
        <f t="shared" si="39"/>
        <v>0.140625</v>
      </c>
      <c r="AD28" s="5"/>
      <c r="AE28" s="4">
        <v>14</v>
      </c>
      <c r="AF28" s="4">
        <v>4</v>
      </c>
      <c r="AG28" s="4">
        <v>6</v>
      </c>
      <c r="AH28" s="4"/>
      <c r="AI28" s="1">
        <v>16</v>
      </c>
      <c r="AJ28" s="5">
        <v>7</v>
      </c>
      <c r="AK28">
        <v>9</v>
      </c>
      <c r="AL28" s="4">
        <v>7</v>
      </c>
      <c r="AM28" s="4">
        <v>9</v>
      </c>
      <c r="AN28" s="4"/>
      <c r="AO28" s="1">
        <v>7</v>
      </c>
      <c r="AP28" s="1">
        <v>9</v>
      </c>
      <c r="AQ28" s="1"/>
      <c r="AR28">
        <v>7</v>
      </c>
      <c r="AS28">
        <v>9</v>
      </c>
    </row>
    <row r="29" spans="1:57" ht="19" thickTop="1" thickBot="1" x14ac:dyDescent="0.25">
      <c r="B29" s="17" t="s">
        <v>11</v>
      </c>
      <c r="F29">
        <v>851</v>
      </c>
      <c r="G29" s="2">
        <f t="shared" si="40"/>
        <v>0.21974148061104584</v>
      </c>
      <c r="H29" s="2">
        <f t="shared" si="40"/>
        <v>3.2902467685076382E-2</v>
      </c>
      <c r="I29" s="2">
        <f>(W29-V29)/V29</f>
        <v>0.14285714285714285</v>
      </c>
      <c r="J29" s="2"/>
      <c r="K29" s="2">
        <f t="shared" si="30"/>
        <v>0.23619271445358403</v>
      </c>
      <c r="L29" s="2">
        <f t="shared" si="31"/>
        <v>4.3478260869565216E-2</v>
      </c>
      <c r="M29" s="2">
        <f t="shared" si="32"/>
        <v>4.8178613396004703E-2</v>
      </c>
      <c r="N29" s="2"/>
      <c r="O29" s="2">
        <f t="shared" si="41"/>
        <v>0.2408930669800235</v>
      </c>
      <c r="P29" s="2">
        <f t="shared" si="42"/>
        <v>6.6980023501762631E-2</v>
      </c>
      <c r="Q29" s="2">
        <f t="shared" si="43"/>
        <v>7.2855464159811992E-2</v>
      </c>
      <c r="R29" s="2"/>
      <c r="S29" s="2">
        <f t="shared" si="33"/>
        <v>8.1081081081081086E-2</v>
      </c>
      <c r="T29" s="2">
        <f t="shared" si="34"/>
        <v>9.2831962397179793E-2</v>
      </c>
      <c r="U29" s="5">
        <v>187</v>
      </c>
      <c r="V29" s="5">
        <v>28</v>
      </c>
      <c r="W29" s="5">
        <v>32</v>
      </c>
      <c r="X29" s="5"/>
      <c r="Y29" s="2">
        <f t="shared" si="36"/>
        <v>9.0481786133960046E-2</v>
      </c>
      <c r="Z29" s="2">
        <f t="shared" si="37"/>
        <v>0.1045828437132785</v>
      </c>
      <c r="AA29" s="5"/>
      <c r="AB29" s="2">
        <f t="shared" si="38"/>
        <v>9.6357226792009407E-2</v>
      </c>
      <c r="AC29" s="2">
        <f t="shared" si="39"/>
        <v>0.11398354876615746</v>
      </c>
      <c r="AD29" s="5"/>
      <c r="AE29" s="4">
        <v>201</v>
      </c>
      <c r="AF29" s="1">
        <v>37</v>
      </c>
      <c r="AG29" s="4">
        <v>41</v>
      </c>
      <c r="AH29" s="4"/>
      <c r="AI29" s="5">
        <v>205</v>
      </c>
      <c r="AJ29" s="5">
        <v>57</v>
      </c>
      <c r="AK29">
        <v>62</v>
      </c>
      <c r="AL29" s="4">
        <v>69</v>
      </c>
      <c r="AM29" s="4">
        <v>79</v>
      </c>
      <c r="AN29" s="4"/>
      <c r="AO29">
        <v>77</v>
      </c>
      <c r="AP29">
        <v>89</v>
      </c>
      <c r="AR29">
        <v>82</v>
      </c>
      <c r="AS29">
        <v>97</v>
      </c>
    </row>
    <row r="30" spans="1:57" ht="19" thickTop="1" thickBot="1" x14ac:dyDescent="0.25">
      <c r="B30" s="17" t="s">
        <v>12</v>
      </c>
      <c r="F30">
        <v>272</v>
      </c>
      <c r="G30" s="2">
        <f t="shared" si="40"/>
        <v>0.21323529411764705</v>
      </c>
      <c r="H30" s="2">
        <f t="shared" si="40"/>
        <v>5.8823529411764705E-2</v>
      </c>
      <c r="I30" s="2">
        <f>(W30-V30)/V30</f>
        <v>6.25E-2</v>
      </c>
      <c r="J30" s="2"/>
      <c r="K30" s="2">
        <f t="shared" si="30"/>
        <v>0.24264705882352941</v>
      </c>
      <c r="L30" s="2">
        <f t="shared" si="31"/>
        <v>6.25E-2</v>
      </c>
      <c r="M30" s="2">
        <f t="shared" si="32"/>
        <v>6.6176470588235295E-2</v>
      </c>
      <c r="N30" s="2"/>
      <c r="O30" s="2">
        <f t="shared" si="41"/>
        <v>0.24264705882352941</v>
      </c>
      <c r="P30" s="2">
        <f t="shared" si="42"/>
        <v>9.9264705882352935E-2</v>
      </c>
      <c r="Q30" s="2">
        <f t="shared" si="43"/>
        <v>0.11029411764705882</v>
      </c>
      <c r="R30" s="2"/>
      <c r="S30" s="2">
        <f t="shared" si="33"/>
        <v>0.11764705882352941</v>
      </c>
      <c r="T30" s="2">
        <f t="shared" si="34"/>
        <v>0.13602941176470587</v>
      </c>
      <c r="U30" s="5">
        <v>58</v>
      </c>
      <c r="V30" s="5">
        <v>16</v>
      </c>
      <c r="W30" s="5">
        <v>17</v>
      </c>
      <c r="X30" s="5"/>
      <c r="Y30" s="2">
        <f t="shared" si="36"/>
        <v>0.13970588235294118</v>
      </c>
      <c r="Z30" s="2">
        <f t="shared" si="37"/>
        <v>0.16544117647058823</v>
      </c>
      <c r="AA30" s="5"/>
      <c r="AB30" s="2">
        <f t="shared" si="38"/>
        <v>0.13970588235294118</v>
      </c>
      <c r="AC30" s="2">
        <f t="shared" si="39"/>
        <v>0.16544117647058823</v>
      </c>
      <c r="AD30" s="5"/>
      <c r="AE30" s="1">
        <v>66</v>
      </c>
      <c r="AF30" s="1">
        <v>17</v>
      </c>
      <c r="AG30" s="4">
        <v>18</v>
      </c>
      <c r="AH30" s="4"/>
      <c r="AI30" s="5">
        <v>66</v>
      </c>
      <c r="AJ30" s="5">
        <v>27</v>
      </c>
      <c r="AK30" s="1">
        <v>30</v>
      </c>
      <c r="AL30" s="4">
        <v>32</v>
      </c>
      <c r="AM30" s="4">
        <v>37</v>
      </c>
      <c r="AN30" s="4"/>
      <c r="AO30">
        <v>38</v>
      </c>
      <c r="AP30">
        <v>45</v>
      </c>
      <c r="AR30">
        <v>38</v>
      </c>
      <c r="AS30">
        <v>45</v>
      </c>
    </row>
    <row r="31" spans="1:57" ht="19" thickTop="1" thickBot="1" x14ac:dyDescent="0.25">
      <c r="B31" s="15" t="s">
        <v>48</v>
      </c>
      <c r="F31">
        <v>639</v>
      </c>
      <c r="G31" s="2"/>
      <c r="H31" s="2"/>
      <c r="I31" s="2"/>
      <c r="J31" s="2"/>
      <c r="K31" s="2">
        <f t="shared" si="30"/>
        <v>0.2519561815336463</v>
      </c>
      <c r="L31" s="2">
        <f t="shared" si="31"/>
        <v>5.0078247261345854E-2</v>
      </c>
      <c r="M31" s="2">
        <f t="shared" si="32"/>
        <v>5.4773082942097026E-2</v>
      </c>
      <c r="N31" s="2"/>
      <c r="O31" s="2">
        <f t="shared" si="41"/>
        <v>0.25352112676056338</v>
      </c>
      <c r="P31" s="2">
        <f t="shared" si="42"/>
        <v>8.6071987480438178E-2</v>
      </c>
      <c r="Q31" s="2">
        <f t="shared" si="43"/>
        <v>9.5461658841940536E-2</v>
      </c>
      <c r="R31" s="2"/>
      <c r="S31" s="2">
        <f t="shared" si="33"/>
        <v>0.10485133020344288</v>
      </c>
      <c r="T31" s="2">
        <f t="shared" si="34"/>
        <v>0.11737089201877934</v>
      </c>
      <c r="U31" s="5"/>
      <c r="V31" s="5"/>
      <c r="W31" s="5"/>
      <c r="X31" s="5"/>
      <c r="Y31" s="2">
        <f t="shared" si="36"/>
        <v>0.12206572769953052</v>
      </c>
      <c r="Z31" s="2">
        <f t="shared" si="37"/>
        <v>0.13928012519561817</v>
      </c>
      <c r="AA31" s="5"/>
      <c r="AB31" s="2">
        <f t="shared" si="38"/>
        <v>0.12832550860719874</v>
      </c>
      <c r="AC31" s="2">
        <f t="shared" si="39"/>
        <v>0.14866979655712051</v>
      </c>
      <c r="AD31" s="5"/>
      <c r="AE31" s="4">
        <v>161</v>
      </c>
      <c r="AF31" s="4">
        <v>32</v>
      </c>
      <c r="AG31" s="4">
        <v>35</v>
      </c>
      <c r="AH31" s="4"/>
      <c r="AI31" s="5">
        <v>162</v>
      </c>
      <c r="AJ31" s="1">
        <v>55</v>
      </c>
      <c r="AK31">
        <v>61</v>
      </c>
      <c r="AL31" s="4">
        <v>67</v>
      </c>
      <c r="AM31" s="4">
        <v>75</v>
      </c>
      <c r="AN31" s="4"/>
      <c r="AO31">
        <v>78</v>
      </c>
      <c r="AP31">
        <v>89</v>
      </c>
      <c r="AR31">
        <v>82</v>
      </c>
      <c r="AS31" s="1">
        <v>95</v>
      </c>
    </row>
    <row r="32" spans="1:57" ht="19" thickTop="1" thickBot="1" x14ac:dyDescent="0.25">
      <c r="B32" s="15" t="s">
        <v>49</v>
      </c>
      <c r="F32">
        <v>484</v>
      </c>
      <c r="G32" s="2"/>
      <c r="H32" s="2"/>
      <c r="I32" s="2"/>
      <c r="J32" s="2"/>
      <c r="K32" s="2">
        <f t="shared" si="30"/>
        <v>0.21900826446280991</v>
      </c>
      <c r="L32" s="2">
        <f t="shared" si="31"/>
        <v>4.5454545454545456E-2</v>
      </c>
      <c r="M32" s="2">
        <f t="shared" si="32"/>
        <v>4.9586776859504134E-2</v>
      </c>
      <c r="N32" s="2"/>
      <c r="O32" s="2">
        <f t="shared" si="41"/>
        <v>0.22520661157024793</v>
      </c>
      <c r="P32" s="2">
        <f t="shared" si="42"/>
        <v>5.9917355371900828E-2</v>
      </c>
      <c r="Q32" s="2">
        <f t="shared" si="43"/>
        <v>6.4049586776859499E-2</v>
      </c>
      <c r="R32" s="2"/>
      <c r="S32" s="2">
        <f t="shared" si="33"/>
        <v>7.0247933884297523E-2</v>
      </c>
      <c r="T32" s="2">
        <f t="shared" si="34"/>
        <v>8.4710743801652888E-2</v>
      </c>
      <c r="U32" s="5"/>
      <c r="V32" s="5"/>
      <c r="W32" s="5"/>
      <c r="X32" s="5"/>
      <c r="Y32" s="2">
        <f t="shared" si="36"/>
        <v>7.6446280991735532E-2</v>
      </c>
      <c r="Z32" s="2">
        <f t="shared" si="37"/>
        <v>9.2975206611570244E-2</v>
      </c>
      <c r="AA32" s="5"/>
      <c r="AB32" s="2">
        <f t="shared" si="38"/>
        <v>7.8512396694214878E-2</v>
      </c>
      <c r="AC32" s="2">
        <f t="shared" si="39"/>
        <v>9.7107438016528921E-2</v>
      </c>
      <c r="AD32" s="5"/>
      <c r="AE32" s="4">
        <v>106</v>
      </c>
      <c r="AF32" s="4">
        <v>22</v>
      </c>
      <c r="AG32" s="4">
        <v>24</v>
      </c>
      <c r="AH32" s="4"/>
      <c r="AI32" s="5">
        <v>109</v>
      </c>
      <c r="AJ32" s="5">
        <v>29</v>
      </c>
      <c r="AK32">
        <v>31</v>
      </c>
      <c r="AL32" s="4">
        <v>34</v>
      </c>
      <c r="AM32" s="4">
        <v>41</v>
      </c>
      <c r="AN32" s="4"/>
      <c r="AO32">
        <v>37</v>
      </c>
      <c r="AP32">
        <v>45</v>
      </c>
      <c r="AR32">
        <v>38</v>
      </c>
      <c r="AS32" s="1">
        <v>47</v>
      </c>
    </row>
    <row r="33" spans="1:57" ht="19" thickTop="1" thickBot="1" x14ac:dyDescent="0.25">
      <c r="B33" s="17" t="s">
        <v>47</v>
      </c>
      <c r="F33">
        <v>336</v>
      </c>
      <c r="G33" s="2"/>
      <c r="H33" s="2"/>
      <c r="I33" s="2"/>
      <c r="J33" s="2"/>
      <c r="K33" s="2">
        <f t="shared" si="30"/>
        <v>0.27083333333333331</v>
      </c>
      <c r="L33" s="2">
        <f t="shared" si="31"/>
        <v>4.1666666666666664E-2</v>
      </c>
      <c r="M33" s="2">
        <f t="shared" si="32"/>
        <v>4.7619047619047616E-2</v>
      </c>
      <c r="N33" s="2"/>
      <c r="O33" s="2">
        <f t="shared" si="41"/>
        <v>0.27380952380952384</v>
      </c>
      <c r="P33" s="2">
        <f t="shared" si="42"/>
        <v>7.4404761904761904E-2</v>
      </c>
      <c r="Q33" s="2">
        <f t="shared" si="43"/>
        <v>8.6309523809523808E-2</v>
      </c>
      <c r="R33" s="1"/>
      <c r="S33" s="2">
        <f t="shared" si="33"/>
        <v>8.0357142857142863E-2</v>
      </c>
      <c r="T33" s="2">
        <f t="shared" si="34"/>
        <v>9.5238095238095233E-2</v>
      </c>
      <c r="U33" s="5"/>
      <c r="V33" s="5"/>
      <c r="W33" s="5"/>
      <c r="X33" s="5"/>
      <c r="Y33" s="2">
        <f t="shared" si="36"/>
        <v>9.2261904761904767E-2</v>
      </c>
      <c r="Z33" s="2">
        <f t="shared" si="37"/>
        <v>0.10714285714285714</v>
      </c>
      <c r="AA33" s="5"/>
      <c r="AB33" s="2">
        <f t="shared" si="38"/>
        <v>9.5238095238095233E-2</v>
      </c>
      <c r="AC33" s="2">
        <f t="shared" si="39"/>
        <v>0.11011904761904762</v>
      </c>
      <c r="AD33" s="5"/>
      <c r="AE33" s="4">
        <v>91</v>
      </c>
      <c r="AF33" s="4">
        <v>14</v>
      </c>
      <c r="AG33" s="4">
        <v>16</v>
      </c>
      <c r="AH33" s="4"/>
      <c r="AI33" s="1">
        <v>92</v>
      </c>
      <c r="AJ33" s="5">
        <v>25</v>
      </c>
      <c r="AK33">
        <v>29</v>
      </c>
      <c r="AL33" s="4">
        <v>27</v>
      </c>
      <c r="AM33" s="4">
        <v>32</v>
      </c>
      <c r="AN33" s="4"/>
      <c r="AO33" s="1">
        <v>31</v>
      </c>
      <c r="AP33" s="1">
        <v>36</v>
      </c>
      <c r="AQ33" s="1"/>
      <c r="AR33">
        <v>32</v>
      </c>
      <c r="AS33">
        <v>37</v>
      </c>
    </row>
    <row r="34" spans="1:57" ht="19" thickTop="1" thickBot="1" x14ac:dyDescent="0.25">
      <c r="B34" s="17" t="s">
        <v>50</v>
      </c>
      <c r="F34">
        <v>787</v>
      </c>
      <c r="G34" s="2"/>
      <c r="H34" s="2"/>
      <c r="I34" s="2"/>
      <c r="J34" s="2"/>
      <c r="K34" s="2">
        <f t="shared" si="30"/>
        <v>0.22363405336721728</v>
      </c>
      <c r="L34" s="2">
        <f t="shared" si="31"/>
        <v>5.0825921219822108E-2</v>
      </c>
      <c r="M34" s="2">
        <f t="shared" si="32"/>
        <v>5.4637865311308764E-2</v>
      </c>
      <c r="N34" s="2"/>
      <c r="O34" s="2">
        <f t="shared" si="41"/>
        <v>0.22744599745870395</v>
      </c>
      <c r="P34" s="2">
        <f t="shared" si="42"/>
        <v>7.4968233799237616E-2</v>
      </c>
      <c r="Q34" s="2">
        <f t="shared" si="43"/>
        <v>8.0050825921219829E-2</v>
      </c>
      <c r="R34" s="2"/>
      <c r="S34" s="2">
        <f t="shared" si="33"/>
        <v>9.4027954256670904E-2</v>
      </c>
      <c r="T34" s="2">
        <f t="shared" si="34"/>
        <v>0.10673443456162643</v>
      </c>
      <c r="U34" s="5"/>
      <c r="V34" s="5"/>
      <c r="W34" s="5"/>
      <c r="X34" s="5"/>
      <c r="Y34" s="2">
        <f t="shared" si="36"/>
        <v>0.10673443456162643</v>
      </c>
      <c r="Z34" s="2">
        <f t="shared" si="37"/>
        <v>0.12452350698856417</v>
      </c>
      <c r="AA34" s="5"/>
      <c r="AB34" s="2">
        <f t="shared" si="38"/>
        <v>0.11181702668360864</v>
      </c>
      <c r="AC34" s="2">
        <f t="shared" si="39"/>
        <v>0.13341804320203304</v>
      </c>
      <c r="AD34" s="5"/>
      <c r="AE34" s="4">
        <v>176</v>
      </c>
      <c r="AF34" s="4">
        <v>40</v>
      </c>
      <c r="AG34" s="4">
        <v>43</v>
      </c>
      <c r="AH34" s="4"/>
      <c r="AI34" s="5">
        <v>179</v>
      </c>
      <c r="AJ34" s="5">
        <v>59</v>
      </c>
      <c r="AK34">
        <v>63</v>
      </c>
      <c r="AL34" s="4">
        <v>74</v>
      </c>
      <c r="AM34" s="4">
        <v>84</v>
      </c>
      <c r="AN34" s="1"/>
      <c r="AO34" s="1">
        <v>84</v>
      </c>
      <c r="AP34" s="1">
        <v>98</v>
      </c>
      <c r="AQ34" s="1"/>
      <c r="AR34">
        <v>88</v>
      </c>
      <c r="AS34">
        <v>105</v>
      </c>
    </row>
    <row r="35" spans="1:57" ht="19" thickTop="1" thickBot="1" x14ac:dyDescent="0.25">
      <c r="A35" s="1" t="s">
        <v>24</v>
      </c>
      <c r="B35" s="1"/>
      <c r="C35" s="6">
        <f>SUM(AE40:AE41)/SUM(F40:F41)</f>
        <v>0.17395437262357413</v>
      </c>
      <c r="D35" s="6">
        <f>SUM(AF37:AF39)/SUM(F37:F39)</f>
        <v>2.5665399239543727E-2</v>
      </c>
      <c r="E35" s="11">
        <f>D35/C35</f>
        <v>0.1475409836065574</v>
      </c>
      <c r="F35" s="1"/>
      <c r="G35" s="1"/>
      <c r="H35" s="1"/>
      <c r="I35" s="2"/>
      <c r="J35" s="2"/>
      <c r="K35" s="6"/>
      <c r="L35" s="11"/>
      <c r="M35" s="6"/>
      <c r="N35" s="6"/>
      <c r="O35" s="1"/>
      <c r="P35" s="1"/>
      <c r="Q35" s="1"/>
      <c r="R35" s="2"/>
      <c r="T35" s="2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4"/>
      <c r="AG35" s="4"/>
      <c r="AH35" s="4"/>
      <c r="AI35" s="5"/>
      <c r="AJ35" s="5"/>
      <c r="AK35" s="1"/>
      <c r="AL35" s="4"/>
      <c r="AM35" s="4"/>
      <c r="AN35" s="4"/>
      <c r="AR35" s="1"/>
      <c r="AT35">
        <v>80</v>
      </c>
      <c r="AU35" s="1"/>
      <c r="AV35" s="1"/>
      <c r="AW35" s="1"/>
    </row>
    <row r="36" spans="1:57" ht="19" thickTop="1" thickBot="1" x14ac:dyDescent="0.25">
      <c r="A36" s="1"/>
      <c r="B36" s="1" t="s">
        <v>56</v>
      </c>
      <c r="C36" s="19"/>
      <c r="D36" s="19"/>
      <c r="E36" s="20"/>
      <c r="F36" s="1">
        <f>SUM(F40:F41)</f>
        <v>1052</v>
      </c>
      <c r="G36" s="1">
        <f t="shared" ref="G36:J36" si="44">SUM(G40:G41)</f>
        <v>0.32065906210392903</v>
      </c>
      <c r="H36" s="1">
        <f t="shared" si="44"/>
        <v>3.6755386565272496E-2</v>
      </c>
      <c r="I36" s="1">
        <f t="shared" si="44"/>
        <v>5.8823529411764705E-2</v>
      </c>
      <c r="J36" s="1">
        <f t="shared" si="44"/>
        <v>0</v>
      </c>
      <c r="K36" s="2">
        <f t="shared" ref="K36:K45" si="45">AE36/$F36</f>
        <v>0.17395437262357413</v>
      </c>
      <c r="L36" s="25">
        <f t="shared" ref="L36:L45" si="46">AF36/$F36</f>
        <v>2.5665399239543727E-2</v>
      </c>
      <c r="M36" s="2">
        <f t="shared" ref="M36:M45" si="47">AG36/F36</f>
        <v>3.2319391634980987E-2</v>
      </c>
      <c r="N36" s="2"/>
      <c r="O36" s="2">
        <f t="shared" ref="O36" si="48">AI36/$F36</f>
        <v>0.17775665399239543</v>
      </c>
      <c r="P36" s="2">
        <f>AJ36/$F36</f>
        <v>3.8973384030418251E-2</v>
      </c>
      <c r="Q36" s="2">
        <f>AK36/$F36</f>
        <v>5.418250950570342E-2</v>
      </c>
      <c r="R36" s="2"/>
      <c r="S36" s="2">
        <f t="shared" ref="S36:S45" si="49">AL36/F36</f>
        <v>5.3231939163498096E-2</v>
      </c>
      <c r="T36" s="2">
        <f t="shared" ref="T36:T45" si="50">AM36/F36</f>
        <v>7.4144486692015205E-2</v>
      </c>
      <c r="U36" s="1">
        <f>SUM(U40:U41)</f>
        <v>169</v>
      </c>
      <c r="V36" s="1">
        <f t="shared" ref="V36:AM36" si="51">SUM(V40:V41)</f>
        <v>21</v>
      </c>
      <c r="W36" s="1">
        <f t="shared" si="51"/>
        <v>22</v>
      </c>
      <c r="X36" s="1"/>
      <c r="Y36" s="2">
        <f t="shared" ref="Y36:Y45" si="52">AO36/F36</f>
        <v>6.6539923954372623E-2</v>
      </c>
      <c r="Z36" s="2">
        <f t="shared" ref="Z36:Z45" si="53">AP36/F36</f>
        <v>9.6007604562737645E-2</v>
      </c>
      <c r="AA36" s="1"/>
      <c r="AB36" s="25">
        <f t="shared" ref="AB36:AB45" si="54">AR36/F36</f>
        <v>7.6045627376425853E-2</v>
      </c>
      <c r="AC36" s="2">
        <f t="shared" ref="AC36:AC45" si="55">AS36/F36</f>
        <v>0.11977186311787072</v>
      </c>
      <c r="AD36" s="1"/>
      <c r="AE36" s="1">
        <f t="shared" si="51"/>
        <v>183</v>
      </c>
      <c r="AF36" s="1">
        <f t="shared" si="51"/>
        <v>27</v>
      </c>
      <c r="AG36" s="1">
        <f t="shared" si="51"/>
        <v>34</v>
      </c>
      <c r="AH36" s="1"/>
      <c r="AI36" s="1">
        <f t="shared" si="51"/>
        <v>187</v>
      </c>
      <c r="AJ36" s="1">
        <f t="shared" si="51"/>
        <v>41</v>
      </c>
      <c r="AK36" s="1">
        <f t="shared" si="51"/>
        <v>57</v>
      </c>
      <c r="AL36" s="1">
        <f t="shared" si="51"/>
        <v>56</v>
      </c>
      <c r="AM36" s="1">
        <f t="shared" si="51"/>
        <v>78</v>
      </c>
      <c r="AN36" s="4"/>
      <c r="AO36" s="1">
        <f t="shared" ref="AO36:AP36" si="56">SUM(AO40:AO41)</f>
        <v>70</v>
      </c>
      <c r="AP36" s="1">
        <f t="shared" si="56"/>
        <v>101</v>
      </c>
      <c r="AQ36" s="1"/>
      <c r="AR36" s="1">
        <f>SUM(AR40:AR41)</f>
        <v>80</v>
      </c>
      <c r="AS36" s="1">
        <f>SUM(AS40:AS41)</f>
        <v>126</v>
      </c>
      <c r="AU36" s="1"/>
      <c r="AV36" s="1"/>
      <c r="AW36" s="1"/>
    </row>
    <row r="37" spans="1:57" s="1" customFormat="1" ht="19" thickTop="1" thickBot="1" x14ac:dyDescent="0.25">
      <c r="A37"/>
      <c r="B37" s="15" t="s">
        <v>15</v>
      </c>
      <c r="C37"/>
      <c r="D37"/>
      <c r="E37"/>
      <c r="F37">
        <v>556</v>
      </c>
      <c r="G37" s="2">
        <f t="shared" ref="G37:H41" si="57">U37/$F37</f>
        <v>0.16366906474820145</v>
      </c>
      <c r="H37" s="2">
        <f t="shared" si="57"/>
        <v>2.1582733812949641E-2</v>
      </c>
      <c r="I37" s="2">
        <f>(W37-V37)/V37</f>
        <v>8.3333333333333329E-2</v>
      </c>
      <c r="J37" s="2"/>
      <c r="K37" s="2">
        <f t="shared" si="45"/>
        <v>0.17625899280575538</v>
      </c>
      <c r="L37" s="2">
        <f t="shared" si="46"/>
        <v>2.8776978417266189E-2</v>
      </c>
      <c r="M37" s="2">
        <f t="shared" si="47"/>
        <v>3.9568345323741004E-2</v>
      </c>
      <c r="N37" s="2"/>
      <c r="O37" s="2">
        <f t="shared" ref="O37:O45" si="58">AI37/$F37</f>
        <v>0.18165467625899281</v>
      </c>
      <c r="P37" s="2">
        <f t="shared" ref="P37:P45" si="59">AJ37/$F37</f>
        <v>4.1366906474820143E-2</v>
      </c>
      <c r="Q37" s="2">
        <f t="shared" ref="Q37:Q45" si="60">AK37/$F37</f>
        <v>6.83453237410072E-2</v>
      </c>
      <c r="R37" s="2"/>
      <c r="S37" s="2">
        <f t="shared" si="49"/>
        <v>6.654676258992806E-2</v>
      </c>
      <c r="T37" s="2">
        <f t="shared" si="50"/>
        <v>0.10251798561151079</v>
      </c>
      <c r="U37" s="5">
        <v>91</v>
      </c>
      <c r="V37" s="5">
        <v>12</v>
      </c>
      <c r="W37" s="5">
        <v>13</v>
      </c>
      <c r="X37" s="5"/>
      <c r="Y37" s="2">
        <f t="shared" si="52"/>
        <v>7.9136690647482008E-2</v>
      </c>
      <c r="Z37" s="2">
        <f t="shared" si="53"/>
        <v>0.12410071942446044</v>
      </c>
      <c r="AA37" s="5"/>
      <c r="AB37" s="2">
        <f t="shared" si="54"/>
        <v>9.3525179856115109E-2</v>
      </c>
      <c r="AC37" s="2">
        <f t="shared" si="55"/>
        <v>0.16187050359712229</v>
      </c>
      <c r="AD37" s="5"/>
      <c r="AE37" s="4">
        <v>98</v>
      </c>
      <c r="AF37" s="4">
        <v>16</v>
      </c>
      <c r="AG37" s="4">
        <v>22</v>
      </c>
      <c r="AH37" s="4"/>
      <c r="AI37" s="5">
        <v>101</v>
      </c>
      <c r="AJ37" s="5">
        <v>23</v>
      </c>
      <c r="AK37">
        <v>38</v>
      </c>
      <c r="AL37" s="4">
        <v>37</v>
      </c>
      <c r="AM37" s="4">
        <v>57</v>
      </c>
      <c r="AN37" s="4"/>
      <c r="AO37">
        <v>44</v>
      </c>
      <c r="AP37">
        <v>69</v>
      </c>
      <c r="AQ37"/>
      <c r="AR37">
        <v>52</v>
      </c>
      <c r="AS37">
        <v>90</v>
      </c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ht="17" thickTop="1" x14ac:dyDescent="0.2">
      <c r="B38" s="15" t="s">
        <v>16</v>
      </c>
      <c r="F38">
        <v>432</v>
      </c>
      <c r="G38" s="2">
        <f t="shared" si="57"/>
        <v>0.16666666666666666</v>
      </c>
      <c r="H38" s="2">
        <f t="shared" si="57"/>
        <v>2.0833333333333332E-2</v>
      </c>
      <c r="I38" s="2">
        <f>(W38-V38)/V38</f>
        <v>0</v>
      </c>
      <c r="J38" s="2"/>
      <c r="K38" s="2">
        <f t="shared" si="45"/>
        <v>0.18287037037037038</v>
      </c>
      <c r="L38" s="2">
        <f t="shared" si="46"/>
        <v>2.3148148148148147E-2</v>
      </c>
      <c r="M38" s="2">
        <f t="shared" si="47"/>
        <v>2.3148148148148147E-2</v>
      </c>
      <c r="N38" s="2"/>
      <c r="O38" s="2">
        <f t="shared" si="58"/>
        <v>0.18518518518518517</v>
      </c>
      <c r="P38" s="2">
        <f t="shared" si="59"/>
        <v>3.9351851851851853E-2</v>
      </c>
      <c r="Q38" s="2">
        <f t="shared" si="60"/>
        <v>3.9351851851851853E-2</v>
      </c>
      <c r="R38" s="2"/>
      <c r="S38" s="2">
        <f t="shared" si="49"/>
        <v>4.1666666666666664E-2</v>
      </c>
      <c r="T38" s="2">
        <f t="shared" si="50"/>
        <v>4.3981481481481483E-2</v>
      </c>
      <c r="U38" s="5">
        <v>72</v>
      </c>
      <c r="V38" s="5">
        <v>9</v>
      </c>
      <c r="W38" s="5">
        <v>9</v>
      </c>
      <c r="X38" s="5"/>
      <c r="Y38" s="2">
        <f t="shared" si="52"/>
        <v>5.5555555555555552E-2</v>
      </c>
      <c r="Z38" s="2">
        <f t="shared" si="53"/>
        <v>6.7129629629629636E-2</v>
      </c>
      <c r="AA38" s="5"/>
      <c r="AB38" s="2">
        <f t="shared" si="54"/>
        <v>6.0185185185185182E-2</v>
      </c>
      <c r="AC38" s="2">
        <f t="shared" si="55"/>
        <v>7.6388888888888895E-2</v>
      </c>
      <c r="AD38" s="5"/>
      <c r="AE38" s="4">
        <v>79</v>
      </c>
      <c r="AF38" s="4">
        <v>10</v>
      </c>
      <c r="AG38" s="4">
        <v>10</v>
      </c>
      <c r="AH38" s="4"/>
      <c r="AI38" s="5">
        <v>80</v>
      </c>
      <c r="AJ38" s="5">
        <v>17</v>
      </c>
      <c r="AK38">
        <v>17</v>
      </c>
      <c r="AL38" s="4">
        <v>18</v>
      </c>
      <c r="AM38" s="4">
        <v>19</v>
      </c>
      <c r="AN38" s="4"/>
      <c r="AO38">
        <v>24</v>
      </c>
      <c r="AP38">
        <v>29</v>
      </c>
      <c r="AR38">
        <v>26</v>
      </c>
      <c r="AS38">
        <v>33</v>
      </c>
    </row>
    <row r="39" spans="1:57" x14ac:dyDescent="0.2">
      <c r="B39" s="16" t="s">
        <v>17</v>
      </c>
      <c r="C39" s="8"/>
      <c r="D39" s="8"/>
      <c r="E39" s="8"/>
      <c r="F39" s="8">
        <v>64</v>
      </c>
      <c r="G39" s="9">
        <f t="shared" si="57"/>
        <v>9.375E-2</v>
      </c>
      <c r="H39" s="9">
        <f t="shared" si="57"/>
        <v>0</v>
      </c>
      <c r="I39" s="2">
        <v>0</v>
      </c>
      <c r="J39" s="2"/>
      <c r="K39" s="2">
        <f t="shared" si="45"/>
        <v>9.375E-2</v>
      </c>
      <c r="L39" s="2">
        <f t="shared" si="46"/>
        <v>1.5625E-2</v>
      </c>
      <c r="M39" s="2">
        <f t="shared" si="47"/>
        <v>3.125E-2</v>
      </c>
      <c r="N39" s="2"/>
      <c r="O39" s="2">
        <f t="shared" si="58"/>
        <v>9.375E-2</v>
      </c>
      <c r="P39" s="2">
        <f t="shared" si="59"/>
        <v>1.5625E-2</v>
      </c>
      <c r="Q39" s="2">
        <f t="shared" si="60"/>
        <v>3.125E-2</v>
      </c>
      <c r="R39" s="2"/>
      <c r="S39" s="2">
        <f t="shared" si="49"/>
        <v>1.5625E-2</v>
      </c>
      <c r="T39" s="2">
        <f t="shared" si="50"/>
        <v>3.125E-2</v>
      </c>
      <c r="U39" s="5">
        <v>6</v>
      </c>
      <c r="V39" s="5">
        <v>0</v>
      </c>
      <c r="W39" s="5">
        <v>0</v>
      </c>
      <c r="X39" s="5"/>
      <c r="Y39" s="2">
        <f t="shared" si="52"/>
        <v>3.125E-2</v>
      </c>
      <c r="Z39" s="2">
        <f t="shared" si="53"/>
        <v>4.6875E-2</v>
      </c>
      <c r="AA39" s="5"/>
      <c r="AB39" s="2">
        <f t="shared" si="54"/>
        <v>3.125E-2</v>
      </c>
      <c r="AC39" s="2">
        <f t="shared" si="55"/>
        <v>4.6875E-2</v>
      </c>
      <c r="AD39" s="5"/>
      <c r="AE39" s="4">
        <v>6</v>
      </c>
      <c r="AF39" s="4">
        <v>1</v>
      </c>
      <c r="AG39" s="4">
        <v>2</v>
      </c>
      <c r="AH39" s="4"/>
      <c r="AI39" s="5">
        <v>6</v>
      </c>
      <c r="AJ39" s="5">
        <v>1</v>
      </c>
      <c r="AK39">
        <v>2</v>
      </c>
      <c r="AL39" s="4">
        <v>1</v>
      </c>
      <c r="AM39" s="4">
        <v>2</v>
      </c>
      <c r="AN39" s="4"/>
      <c r="AO39">
        <v>2</v>
      </c>
      <c r="AP39">
        <v>3</v>
      </c>
      <c r="AR39">
        <v>2</v>
      </c>
      <c r="AS39">
        <v>3</v>
      </c>
    </row>
    <row r="40" spans="1:57" x14ac:dyDescent="0.2">
      <c r="B40" s="17" t="s">
        <v>11</v>
      </c>
      <c r="F40">
        <v>789</v>
      </c>
      <c r="G40" s="2">
        <f t="shared" si="57"/>
        <v>0.16096324461343473</v>
      </c>
      <c r="H40" s="2">
        <f t="shared" si="57"/>
        <v>2.1546261089987327E-2</v>
      </c>
      <c r="I40" s="2">
        <f>(W40-V40)/V40</f>
        <v>5.8823529411764705E-2</v>
      </c>
      <c r="J40" s="2"/>
      <c r="K40" s="2">
        <f t="shared" si="45"/>
        <v>0.17490494296577946</v>
      </c>
      <c r="L40" s="2">
        <f t="shared" si="46"/>
        <v>2.6615969581749048E-2</v>
      </c>
      <c r="M40" s="2">
        <f t="shared" si="47"/>
        <v>3.1685678073510776E-2</v>
      </c>
      <c r="N40" s="2"/>
      <c r="O40" s="2">
        <f t="shared" si="58"/>
        <v>0.17997465145754118</v>
      </c>
      <c r="P40" s="2">
        <f t="shared" si="59"/>
        <v>4.0557667934093787E-2</v>
      </c>
      <c r="Q40" s="2">
        <f t="shared" si="60"/>
        <v>5.5766793409378963E-2</v>
      </c>
      <c r="R40" s="2"/>
      <c r="S40" s="2">
        <f t="shared" si="49"/>
        <v>5.0697084917617236E-2</v>
      </c>
      <c r="T40" s="2">
        <f t="shared" si="50"/>
        <v>7.2243346007604556E-2</v>
      </c>
      <c r="U40" s="5">
        <v>127</v>
      </c>
      <c r="V40" s="5">
        <v>17</v>
      </c>
      <c r="W40" s="5">
        <v>18</v>
      </c>
      <c r="X40" s="5"/>
      <c r="Y40" s="2">
        <f t="shared" si="52"/>
        <v>6.3371356147021551E-2</v>
      </c>
      <c r="Z40" s="2">
        <f t="shared" si="53"/>
        <v>9.378960709759189E-2</v>
      </c>
      <c r="AA40" s="5"/>
      <c r="AB40" s="2">
        <f t="shared" si="54"/>
        <v>7.0975918884664133E-2</v>
      </c>
      <c r="AC40" s="2">
        <f t="shared" si="55"/>
        <v>0.11533586818757921</v>
      </c>
      <c r="AD40" s="5"/>
      <c r="AE40">
        <v>138</v>
      </c>
      <c r="AF40">
        <v>21</v>
      </c>
      <c r="AG40" s="4">
        <v>25</v>
      </c>
      <c r="AH40" s="4"/>
      <c r="AI40" s="5">
        <v>142</v>
      </c>
      <c r="AJ40">
        <v>32</v>
      </c>
      <c r="AK40">
        <v>44</v>
      </c>
      <c r="AL40" s="4">
        <v>40</v>
      </c>
      <c r="AM40" s="4">
        <v>57</v>
      </c>
      <c r="AN40" s="4"/>
      <c r="AO40">
        <v>50</v>
      </c>
      <c r="AP40">
        <v>74</v>
      </c>
      <c r="AR40">
        <v>56</v>
      </c>
      <c r="AS40">
        <v>91</v>
      </c>
    </row>
    <row r="41" spans="1:57" x14ac:dyDescent="0.2">
      <c r="B41" s="17" t="s">
        <v>12</v>
      </c>
      <c r="F41">
        <v>263</v>
      </c>
      <c r="G41" s="2">
        <f t="shared" si="57"/>
        <v>0.1596958174904943</v>
      </c>
      <c r="H41" s="2">
        <f t="shared" si="57"/>
        <v>1.5209125475285171E-2</v>
      </c>
      <c r="I41" s="2">
        <f>(W41-V41)/V41</f>
        <v>0</v>
      </c>
      <c r="J41" s="2"/>
      <c r="K41" s="2">
        <f t="shared" si="45"/>
        <v>0.17110266159695817</v>
      </c>
      <c r="L41" s="2">
        <f t="shared" si="46"/>
        <v>2.2813688212927757E-2</v>
      </c>
      <c r="M41" s="2">
        <f t="shared" si="47"/>
        <v>3.4220532319391636E-2</v>
      </c>
      <c r="N41" s="2"/>
      <c r="O41" s="2">
        <f t="shared" si="58"/>
        <v>0.17110266159695817</v>
      </c>
      <c r="P41" s="2">
        <f t="shared" si="59"/>
        <v>3.4220532319391636E-2</v>
      </c>
      <c r="Q41" s="2">
        <f t="shared" si="60"/>
        <v>4.9429657794676805E-2</v>
      </c>
      <c r="R41" s="2"/>
      <c r="S41" s="2">
        <f t="shared" si="49"/>
        <v>6.0836501901140684E-2</v>
      </c>
      <c r="T41" s="2">
        <f t="shared" si="50"/>
        <v>7.9847908745247151E-2</v>
      </c>
      <c r="U41" s="5">
        <v>42</v>
      </c>
      <c r="V41" s="5">
        <v>4</v>
      </c>
      <c r="W41" s="5">
        <v>4</v>
      </c>
      <c r="X41" s="5"/>
      <c r="Y41" s="2">
        <f t="shared" si="52"/>
        <v>7.6045627376425853E-2</v>
      </c>
      <c r="Z41" s="2">
        <f t="shared" si="53"/>
        <v>0.10266159695817491</v>
      </c>
      <c r="AA41" s="5"/>
      <c r="AB41" s="2">
        <f t="shared" si="54"/>
        <v>9.125475285171103E-2</v>
      </c>
      <c r="AC41" s="2">
        <f t="shared" si="55"/>
        <v>0.13307984790874525</v>
      </c>
      <c r="AD41" s="5"/>
      <c r="AE41">
        <v>45</v>
      </c>
      <c r="AF41">
        <v>6</v>
      </c>
      <c r="AG41" s="4">
        <v>9</v>
      </c>
      <c r="AH41" s="4"/>
      <c r="AI41" s="5">
        <v>45</v>
      </c>
      <c r="AJ41">
        <v>9</v>
      </c>
      <c r="AK41">
        <v>13</v>
      </c>
      <c r="AL41" s="4">
        <v>16</v>
      </c>
      <c r="AM41" s="4">
        <v>21</v>
      </c>
      <c r="AN41" s="4"/>
      <c r="AO41">
        <v>20</v>
      </c>
      <c r="AP41">
        <v>27</v>
      </c>
      <c r="AR41">
        <v>24</v>
      </c>
      <c r="AS41">
        <v>35</v>
      </c>
    </row>
    <row r="42" spans="1:57" x14ac:dyDescent="0.2">
      <c r="B42" s="15" t="s">
        <v>48</v>
      </c>
      <c r="F42">
        <v>587</v>
      </c>
      <c r="G42" s="2"/>
      <c r="H42" s="2"/>
      <c r="I42" s="2"/>
      <c r="J42" s="2"/>
      <c r="K42" s="2">
        <f t="shared" si="45"/>
        <v>0.20102214650766609</v>
      </c>
      <c r="L42" s="2">
        <f t="shared" si="46"/>
        <v>3.9182282793867124E-2</v>
      </c>
      <c r="M42" s="2">
        <f t="shared" si="47"/>
        <v>5.1107325383304938E-2</v>
      </c>
      <c r="N42" s="2"/>
      <c r="O42" s="2">
        <f t="shared" si="58"/>
        <v>0.20783645655877342</v>
      </c>
      <c r="P42" s="2">
        <f t="shared" si="59"/>
        <v>5.7921635434412269E-2</v>
      </c>
      <c r="Q42" s="2">
        <f t="shared" si="60"/>
        <v>8.5178875638841564E-2</v>
      </c>
      <c r="R42" s="2"/>
      <c r="S42" s="2">
        <f t="shared" si="49"/>
        <v>8.006814310051108E-2</v>
      </c>
      <c r="T42" s="2">
        <f t="shared" si="50"/>
        <v>0.11754684838160136</v>
      </c>
      <c r="U42" s="5"/>
      <c r="V42" s="5"/>
      <c r="W42" s="5"/>
      <c r="X42" s="5"/>
      <c r="Y42" s="2">
        <f t="shared" si="52"/>
        <v>9.7103918228279393E-2</v>
      </c>
      <c r="Z42" s="2">
        <f t="shared" si="53"/>
        <v>0.1465076660988075</v>
      </c>
      <c r="AA42" s="5"/>
      <c r="AB42" s="2">
        <f t="shared" si="54"/>
        <v>0.11243611584327087</v>
      </c>
      <c r="AC42" s="2">
        <f t="shared" si="55"/>
        <v>0.18568994889267462</v>
      </c>
      <c r="AD42" s="5"/>
      <c r="AE42" s="4">
        <v>118</v>
      </c>
      <c r="AF42" s="4">
        <v>23</v>
      </c>
      <c r="AG42" s="4">
        <v>30</v>
      </c>
      <c r="AH42" s="4"/>
      <c r="AI42" s="5">
        <v>122</v>
      </c>
      <c r="AJ42">
        <v>34</v>
      </c>
      <c r="AK42">
        <v>50</v>
      </c>
      <c r="AL42" s="4">
        <v>47</v>
      </c>
      <c r="AM42" s="4">
        <v>69</v>
      </c>
      <c r="AN42" s="4"/>
      <c r="AO42">
        <v>57</v>
      </c>
      <c r="AP42">
        <v>86</v>
      </c>
      <c r="AR42">
        <v>66</v>
      </c>
      <c r="AS42">
        <v>109</v>
      </c>
    </row>
    <row r="43" spans="1:57" x14ac:dyDescent="0.2">
      <c r="B43" s="15" t="s">
        <v>49</v>
      </c>
      <c r="F43">
        <v>465</v>
      </c>
      <c r="G43" s="2"/>
      <c r="H43" s="2"/>
      <c r="I43" s="2"/>
      <c r="J43" s="2"/>
      <c r="K43" s="2">
        <f t="shared" si="45"/>
        <v>0.13978494623655913</v>
      </c>
      <c r="L43" s="2">
        <f t="shared" si="46"/>
        <v>8.6021505376344086E-3</v>
      </c>
      <c r="M43" s="2">
        <f t="shared" si="47"/>
        <v>8.6021505376344086E-3</v>
      </c>
      <c r="N43" s="2"/>
      <c r="O43" s="2">
        <f t="shared" si="58"/>
        <v>0.13978494623655913</v>
      </c>
      <c r="P43" s="2">
        <f t="shared" si="59"/>
        <v>1.5053763440860216E-2</v>
      </c>
      <c r="Q43" s="2">
        <f t="shared" si="60"/>
        <v>1.5053763440860216E-2</v>
      </c>
      <c r="S43" s="2">
        <f t="shared" si="49"/>
        <v>1.935483870967742E-2</v>
      </c>
      <c r="T43" s="2">
        <f t="shared" si="50"/>
        <v>1.935483870967742E-2</v>
      </c>
      <c r="U43" s="5"/>
      <c r="V43" s="5"/>
      <c r="W43" s="5"/>
      <c r="X43" s="5"/>
      <c r="Y43" s="2">
        <f t="shared" si="52"/>
        <v>2.7956989247311829E-2</v>
      </c>
      <c r="Z43" s="2">
        <f t="shared" si="53"/>
        <v>3.2258064516129031E-2</v>
      </c>
      <c r="AA43" s="5"/>
      <c r="AB43" s="2">
        <f t="shared" si="54"/>
        <v>3.0107526881720432E-2</v>
      </c>
      <c r="AC43" s="2">
        <f t="shared" si="55"/>
        <v>3.6559139784946237E-2</v>
      </c>
      <c r="AD43" s="5"/>
      <c r="AE43" s="4">
        <v>65</v>
      </c>
      <c r="AF43" s="4">
        <v>4</v>
      </c>
      <c r="AG43" s="4">
        <v>4</v>
      </c>
      <c r="AH43" s="4"/>
      <c r="AI43">
        <v>65</v>
      </c>
      <c r="AJ43">
        <v>7</v>
      </c>
      <c r="AK43">
        <v>7</v>
      </c>
      <c r="AL43" s="4">
        <v>9</v>
      </c>
      <c r="AM43" s="4">
        <v>9</v>
      </c>
      <c r="AO43">
        <v>13</v>
      </c>
      <c r="AP43">
        <v>15</v>
      </c>
      <c r="AR43">
        <v>14</v>
      </c>
      <c r="AS43">
        <v>17</v>
      </c>
    </row>
    <row r="44" spans="1:57" x14ac:dyDescent="0.2">
      <c r="B44" s="17" t="s">
        <v>47</v>
      </c>
      <c r="F44">
        <v>294</v>
      </c>
      <c r="G44" s="2"/>
      <c r="H44" s="2"/>
      <c r="I44" s="2"/>
      <c r="J44" s="2"/>
      <c r="K44" s="2">
        <f t="shared" si="45"/>
        <v>0.20068027210884354</v>
      </c>
      <c r="L44" s="2">
        <f t="shared" si="46"/>
        <v>2.0408163265306121E-2</v>
      </c>
      <c r="M44" s="2">
        <f t="shared" si="47"/>
        <v>2.3809523809523808E-2</v>
      </c>
      <c r="N44" s="2"/>
      <c r="O44" s="2">
        <f t="shared" si="58"/>
        <v>0.20748299319727892</v>
      </c>
      <c r="P44" s="2">
        <f t="shared" si="59"/>
        <v>4.7619047619047616E-2</v>
      </c>
      <c r="Q44" s="2">
        <f t="shared" si="60"/>
        <v>5.4421768707482991E-2</v>
      </c>
      <c r="S44" s="2">
        <f t="shared" si="49"/>
        <v>5.7823129251700682E-2</v>
      </c>
      <c r="T44" s="2">
        <f t="shared" si="50"/>
        <v>6.8027210884353748E-2</v>
      </c>
      <c r="U44" s="5"/>
      <c r="V44" s="5"/>
      <c r="W44" s="5"/>
      <c r="X44" s="5"/>
      <c r="Y44" s="2">
        <f t="shared" si="52"/>
        <v>7.4829931972789115E-2</v>
      </c>
      <c r="Z44" s="2">
        <f t="shared" si="53"/>
        <v>9.5238095238095233E-2</v>
      </c>
      <c r="AA44" s="5"/>
      <c r="AB44" s="2">
        <f t="shared" si="54"/>
        <v>8.1632653061224483E-2</v>
      </c>
      <c r="AC44" s="2">
        <f t="shared" si="55"/>
        <v>0.11904761904761904</v>
      </c>
      <c r="AD44" s="5"/>
      <c r="AE44" s="4">
        <v>59</v>
      </c>
      <c r="AF44" s="4">
        <v>6</v>
      </c>
      <c r="AG44" s="4">
        <v>7</v>
      </c>
      <c r="AH44" s="4"/>
      <c r="AI44">
        <v>61</v>
      </c>
      <c r="AJ44">
        <v>14</v>
      </c>
      <c r="AK44">
        <v>16</v>
      </c>
      <c r="AL44" s="4">
        <v>17</v>
      </c>
      <c r="AM44" s="4">
        <v>20</v>
      </c>
      <c r="AO44">
        <v>22</v>
      </c>
      <c r="AP44">
        <v>28</v>
      </c>
      <c r="AR44">
        <v>24</v>
      </c>
      <c r="AS44">
        <v>35</v>
      </c>
    </row>
    <row r="45" spans="1:57" x14ac:dyDescent="0.2">
      <c r="B45" s="17" t="s">
        <v>50</v>
      </c>
      <c r="F45">
        <v>758</v>
      </c>
      <c r="G45" s="2"/>
      <c r="H45" s="2"/>
      <c r="I45" s="2"/>
      <c r="J45" s="2"/>
      <c r="K45" s="2">
        <f t="shared" si="45"/>
        <v>0.16358839050131926</v>
      </c>
      <c r="L45" s="2">
        <f t="shared" si="46"/>
        <v>2.7704485488126648E-2</v>
      </c>
      <c r="M45" s="2">
        <f t="shared" si="47"/>
        <v>3.5620052770448551E-2</v>
      </c>
      <c r="N45" s="2"/>
      <c r="O45" s="2">
        <f t="shared" si="58"/>
        <v>0.16622691292875991</v>
      </c>
      <c r="P45" s="2">
        <f t="shared" si="59"/>
        <v>3.5620052770448551E-2</v>
      </c>
      <c r="Q45" s="2">
        <f t="shared" si="60"/>
        <v>5.4089709762532981E-2</v>
      </c>
      <c r="S45" s="2">
        <f t="shared" si="49"/>
        <v>5.1451187335092345E-2</v>
      </c>
      <c r="T45" s="2">
        <f t="shared" si="50"/>
        <v>7.6517150395778361E-2</v>
      </c>
      <c r="U45" s="5"/>
      <c r="V45" s="5"/>
      <c r="W45" s="5"/>
      <c r="X45" s="5"/>
      <c r="Y45" s="2">
        <f t="shared" si="52"/>
        <v>6.3324538258575203E-2</v>
      </c>
      <c r="Z45" s="2">
        <f t="shared" si="53"/>
        <v>9.6306068601583111E-2</v>
      </c>
      <c r="AA45" s="5"/>
      <c r="AB45" s="2">
        <f t="shared" si="54"/>
        <v>7.3878627968337732E-2</v>
      </c>
      <c r="AC45" s="2">
        <f t="shared" si="55"/>
        <v>0.12005277044854881</v>
      </c>
      <c r="AD45" s="5"/>
      <c r="AE45" s="4">
        <v>124</v>
      </c>
      <c r="AF45" s="4">
        <v>21</v>
      </c>
      <c r="AG45" s="4">
        <v>27</v>
      </c>
      <c r="AH45" s="4"/>
      <c r="AI45">
        <v>126</v>
      </c>
      <c r="AJ45">
        <v>27</v>
      </c>
      <c r="AK45">
        <v>41</v>
      </c>
      <c r="AL45" s="4">
        <v>39</v>
      </c>
      <c r="AM45" s="4">
        <v>58</v>
      </c>
      <c r="AO45">
        <v>48</v>
      </c>
      <c r="AP45">
        <v>73</v>
      </c>
      <c r="AR45">
        <v>56</v>
      </c>
      <c r="AS45">
        <v>91</v>
      </c>
    </row>
    <row r="46" spans="1:57" x14ac:dyDescent="0.2">
      <c r="A46" t="s">
        <v>51</v>
      </c>
    </row>
  </sheetData>
  <mergeCells count="12">
    <mergeCell ref="S1:T1"/>
    <mergeCell ref="Y1:Z1"/>
    <mergeCell ref="AE1:AG1"/>
    <mergeCell ref="G1:H1"/>
    <mergeCell ref="K1:L1"/>
    <mergeCell ref="U1:V1"/>
    <mergeCell ref="O1:Q1"/>
    <mergeCell ref="AR1:AS1"/>
    <mergeCell ref="AB1:AC1"/>
    <mergeCell ref="AI1:AK1"/>
    <mergeCell ref="AL1:AM1"/>
    <mergeCell ref="AO1:AP1"/>
  </mergeCells>
  <conditionalFormatting sqref="G26:G30 G15:G19 G37:G41 G4:J4 G5:H12 I4:J19 I24:J30 I35:J35 I37:J4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30"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6:H3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3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max"/>
        <color rgb="FF63BE7B"/>
        <color rgb="FFFCFCFF"/>
      </colorScale>
    </cfRule>
  </conditionalFormatting>
  <conditionalFormatting sqref="H37:H41"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7:H4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H4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max"/>
        <color rgb="FF63BE7B"/>
        <color rgb="FFFCFCFF"/>
      </colorScale>
    </cfRule>
  </conditionalFormatting>
  <conditionalFormatting sqref="H26:H30 H15:H19 H4:J4 H5:H12 I4:J19 I24:J30 I35:J35 H37:J41">
    <cfRule type="colorScale" priority="198">
      <colorScale>
        <cfvo type="min"/>
        <cfvo type="max"/>
        <color rgb="FFFFEF9C"/>
        <color rgb="FF63BE7B"/>
      </colorScale>
    </cfRule>
  </conditionalFormatting>
  <conditionalFormatting sqref="H15:H19">
    <cfRule type="colorScale" priority="4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:H19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9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3">
      <colorScale>
        <cfvo type="min"/>
        <cfvo type="max"/>
        <color rgb="FF63BE7B"/>
        <color rgb="FFFCFCFF"/>
      </colorScale>
    </cfRule>
  </conditionalFormatting>
  <conditionalFormatting sqref="G5:H12 G4:J4 I4:J19 I24:J30 I35:J35 I37:J41">
    <cfRule type="colorScale" priority="4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19 G24:G30 G35 G37:G4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9 H24:H30 H35 H37:H41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2">
      <colorScale>
        <cfvo type="min"/>
        <cfvo type="max"/>
        <color rgb="FFFCFCFF"/>
        <color rgb="FFF8696B"/>
      </colorScale>
    </cfRule>
  </conditionalFormatting>
  <conditionalFormatting sqref="I4:J19 I24:J30 I35:J35 I37:J41">
    <cfRule type="colorScale" priority="474">
      <colorScale>
        <cfvo type="min"/>
        <cfvo type="max"/>
        <color rgb="FFFFEF9C"/>
        <color rgb="FF63BE7B"/>
      </colorScale>
    </cfRule>
  </conditionalFormatting>
  <conditionalFormatting sqref="H2:H19 H24:H30 H35 H37:H41">
    <cfRule type="colorScale" priority="4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:W1 AE1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0">
      <colorScale>
        <cfvo type="min"/>
        <cfvo type="max"/>
        <color rgb="FF63BE7B"/>
        <color rgb="FFFCFCFF"/>
      </colorScale>
    </cfRule>
  </conditionalFormatting>
  <conditionalFormatting sqref="G26:G30 O1 G15:G19 G37:G41 G5:H12 I4:J19 I24:J30 I35:J35 I37:J41 G3:J4 G1:N2 O2:S2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4">
      <colorScale>
        <cfvo type="min"/>
        <cfvo type="max"/>
        <color rgb="FF63BE7B"/>
        <color rgb="FFFCFCFF"/>
      </colorScale>
    </cfRule>
  </conditionalFormatting>
  <conditionalFormatting sqref="I4:I19 I24:I30 I35 I37:I41">
    <cfRule type="colorScale" priority="188">
      <colorScale>
        <cfvo type="min"/>
        <cfvo type="max"/>
        <color rgb="FFFFEF9C"/>
        <color rgb="FF63BE7B"/>
      </colorScale>
    </cfRule>
  </conditionalFormatting>
  <conditionalFormatting sqref="K4:K13 K15:K24 K26:K35 K37:K4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 L24 L4:L13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0:J2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J21">
    <cfRule type="colorScale" priority="176">
      <colorScale>
        <cfvo type="min"/>
        <cfvo type="max"/>
        <color rgb="FFFFEF9C"/>
        <color rgb="FF63BE7B"/>
      </colorScale>
    </cfRule>
  </conditionalFormatting>
  <conditionalFormatting sqref="G20:J21"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0:G2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1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9">
      <colorScale>
        <cfvo type="min"/>
        <cfvo type="max"/>
        <color rgb="FFFCFCFF"/>
        <color rgb="FFF8696B"/>
      </colorScale>
    </cfRule>
  </conditionalFormatting>
  <conditionalFormatting sqref="I20:J21">
    <cfRule type="colorScale" priority="180">
      <colorScale>
        <cfvo type="min"/>
        <cfvo type="max"/>
        <color rgb="FFFFEF9C"/>
        <color rgb="FF63BE7B"/>
      </colorScale>
    </cfRule>
  </conditionalFormatting>
  <conditionalFormatting sqref="H20:H21"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0:J2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max"/>
        <color rgb="FF63BE7B"/>
        <color rgb="FFFCFCFF"/>
      </colorScale>
    </cfRule>
  </conditionalFormatting>
  <conditionalFormatting sqref="I20:I21">
    <cfRule type="colorScale" priority="173">
      <colorScale>
        <cfvo type="min"/>
        <cfvo type="max"/>
        <color rgb="FFFFEF9C"/>
        <color rgb="FF63BE7B"/>
      </colorScale>
    </cfRule>
  </conditionalFormatting>
  <conditionalFormatting sqref="K20:K2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J3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J32">
    <cfRule type="colorScale" priority="162">
      <colorScale>
        <cfvo type="min"/>
        <cfvo type="max"/>
        <color rgb="FFFFEF9C"/>
        <color rgb="FF63BE7B"/>
      </colorScale>
    </cfRule>
  </conditionalFormatting>
  <conditionalFormatting sqref="G31:J32"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:G3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32"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5">
      <colorScale>
        <cfvo type="min"/>
        <cfvo type="max"/>
        <color rgb="FFFCFCFF"/>
        <color rgb="FFF8696B"/>
      </colorScale>
    </cfRule>
  </conditionalFormatting>
  <conditionalFormatting sqref="I31:J32">
    <cfRule type="colorScale" priority="166">
      <colorScale>
        <cfvo type="min"/>
        <cfvo type="max"/>
        <color rgb="FFFFEF9C"/>
        <color rgb="FF63BE7B"/>
      </colorScale>
    </cfRule>
  </conditionalFormatting>
  <conditionalFormatting sqref="H31:H32"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:J3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max"/>
        <color rgb="FF63BE7B"/>
        <color rgb="FFFCFCFF"/>
      </colorScale>
    </cfRule>
  </conditionalFormatting>
  <conditionalFormatting sqref="I31:I32">
    <cfRule type="colorScale" priority="159">
      <colorScale>
        <cfvo type="min"/>
        <cfvo type="max"/>
        <color rgb="FFFFEF9C"/>
        <color rgb="FF63BE7B"/>
      </colorScale>
    </cfRule>
  </conditionalFormatting>
  <conditionalFormatting sqref="K31:K3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J4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J43">
    <cfRule type="colorScale" priority="148">
      <colorScale>
        <cfvo type="min"/>
        <cfvo type="max"/>
        <color rgb="FFFFEF9C"/>
        <color rgb="FF63BE7B"/>
      </colorScale>
    </cfRule>
  </conditionalFormatting>
  <conditionalFormatting sqref="G42:J43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2:G4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H43"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1">
      <colorScale>
        <cfvo type="min"/>
        <cfvo type="max"/>
        <color rgb="FFFCFCFF"/>
        <color rgb="FFF8696B"/>
      </colorScale>
    </cfRule>
  </conditionalFormatting>
  <conditionalFormatting sqref="I42:J43">
    <cfRule type="colorScale" priority="152">
      <colorScale>
        <cfvo type="min"/>
        <cfvo type="max"/>
        <color rgb="FFFFEF9C"/>
        <color rgb="FF63BE7B"/>
      </colorScale>
    </cfRule>
  </conditionalFormatting>
  <conditionalFormatting sqref="H42:H43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2:J4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max"/>
        <color rgb="FF63BE7B"/>
        <color rgb="FFFCFCFF"/>
      </colorScale>
    </cfRule>
  </conditionalFormatting>
  <conditionalFormatting sqref="I42:I43">
    <cfRule type="colorScale" priority="145">
      <colorScale>
        <cfvo type="min"/>
        <cfvo type="max"/>
        <color rgb="FFFFEF9C"/>
        <color rgb="FF63BE7B"/>
      </colorScale>
    </cfRule>
  </conditionalFormatting>
  <conditionalFormatting sqref="K42:K4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J2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J23">
    <cfRule type="colorScale" priority="134">
      <colorScale>
        <cfvo type="min"/>
        <cfvo type="max"/>
        <color rgb="FFFFEF9C"/>
        <color rgb="FF63BE7B"/>
      </colorScale>
    </cfRule>
  </conditionalFormatting>
  <conditionalFormatting sqref="G22:J23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2:G2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3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max"/>
        <color rgb="FFFCFCFF"/>
        <color rgb="FFF8696B"/>
      </colorScale>
    </cfRule>
  </conditionalFormatting>
  <conditionalFormatting sqref="I22:J23">
    <cfRule type="colorScale" priority="138">
      <colorScale>
        <cfvo type="min"/>
        <cfvo type="max"/>
        <color rgb="FFFFEF9C"/>
        <color rgb="FF63BE7B"/>
      </colorScale>
    </cfRule>
  </conditionalFormatting>
  <conditionalFormatting sqref="H22:H23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2:J2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max"/>
        <color rgb="FF63BE7B"/>
        <color rgb="FFFCFCFF"/>
      </colorScale>
    </cfRule>
  </conditionalFormatting>
  <conditionalFormatting sqref="I22:I23">
    <cfRule type="colorScale" priority="131">
      <colorScale>
        <cfvo type="min"/>
        <cfvo type="max"/>
        <color rgb="FFFFEF9C"/>
        <color rgb="FF63BE7B"/>
      </colorScale>
    </cfRule>
  </conditionalFormatting>
  <conditionalFormatting sqref="G33:J3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J34">
    <cfRule type="colorScale" priority="120">
      <colorScale>
        <cfvo type="min"/>
        <cfvo type="max"/>
        <color rgb="FFFFEF9C"/>
        <color rgb="FF63BE7B"/>
      </colorScale>
    </cfRule>
  </conditionalFormatting>
  <conditionalFormatting sqref="G33:J34"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G3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34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max"/>
        <color rgb="FFFCFCFF"/>
        <color rgb="FFF8696B"/>
      </colorScale>
    </cfRule>
  </conditionalFormatting>
  <conditionalFormatting sqref="I33:J34">
    <cfRule type="colorScale" priority="124">
      <colorScale>
        <cfvo type="min"/>
        <cfvo type="max"/>
        <color rgb="FFFFEF9C"/>
        <color rgb="FF63BE7B"/>
      </colorScale>
    </cfRule>
  </conditionalFormatting>
  <conditionalFormatting sqref="H33:H34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J3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max"/>
        <color rgb="FF63BE7B"/>
        <color rgb="FFFCFCFF"/>
      </colorScale>
    </cfRule>
  </conditionalFormatting>
  <conditionalFormatting sqref="I33:I34">
    <cfRule type="colorScale" priority="117">
      <colorScale>
        <cfvo type="min"/>
        <cfvo type="max"/>
        <color rgb="FFFFEF9C"/>
        <color rgb="FF63BE7B"/>
      </colorScale>
    </cfRule>
  </conditionalFormatting>
  <conditionalFormatting sqref="K33:K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J4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J45">
    <cfRule type="colorScale" priority="106">
      <colorScale>
        <cfvo type="min"/>
        <cfvo type="max"/>
        <color rgb="FFFFEF9C"/>
        <color rgb="FF63BE7B"/>
      </colorScale>
    </cfRule>
  </conditionalFormatting>
  <conditionalFormatting sqref="G44:J45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:G4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5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max"/>
        <color rgb="FFFCFCFF"/>
        <color rgb="FFF8696B"/>
      </colorScale>
    </cfRule>
  </conditionalFormatting>
  <conditionalFormatting sqref="I44:J45">
    <cfRule type="colorScale" priority="110">
      <colorScale>
        <cfvo type="min"/>
        <cfvo type="max"/>
        <color rgb="FFFFEF9C"/>
        <color rgb="FF63BE7B"/>
      </colorScale>
    </cfRule>
  </conditionalFormatting>
  <conditionalFormatting sqref="H44:H45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4:J4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max"/>
        <color rgb="FF63BE7B"/>
        <color rgb="FFFCFCFF"/>
      </colorScale>
    </cfRule>
  </conditionalFormatting>
  <conditionalFormatting sqref="I44:I45">
    <cfRule type="colorScale" priority="103">
      <colorScale>
        <cfvo type="min"/>
        <cfvo type="max"/>
        <color rgb="FFFFEF9C"/>
        <color rgb="FF63BE7B"/>
      </colorScale>
    </cfRule>
  </conditionalFormatting>
  <conditionalFormatting sqref="K44:K4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 L35 L4:L13">
    <cfRule type="colorScale" priority="95">
      <colorScale>
        <cfvo type="min"/>
        <cfvo type="max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{493225E8-5D1C-4C4C-B247-3EAFFD15FAAD}</x14:id>
        </ext>
      </extLst>
    </cfRule>
  </conditionalFormatting>
  <conditionalFormatting sqref="K4:K13 K15:K24 K26:K35 K37:K45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{4A1DA03B-2FBC-2841-9D34-B7253CE26258}</x14:id>
        </ext>
      </extLst>
    </cfRule>
  </conditionalFormatting>
  <conditionalFormatting sqref="L24 L35 L4:L1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{B15B7EC0-FA93-2A40-AF4C-FFA8F26E20C9}</x14:id>
        </ext>
      </extLst>
    </cfRule>
  </conditionalFormatting>
  <conditionalFormatting sqref="AL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max"/>
        <color rgb="FF63BE7B"/>
        <color rgb="FFFCFCFF"/>
      </colorScale>
    </cfRule>
  </conditionalFormatting>
  <conditionalFormatting sqref="O4:R12 M4:M12 K3:Q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R12 M4:M12 K3:Q3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{245C33CC-CF0C-CE45-AC0C-C21CA9DFF3EC}</x14:id>
        </ext>
      </extLst>
    </cfRule>
  </conditionalFormatting>
  <conditionalFormatting sqref="P15:Q23 R14:R2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Q23 R14:R22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{E0C1E113-7B75-E34F-B0C9-DB2294DA8292}</x14:id>
        </ext>
      </extLst>
    </cfRule>
  </conditionalFormatting>
  <conditionalFormatting sqref="M14:M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23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{B4806297-ACC3-B245-9CC9-3C40A7138F07}</x14:id>
        </ext>
      </extLst>
    </cfRule>
  </conditionalFormatting>
  <conditionalFormatting sqref="M25:M3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3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{BCF14DF1-836A-5F45-8A01-F0417578AE9B}</x14:id>
        </ext>
      </extLst>
    </cfRule>
  </conditionalFormatting>
  <conditionalFormatting sqref="M36:M4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45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{81EA1C53-80DF-FC49-9EA8-F0890F236556}</x14:id>
        </ext>
      </extLst>
    </cfRule>
  </conditionalFormatting>
  <conditionalFormatting sqref="S3:T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T12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{D6D97707-611B-9445-9502-7F6DF739D2CD}</x14:id>
        </ext>
      </extLst>
    </cfRule>
  </conditionalFormatting>
  <conditionalFormatting sqref="S14:S2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S23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{26AA6EB7-A03C-2C4E-BE03-2110D9C7F30A}</x14:id>
        </ext>
      </extLst>
    </cfRule>
  </conditionalFormatting>
  <conditionalFormatting sqref="S25:S3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:S34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{03F6F1C2-A196-C74B-BA31-0EC390F6442E}</x14:id>
        </ext>
      </extLst>
    </cfRule>
  </conditionalFormatting>
  <conditionalFormatting sqref="S36:S4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45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{16E16961-87AA-DE4A-9135-EB44DB45C670}</x14:id>
        </ext>
      </extLst>
    </cfRule>
  </conditionalFormatting>
  <conditionalFormatting sqref="R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{97D468B7-7889-D140-A4AF-B77A5CC3EF63}</x14:id>
        </ext>
      </extLst>
    </cfRule>
  </conditionalFormatting>
  <conditionalFormatting sqref="T14:T2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:T2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{D15A04E4-8BFB-CE49-AED8-4428AA9232D1}</x14:id>
        </ext>
      </extLst>
    </cfRule>
  </conditionalFormatting>
  <conditionalFormatting sqref="T25:T3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5:T35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{194E2B05-CAEB-5D4A-A97E-EAE8ECAD4F35}</x14:id>
        </ext>
      </extLst>
    </cfRule>
  </conditionalFormatting>
  <conditionalFormatting sqref="T36:T4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45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{540F31FE-D145-0C44-B8D5-E2F15C4D543E}</x14:id>
        </ext>
      </extLst>
    </cfRule>
  </conditionalFormatting>
  <conditionalFormatting sqref="Y3:Z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Z1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{0BF0D238-0066-5546-80C0-A9AFDC389FC3}</x14:id>
        </ext>
      </extLst>
    </cfRule>
  </conditionalFormatting>
  <conditionalFormatting sqref="Z14:Z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4:Z2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{38B78810-913A-B74C-8F67-05D51DA19659}</x14:id>
        </ext>
      </extLst>
    </cfRule>
  </conditionalFormatting>
  <conditionalFormatting sqref="Y14:Y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:Y23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{5CDAB08D-6C4B-8544-9482-45DB21786E7E}</x14:id>
        </ext>
      </extLst>
    </cfRule>
  </conditionalFormatting>
  <conditionalFormatting sqref="Y25:Y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Y34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{9BF6FEE2-27A8-E942-BA25-2CAEC718D6FF}</x14:id>
        </ext>
      </extLst>
    </cfRule>
  </conditionalFormatting>
  <conditionalFormatting sqref="Z25:Z3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:Z34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{4B740BDD-5F5F-A640-83DC-CDC84874C9B1}</x14:id>
        </ext>
      </extLst>
    </cfRule>
  </conditionalFormatting>
  <conditionalFormatting sqref="Z36:Z4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6:Z45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{A45328F1-FE2A-4C48-86DD-CC7D11B60ABD}</x14:id>
        </ext>
      </extLst>
    </cfRule>
  </conditionalFormatting>
  <conditionalFormatting sqref="AR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AB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max"/>
        <color rgb="FF63BE7B"/>
        <color rgb="FFFCFCFF"/>
      </colorScale>
    </cfRule>
  </conditionalFormatting>
  <conditionalFormatting sqref="AC3:AC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1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{E147B316-C178-E546-92F9-CC943091FC30}</x14:id>
        </ext>
      </extLst>
    </cfRule>
  </conditionalFormatting>
  <conditionalFormatting sqref="AB3:AB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1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{6B1419E8-9BF1-7743-B272-006FEF87F18F}</x14:id>
        </ext>
      </extLst>
    </cfRule>
  </conditionalFormatting>
  <conditionalFormatting sqref="AB14:AB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:AB2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{8ADBA5CE-E4F7-9F4B-9F5F-D9EFA563E1E9}</x14:id>
        </ext>
      </extLst>
    </cfRule>
  </conditionalFormatting>
  <conditionalFormatting sqref="AC14:AC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:AC2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{C9CD1C09-2973-E14D-B8AB-3D0AFE710C06}</x14:id>
        </ext>
      </extLst>
    </cfRule>
  </conditionalFormatting>
  <conditionalFormatting sqref="AB25:AB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5:AB34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{F8AE3CC5-065A-5142-9157-553AC2489DE6}</x14:id>
        </ext>
      </extLst>
    </cfRule>
  </conditionalFormatting>
  <conditionalFormatting sqref="AC25:AC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5:AC3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{8C9B817B-855E-9041-922F-C47C86AF9748}</x14:id>
        </ext>
      </extLst>
    </cfRule>
  </conditionalFormatting>
  <conditionalFormatting sqref="AB36:AB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6:AB4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{B5B8F71B-0087-FB47-B2B7-9A74B70AFE29}</x14:id>
        </ext>
      </extLst>
    </cfRule>
  </conditionalFormatting>
  <conditionalFormatting sqref="AC36:AC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6:AC4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{61750416-2B5E-0F4F-BD31-9FAF68808A38}</x14:id>
        </ext>
      </extLst>
    </cfRule>
  </conditionalFormatting>
  <conditionalFormatting sqref="Y36:Y45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6:Y45">
    <cfRule type="dataBar" priority="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{E9117B90-34F7-974D-A99C-FD5BF80C578B}</x14:id>
        </ext>
      </extLst>
    </cfRule>
  </conditionalFormatting>
  <conditionalFormatting sqref="R24:R32 K25:L25 N25 O25:Q34 L26:L34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R32 K25:L25 N25 O25:Q34 L26:L34">
    <cfRule type="dataBar" priority="5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{716661DD-5F7B-CA43-BAE9-E9C7F9BF5687}</x14:id>
        </ext>
      </extLst>
    </cfRule>
  </conditionalFormatting>
  <conditionalFormatting sqref="R34:R42 K36:L36 N36 O36:Q45 L37:L45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:R42 K36:L36 N36 O36:Q45 L37:L45">
    <cfRule type="dataBar" priority="5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{181B0166-3629-5049-BDB2-1F54825C377D}</x14:id>
        </ext>
      </extLst>
    </cfRule>
  </conditionalFormatting>
  <conditionalFormatting sqref="O15:O23 K14:L14 N14:Q14 L15:L23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:O23 K14:L14 N14:Q14 L15:L23">
    <cfRule type="dataBar" priority="5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{0C7A06B5-7EAD-D143-B589-959BFC0797BA}</x14:id>
        </ext>
      </extLst>
    </cfRule>
  </conditionalFormatting>
  <conditionalFormatting sqref="L1:L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5:N19 M13 M24:N24 M35:N35 N26:N30 N37:N41 N4:N13">
    <cfRule type="colorScale" priority="610">
      <colorScale>
        <cfvo type="min"/>
        <cfvo type="max"/>
        <color rgb="FFFFEF9C"/>
        <color rgb="FF63BE7B"/>
      </colorScale>
    </cfRule>
  </conditionalFormatting>
  <conditionalFormatting sqref="N20:N21">
    <cfRule type="colorScale" priority="619">
      <colorScale>
        <cfvo type="min"/>
        <cfvo type="max"/>
        <color rgb="FFFFEF9C"/>
        <color rgb="FF63BE7B"/>
      </colorScale>
    </cfRule>
  </conditionalFormatting>
  <conditionalFormatting sqref="N31:N32">
    <cfRule type="colorScale" priority="620">
      <colorScale>
        <cfvo type="min"/>
        <cfvo type="max"/>
        <color rgb="FFFFEF9C"/>
        <color rgb="FF63BE7B"/>
      </colorScale>
    </cfRule>
  </conditionalFormatting>
  <conditionalFormatting sqref="N42:N43">
    <cfRule type="colorScale" priority="621">
      <colorScale>
        <cfvo type="min"/>
        <cfvo type="max"/>
        <color rgb="FFFFEF9C"/>
        <color rgb="FF63BE7B"/>
      </colorScale>
    </cfRule>
  </conditionalFormatting>
  <conditionalFormatting sqref="N22:N23">
    <cfRule type="colorScale" priority="622">
      <colorScale>
        <cfvo type="min"/>
        <cfvo type="max"/>
        <color rgb="FFFFEF9C"/>
        <color rgb="FF63BE7B"/>
      </colorScale>
    </cfRule>
  </conditionalFormatting>
  <conditionalFormatting sqref="N33:N34">
    <cfRule type="colorScale" priority="623">
      <colorScale>
        <cfvo type="min"/>
        <cfvo type="max"/>
        <color rgb="FFFFEF9C"/>
        <color rgb="FF63BE7B"/>
      </colorScale>
    </cfRule>
  </conditionalFormatting>
  <conditionalFormatting sqref="N44:N45">
    <cfRule type="colorScale" priority="62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225E8-5D1C-4C4C-B247-3EAFFD15FA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L24 L35 L4:L13</xm:sqref>
        </x14:conditionalFormatting>
        <x14:conditionalFormatting xmlns:xm="http://schemas.microsoft.com/office/excel/2006/main">
          <x14:cfRule type="dataBar" id="{4A1DA03B-2FBC-2841-9D34-B7253CE262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K4:K13 K15:K24 K26:K35 K37:K45</xm:sqref>
        </x14:conditionalFormatting>
        <x14:conditionalFormatting xmlns:xm="http://schemas.microsoft.com/office/excel/2006/main">
          <x14:cfRule type="dataBar" id="{B15B7EC0-FA93-2A40-AF4C-FFA8F26E20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L24 L35 L4:L13</xm:sqref>
        </x14:conditionalFormatting>
        <x14:conditionalFormatting xmlns:xm="http://schemas.microsoft.com/office/excel/2006/main">
          <x14:cfRule type="dataBar" id="{245C33CC-CF0C-CE45-AC0C-C21CA9DFF3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O4:R12 M4:M12 K3:Q3</xm:sqref>
        </x14:conditionalFormatting>
        <x14:conditionalFormatting xmlns:xm="http://schemas.microsoft.com/office/excel/2006/main">
          <x14:cfRule type="dataBar" id="{E0C1E113-7B75-E34F-B0C9-DB2294DA82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P15:Q23 R14:R22</xm:sqref>
        </x14:conditionalFormatting>
        <x14:conditionalFormatting xmlns:xm="http://schemas.microsoft.com/office/excel/2006/main">
          <x14:cfRule type="dataBar" id="{B4806297-ACC3-B245-9CC9-3C40A7138F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M14:M23</xm:sqref>
        </x14:conditionalFormatting>
        <x14:conditionalFormatting xmlns:xm="http://schemas.microsoft.com/office/excel/2006/main">
          <x14:cfRule type="dataBar" id="{BCF14DF1-836A-5F45-8A01-F0417578AE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M25:M34</xm:sqref>
        </x14:conditionalFormatting>
        <x14:conditionalFormatting xmlns:xm="http://schemas.microsoft.com/office/excel/2006/main">
          <x14:cfRule type="dataBar" id="{81EA1C53-80DF-FC49-9EA8-F0890F2365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M36:M45</xm:sqref>
        </x14:conditionalFormatting>
        <x14:conditionalFormatting xmlns:xm="http://schemas.microsoft.com/office/excel/2006/main">
          <x14:cfRule type="dataBar" id="{D6D97707-611B-9445-9502-7F6DF739D2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S3:T12</xm:sqref>
        </x14:conditionalFormatting>
        <x14:conditionalFormatting xmlns:xm="http://schemas.microsoft.com/office/excel/2006/main">
          <x14:cfRule type="dataBar" id="{26AA6EB7-A03C-2C4E-BE03-2110D9C7F3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S14:S23</xm:sqref>
        </x14:conditionalFormatting>
        <x14:conditionalFormatting xmlns:xm="http://schemas.microsoft.com/office/excel/2006/main">
          <x14:cfRule type="dataBar" id="{03F6F1C2-A196-C74B-BA31-0EC390F644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S25:S34</xm:sqref>
        </x14:conditionalFormatting>
        <x14:conditionalFormatting xmlns:xm="http://schemas.microsoft.com/office/excel/2006/main">
          <x14:cfRule type="dataBar" id="{16E16961-87AA-DE4A-9135-EB44DB45C6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S36:S45</xm:sqref>
        </x14:conditionalFormatting>
        <x14:conditionalFormatting xmlns:xm="http://schemas.microsoft.com/office/excel/2006/main">
          <x14:cfRule type="dataBar" id="{97D468B7-7889-D140-A4AF-B77A5CC3EF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D15A04E4-8BFB-CE49-AED8-4428AA9232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T14:T23</xm:sqref>
        </x14:conditionalFormatting>
        <x14:conditionalFormatting xmlns:xm="http://schemas.microsoft.com/office/excel/2006/main">
          <x14:cfRule type="dataBar" id="{194E2B05-CAEB-5D4A-A97E-EAE8ECAD4F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T25:T35</xm:sqref>
        </x14:conditionalFormatting>
        <x14:conditionalFormatting xmlns:xm="http://schemas.microsoft.com/office/excel/2006/main">
          <x14:cfRule type="dataBar" id="{540F31FE-D145-0C44-B8D5-E2F15C4D54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T36:T45</xm:sqref>
        </x14:conditionalFormatting>
        <x14:conditionalFormatting xmlns:xm="http://schemas.microsoft.com/office/excel/2006/main">
          <x14:cfRule type="dataBar" id="{0BF0D238-0066-5546-80C0-A9AFDC389F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Y3:Z12</xm:sqref>
        </x14:conditionalFormatting>
        <x14:conditionalFormatting xmlns:xm="http://schemas.microsoft.com/office/excel/2006/main">
          <x14:cfRule type="dataBar" id="{38B78810-913A-B74C-8F67-05D51DA196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Z14:Z23</xm:sqref>
        </x14:conditionalFormatting>
        <x14:conditionalFormatting xmlns:xm="http://schemas.microsoft.com/office/excel/2006/main">
          <x14:cfRule type="dataBar" id="{5CDAB08D-6C4B-8544-9482-45DB21786E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Y14:Y23</xm:sqref>
        </x14:conditionalFormatting>
        <x14:conditionalFormatting xmlns:xm="http://schemas.microsoft.com/office/excel/2006/main">
          <x14:cfRule type="dataBar" id="{9BF6FEE2-27A8-E942-BA25-2CAEC718D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Y25:Y34</xm:sqref>
        </x14:conditionalFormatting>
        <x14:conditionalFormatting xmlns:xm="http://schemas.microsoft.com/office/excel/2006/main">
          <x14:cfRule type="dataBar" id="{4B740BDD-5F5F-A640-83DC-CDC84874C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Z25:Z34</xm:sqref>
        </x14:conditionalFormatting>
        <x14:conditionalFormatting xmlns:xm="http://schemas.microsoft.com/office/excel/2006/main">
          <x14:cfRule type="dataBar" id="{A45328F1-FE2A-4C48-86DD-CC7D11B60A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Z36:Z45</xm:sqref>
        </x14:conditionalFormatting>
        <x14:conditionalFormatting xmlns:xm="http://schemas.microsoft.com/office/excel/2006/main">
          <x14:cfRule type="dataBar" id="{E147B316-C178-E546-92F9-CC943091F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AC3:AC12</xm:sqref>
        </x14:conditionalFormatting>
        <x14:conditionalFormatting xmlns:xm="http://schemas.microsoft.com/office/excel/2006/main">
          <x14:cfRule type="dataBar" id="{6B1419E8-9BF1-7743-B272-006FEF87F1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AB3:AB12</xm:sqref>
        </x14:conditionalFormatting>
        <x14:conditionalFormatting xmlns:xm="http://schemas.microsoft.com/office/excel/2006/main">
          <x14:cfRule type="dataBar" id="{8ADBA5CE-E4F7-9F4B-9F5F-D9EFA563E1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AB14:AB23</xm:sqref>
        </x14:conditionalFormatting>
        <x14:conditionalFormatting xmlns:xm="http://schemas.microsoft.com/office/excel/2006/main">
          <x14:cfRule type="dataBar" id="{C9CD1C09-2973-E14D-B8AB-3D0AFE710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AC14:AC23</xm:sqref>
        </x14:conditionalFormatting>
        <x14:conditionalFormatting xmlns:xm="http://schemas.microsoft.com/office/excel/2006/main">
          <x14:cfRule type="dataBar" id="{F8AE3CC5-065A-5142-9157-553AC2489D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AB25:AB34</xm:sqref>
        </x14:conditionalFormatting>
        <x14:conditionalFormatting xmlns:xm="http://schemas.microsoft.com/office/excel/2006/main">
          <x14:cfRule type="dataBar" id="{8C9B817B-855E-9041-922F-C47C86AF97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AC25:AC34</xm:sqref>
        </x14:conditionalFormatting>
        <x14:conditionalFormatting xmlns:xm="http://schemas.microsoft.com/office/excel/2006/main">
          <x14:cfRule type="dataBar" id="{B5B8F71B-0087-FB47-B2B7-9A74B70AFE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AB36:AB45</xm:sqref>
        </x14:conditionalFormatting>
        <x14:conditionalFormatting xmlns:xm="http://schemas.microsoft.com/office/excel/2006/main">
          <x14:cfRule type="dataBar" id="{61750416-2B5E-0F4F-BD31-9FAF68808A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AC36:AC45</xm:sqref>
        </x14:conditionalFormatting>
        <x14:conditionalFormatting xmlns:xm="http://schemas.microsoft.com/office/excel/2006/main">
          <x14:cfRule type="dataBar" id="{E9117B90-34F7-974D-A99C-FD5BF80C57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Y36:Y45</xm:sqref>
        </x14:conditionalFormatting>
        <x14:conditionalFormatting xmlns:xm="http://schemas.microsoft.com/office/excel/2006/main">
          <x14:cfRule type="dataBar" id="{716661DD-5F7B-CA43-BAE9-E9C7F9BF56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R24:R32 K25:L25 N25 O25:Q34 L26:L34</xm:sqref>
        </x14:conditionalFormatting>
        <x14:conditionalFormatting xmlns:xm="http://schemas.microsoft.com/office/excel/2006/main">
          <x14:cfRule type="dataBar" id="{181B0166-3629-5049-BDB2-1F54825C37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R34:R42 K36:L36 N36 O36:Q45 L37:L45</xm:sqref>
        </x14:conditionalFormatting>
        <x14:conditionalFormatting xmlns:xm="http://schemas.microsoft.com/office/excel/2006/main">
          <x14:cfRule type="dataBar" id="{0C7A06B5-7EAD-D143-B589-959BFC0797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O15:O23 K14:L14 N14:Q14 L15:L23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zoomScale="163" zoomScaleNormal="163" zoomScalePageLayoutView="163" workbookViewId="0">
      <selection activeCell="I12" sqref="I12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3" width="12.1640625" bestFit="1" customWidth="1"/>
    <col min="4" max="6" width="12.6640625" bestFit="1" customWidth="1"/>
  </cols>
  <sheetData>
    <row r="3" spans="1:7" x14ac:dyDescent="0.2">
      <c r="A3" s="36" t="s">
        <v>85</v>
      </c>
      <c r="B3" s="36" t="s">
        <v>86</v>
      </c>
    </row>
    <row r="4" spans="1:7" x14ac:dyDescent="0.2">
      <c r="A4" s="36" t="s">
        <v>87</v>
      </c>
      <c r="B4" s="37">
        <v>1</v>
      </c>
      <c r="C4" s="37">
        <v>2</v>
      </c>
      <c r="D4" s="37">
        <v>3</v>
      </c>
      <c r="E4" s="37">
        <v>4</v>
      </c>
      <c r="F4" s="37" t="s">
        <v>88</v>
      </c>
    </row>
    <row r="5" spans="1:7" x14ac:dyDescent="0.2">
      <c r="A5" s="38" t="s">
        <v>84</v>
      </c>
      <c r="B5" s="22">
        <v>0.22014119486549358</v>
      </c>
      <c r="C5" s="22">
        <v>0.2087566133991669</v>
      </c>
      <c r="D5" s="22">
        <v>0.10163898381865587</v>
      </c>
      <c r="E5" s="22">
        <v>5.0452684321287432E-2</v>
      </c>
      <c r="F5" s="22">
        <v>0.58098947640460386</v>
      </c>
      <c r="G5" s="35">
        <f>AVERAGE(B5:E5)</f>
        <v>0.14524736910115096</v>
      </c>
    </row>
    <row r="6" spans="1:7" x14ac:dyDescent="0.2">
      <c r="A6" s="38" t="s">
        <v>77</v>
      </c>
      <c r="B6" s="22">
        <v>0.53586125808347196</v>
      </c>
      <c r="C6" s="22">
        <v>0.25588376140251745</v>
      </c>
      <c r="D6" s="22">
        <v>0.27582846003898553</v>
      </c>
      <c r="E6" s="22">
        <v>-0.10000124202002214</v>
      </c>
      <c r="F6" s="22">
        <v>0.9675722375049528</v>
      </c>
      <c r="G6" s="35">
        <f t="shared" ref="G6:G14" si="0">AVERAGE(B6:E6)</f>
        <v>0.2418930593762382</v>
      </c>
    </row>
    <row r="7" spans="1:7" x14ac:dyDescent="0.2">
      <c r="A7" s="38" t="s">
        <v>78</v>
      </c>
      <c r="B7" s="22">
        <v>-0.1662790697674402</v>
      </c>
      <c r="C7" s="22">
        <v>6.594456833386779E-2</v>
      </c>
      <c r="D7" s="22">
        <v>-0.14890988372092739</v>
      </c>
      <c r="E7" s="22">
        <v>0.12955738934733552</v>
      </c>
      <c r="F7" s="22">
        <v>-0.1196869958071643</v>
      </c>
      <c r="G7" s="35">
        <f t="shared" si="0"/>
        <v>-2.9921748951791075E-2</v>
      </c>
    </row>
    <row r="8" spans="1:7" x14ac:dyDescent="0.2">
      <c r="A8" s="38" t="s">
        <v>76</v>
      </c>
      <c r="B8" s="22">
        <v>5.9300870023639769E-2</v>
      </c>
      <c r="C8" s="22">
        <v>5.7955306665332981E-2</v>
      </c>
      <c r="D8" s="22">
        <v>-4.0999449297302169E-2</v>
      </c>
      <c r="E8" s="22">
        <v>-3.3033911694998516E-2</v>
      </c>
      <c r="F8" s="22">
        <v>4.3222815696672065E-2</v>
      </c>
      <c r="G8" s="35">
        <f t="shared" si="0"/>
        <v>1.0805703924168016E-2</v>
      </c>
    </row>
    <row r="9" spans="1:7" x14ac:dyDescent="0.2">
      <c r="A9" s="38" t="s">
        <v>83</v>
      </c>
      <c r="B9" s="22">
        <v>0.70157068062828387</v>
      </c>
      <c r="C9" s="22">
        <v>0.4791769442543744</v>
      </c>
      <c r="D9" s="22">
        <v>0.40826690564911505</v>
      </c>
      <c r="E9" s="22">
        <v>0.36358746324320806</v>
      </c>
      <c r="F9" s="22">
        <v>1.9526019937749814</v>
      </c>
      <c r="G9" s="35">
        <f t="shared" si="0"/>
        <v>0.48815049844374536</v>
      </c>
    </row>
    <row r="10" spans="1:7" x14ac:dyDescent="0.2">
      <c r="A10" s="38" t="s">
        <v>79</v>
      </c>
      <c r="B10" s="22">
        <v>0.30608917364731997</v>
      </c>
      <c r="C10" s="22">
        <v>0.23449088329004628</v>
      </c>
      <c r="D10" s="22">
        <v>0.20840001914171083</v>
      </c>
      <c r="E10" s="22">
        <v>2.2056672917773978E-2</v>
      </c>
      <c r="F10" s="22">
        <v>0.77103674899685104</v>
      </c>
      <c r="G10" s="35">
        <f t="shared" si="0"/>
        <v>0.19275918724921276</v>
      </c>
    </row>
    <row r="11" spans="1:7" x14ac:dyDescent="0.2">
      <c r="A11" s="38" t="s">
        <v>80</v>
      </c>
      <c r="B11" s="22">
        <v>9.5019340978302336E-3</v>
      </c>
      <c r="C11" s="22">
        <v>5.356495270704878E-3</v>
      </c>
      <c r="D11" s="22">
        <v>-0.19863475810612433</v>
      </c>
      <c r="E11" s="22">
        <v>-1.7603453461424123E-2</v>
      </c>
      <c r="F11" s="22">
        <v>-0.20137978219901331</v>
      </c>
      <c r="G11" s="35">
        <f t="shared" si="0"/>
        <v>-5.0344945549753328E-2</v>
      </c>
    </row>
    <row r="12" spans="1:7" x14ac:dyDescent="0.2">
      <c r="A12" s="38" t="s">
        <v>81</v>
      </c>
      <c r="B12" s="22">
        <v>9.653954721004783E-2</v>
      </c>
      <c r="C12" s="22">
        <v>0.15021630826228569</v>
      </c>
      <c r="D12" s="22">
        <v>4.9774884160506752E-2</v>
      </c>
      <c r="E12" s="22">
        <v>0.18509509921129583</v>
      </c>
      <c r="F12" s="22">
        <v>0.48162583884413612</v>
      </c>
      <c r="G12" s="35">
        <f t="shared" si="0"/>
        <v>0.12040645971103403</v>
      </c>
    </row>
    <row r="13" spans="1:7" x14ac:dyDescent="0.2">
      <c r="A13" s="38" t="s">
        <v>82</v>
      </c>
      <c r="B13" s="22">
        <v>0.61651635727159648</v>
      </c>
      <c r="C13" s="22">
        <v>0.26121392208700606</v>
      </c>
      <c r="D13" s="22">
        <v>0.22991210500029172</v>
      </c>
      <c r="E13" s="22">
        <v>-0.25073536397155122</v>
      </c>
      <c r="F13" s="22">
        <v>0.85690702038734301</v>
      </c>
      <c r="G13" s="35">
        <f t="shared" si="0"/>
        <v>0.21422675509683575</v>
      </c>
    </row>
    <row r="14" spans="1:7" x14ac:dyDescent="0.2">
      <c r="A14" s="38" t="s">
        <v>88</v>
      </c>
      <c r="B14" s="22">
        <v>2.3792419460602434</v>
      </c>
      <c r="C14" s="22">
        <v>1.7189948029653022</v>
      </c>
      <c r="D14" s="22">
        <v>0.88527726668491191</v>
      </c>
      <c r="E14" s="22">
        <v>0.34937533789290481</v>
      </c>
      <c r="F14" s="22">
        <v>5.3328893536033632</v>
      </c>
      <c r="G14" s="22">
        <f t="shared" si="0"/>
        <v>1.3332223384008406</v>
      </c>
    </row>
    <row r="15" spans="1:7" x14ac:dyDescent="0.2">
      <c r="B15" s="35">
        <f>AVERAGE(B5:B13)</f>
        <v>0.26436021622891592</v>
      </c>
      <c r="C15" s="35">
        <f t="shared" ref="C15:E15" si="1">AVERAGE(C5:C13)</f>
        <v>0.19099942255170024</v>
      </c>
      <c r="D15" s="35">
        <f t="shared" si="1"/>
        <v>9.8364140742767989E-2</v>
      </c>
      <c r="E15" s="35">
        <f t="shared" si="1"/>
        <v>3.8819481988100535E-2</v>
      </c>
    </row>
  </sheetData>
  <conditionalFormatting pivot="1" sqref="B5:F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{4541DD23-6594-C249-A4D3-9EA8EA94D63E}</x14:id>
        </ext>
      </extLst>
    </cfRule>
  </conditionalFormatting>
  <conditionalFormatting pivot="1" sqref="B5:E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{6D8966C6-60F9-EA45-BD56-7B1085865C5E}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541DD23-6594-C249-A4D3-9EA8EA94D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B5:F14</xm:sqref>
        </x14:conditionalFormatting>
        <x14:conditionalFormatting xmlns:xm="http://schemas.microsoft.com/office/excel/2006/main" pivot="1">
          <x14:cfRule type="dataBar" id="{6D8966C6-60F9-EA45-BD56-7B1085865C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zoomScale="150" zoomScaleNormal="150" zoomScalePageLayoutView="150" workbookViewId="0">
      <selection activeCell="I12" sqref="I12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11.33203125" customWidth="1"/>
    <col min="4" max="4" width="12.6640625" customWidth="1"/>
    <col min="5" max="5" width="12.1640625" customWidth="1"/>
    <col min="6" max="6" width="14.5" customWidth="1"/>
  </cols>
  <sheetData>
    <row r="3" spans="1:9" x14ac:dyDescent="0.2">
      <c r="A3" s="36" t="s">
        <v>92</v>
      </c>
      <c r="B3" s="36" t="s">
        <v>86</v>
      </c>
    </row>
    <row r="4" spans="1:9" x14ac:dyDescent="0.2">
      <c r="A4" s="36" t="s">
        <v>87</v>
      </c>
      <c r="B4">
        <v>1</v>
      </c>
      <c r="C4">
        <v>2</v>
      </c>
      <c r="D4">
        <v>3</v>
      </c>
      <c r="E4">
        <v>4</v>
      </c>
      <c r="F4" t="s">
        <v>88</v>
      </c>
    </row>
    <row r="5" spans="1:9" x14ac:dyDescent="0.2">
      <c r="A5" s="38" t="s">
        <v>84</v>
      </c>
      <c r="B5" s="22">
        <v>2.6350965347781703E-2</v>
      </c>
      <c r="C5" s="22">
        <v>5.3242888110002468E-2</v>
      </c>
      <c r="D5" s="22">
        <v>1.7977892494766157E-2</v>
      </c>
      <c r="E5" s="22">
        <v>3.4833204730824241E-2</v>
      </c>
      <c r="F5" s="22">
        <v>3.3101237670843636E-2</v>
      </c>
    </row>
    <row r="6" spans="1:9" x14ac:dyDescent="0.2">
      <c r="A6" s="38" t="s">
        <v>77</v>
      </c>
      <c r="B6" s="22">
        <v>0.35802469135801573</v>
      </c>
      <c r="C6" s="22">
        <v>-5.399190581309677E-2</v>
      </c>
      <c r="D6" s="22">
        <v>0.12090643274853931</v>
      </c>
      <c r="E6" s="22">
        <v>-0.17693661971830943</v>
      </c>
      <c r="F6" s="22">
        <v>6.2000649643787209E-2</v>
      </c>
    </row>
    <row r="7" spans="1:9" x14ac:dyDescent="0.2">
      <c r="A7" s="38" t="s">
        <v>76</v>
      </c>
      <c r="B7" s="22">
        <v>-0.14654575945734702</v>
      </c>
      <c r="C7" s="22">
        <v>-0.11268957435412476</v>
      </c>
      <c r="D7" s="22">
        <v>-0.13499722961091579</v>
      </c>
      <c r="E7" s="22">
        <v>-4.9144548228981566E-2</v>
      </c>
      <c r="F7" s="22">
        <v>-0.11084427791284228</v>
      </c>
    </row>
    <row r="8" spans="1:9" x14ac:dyDescent="0.2">
      <c r="A8" s="38" t="s">
        <v>83</v>
      </c>
      <c r="B8" s="22">
        <v>0.38888888888889922</v>
      </c>
      <c r="C8" s="22">
        <v>2.7355623100305749E-2</v>
      </c>
      <c r="D8" s="22">
        <v>0.12779446112780354</v>
      </c>
      <c r="E8" s="22">
        <v>0.25399543378996164</v>
      </c>
      <c r="F8" s="22">
        <v>0.19950860172674256</v>
      </c>
    </row>
    <row r="9" spans="1:9" x14ac:dyDescent="0.2">
      <c r="A9" s="38" t="s">
        <v>79</v>
      </c>
      <c r="B9" s="22">
        <v>7.461542292659322E-2</v>
      </c>
      <c r="C9" s="22">
        <v>1.5142495275461628E-2</v>
      </c>
      <c r="D9" s="22">
        <v>7.1551838366265788E-2</v>
      </c>
      <c r="E9" s="22">
        <v>-4.0135762754074558E-2</v>
      </c>
      <c r="F9" s="22">
        <v>3.029349845356152E-2</v>
      </c>
    </row>
    <row r="10" spans="1:9" x14ac:dyDescent="0.2">
      <c r="A10" s="38" t="s">
        <v>80</v>
      </c>
      <c r="B10" s="22">
        <v>-0.1399895954706841</v>
      </c>
      <c r="C10" s="22">
        <v>-0.16908769186453232</v>
      </c>
      <c r="D10" s="22">
        <v>-0.28377925563226536</v>
      </c>
      <c r="E10" s="22">
        <v>-1.4035814877934459E-3</v>
      </c>
      <c r="F10" s="22">
        <v>-0.1485650311138188</v>
      </c>
    </row>
    <row r="11" spans="1:9" x14ac:dyDescent="0.2">
      <c r="A11" s="38" t="s">
        <v>81</v>
      </c>
      <c r="B11" s="22">
        <v>-6.4891420922334561E-2</v>
      </c>
      <c r="C11" s="22">
        <v>-6.4891420922334561E-2</v>
      </c>
      <c r="D11" s="22">
        <v>-7.6245337618276274E-2</v>
      </c>
      <c r="E11" s="22">
        <v>0.13907134440195446</v>
      </c>
      <c r="F11" s="22">
        <v>-1.6739208765247732E-2</v>
      </c>
    </row>
    <row r="12" spans="1:9" x14ac:dyDescent="0.2">
      <c r="A12" s="38" t="s">
        <v>82</v>
      </c>
      <c r="B12" s="22">
        <v>0.2778380838994256</v>
      </c>
      <c r="C12" s="22">
        <v>7.2295578020760143E-2</v>
      </c>
      <c r="D12" s="22">
        <v>0.1183611286688947</v>
      </c>
      <c r="E12" s="22">
        <v>-0.258797244460995</v>
      </c>
      <c r="F12" s="22">
        <v>5.2424386532021361E-2</v>
      </c>
      <c r="I12" t="s">
        <v>95</v>
      </c>
    </row>
    <row r="13" spans="1:9" x14ac:dyDescent="0.2">
      <c r="A13" s="38" t="s">
        <v>88</v>
      </c>
      <c r="B13" s="22">
        <v>9.6786409571293724E-2</v>
      </c>
      <c r="C13" s="22">
        <v>-2.9078001055944803E-2</v>
      </c>
      <c r="D13" s="22">
        <v>-4.8037586818984943E-3</v>
      </c>
      <c r="E13" s="22">
        <v>-1.2314721715926708E-2</v>
      </c>
      <c r="F13" s="22">
        <v>1.2647482029380937E-2</v>
      </c>
    </row>
    <row r="14" spans="1:9" x14ac:dyDescent="0.2">
      <c r="B14" s="22">
        <f>AVERAGE(B6*0.4+B7*0.6)</f>
        <v>5.5282420868798088E-2</v>
      </c>
      <c r="C14" s="22">
        <f t="shared" ref="C14:E14" si="0">AVERAGE(C6*0.4+C7*0.6)</f>
        <v>-8.9210506937713568E-2</v>
      </c>
      <c r="D14" s="22">
        <f t="shared" si="0"/>
        <v>-3.2635764667133742E-2</v>
      </c>
      <c r="E14" s="22">
        <f t="shared" si="0"/>
        <v>-0.10026137682471271</v>
      </c>
    </row>
    <row r="15" spans="1:9" x14ac:dyDescent="0.2">
      <c r="B15">
        <f>B9*0.563+B10*0.437</f>
        <v>-1.9166970113016969E-2</v>
      </c>
      <c r="C15">
        <f t="shared" ref="C15:E15" si="1">C9*0.563+C10*0.437</f>
        <v>-6.5366096504715726E-2</v>
      </c>
      <c r="D15">
        <f t="shared" si="1"/>
        <v>-8.3727849711092317E-2</v>
      </c>
      <c r="E15">
        <f t="shared" si="1"/>
        <v>-2.3209799540709709E-2</v>
      </c>
    </row>
    <row r="16" spans="1:9" x14ac:dyDescent="0.2">
      <c r="B16" s="25">
        <f>B11*0.57+B12*0.43</f>
        <v>8.2482266151022304E-2</v>
      </c>
      <c r="C16" s="25">
        <f t="shared" ref="C16:E16" si="2">C11*0.57+C12*0.43</f>
        <v>-5.9010113768038393E-3</v>
      </c>
      <c r="D16" s="25">
        <f t="shared" si="2"/>
        <v>7.4354428852072482E-3</v>
      </c>
      <c r="E16" s="25">
        <f t="shared" si="2"/>
        <v>-3.2012148809113822E-2</v>
      </c>
    </row>
    <row r="17" spans="2:5" x14ac:dyDescent="0.2">
      <c r="B17" s="25">
        <f>B8*0.14+B5*0.86</f>
        <v>7.710627464353817E-2</v>
      </c>
      <c r="C17" s="25">
        <f t="shared" ref="C17:E17" si="3">C8*0.14+C5*0.86</f>
        <v>4.9618671008644928E-2</v>
      </c>
      <c r="D17" s="25">
        <f t="shared" si="3"/>
        <v>3.3352212103391392E-2</v>
      </c>
      <c r="E17" s="25">
        <f t="shared" si="3"/>
        <v>6.5515916799103485E-2</v>
      </c>
    </row>
    <row r="18" spans="2:5" x14ac:dyDescent="0.2">
      <c r="B18" s="40">
        <v>3.9187391402321178E-2</v>
      </c>
      <c r="C18" s="40">
        <v>-1.6686488862864134E-2</v>
      </c>
      <c r="D18" s="40">
        <v>-2.0762568746539051E-2</v>
      </c>
      <c r="E18" s="40">
        <v>2.1775683653334436E-2</v>
      </c>
    </row>
  </sheetData>
  <conditionalFormatting pivot="1" sqref="B5:F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{A84B609D-DA6E-ED41-8A69-D7669CFBC98A}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84B609D-DA6E-ED41-8A69-D7669CFBC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B5:F13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K18" sqref="K18:K21"/>
    </sheetView>
  </sheetViews>
  <sheetFormatPr baseColWidth="10" defaultRowHeight="16" x14ac:dyDescent="0.2"/>
  <cols>
    <col min="2" max="2" width="10.83203125" style="25"/>
    <col min="6" max="6" width="6" bestFit="1" customWidth="1"/>
    <col min="7" max="7" width="10.83203125" style="25"/>
  </cols>
  <sheetData>
    <row r="1" spans="1:14" x14ac:dyDescent="0.2">
      <c r="A1" s="25">
        <v>1</v>
      </c>
      <c r="B1"/>
      <c r="E1">
        <v>2</v>
      </c>
    </row>
    <row r="2" spans="1:14" x14ac:dyDescent="0.2">
      <c r="A2" s="25" t="s">
        <v>76</v>
      </c>
      <c r="B2" s="25">
        <v>0.21409574468085099</v>
      </c>
      <c r="C2" s="25">
        <v>0.49157801418399999</v>
      </c>
      <c r="D2" s="25"/>
      <c r="E2" s="25">
        <v>0.240931372549019</v>
      </c>
      <c r="F2" s="25">
        <v>0.50106209150299996</v>
      </c>
      <c r="G2" s="39"/>
    </row>
    <row r="3" spans="1:14" x14ac:dyDescent="0.2">
      <c r="A3" t="s">
        <v>77</v>
      </c>
      <c r="B3" s="25">
        <v>8.2184225041367895E-2</v>
      </c>
      <c r="C3" s="25">
        <v>0.15057915057900001</v>
      </c>
      <c r="D3" s="25"/>
      <c r="E3" s="25">
        <v>7.7005347593582796E-2</v>
      </c>
      <c r="F3" s="25">
        <v>0.143458110517</v>
      </c>
    </row>
    <row r="4" spans="1:14" x14ac:dyDescent="0.2">
      <c r="A4" s="25" t="s">
        <v>78</v>
      </c>
      <c r="B4" s="25">
        <v>0.10980392156862701</v>
      </c>
      <c r="C4" s="25">
        <v>0.325490196078</v>
      </c>
      <c r="D4" s="25"/>
      <c r="E4" s="25">
        <v>0.126718469814704</v>
      </c>
      <c r="F4" s="25">
        <v>0.335325762104</v>
      </c>
      <c r="K4" t="s">
        <v>93</v>
      </c>
      <c r="L4">
        <v>1</v>
      </c>
      <c r="M4" t="s">
        <v>94</v>
      </c>
      <c r="N4">
        <v>1</v>
      </c>
    </row>
    <row r="5" spans="1:14" x14ac:dyDescent="0.2">
      <c r="A5" t="s">
        <v>79</v>
      </c>
      <c r="B5" s="25">
        <v>0.133454106280193</v>
      </c>
      <c r="C5" s="25">
        <v>0.28442028985500001</v>
      </c>
      <c r="D5" s="25"/>
      <c r="E5" s="25">
        <v>0.12940148536478799</v>
      </c>
      <c r="F5" s="25">
        <v>0.26692878986500002</v>
      </c>
      <c r="K5">
        <v>1084</v>
      </c>
    </row>
    <row r="6" spans="1:14" x14ac:dyDescent="0.2">
      <c r="A6" s="25" t="s">
        <v>80</v>
      </c>
      <c r="B6" s="25">
        <v>0.21541501976284499</v>
      </c>
      <c r="C6" s="25">
        <v>0.51679841897199996</v>
      </c>
      <c r="D6" s="25"/>
      <c r="E6" s="25">
        <v>0.25336767036449998</v>
      </c>
      <c r="F6" s="25">
        <v>0.51426307448499997</v>
      </c>
      <c r="K6" s="25">
        <v>0.15774907749077399</v>
      </c>
      <c r="L6" s="25">
        <v>0.34225092250900002</v>
      </c>
    </row>
    <row r="7" spans="1:14" x14ac:dyDescent="0.2">
      <c r="A7" s="25" t="s">
        <v>81</v>
      </c>
      <c r="B7" s="25">
        <v>0.18754956383822299</v>
      </c>
      <c r="C7" s="25">
        <v>0.443298969072</v>
      </c>
      <c r="D7" s="25"/>
      <c r="E7" s="25">
        <v>0.191434823382306</v>
      </c>
      <c r="F7" s="25">
        <v>0.40869021569199998</v>
      </c>
      <c r="K7" t="s">
        <v>93</v>
      </c>
      <c r="L7">
        <v>1</v>
      </c>
      <c r="M7" t="s">
        <v>94</v>
      </c>
      <c r="N7">
        <v>3</v>
      </c>
    </row>
    <row r="8" spans="1:14" x14ac:dyDescent="0.2">
      <c r="A8" s="25" t="s">
        <v>82</v>
      </c>
      <c r="B8" s="25">
        <v>0.10377358490565999</v>
      </c>
      <c r="C8" s="25">
        <v>0.19256381798</v>
      </c>
      <c r="D8" s="25"/>
      <c r="E8" s="25">
        <v>9.8718914845516204E-2</v>
      </c>
      <c r="F8" s="25">
        <v>0.181612660136</v>
      </c>
      <c r="K8">
        <v>1110</v>
      </c>
    </row>
    <row r="9" spans="1:14" x14ac:dyDescent="0.2">
      <c r="A9" s="25" t="s">
        <v>83</v>
      </c>
      <c r="B9" s="25">
        <v>0.12770897832817299</v>
      </c>
      <c r="C9" s="25">
        <v>0.273219814241</v>
      </c>
      <c r="D9" s="25"/>
      <c r="E9" s="25">
        <v>0.106508875739644</v>
      </c>
      <c r="F9" s="25">
        <v>0.195266272189</v>
      </c>
      <c r="K9" s="25">
        <v>0.14864864864864799</v>
      </c>
      <c r="L9" s="25">
        <v>0.30270270270299998</v>
      </c>
    </row>
    <row r="10" spans="1:14" x14ac:dyDescent="0.2">
      <c r="A10" s="25" t="s">
        <v>84</v>
      </c>
      <c r="B10" s="25">
        <v>0.163258575197889</v>
      </c>
      <c r="C10" s="25">
        <v>0.36675461741400001</v>
      </c>
      <c r="D10" s="25"/>
      <c r="E10" s="25">
        <v>0.15803404186008599</v>
      </c>
      <c r="F10" s="25">
        <v>0.32763254336699998</v>
      </c>
      <c r="K10" t="s">
        <v>93</v>
      </c>
      <c r="L10">
        <v>1</v>
      </c>
      <c r="M10" t="s">
        <v>94</v>
      </c>
      <c r="N10">
        <v>4</v>
      </c>
    </row>
    <row r="11" spans="1:14" x14ac:dyDescent="0.2">
      <c r="K11">
        <v>1038</v>
      </c>
    </row>
    <row r="12" spans="1:14" x14ac:dyDescent="0.2">
      <c r="A12" s="25" t="s">
        <v>89</v>
      </c>
      <c r="D12" s="25" t="s">
        <v>89</v>
      </c>
      <c r="E12" t="s">
        <v>91</v>
      </c>
      <c r="F12" t="s">
        <v>90</v>
      </c>
      <c r="K12" s="25">
        <v>0.155105973025048</v>
      </c>
      <c r="L12" s="25">
        <v>0.36512524084800002</v>
      </c>
    </row>
    <row r="13" spans="1:14" x14ac:dyDescent="0.2">
      <c r="A13" s="25" t="s">
        <v>76</v>
      </c>
      <c r="B13" s="25">
        <v>0.205623901581722</v>
      </c>
      <c r="C13" s="25">
        <v>0.240931372549019</v>
      </c>
      <c r="D13" s="25" t="s">
        <v>76</v>
      </c>
      <c r="E13" s="31">
        <f t="shared" ref="E13:E44" si="0">(B13-C13)/C13</f>
        <v>-0.14654575945734702</v>
      </c>
      <c r="F13">
        <v>1</v>
      </c>
      <c r="G13" s="25">
        <v>0.465729349736</v>
      </c>
      <c r="H13" s="25">
        <v>0.50106209150299996</v>
      </c>
      <c r="K13" t="s">
        <v>93</v>
      </c>
      <c r="L13">
        <v>1</v>
      </c>
      <c r="M13" t="s">
        <v>94</v>
      </c>
      <c r="N13">
        <v>2</v>
      </c>
    </row>
    <row r="14" spans="1:14" x14ac:dyDescent="0.2">
      <c r="A14" s="25" t="s">
        <v>77</v>
      </c>
      <c r="B14" s="25">
        <v>0.10457516339869199</v>
      </c>
      <c r="C14" s="25">
        <v>7.7005347593582796E-2</v>
      </c>
      <c r="D14" s="25" t="s">
        <v>77</v>
      </c>
      <c r="E14" s="31">
        <f t="shared" si="0"/>
        <v>0.35802469135801573</v>
      </c>
      <c r="F14">
        <v>1</v>
      </c>
      <c r="G14" s="25">
        <v>0.204793028322</v>
      </c>
      <c r="H14" s="25">
        <v>0.143458110517</v>
      </c>
      <c r="K14">
        <v>1092</v>
      </c>
    </row>
    <row r="15" spans="1:14" x14ac:dyDescent="0.2">
      <c r="A15" s="25" t="s">
        <v>79</v>
      </c>
      <c r="B15" s="25">
        <v>0.13905683192261101</v>
      </c>
      <c r="C15" s="25">
        <v>0.12940148536478799</v>
      </c>
      <c r="D15" s="25" t="s">
        <v>79</v>
      </c>
      <c r="E15" s="31">
        <f t="shared" si="0"/>
        <v>7.461542292659322E-2</v>
      </c>
      <c r="F15">
        <v>1</v>
      </c>
      <c r="G15" s="25">
        <v>0.28053204353099997</v>
      </c>
      <c r="H15" s="25">
        <v>0.26692878986500002</v>
      </c>
      <c r="K15" s="25">
        <v>0.14926739926739899</v>
      </c>
      <c r="L15" s="25">
        <v>0.34706959707000001</v>
      </c>
    </row>
    <row r="16" spans="1:14" x14ac:dyDescent="0.2">
      <c r="A16" s="25" t="s">
        <v>80</v>
      </c>
      <c r="B16" s="25">
        <v>0.21789883268482399</v>
      </c>
      <c r="C16" s="25">
        <v>0.25336767036449998</v>
      </c>
      <c r="D16" s="25" t="s">
        <v>80</v>
      </c>
      <c r="E16" s="31">
        <f t="shared" si="0"/>
        <v>-0.1399895954706841</v>
      </c>
      <c r="F16">
        <v>1</v>
      </c>
      <c r="G16" s="25">
        <v>0.54085603112799996</v>
      </c>
      <c r="H16" s="25">
        <v>0.51426307448499997</v>
      </c>
      <c r="K16" s="25">
        <v>0.15180041520509699</v>
      </c>
      <c r="L16" s="25">
        <v>0.31161858400699999</v>
      </c>
    </row>
    <row r="17" spans="1:12" x14ac:dyDescent="0.2">
      <c r="A17" s="25" t="s">
        <v>81</v>
      </c>
      <c r="B17" s="25">
        <v>0.179012345679012</v>
      </c>
      <c r="C17" s="25">
        <v>0.191434823382306</v>
      </c>
      <c r="D17" s="25" t="s">
        <v>81</v>
      </c>
      <c r="E17" s="31">
        <f t="shared" si="0"/>
        <v>-6.4891420922334561E-2</v>
      </c>
      <c r="F17">
        <v>1</v>
      </c>
      <c r="G17" s="25">
        <v>0.40432098765399999</v>
      </c>
      <c r="H17" s="25">
        <v>0.40869021569199998</v>
      </c>
      <c r="K17" s="25"/>
      <c r="L17" s="25"/>
    </row>
    <row r="18" spans="1:12" x14ac:dyDescent="0.2">
      <c r="A18" s="25" t="s">
        <v>82</v>
      </c>
      <c r="B18" s="25">
        <v>0.12614678899082499</v>
      </c>
      <c r="C18" s="25">
        <v>9.8718914845516204E-2</v>
      </c>
      <c r="D18" s="25" t="s">
        <v>82</v>
      </c>
      <c r="E18" s="31">
        <f t="shared" si="0"/>
        <v>0.2778380838994256</v>
      </c>
      <c r="F18">
        <v>1</v>
      </c>
      <c r="G18" s="25">
        <v>0.25</v>
      </c>
      <c r="H18" s="25">
        <v>0.181612660136</v>
      </c>
      <c r="K18" s="25">
        <f>(K6-K16)/K16</f>
        <v>3.9187391402321178E-2</v>
      </c>
      <c r="L18" s="25">
        <f>(L6-L16)/L16</f>
        <v>9.8300743518274669E-2</v>
      </c>
    </row>
    <row r="19" spans="1:12" x14ac:dyDescent="0.2">
      <c r="A19" s="25" t="s">
        <v>83</v>
      </c>
      <c r="B19" s="25">
        <v>0.14792899408283999</v>
      </c>
      <c r="C19" s="25">
        <v>0.106508875739644</v>
      </c>
      <c r="D19" s="25" t="s">
        <v>83</v>
      </c>
      <c r="E19" s="31">
        <f t="shared" si="0"/>
        <v>0.38888888888889922</v>
      </c>
      <c r="F19">
        <v>1</v>
      </c>
      <c r="G19" s="25">
        <v>0.28106508875699998</v>
      </c>
      <c r="H19" s="25">
        <v>0.195266272189</v>
      </c>
      <c r="K19" s="25">
        <f>(K9-K16)/K16</f>
        <v>-2.0762568746539051E-2</v>
      </c>
      <c r="L19" s="25">
        <f>(L9-L16)/L16</f>
        <v>-2.8611519856594065E-2</v>
      </c>
    </row>
    <row r="20" spans="1:12" x14ac:dyDescent="0.2">
      <c r="A20" s="25" t="s">
        <v>84</v>
      </c>
      <c r="B20" s="25">
        <v>0.162198391420911</v>
      </c>
      <c r="C20" s="25">
        <v>0.15803404186008599</v>
      </c>
      <c r="D20" s="25" t="s">
        <v>84</v>
      </c>
      <c r="E20" s="31">
        <f t="shared" si="0"/>
        <v>2.6350965347781703E-2</v>
      </c>
      <c r="F20">
        <v>1</v>
      </c>
      <c r="G20" s="25">
        <v>0.369973190349</v>
      </c>
      <c r="H20" s="25">
        <v>0.32763254336699998</v>
      </c>
      <c r="K20" s="25">
        <f>(K12-K16)/K16</f>
        <v>2.1775683653334436E-2</v>
      </c>
      <c r="L20" s="25">
        <f>(L12-L16)/L16</f>
        <v>0.17170560289754122</v>
      </c>
    </row>
    <row r="21" spans="1:12" x14ac:dyDescent="0.2">
      <c r="A21" s="25" t="s">
        <v>76</v>
      </c>
      <c r="B21" s="25">
        <v>0.21378091872791499</v>
      </c>
      <c r="C21" s="25">
        <v>0.240931372549019</v>
      </c>
      <c r="D21" s="25" t="s">
        <v>76</v>
      </c>
      <c r="E21" s="31">
        <f t="shared" si="0"/>
        <v>-0.11268957435412476</v>
      </c>
      <c r="F21">
        <v>2</v>
      </c>
      <c r="G21" s="25">
        <v>0.47173144876299999</v>
      </c>
      <c r="H21" s="25">
        <v>0.50106209150299996</v>
      </c>
      <c r="K21" s="25">
        <f>(K15-K16)/K16</f>
        <v>-1.6686488862864134E-2</v>
      </c>
      <c r="L21" s="25">
        <f>(L15-L16)/L16</f>
        <v>0.11376411704060525</v>
      </c>
    </row>
    <row r="22" spans="1:12" x14ac:dyDescent="0.2">
      <c r="A22" s="25" t="s">
        <v>77</v>
      </c>
      <c r="B22" s="25">
        <v>7.2847682119205295E-2</v>
      </c>
      <c r="C22" s="25">
        <v>7.7005347593582796E-2</v>
      </c>
      <c r="D22" s="25" t="s">
        <v>77</v>
      </c>
      <c r="E22" s="31">
        <f t="shared" si="0"/>
        <v>-5.399190581309677E-2</v>
      </c>
      <c r="F22">
        <v>2</v>
      </c>
      <c r="G22" s="25">
        <v>0.145695364238</v>
      </c>
      <c r="H22" s="25">
        <v>0.143458110517</v>
      </c>
    </row>
    <row r="23" spans="1:12" x14ac:dyDescent="0.2">
      <c r="A23" s="25" t="s">
        <v>79</v>
      </c>
      <c r="B23" s="25">
        <v>0.13136094674556201</v>
      </c>
      <c r="C23" s="25">
        <v>0.12940148536478799</v>
      </c>
      <c r="D23" s="25" t="s">
        <v>79</v>
      </c>
      <c r="E23" s="31">
        <f t="shared" si="0"/>
        <v>1.5142495275461628E-2</v>
      </c>
      <c r="F23">
        <v>2</v>
      </c>
      <c r="G23" s="25">
        <v>0.31715976331399998</v>
      </c>
      <c r="H23" s="25">
        <v>0.26692878986500002</v>
      </c>
    </row>
    <row r="24" spans="1:12" x14ac:dyDescent="0.2">
      <c r="A24" s="25" t="s">
        <v>80</v>
      </c>
      <c r="B24" s="25">
        <v>0.21052631578947301</v>
      </c>
      <c r="C24" s="25">
        <v>0.25336767036449998</v>
      </c>
      <c r="D24" s="25" t="s">
        <v>80</v>
      </c>
      <c r="E24" s="31">
        <f t="shared" si="0"/>
        <v>-0.16908769186453232</v>
      </c>
      <c r="F24">
        <v>2</v>
      </c>
      <c r="G24" s="25">
        <v>0.449392712551</v>
      </c>
      <c r="H24" s="25">
        <v>0.51426307448499997</v>
      </c>
    </row>
    <row r="25" spans="1:12" x14ac:dyDescent="0.2">
      <c r="A25" s="25" t="s">
        <v>81</v>
      </c>
      <c r="B25" s="25">
        <v>0.179012345679012</v>
      </c>
      <c r="C25" s="25">
        <v>0.191434823382306</v>
      </c>
      <c r="D25" s="25" t="s">
        <v>81</v>
      </c>
      <c r="E25" s="31">
        <f t="shared" si="0"/>
        <v>-6.4891420922334561E-2</v>
      </c>
      <c r="F25">
        <v>2</v>
      </c>
      <c r="G25" s="25">
        <v>0.45524691358000002</v>
      </c>
      <c r="H25" s="25">
        <v>0.40869021569199998</v>
      </c>
    </row>
    <row r="26" spans="1:12" x14ac:dyDescent="0.2">
      <c r="A26" s="25" t="s">
        <v>82</v>
      </c>
      <c r="B26" s="25">
        <v>0.105855855855855</v>
      </c>
      <c r="C26" s="25">
        <v>9.8718914845516204E-2</v>
      </c>
      <c r="D26" s="25" t="s">
        <v>82</v>
      </c>
      <c r="E26" s="31">
        <f t="shared" si="0"/>
        <v>7.2295578020760143E-2</v>
      </c>
      <c r="F26">
        <v>2</v>
      </c>
      <c r="G26" s="25">
        <v>0.18918918918899999</v>
      </c>
      <c r="H26" s="25">
        <v>0.181612660136</v>
      </c>
    </row>
    <row r="27" spans="1:12" x14ac:dyDescent="0.2">
      <c r="A27" s="25" t="s">
        <v>83</v>
      </c>
      <c r="B27" s="25">
        <v>0.109422492401215</v>
      </c>
      <c r="C27" s="25">
        <v>0.106508875739644</v>
      </c>
      <c r="D27" s="25" t="s">
        <v>83</v>
      </c>
      <c r="E27" s="31">
        <f t="shared" si="0"/>
        <v>2.7355623100305749E-2</v>
      </c>
      <c r="F27">
        <v>2</v>
      </c>
      <c r="G27" s="25">
        <v>0.231003039514</v>
      </c>
      <c r="H27" s="25">
        <v>0.195266272189</v>
      </c>
    </row>
    <row r="28" spans="1:12" x14ac:dyDescent="0.2">
      <c r="A28" s="25" t="s">
        <v>84</v>
      </c>
      <c r="B28" s="25">
        <v>0.16644823066841399</v>
      </c>
      <c r="C28" s="25">
        <v>0.15803404186008599</v>
      </c>
      <c r="D28" s="25" t="s">
        <v>84</v>
      </c>
      <c r="E28" s="31">
        <f t="shared" si="0"/>
        <v>5.3242888110002468E-2</v>
      </c>
      <c r="F28">
        <v>2</v>
      </c>
      <c r="G28" s="25">
        <v>0.39711664482300002</v>
      </c>
      <c r="H28" s="25">
        <v>0.32763254336699998</v>
      </c>
    </row>
    <row r="29" spans="1:12" x14ac:dyDescent="0.2">
      <c r="A29" s="25" t="s">
        <v>76</v>
      </c>
      <c r="B29" s="25">
        <v>0.20840630472854599</v>
      </c>
      <c r="C29" s="25">
        <v>0.240931372549019</v>
      </c>
      <c r="D29" s="25" t="s">
        <v>76</v>
      </c>
      <c r="E29" s="31">
        <f t="shared" si="0"/>
        <v>-0.13499722961091579</v>
      </c>
      <c r="F29">
        <v>3</v>
      </c>
      <c r="G29" s="25">
        <v>0.46409807355499999</v>
      </c>
      <c r="H29" s="25">
        <v>0.50106209150299996</v>
      </c>
    </row>
    <row r="30" spans="1:12" x14ac:dyDescent="0.2">
      <c r="A30" s="25" t="s">
        <v>77</v>
      </c>
      <c r="B30" s="25">
        <v>8.6315789473684207E-2</v>
      </c>
      <c r="C30" s="25">
        <v>7.7005347593582796E-2</v>
      </c>
      <c r="D30" s="25" t="s">
        <v>77</v>
      </c>
      <c r="E30" s="31">
        <f t="shared" si="0"/>
        <v>0.12090643274853931</v>
      </c>
      <c r="F30">
        <v>3</v>
      </c>
      <c r="G30" s="25">
        <v>0.12631578947399999</v>
      </c>
      <c r="H30" s="25">
        <v>0.143458110517</v>
      </c>
    </row>
    <row r="31" spans="1:12" x14ac:dyDescent="0.2">
      <c r="A31" s="25" t="s">
        <v>79</v>
      </c>
      <c r="B31" s="25">
        <v>0.13866039952996401</v>
      </c>
      <c r="C31" s="25">
        <v>0.12940148536478799</v>
      </c>
      <c r="D31" s="25" t="s">
        <v>79</v>
      </c>
      <c r="E31" s="31">
        <f t="shared" si="0"/>
        <v>7.1551838366265788E-2</v>
      </c>
      <c r="F31">
        <v>3</v>
      </c>
      <c r="G31" s="25">
        <v>0.26204465334900001</v>
      </c>
      <c r="H31" s="25">
        <v>0.26692878986500002</v>
      </c>
    </row>
    <row r="32" spans="1:12" x14ac:dyDescent="0.2">
      <c r="A32" s="25" t="s">
        <v>80</v>
      </c>
      <c r="B32" s="25">
        <v>0.18146718146718099</v>
      </c>
      <c r="C32" s="25">
        <v>0.25336767036449998</v>
      </c>
      <c r="D32" s="25" t="s">
        <v>80</v>
      </c>
      <c r="E32" s="31">
        <f t="shared" si="0"/>
        <v>-0.28377925563226536</v>
      </c>
      <c r="F32">
        <v>3</v>
      </c>
      <c r="G32" s="25">
        <v>0.43629343629299999</v>
      </c>
      <c r="H32" s="25">
        <v>0.51426307448499997</v>
      </c>
    </row>
    <row r="33" spans="1:8" x14ac:dyDescent="0.2">
      <c r="A33" s="25" t="s">
        <v>81</v>
      </c>
      <c r="B33" s="25">
        <v>0.17683881064162699</v>
      </c>
      <c r="C33" s="25">
        <v>0.191434823382306</v>
      </c>
      <c r="D33" s="25" t="s">
        <v>81</v>
      </c>
      <c r="E33" s="31">
        <f t="shared" si="0"/>
        <v>-7.6245337618276274E-2</v>
      </c>
      <c r="F33">
        <v>3</v>
      </c>
      <c r="G33" s="25">
        <v>0.39906103286400002</v>
      </c>
      <c r="H33" s="25">
        <v>0.40869021569199998</v>
      </c>
    </row>
    <row r="34" spans="1:8" x14ac:dyDescent="0.2">
      <c r="A34" s="25" t="s">
        <v>82</v>
      </c>
      <c r="B34" s="25">
        <v>0.11040339702760001</v>
      </c>
      <c r="C34" s="25">
        <v>9.8718914845516204E-2</v>
      </c>
      <c r="D34" s="25" t="s">
        <v>82</v>
      </c>
      <c r="E34" s="31">
        <f t="shared" si="0"/>
        <v>0.1183611286688947</v>
      </c>
      <c r="F34">
        <v>3</v>
      </c>
      <c r="G34" s="25">
        <v>0.171974522293</v>
      </c>
      <c r="H34" s="25">
        <v>0.181612660136</v>
      </c>
    </row>
    <row r="35" spans="1:8" x14ac:dyDescent="0.2">
      <c r="A35" s="25" t="s">
        <v>83</v>
      </c>
      <c r="B35" s="25">
        <v>0.12012012012011999</v>
      </c>
      <c r="C35" s="25">
        <v>0.106508875739644</v>
      </c>
      <c r="D35" s="25" t="s">
        <v>83</v>
      </c>
      <c r="E35" s="31">
        <f t="shared" si="0"/>
        <v>0.12779446112780354</v>
      </c>
      <c r="F35">
        <v>3</v>
      </c>
      <c r="G35" s="25">
        <v>0.24924924924899999</v>
      </c>
      <c r="H35" s="25">
        <v>0.195266272189</v>
      </c>
    </row>
    <row r="36" spans="1:8" x14ac:dyDescent="0.2">
      <c r="A36" s="25" t="s">
        <v>84</v>
      </c>
      <c r="B36" s="25">
        <v>0.16087516087515999</v>
      </c>
      <c r="C36" s="25">
        <v>0.15803404186008599</v>
      </c>
      <c r="D36" s="25" t="s">
        <v>84</v>
      </c>
      <c r="E36" s="31">
        <f t="shared" si="0"/>
        <v>1.7977892494766157E-2</v>
      </c>
      <c r="F36">
        <v>3</v>
      </c>
      <c r="G36" s="25">
        <v>0.32561132561099998</v>
      </c>
      <c r="H36" s="25">
        <v>0.32763254336699998</v>
      </c>
    </row>
    <row r="37" spans="1:8" x14ac:dyDescent="0.2">
      <c r="A37" s="25" t="s">
        <v>76</v>
      </c>
      <c r="B37" s="25">
        <v>0.22909090909090901</v>
      </c>
      <c r="C37" s="25">
        <v>0.240931372549019</v>
      </c>
      <c r="D37" s="25" t="s">
        <v>76</v>
      </c>
      <c r="E37" s="31">
        <f t="shared" si="0"/>
        <v>-4.9144548228981566E-2</v>
      </c>
      <c r="F37">
        <v>4</v>
      </c>
      <c r="G37" s="25">
        <v>0.56727272727300004</v>
      </c>
      <c r="H37" s="25">
        <v>0.50106209150299996</v>
      </c>
    </row>
    <row r="38" spans="1:8" x14ac:dyDescent="0.2">
      <c r="A38" s="25" t="s">
        <v>77</v>
      </c>
      <c r="B38" s="25">
        <v>6.3380281690140802E-2</v>
      </c>
      <c r="C38" s="25">
        <v>7.7005347593582796E-2</v>
      </c>
      <c r="D38" s="25" t="s">
        <v>77</v>
      </c>
      <c r="E38" s="31">
        <f t="shared" si="0"/>
        <v>-0.17693661971830943</v>
      </c>
      <c r="F38">
        <v>4</v>
      </c>
      <c r="G38" s="25">
        <v>0.12441314554000001</v>
      </c>
      <c r="H38" s="25">
        <v>0.143458110517</v>
      </c>
    </row>
    <row r="39" spans="1:8" x14ac:dyDescent="0.2">
      <c r="A39" s="25" t="s">
        <v>79</v>
      </c>
      <c r="B39" s="25">
        <v>0.12420785804816201</v>
      </c>
      <c r="C39" s="25">
        <v>0.12940148536478799</v>
      </c>
      <c r="D39" s="25" t="s">
        <v>79</v>
      </c>
      <c r="E39" s="31">
        <f t="shared" si="0"/>
        <v>-4.0135762754074558E-2</v>
      </c>
      <c r="F39">
        <v>4</v>
      </c>
      <c r="G39" s="25">
        <v>0.27756653992399999</v>
      </c>
      <c r="H39" s="25">
        <v>0.26692878986500002</v>
      </c>
    </row>
    <row r="40" spans="1:8" x14ac:dyDescent="0.2">
      <c r="A40" s="25" t="s">
        <v>80</v>
      </c>
      <c r="B40" s="25">
        <v>0.25301204819277101</v>
      </c>
      <c r="C40" s="25">
        <v>0.25336767036449998</v>
      </c>
      <c r="D40" s="25" t="s">
        <v>80</v>
      </c>
      <c r="E40" s="31">
        <f t="shared" si="0"/>
        <v>-1.4035814877934459E-3</v>
      </c>
      <c r="F40">
        <v>4</v>
      </c>
      <c r="G40" s="25">
        <v>0.64257028112400005</v>
      </c>
      <c r="H40" s="25">
        <v>0.51426307448499997</v>
      </c>
    </row>
    <row r="41" spans="1:8" x14ac:dyDescent="0.2">
      <c r="A41" s="25" t="s">
        <v>81</v>
      </c>
      <c r="B41" s="25">
        <v>0.218057921635434</v>
      </c>
      <c r="C41" s="25">
        <v>0.191434823382306</v>
      </c>
      <c r="D41" s="25" t="s">
        <v>81</v>
      </c>
      <c r="E41" s="31">
        <f t="shared" si="0"/>
        <v>0.13907134440195446</v>
      </c>
      <c r="F41">
        <v>4</v>
      </c>
      <c r="G41" s="25">
        <v>0.52129471891000001</v>
      </c>
      <c r="H41" s="25">
        <v>0.40869021569199998</v>
      </c>
    </row>
    <row r="42" spans="1:8" x14ac:dyDescent="0.2">
      <c r="A42" s="25" t="s">
        <v>82</v>
      </c>
      <c r="B42" s="25">
        <v>7.3170731707316999E-2</v>
      </c>
      <c r="C42" s="25">
        <v>9.8718914845516204E-2</v>
      </c>
      <c r="D42" s="25" t="s">
        <v>82</v>
      </c>
      <c r="E42" s="31">
        <f t="shared" si="0"/>
        <v>-0.258797244460995</v>
      </c>
      <c r="F42">
        <v>4</v>
      </c>
      <c r="G42" s="25">
        <v>0.16186252771599999</v>
      </c>
      <c r="H42" s="25">
        <v>0.181612660136</v>
      </c>
    </row>
    <row r="43" spans="1:8" x14ac:dyDescent="0.2">
      <c r="A43" s="25" t="s">
        <v>83</v>
      </c>
      <c r="B43" s="25">
        <v>0.133561643835616</v>
      </c>
      <c r="C43" s="25">
        <v>0.106508875739644</v>
      </c>
      <c r="D43" s="25" t="s">
        <v>83</v>
      </c>
      <c r="E43" s="31">
        <f t="shared" si="0"/>
        <v>0.25399543378996164</v>
      </c>
      <c r="F43">
        <v>4</v>
      </c>
      <c r="G43" s="25">
        <v>0.33904109588999998</v>
      </c>
      <c r="H43" s="25">
        <v>0.195266272189</v>
      </c>
    </row>
    <row r="44" spans="1:8" x14ac:dyDescent="0.2">
      <c r="A44" s="25" t="s">
        <v>84</v>
      </c>
      <c r="B44" s="25">
        <v>0.16353887399463801</v>
      </c>
      <c r="C44" s="25">
        <v>0.15803404186008599</v>
      </c>
      <c r="D44" s="25" t="s">
        <v>84</v>
      </c>
      <c r="E44" s="31">
        <f t="shared" si="0"/>
        <v>3.4833204730824241E-2</v>
      </c>
      <c r="F44">
        <v>4</v>
      </c>
      <c r="G44" s="25">
        <v>0.37533512064300001</v>
      </c>
      <c r="H44" s="25">
        <v>0.32763254336699998</v>
      </c>
    </row>
    <row r="48" spans="1:8" x14ac:dyDescent="0.2">
      <c r="A48" s="25" t="s">
        <v>78</v>
      </c>
      <c r="B48" s="25">
        <v>0.107142857142857</v>
      </c>
      <c r="C48" s="25">
        <v>0.126718469814704</v>
      </c>
      <c r="D48" s="25" t="s">
        <v>78</v>
      </c>
      <c r="E48" s="31">
        <f>(B48-C48)/C48</f>
        <v>-0.15448113207547201</v>
      </c>
      <c r="F48">
        <v>1</v>
      </c>
      <c r="G48" s="25">
        <v>0.21428571428599999</v>
      </c>
      <c r="H48" s="25">
        <v>0.335325762104</v>
      </c>
    </row>
    <row r="49" spans="1:8" x14ac:dyDescent="0.2">
      <c r="A49" s="25" t="s">
        <v>78</v>
      </c>
      <c r="B49" s="25">
        <v>0.123287671232876</v>
      </c>
      <c r="C49" s="25">
        <v>0.126718469814704</v>
      </c>
      <c r="D49" s="25" t="s">
        <v>78</v>
      </c>
      <c r="E49" s="31">
        <f>(B49-C49)/C49</f>
        <v>-2.7074179374520054E-2</v>
      </c>
      <c r="F49">
        <v>2</v>
      </c>
      <c r="G49" s="25">
        <v>0.63013698630100001</v>
      </c>
      <c r="H49" s="25">
        <v>0.335325762104</v>
      </c>
    </row>
    <row r="50" spans="1:8" x14ac:dyDescent="0.2">
      <c r="A50" s="25" t="s">
        <v>78</v>
      </c>
      <c r="B50" s="25">
        <v>7.8125E-2</v>
      </c>
      <c r="C50" s="25">
        <v>0.126718469814704</v>
      </c>
      <c r="D50" s="25" t="s">
        <v>78</v>
      </c>
      <c r="E50" s="31">
        <f>(B50-C50)/C50</f>
        <v>-0.38347582547169751</v>
      </c>
      <c r="F50">
        <v>3</v>
      </c>
      <c r="G50" s="25">
        <v>0.171875</v>
      </c>
      <c r="H50" s="25">
        <v>0.335325762104</v>
      </c>
    </row>
    <row r="51" spans="1:8" x14ac:dyDescent="0.2">
      <c r="A51" s="25" t="s">
        <v>78</v>
      </c>
      <c r="B51" s="25">
        <v>0.12903225806451599</v>
      </c>
      <c r="C51" s="25">
        <v>0.126718469814704</v>
      </c>
      <c r="D51" s="25" t="s">
        <v>78</v>
      </c>
      <c r="E51" s="31">
        <f>(B51-C51)/C51</f>
        <v>1.8259281801582355E-2</v>
      </c>
      <c r="F51">
        <v>4</v>
      </c>
      <c r="G51" s="25">
        <v>0.225806451613</v>
      </c>
      <c r="H51" s="25">
        <v>0.335325762104</v>
      </c>
    </row>
  </sheetData>
  <conditionalFormatting sqref="B48:B50 B14:B37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{DD4BEEEF-AC68-B742-B76E-D1DEA58546A5}</x14:id>
        </ext>
      </extLst>
    </cfRule>
  </conditionalFormatting>
  <conditionalFormatting sqref="E13:E44 E48:E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{8A3E1715-763C-4D4F-BF88-A35AD31D7528}</x14:id>
        </ext>
      </extLst>
    </cfRule>
  </conditionalFormatting>
  <conditionalFormatting sqref="G13:G44 G48:G51 A13:B44 A48:B51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{AC3CD121-8433-E74C-9D08-5CADCFD1285C}</x14:id>
        </ext>
      </extLst>
    </cfRule>
  </conditionalFormatting>
  <conditionalFormatting sqref="D13:D44 D48:D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{8F54C410-3E2C-2543-887C-A3E038F6C322}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4BEEEF-AC68-B742-B76E-D1DEA5854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B48:B50 B14:B37</xm:sqref>
        </x14:conditionalFormatting>
        <x14:conditionalFormatting xmlns:xm="http://schemas.microsoft.com/office/excel/2006/main">
          <x14:cfRule type="dataBar" id="{8A3E1715-763C-4D4F-BF88-A35AD31D7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E13:E44 E48:E51</xm:sqref>
        </x14:conditionalFormatting>
        <x14:conditionalFormatting xmlns:xm="http://schemas.microsoft.com/office/excel/2006/main">
          <x14:cfRule type="dataBar" id="{AC3CD121-8433-E74C-9D08-5CADCFD12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G13:G44 G48:G51 A13:B44 A48:B51</xm:sqref>
        </x14:conditionalFormatting>
        <x14:conditionalFormatting xmlns:xm="http://schemas.microsoft.com/office/excel/2006/main">
          <x14:cfRule type="dataBar" id="{8F54C410-3E2C-2543-887C-A3E038F6C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D13:D44 D48:D51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4" workbookViewId="0">
      <selection activeCell="E55" sqref="E55"/>
    </sheetView>
  </sheetViews>
  <sheetFormatPr baseColWidth="10" defaultRowHeight="16" x14ac:dyDescent="0.2"/>
  <sheetData>
    <row r="1" spans="1:5" x14ac:dyDescent="0.2">
      <c r="B1" t="s">
        <v>75</v>
      </c>
      <c r="C1" t="s">
        <v>60</v>
      </c>
      <c r="D1" t="s">
        <v>59</v>
      </c>
      <c r="E1" t="s">
        <v>58</v>
      </c>
    </row>
    <row r="2" spans="1:5" ht="18" thickBot="1" x14ac:dyDescent="0.25">
      <c r="A2" s="1" t="s">
        <v>56</v>
      </c>
      <c r="B2" s="25">
        <v>0.27157129881925524</v>
      </c>
      <c r="C2" s="25">
        <v>0.34113411341134114</v>
      </c>
      <c r="D2" s="25">
        <v>0.2377560106856634</v>
      </c>
      <c r="E2" s="25">
        <v>0.17395437262357413</v>
      </c>
    </row>
    <row r="3" spans="1:5" ht="17" thickTop="1" x14ac:dyDescent="0.2">
      <c r="A3" s="15" t="s">
        <v>15</v>
      </c>
      <c r="B3" s="25">
        <v>0.31881533101045295</v>
      </c>
      <c r="C3" s="25">
        <v>0.38743455497382201</v>
      </c>
      <c r="D3" s="25">
        <v>0.27383015597920279</v>
      </c>
      <c r="E3" s="25">
        <v>0.17625899280575538</v>
      </c>
    </row>
    <row r="4" spans="1:5" x14ac:dyDescent="0.2">
      <c r="A4" s="32" t="s">
        <v>16</v>
      </c>
      <c r="B4" s="34">
        <v>0.22978723404255319</v>
      </c>
      <c r="C4" s="33">
        <v>0.29032258064516131</v>
      </c>
      <c r="D4" s="33">
        <v>0.1970954356846473</v>
      </c>
      <c r="E4" s="33">
        <v>0.18287037037037038</v>
      </c>
    </row>
    <row r="5" spans="1:5" x14ac:dyDescent="0.2">
      <c r="A5" s="17" t="s">
        <v>11</v>
      </c>
      <c r="B5" s="25">
        <v>0.25392986698911729</v>
      </c>
      <c r="C5" s="25">
        <v>0.33254437869822484</v>
      </c>
      <c r="D5" s="25">
        <v>0.23619271445358403</v>
      </c>
      <c r="E5" s="25">
        <v>0.17490494296577946</v>
      </c>
    </row>
    <row r="6" spans="1:5" x14ac:dyDescent="0.2">
      <c r="A6" s="17" t="s">
        <v>12</v>
      </c>
      <c r="B6" s="25">
        <v>0.32481751824817517</v>
      </c>
      <c r="C6" s="25">
        <v>0.36842105263157893</v>
      </c>
      <c r="D6" s="25">
        <v>0.24264705882352941</v>
      </c>
      <c r="E6" s="25">
        <v>0.17110266159695817</v>
      </c>
    </row>
    <row r="7" spans="1:5" x14ac:dyDescent="0.2">
      <c r="A7" s="15" t="s">
        <v>48</v>
      </c>
      <c r="B7" s="25">
        <v>0.30092592592592593</v>
      </c>
      <c r="C7" s="25">
        <v>0.37808641975308643</v>
      </c>
      <c r="D7" s="25">
        <v>0.2519561815336463</v>
      </c>
      <c r="E7" s="25">
        <v>0.20102214650766609</v>
      </c>
    </row>
    <row r="8" spans="1:5" x14ac:dyDescent="0.2">
      <c r="A8" s="15" t="s">
        <v>49</v>
      </c>
      <c r="B8" s="25">
        <v>0.22958057395143489</v>
      </c>
      <c r="C8" s="25">
        <v>0.2894168466522678</v>
      </c>
      <c r="D8" s="25">
        <v>0.21900826446280991</v>
      </c>
      <c r="E8" s="25">
        <v>0.13978494623655913</v>
      </c>
    </row>
    <row r="9" spans="1:5" x14ac:dyDescent="0.2">
      <c r="A9" s="17" t="s">
        <v>47</v>
      </c>
      <c r="B9" s="25">
        <v>0.31470588235294117</v>
      </c>
      <c r="C9" s="25">
        <v>0.3652694610778443</v>
      </c>
      <c r="D9" s="25">
        <v>0.27083333333333331</v>
      </c>
      <c r="E9" s="25">
        <v>0.20068027210884354</v>
      </c>
    </row>
    <row r="10" spans="1:5" x14ac:dyDescent="0.2">
      <c r="A10" s="17" t="s">
        <v>50</v>
      </c>
      <c r="B10" s="25">
        <v>0.25229960578186594</v>
      </c>
      <c r="C10" s="25">
        <v>0.33075933075933078</v>
      </c>
      <c r="D10" s="25">
        <v>0.22363405336721728</v>
      </c>
      <c r="E10" s="25">
        <v>0.16358839050131926</v>
      </c>
    </row>
    <row r="11" spans="1:5" x14ac:dyDescent="0.2">
      <c r="B11" s="25"/>
      <c r="C11" s="25"/>
      <c r="D11" s="25"/>
      <c r="E11" s="25"/>
    </row>
    <row r="12" spans="1:5" x14ac:dyDescent="0.2">
      <c r="B12" s="25"/>
      <c r="C12" s="25"/>
      <c r="D12" s="25"/>
      <c r="E12" s="25"/>
    </row>
    <row r="13" spans="1:5" ht="18" thickBot="1" x14ac:dyDescent="0.25">
      <c r="A13" s="1" t="s">
        <v>56</v>
      </c>
      <c r="B13" s="25">
        <v>7.9927338782924615E-2</v>
      </c>
      <c r="C13" s="25">
        <v>0.15301530153015303</v>
      </c>
      <c r="D13" s="25">
        <v>4.8085485307212822E-2</v>
      </c>
      <c r="E13" s="25">
        <v>2.5665399239543727E-2</v>
      </c>
    </row>
    <row r="14" spans="1:5" ht="17" thickTop="1" x14ac:dyDescent="0.2">
      <c r="A14" s="15" t="s">
        <v>15</v>
      </c>
      <c r="B14" s="25">
        <v>0.10452961672473868</v>
      </c>
      <c r="C14" s="25">
        <v>0.193717277486911</v>
      </c>
      <c r="D14" s="25">
        <v>6.9324090121317156E-2</v>
      </c>
      <c r="E14" s="25">
        <v>2.8776978417266189E-2</v>
      </c>
    </row>
    <row r="15" spans="1:5" x14ac:dyDescent="0.2">
      <c r="A15" s="32" t="s">
        <v>16</v>
      </c>
      <c r="B15" s="34">
        <v>5.106382978723404E-2</v>
      </c>
      <c r="C15" s="33">
        <v>0.10752688172043011</v>
      </c>
      <c r="D15" s="33">
        <v>2.0746887966804978E-2</v>
      </c>
      <c r="E15" s="33">
        <v>2.3148148148148147E-2</v>
      </c>
    </row>
    <row r="16" spans="1:5" x14ac:dyDescent="0.2">
      <c r="A16" s="17" t="s">
        <v>11</v>
      </c>
      <c r="B16" s="25">
        <v>7.2551390568319232E-2</v>
      </c>
      <c r="C16" s="25">
        <v>0.14792899408284024</v>
      </c>
      <c r="D16" s="25">
        <v>4.3478260869565216E-2</v>
      </c>
      <c r="E16" s="25">
        <v>2.6615969581749048E-2</v>
      </c>
    </row>
    <row r="17" spans="1:5" x14ac:dyDescent="0.2">
      <c r="A17" s="17" t="s">
        <v>12</v>
      </c>
      <c r="B17" s="25">
        <v>0.10218978102189781</v>
      </c>
      <c r="C17" s="25">
        <v>0.16917293233082706</v>
      </c>
      <c r="D17" s="25">
        <v>6.25E-2</v>
      </c>
      <c r="E17" s="25">
        <v>2.2813688212927757E-2</v>
      </c>
    </row>
    <row r="18" spans="1:5" x14ac:dyDescent="0.2">
      <c r="A18" s="15" t="s">
        <v>48</v>
      </c>
      <c r="B18" s="25">
        <v>9.7222222222222224E-2</v>
      </c>
      <c r="C18" s="25">
        <v>0.18209876543209877</v>
      </c>
      <c r="D18" s="25">
        <v>5.0078247261345854E-2</v>
      </c>
      <c r="E18" s="25">
        <v>3.9182282793867124E-2</v>
      </c>
    </row>
    <row r="19" spans="1:5" x14ac:dyDescent="0.2">
      <c r="A19" s="15" t="s">
        <v>49</v>
      </c>
      <c r="B19" s="25">
        <v>5.518763796909492E-2</v>
      </c>
      <c r="C19" s="25">
        <v>0.11231101511879049</v>
      </c>
      <c r="D19" s="25">
        <v>4.5454545454545456E-2</v>
      </c>
      <c r="E19" s="25">
        <v>8.6021505376344086E-3</v>
      </c>
    </row>
    <row r="20" spans="1:5" x14ac:dyDescent="0.2">
      <c r="A20" s="17" t="s">
        <v>47</v>
      </c>
      <c r="B20" s="25">
        <v>7.6470588235294124E-2</v>
      </c>
      <c r="C20" s="25">
        <v>0.15868263473053892</v>
      </c>
      <c r="D20" s="25">
        <v>4.1666666666666664E-2</v>
      </c>
      <c r="E20" s="25">
        <v>2.0408163265306121E-2</v>
      </c>
    </row>
    <row r="21" spans="1:5" x14ac:dyDescent="0.2">
      <c r="A21" s="17" t="s">
        <v>50</v>
      </c>
      <c r="B21" s="25">
        <v>8.1471747700394212E-2</v>
      </c>
      <c r="C21" s="25">
        <v>0.15057915057915058</v>
      </c>
      <c r="D21" s="25">
        <v>5.0825921219822108E-2</v>
      </c>
      <c r="E21" s="25">
        <v>2.7704485488126599E-2</v>
      </c>
    </row>
    <row r="22" spans="1:5" x14ac:dyDescent="0.2">
      <c r="B22">
        <f t="shared" ref="B22:E23" si="0">B20/B9</f>
        <v>0.2429906542056075</v>
      </c>
      <c r="C22">
        <f t="shared" si="0"/>
        <v>0.43442622950819676</v>
      </c>
      <c r="D22">
        <f t="shared" si="0"/>
        <v>0.15384615384615385</v>
      </c>
      <c r="E22">
        <f t="shared" si="0"/>
        <v>0.10169491525423728</v>
      </c>
    </row>
    <row r="23" spans="1:5" x14ac:dyDescent="0.2">
      <c r="B23">
        <f t="shared" si="0"/>
        <v>0.32291666666666669</v>
      </c>
      <c r="C23">
        <f t="shared" si="0"/>
        <v>0.45525291828793774</v>
      </c>
      <c r="D23">
        <f t="shared" si="0"/>
        <v>0.22727272727272727</v>
      </c>
      <c r="E23">
        <f t="shared" si="0"/>
        <v>0.1693548387096771</v>
      </c>
    </row>
    <row r="27" spans="1:5" x14ac:dyDescent="0.2">
      <c r="A27" s="16" t="s">
        <v>17</v>
      </c>
      <c r="B27" s="25">
        <v>0.14035087719298245</v>
      </c>
      <c r="C27" s="25">
        <v>0.30136986301369861</v>
      </c>
      <c r="D27" s="25">
        <v>0.21875</v>
      </c>
      <c r="E27" s="25">
        <v>9.375E-2</v>
      </c>
    </row>
    <row r="28" spans="1:5" x14ac:dyDescent="0.2">
      <c r="A28" s="16" t="s">
        <v>17</v>
      </c>
      <c r="B28" s="25">
        <v>7.0175438596491224E-2</v>
      </c>
      <c r="C28" s="25">
        <v>0.12328767123287671</v>
      </c>
      <c r="D28" s="25">
        <v>6.25E-2</v>
      </c>
      <c r="E28" s="25">
        <v>1.5625E-2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24" sqref="E23:E24"/>
    </sheetView>
  </sheetViews>
  <sheetFormatPr baseColWidth="10" defaultRowHeight="16" x14ac:dyDescent="0.2"/>
  <cols>
    <col min="2" max="2" width="13.1640625" bestFit="1" customWidth="1"/>
    <col min="3" max="3" width="10.83203125" customWidth="1"/>
    <col min="5" max="5" width="53.83203125" style="25" customWidth="1"/>
  </cols>
  <sheetData>
    <row r="1" spans="1:6" x14ac:dyDescent="0.2">
      <c r="A1" t="s">
        <v>70</v>
      </c>
      <c r="B1" t="s">
        <v>71</v>
      </c>
    </row>
    <row r="2" spans="1:6" x14ac:dyDescent="0.2">
      <c r="C2" t="s">
        <v>42</v>
      </c>
    </row>
    <row r="3" spans="1:6" ht="18" thickBot="1" x14ac:dyDescent="0.25">
      <c r="A3" s="1" t="s">
        <v>21</v>
      </c>
      <c r="B3" s="1"/>
      <c r="C3" s="1"/>
    </row>
    <row r="4" spans="1:6" ht="19" thickTop="1" thickBot="1" x14ac:dyDescent="0.25">
      <c r="A4" s="1"/>
      <c r="B4" s="1" t="s">
        <v>56</v>
      </c>
      <c r="C4" s="1">
        <f>SUM(C8:C9)</f>
        <v>1101</v>
      </c>
      <c r="D4">
        <f>SUM(D8:D9)</f>
        <v>52</v>
      </c>
      <c r="E4" s="25">
        <f t="shared" ref="E4:E46" si="0">D4/C4</f>
        <v>4.7229791099000905E-2</v>
      </c>
    </row>
    <row r="5" spans="1:6" ht="17" thickTop="1" x14ac:dyDescent="0.2">
      <c r="B5" s="15" t="s">
        <v>15</v>
      </c>
      <c r="C5">
        <v>574</v>
      </c>
      <c r="D5">
        <v>35</v>
      </c>
      <c r="E5" s="25">
        <f t="shared" si="0"/>
        <v>6.097560975609756E-2</v>
      </c>
      <c r="F5" t="s">
        <v>64</v>
      </c>
    </row>
    <row r="6" spans="1:6" x14ac:dyDescent="0.2">
      <c r="B6" s="15" t="s">
        <v>16</v>
      </c>
      <c r="C6">
        <v>470</v>
      </c>
      <c r="D6">
        <v>14</v>
      </c>
      <c r="E6" s="25">
        <f t="shared" si="0"/>
        <v>2.9787234042553193E-2</v>
      </c>
      <c r="F6" t="s">
        <v>16</v>
      </c>
    </row>
    <row r="7" spans="1:6" x14ac:dyDescent="0.2">
      <c r="B7" s="16" t="s">
        <v>17</v>
      </c>
      <c r="C7" s="8">
        <v>57</v>
      </c>
      <c r="D7">
        <v>3</v>
      </c>
      <c r="E7" s="25">
        <f t="shared" si="0"/>
        <v>5.2631578947368418E-2</v>
      </c>
      <c r="F7" t="s">
        <v>17</v>
      </c>
    </row>
    <row r="8" spans="1:6" x14ac:dyDescent="0.2">
      <c r="B8" s="17" t="s">
        <v>11</v>
      </c>
      <c r="C8">
        <v>827</v>
      </c>
      <c r="D8">
        <v>36</v>
      </c>
      <c r="E8" s="25">
        <f t="shared" si="0"/>
        <v>4.3530834340991538E-2</v>
      </c>
      <c r="F8" t="s">
        <v>11</v>
      </c>
    </row>
    <row r="9" spans="1:6" x14ac:dyDescent="0.2">
      <c r="B9" s="17" t="s">
        <v>12</v>
      </c>
      <c r="C9">
        <v>274</v>
      </c>
      <c r="D9">
        <v>16</v>
      </c>
      <c r="E9" s="25">
        <f t="shared" si="0"/>
        <v>5.8394160583941604E-2</v>
      </c>
      <c r="F9" t="s">
        <v>12</v>
      </c>
    </row>
    <row r="10" spans="1:6" x14ac:dyDescent="0.2">
      <c r="B10" s="15" t="s">
        <v>48</v>
      </c>
      <c r="C10">
        <v>648</v>
      </c>
      <c r="D10">
        <v>37</v>
      </c>
      <c r="E10" s="25">
        <f t="shared" si="0"/>
        <v>5.7098765432098762E-2</v>
      </c>
      <c r="F10" t="s">
        <v>48</v>
      </c>
    </row>
    <row r="11" spans="1:6" x14ac:dyDescent="0.2">
      <c r="B11" s="15" t="s">
        <v>49</v>
      </c>
      <c r="C11">
        <v>453</v>
      </c>
      <c r="D11">
        <v>15</v>
      </c>
      <c r="E11" s="25">
        <f t="shared" si="0"/>
        <v>3.3112582781456956E-2</v>
      </c>
      <c r="F11" t="s">
        <v>49</v>
      </c>
    </row>
    <row r="12" spans="1:6" x14ac:dyDescent="0.2">
      <c r="B12" s="17" t="s">
        <v>47</v>
      </c>
      <c r="C12">
        <v>340</v>
      </c>
      <c r="D12">
        <v>17</v>
      </c>
      <c r="E12" s="25">
        <f t="shared" si="0"/>
        <v>0.05</v>
      </c>
      <c r="F12" t="s">
        <v>65</v>
      </c>
    </row>
    <row r="13" spans="1:6" x14ac:dyDescent="0.2">
      <c r="B13" s="17" t="s">
        <v>50</v>
      </c>
      <c r="C13">
        <v>761</v>
      </c>
      <c r="D13">
        <v>35</v>
      </c>
      <c r="E13" s="25">
        <f t="shared" si="0"/>
        <v>4.5992115637319315E-2</v>
      </c>
      <c r="F13" t="s">
        <v>66</v>
      </c>
    </row>
    <row r="14" spans="1:6" ht="18" thickBot="1" x14ac:dyDescent="0.25">
      <c r="A14" s="1" t="s">
        <v>22</v>
      </c>
      <c r="B14" s="1"/>
      <c r="C14" s="1"/>
      <c r="E14" s="25" t="e">
        <f t="shared" si="0"/>
        <v>#DIV/0!</v>
      </c>
    </row>
    <row r="15" spans="1:6" ht="19" thickTop="1" thickBot="1" x14ac:dyDescent="0.25">
      <c r="A15" s="1"/>
      <c r="B15" s="1" t="s">
        <v>56</v>
      </c>
      <c r="C15" s="1">
        <f>SUM(C19:C20)</f>
        <v>1111</v>
      </c>
      <c r="D15">
        <f>SUM(D19:D20)</f>
        <v>57</v>
      </c>
      <c r="E15" s="25">
        <f t="shared" si="0"/>
        <v>5.1305130513051307E-2</v>
      </c>
    </row>
    <row r="16" spans="1:6" ht="17" thickTop="1" x14ac:dyDescent="0.2">
      <c r="A16" s="27"/>
      <c r="B16" s="27" t="s">
        <v>15</v>
      </c>
      <c r="C16" s="27">
        <v>573</v>
      </c>
      <c r="D16">
        <v>41</v>
      </c>
      <c r="E16" s="25">
        <f t="shared" si="0"/>
        <v>7.1553228621291445E-2</v>
      </c>
      <c r="F16" t="s">
        <v>64</v>
      </c>
    </row>
    <row r="17" spans="1:6" x14ac:dyDescent="0.2">
      <c r="B17" s="15" t="s">
        <v>16</v>
      </c>
      <c r="C17">
        <v>465</v>
      </c>
      <c r="D17">
        <v>14</v>
      </c>
      <c r="E17" s="25">
        <f t="shared" si="0"/>
        <v>3.0107526881720432E-2</v>
      </c>
      <c r="F17" t="s">
        <v>16</v>
      </c>
    </row>
    <row r="18" spans="1:6" x14ac:dyDescent="0.2">
      <c r="B18" s="16" t="s">
        <v>17</v>
      </c>
      <c r="C18" s="8">
        <v>73</v>
      </c>
      <c r="D18">
        <v>2</v>
      </c>
      <c r="E18" s="25">
        <f t="shared" si="0"/>
        <v>2.7397260273972601E-2</v>
      </c>
      <c r="F18" t="s">
        <v>17</v>
      </c>
    </row>
    <row r="19" spans="1:6" x14ac:dyDescent="0.2">
      <c r="B19" s="17" t="s">
        <v>11</v>
      </c>
      <c r="C19">
        <v>845</v>
      </c>
      <c r="D19">
        <v>41</v>
      </c>
      <c r="E19" s="25">
        <f t="shared" si="0"/>
        <v>4.85207100591716E-2</v>
      </c>
      <c r="F19" t="s">
        <v>11</v>
      </c>
    </row>
    <row r="20" spans="1:6" x14ac:dyDescent="0.2">
      <c r="B20" s="17" t="s">
        <v>12</v>
      </c>
      <c r="C20">
        <v>266</v>
      </c>
      <c r="D20">
        <v>16</v>
      </c>
      <c r="E20" s="25">
        <f t="shared" si="0"/>
        <v>6.0150375939849621E-2</v>
      </c>
      <c r="F20" t="s">
        <v>12</v>
      </c>
    </row>
    <row r="21" spans="1:6" x14ac:dyDescent="0.2">
      <c r="B21" s="27" t="s">
        <v>48</v>
      </c>
      <c r="C21" s="27">
        <v>648</v>
      </c>
      <c r="D21">
        <v>46</v>
      </c>
      <c r="E21" s="25">
        <f t="shared" si="0"/>
        <v>7.098765432098765E-2</v>
      </c>
      <c r="F21" t="s">
        <v>48</v>
      </c>
    </row>
    <row r="22" spans="1:6" x14ac:dyDescent="0.2">
      <c r="B22" s="15" t="s">
        <v>49</v>
      </c>
      <c r="C22">
        <v>463</v>
      </c>
      <c r="D22">
        <v>11</v>
      </c>
      <c r="E22" s="25">
        <f t="shared" si="0"/>
        <v>2.3758099352051837E-2</v>
      </c>
      <c r="F22" t="s">
        <v>49</v>
      </c>
    </row>
    <row r="23" spans="1:6" x14ac:dyDescent="0.2">
      <c r="B23" s="17" t="s">
        <v>47</v>
      </c>
      <c r="C23">
        <v>334</v>
      </c>
      <c r="D23">
        <v>10</v>
      </c>
      <c r="E23" s="25">
        <f t="shared" si="0"/>
        <v>2.9940119760479042E-2</v>
      </c>
      <c r="F23" t="s">
        <v>65</v>
      </c>
    </row>
    <row r="24" spans="1:6" x14ac:dyDescent="0.2">
      <c r="B24" s="17" t="s">
        <v>50</v>
      </c>
      <c r="C24">
        <v>777</v>
      </c>
      <c r="D24">
        <v>47</v>
      </c>
      <c r="E24" s="25">
        <f t="shared" si="0"/>
        <v>6.0489060489060491E-2</v>
      </c>
      <c r="F24" t="s">
        <v>66</v>
      </c>
    </row>
    <row r="25" spans="1:6" ht="18" thickBot="1" x14ac:dyDescent="0.25">
      <c r="A25" s="1" t="s">
        <v>23</v>
      </c>
      <c r="B25" s="1"/>
      <c r="C25" s="1"/>
      <c r="E25" s="25" t="e">
        <f t="shared" si="0"/>
        <v>#DIV/0!</v>
      </c>
    </row>
    <row r="26" spans="1:6" ht="19" thickTop="1" thickBot="1" x14ac:dyDescent="0.25">
      <c r="A26" s="1"/>
      <c r="B26" s="1" t="s">
        <v>56</v>
      </c>
      <c r="C26" s="1">
        <f>SUM(C30:C31)</f>
        <v>1123</v>
      </c>
      <c r="D26">
        <f>SUM(D30:D31)</f>
        <v>46</v>
      </c>
      <c r="E26" s="25">
        <f t="shared" si="0"/>
        <v>4.0961709706144253E-2</v>
      </c>
    </row>
    <row r="27" spans="1:6" ht="17" thickTop="1" x14ac:dyDescent="0.2">
      <c r="B27" s="15" t="s">
        <v>15</v>
      </c>
      <c r="C27">
        <v>577</v>
      </c>
      <c r="D27">
        <v>35</v>
      </c>
      <c r="E27" s="25">
        <f t="shared" si="0"/>
        <v>6.0658578856152515E-2</v>
      </c>
      <c r="F27" t="s">
        <v>64</v>
      </c>
    </row>
    <row r="28" spans="1:6" x14ac:dyDescent="0.2">
      <c r="B28" s="15" t="s">
        <v>16</v>
      </c>
      <c r="C28">
        <v>482</v>
      </c>
      <c r="D28">
        <v>9</v>
      </c>
      <c r="E28" s="25">
        <f t="shared" si="0"/>
        <v>1.8672199170124481E-2</v>
      </c>
      <c r="F28" t="s">
        <v>16</v>
      </c>
    </row>
    <row r="29" spans="1:6" x14ac:dyDescent="0.2">
      <c r="B29" s="16" t="s">
        <v>17</v>
      </c>
      <c r="C29" s="8">
        <v>64</v>
      </c>
      <c r="D29">
        <v>2</v>
      </c>
      <c r="E29" s="25">
        <f t="shared" si="0"/>
        <v>3.125E-2</v>
      </c>
      <c r="F29" t="s">
        <v>17</v>
      </c>
    </row>
    <row r="30" spans="1:6" x14ac:dyDescent="0.2">
      <c r="B30" s="17" t="s">
        <v>11</v>
      </c>
      <c r="C30">
        <v>851</v>
      </c>
      <c r="D30">
        <v>31</v>
      </c>
      <c r="E30" s="25">
        <f t="shared" si="0"/>
        <v>3.6427732079905996E-2</v>
      </c>
      <c r="F30" t="s">
        <v>11</v>
      </c>
    </row>
    <row r="31" spans="1:6" x14ac:dyDescent="0.2">
      <c r="B31" s="17" t="s">
        <v>12</v>
      </c>
      <c r="C31">
        <v>272</v>
      </c>
      <c r="D31">
        <v>15</v>
      </c>
      <c r="E31" s="25">
        <f t="shared" si="0"/>
        <v>5.514705882352941E-2</v>
      </c>
      <c r="F31" t="s">
        <v>12</v>
      </c>
    </row>
    <row r="32" spans="1:6" x14ac:dyDescent="0.2">
      <c r="B32" s="15" t="s">
        <v>48</v>
      </c>
      <c r="C32">
        <v>639</v>
      </c>
      <c r="D32">
        <v>35</v>
      </c>
      <c r="E32" s="25">
        <f t="shared" si="0"/>
        <v>5.4773082942097026E-2</v>
      </c>
      <c r="F32" t="s">
        <v>48</v>
      </c>
    </row>
    <row r="33" spans="1:6" x14ac:dyDescent="0.2">
      <c r="B33" s="15" t="s">
        <v>49</v>
      </c>
      <c r="C33">
        <v>484</v>
      </c>
      <c r="D33">
        <v>11</v>
      </c>
      <c r="E33" s="25">
        <f t="shared" si="0"/>
        <v>2.2727272727272728E-2</v>
      </c>
      <c r="F33" t="s">
        <v>49</v>
      </c>
    </row>
    <row r="34" spans="1:6" x14ac:dyDescent="0.2">
      <c r="B34" s="17" t="s">
        <v>47</v>
      </c>
      <c r="C34">
        <v>336</v>
      </c>
      <c r="D34">
        <v>8</v>
      </c>
      <c r="E34" s="25">
        <f t="shared" si="0"/>
        <v>2.3809523809523808E-2</v>
      </c>
      <c r="F34" t="s">
        <v>65</v>
      </c>
    </row>
    <row r="35" spans="1:6" x14ac:dyDescent="0.2">
      <c r="B35" s="17" t="s">
        <v>50</v>
      </c>
      <c r="C35">
        <v>787</v>
      </c>
      <c r="D35">
        <v>38</v>
      </c>
      <c r="E35" s="25">
        <f t="shared" si="0"/>
        <v>4.8284625158831002E-2</v>
      </c>
      <c r="F35" t="s">
        <v>66</v>
      </c>
    </row>
    <row r="36" spans="1:6" ht="18" thickBot="1" x14ac:dyDescent="0.25">
      <c r="A36" s="1" t="s">
        <v>24</v>
      </c>
      <c r="B36" s="1"/>
      <c r="C36" s="1"/>
      <c r="E36" s="25" t="e">
        <f t="shared" si="0"/>
        <v>#DIV/0!</v>
      </c>
    </row>
    <row r="37" spans="1:6" ht="19" thickTop="1" thickBot="1" x14ac:dyDescent="0.25">
      <c r="A37" s="1"/>
      <c r="B37" s="1" t="s">
        <v>56</v>
      </c>
      <c r="C37" s="1">
        <f>SUM(C41:C42)</f>
        <v>1052</v>
      </c>
      <c r="D37">
        <f>SUM(D41:D42)</f>
        <v>55</v>
      </c>
      <c r="E37" s="25">
        <f t="shared" si="0"/>
        <v>5.2281368821292779E-2</v>
      </c>
    </row>
    <row r="38" spans="1:6" ht="17" thickTop="1" x14ac:dyDescent="0.2">
      <c r="B38" s="15" t="s">
        <v>15</v>
      </c>
      <c r="C38">
        <v>556</v>
      </c>
      <c r="D38">
        <v>43</v>
      </c>
      <c r="E38" s="25">
        <f t="shared" si="0"/>
        <v>7.7338129496402883E-2</v>
      </c>
      <c r="F38" t="s">
        <v>64</v>
      </c>
    </row>
    <row r="39" spans="1:6" x14ac:dyDescent="0.2">
      <c r="B39" s="15" t="s">
        <v>16</v>
      </c>
      <c r="C39">
        <v>432</v>
      </c>
      <c r="D39">
        <v>12</v>
      </c>
      <c r="E39" s="25">
        <f t="shared" si="0"/>
        <v>2.7777777777777776E-2</v>
      </c>
      <c r="F39" t="s">
        <v>16</v>
      </c>
    </row>
    <row r="40" spans="1:6" x14ac:dyDescent="0.2">
      <c r="B40" s="16" t="s">
        <v>17</v>
      </c>
      <c r="C40" s="8">
        <v>64</v>
      </c>
      <c r="D40">
        <v>0</v>
      </c>
      <c r="E40" s="25">
        <f t="shared" si="0"/>
        <v>0</v>
      </c>
      <c r="F40" t="s">
        <v>17</v>
      </c>
    </row>
    <row r="41" spans="1:6" x14ac:dyDescent="0.2">
      <c r="B41" s="17" t="s">
        <v>11</v>
      </c>
      <c r="C41">
        <v>789</v>
      </c>
      <c r="D41">
        <v>31</v>
      </c>
      <c r="E41" s="25">
        <f t="shared" si="0"/>
        <v>3.9290240811153357E-2</v>
      </c>
      <c r="F41" t="s">
        <v>11</v>
      </c>
    </row>
    <row r="42" spans="1:6" x14ac:dyDescent="0.2">
      <c r="B42" s="27" t="s">
        <v>12</v>
      </c>
      <c r="C42" s="27">
        <v>263</v>
      </c>
      <c r="D42">
        <v>24</v>
      </c>
      <c r="E42" s="25">
        <f t="shared" si="0"/>
        <v>9.125475285171103E-2</v>
      </c>
      <c r="F42" t="s">
        <v>12</v>
      </c>
    </row>
    <row r="43" spans="1:6" x14ac:dyDescent="0.2">
      <c r="B43" s="15" t="s">
        <v>48</v>
      </c>
      <c r="C43">
        <v>587</v>
      </c>
      <c r="D43">
        <v>40</v>
      </c>
      <c r="E43" s="25">
        <f t="shared" si="0"/>
        <v>6.8143100511073251E-2</v>
      </c>
      <c r="F43" t="s">
        <v>48</v>
      </c>
    </row>
    <row r="44" spans="1:6" x14ac:dyDescent="0.2">
      <c r="B44" s="15" t="s">
        <v>49</v>
      </c>
      <c r="C44">
        <v>465</v>
      </c>
      <c r="D44">
        <v>15</v>
      </c>
      <c r="E44" s="25">
        <f t="shared" si="0"/>
        <v>3.2258064516129031E-2</v>
      </c>
      <c r="F44" t="s">
        <v>49</v>
      </c>
    </row>
    <row r="45" spans="1:6" x14ac:dyDescent="0.2">
      <c r="B45" s="17" t="s">
        <v>47</v>
      </c>
      <c r="C45">
        <v>294</v>
      </c>
      <c r="D45">
        <v>14</v>
      </c>
      <c r="E45" s="25">
        <f t="shared" si="0"/>
        <v>4.7619047619047616E-2</v>
      </c>
      <c r="F45" t="s">
        <v>65</v>
      </c>
    </row>
    <row r="46" spans="1:6" x14ac:dyDescent="0.2">
      <c r="B46" s="17" t="s">
        <v>50</v>
      </c>
      <c r="C46">
        <v>758</v>
      </c>
      <c r="D46">
        <v>41</v>
      </c>
      <c r="E46" s="25">
        <f t="shared" si="0"/>
        <v>5.4089709762532981E-2</v>
      </c>
      <c r="F46" t="s">
        <v>66</v>
      </c>
    </row>
  </sheetData>
  <conditionalFormatting sqref="E1:E1048576">
    <cfRule type="cellIs" dxfId="0" priority="1" operator="greaterThan">
      <formula>0.05</formula>
    </cfRule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{8000C4BB-20DE-8F49-8F5C-68466AB27350}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0C4BB-20DE-8F49-8F5C-68466AB273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72</v>
      </c>
      <c r="C1" t="s">
        <v>73</v>
      </c>
      <c r="D1" t="s">
        <v>74</v>
      </c>
    </row>
    <row r="2" spans="1:7" x14ac:dyDescent="0.2">
      <c r="A2">
        <v>25338</v>
      </c>
      <c r="B2" s="25">
        <f>225/25338</f>
        <v>8.8799431683637218E-3</v>
      </c>
      <c r="C2" s="25">
        <f>1156/A2</f>
        <v>4.5623174678348727E-2</v>
      </c>
      <c r="D2" s="25">
        <f>1152/A2</f>
        <v>4.5465309022022261E-2</v>
      </c>
      <c r="E2">
        <v>14</v>
      </c>
      <c r="F2">
        <v>225</v>
      </c>
      <c r="G2" s="25">
        <f>F2/$A$2</f>
        <v>8.8799431683637218E-3</v>
      </c>
    </row>
    <row r="3" spans="1:7" x14ac:dyDescent="0.2">
      <c r="E3">
        <v>15</v>
      </c>
      <c r="F3">
        <v>159</v>
      </c>
      <c r="G3" s="25">
        <f t="shared" ref="G3:G12" si="0">F3/$A$2</f>
        <v>6.2751598389770308E-3</v>
      </c>
    </row>
    <row r="4" spans="1:7" x14ac:dyDescent="0.2">
      <c r="E4">
        <v>16</v>
      </c>
      <c r="F4">
        <v>424</v>
      </c>
      <c r="G4" s="25">
        <f t="shared" si="0"/>
        <v>1.6733759570605414E-2</v>
      </c>
    </row>
    <row r="5" spans="1:7" x14ac:dyDescent="0.2">
      <c r="E5">
        <v>17</v>
      </c>
      <c r="F5">
        <v>268</v>
      </c>
      <c r="G5" s="25">
        <f t="shared" si="0"/>
        <v>1.0576998973873234E-2</v>
      </c>
    </row>
    <row r="6" spans="1:7" x14ac:dyDescent="0.2">
      <c r="E6">
        <v>18</v>
      </c>
      <c r="F6">
        <v>276</v>
      </c>
      <c r="G6" s="25">
        <f t="shared" si="0"/>
        <v>1.0892730286526165E-2</v>
      </c>
    </row>
    <row r="7" spans="1:7" x14ac:dyDescent="0.2">
      <c r="E7">
        <v>19</v>
      </c>
      <c r="F7">
        <v>211</v>
      </c>
      <c r="G7" s="25">
        <f t="shared" si="0"/>
        <v>8.3274133712210908E-3</v>
      </c>
    </row>
    <row r="8" spans="1:7" x14ac:dyDescent="0.2">
      <c r="E8">
        <v>20</v>
      </c>
      <c r="F8">
        <v>191</v>
      </c>
      <c r="G8" s="25">
        <f t="shared" si="0"/>
        <v>7.5380850895887599E-3</v>
      </c>
    </row>
    <row r="9" spans="1:7" x14ac:dyDescent="0.2">
      <c r="E9">
        <v>21</v>
      </c>
      <c r="F9">
        <v>126</v>
      </c>
      <c r="G9" s="25">
        <f t="shared" si="0"/>
        <v>4.9727681742836845E-3</v>
      </c>
    </row>
    <row r="10" spans="1:7" x14ac:dyDescent="0.2">
      <c r="E10">
        <v>22</v>
      </c>
      <c r="F10">
        <v>214</v>
      </c>
      <c r="G10" s="25">
        <f t="shared" si="0"/>
        <v>8.44581261346594E-3</v>
      </c>
    </row>
    <row r="11" spans="1:7" x14ac:dyDescent="0.2">
      <c r="E11">
        <v>23</v>
      </c>
      <c r="F11">
        <v>435</v>
      </c>
      <c r="G11" s="25">
        <f t="shared" si="0"/>
        <v>1.7167890125503196E-2</v>
      </c>
    </row>
    <row r="12" spans="1:7" x14ac:dyDescent="0.2">
      <c r="E12">
        <v>24</v>
      </c>
      <c r="F12">
        <v>210</v>
      </c>
      <c r="G12" s="25">
        <f t="shared" si="0"/>
        <v>8.2879469571394745E-3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7" sqref="B7"/>
    </sheetView>
  </sheetViews>
  <sheetFormatPr baseColWidth="10" defaultRowHeight="16" x14ac:dyDescent="0.2"/>
  <cols>
    <col min="1" max="1" width="11.1640625" bestFit="1" customWidth="1"/>
    <col min="2" max="2" width="8.1640625" customWidth="1"/>
    <col min="3" max="3" width="9.33203125" customWidth="1"/>
    <col min="4" max="4" width="8" customWidth="1"/>
    <col min="5" max="5" width="7.83203125" customWidth="1"/>
    <col min="6" max="6" width="8.6640625" customWidth="1"/>
    <col min="7" max="7" width="8.5" customWidth="1"/>
    <col min="8" max="8" width="8" customWidth="1"/>
    <col min="9" max="9" width="8.33203125" customWidth="1"/>
    <col min="10" max="10" width="9.1640625" customWidth="1"/>
    <col min="11" max="11" width="7.1640625" customWidth="1"/>
    <col min="12" max="12" width="8.83203125" customWidth="1"/>
    <col min="13" max="13" width="9.33203125" customWidth="1"/>
    <col min="14" max="14" width="10.83203125" customWidth="1"/>
    <col min="16" max="18" width="10.83203125" customWidth="1"/>
  </cols>
  <sheetData>
    <row r="1" spans="1:18" x14ac:dyDescent="0.2">
      <c r="C1" s="45" t="s">
        <v>21</v>
      </c>
      <c r="D1" s="45"/>
      <c r="E1" s="45"/>
      <c r="F1" s="45"/>
      <c r="G1" s="45" t="s">
        <v>60</v>
      </c>
      <c r="H1" s="45"/>
      <c r="I1" s="45"/>
      <c r="J1" s="45"/>
      <c r="K1" s="45" t="s">
        <v>59</v>
      </c>
      <c r="L1" s="45"/>
      <c r="M1" s="45"/>
      <c r="N1" s="45"/>
      <c r="O1" s="45" t="s">
        <v>58</v>
      </c>
      <c r="P1" s="45"/>
      <c r="Q1" s="45"/>
      <c r="R1" s="45"/>
    </row>
    <row r="2" spans="1:18" x14ac:dyDescent="0.2">
      <c r="C2" t="s">
        <v>56</v>
      </c>
      <c r="D2" t="s">
        <v>15</v>
      </c>
      <c r="E2" t="s">
        <v>16</v>
      </c>
      <c r="F2" t="s">
        <v>17</v>
      </c>
      <c r="G2" t="s">
        <v>56</v>
      </c>
      <c r="H2" t="s">
        <v>15</v>
      </c>
      <c r="I2" t="s">
        <v>16</v>
      </c>
      <c r="J2" t="s">
        <v>17</v>
      </c>
      <c r="K2" t="s">
        <v>56</v>
      </c>
      <c r="L2" t="s">
        <v>15</v>
      </c>
      <c r="M2" t="s">
        <v>16</v>
      </c>
      <c r="N2" t="s">
        <v>17</v>
      </c>
      <c r="O2" t="s">
        <v>56</v>
      </c>
      <c r="P2" t="s">
        <v>15</v>
      </c>
      <c r="Q2" t="s">
        <v>16</v>
      </c>
      <c r="R2" t="s">
        <v>17</v>
      </c>
    </row>
    <row r="3" spans="1:18" ht="17" customHeight="1" x14ac:dyDescent="0.2">
      <c r="A3" s="45" t="s">
        <v>57</v>
      </c>
      <c r="B3" t="s">
        <v>18</v>
      </c>
      <c r="C3" s="21">
        <v>7.9927338782924601E-2</v>
      </c>
      <c r="D3" s="21">
        <v>0.10452961672473868</v>
      </c>
      <c r="E3" s="21">
        <v>5.106382978723404E-2</v>
      </c>
      <c r="F3" s="21">
        <v>7.0175438596491224E-2</v>
      </c>
      <c r="G3" s="21">
        <v>0.15301530153015303</v>
      </c>
      <c r="H3" s="21">
        <v>0.193717277486911</v>
      </c>
      <c r="I3" s="21">
        <v>0.10752688172043011</v>
      </c>
      <c r="J3" s="21">
        <v>0.12328767123287671</v>
      </c>
      <c r="K3" s="21">
        <v>4.8085485307212822E-2</v>
      </c>
      <c r="L3" s="21">
        <v>6.9324090121317156E-2</v>
      </c>
      <c r="M3" s="21">
        <v>2.0746887966804978E-2</v>
      </c>
      <c r="N3" s="21">
        <v>6.25E-2</v>
      </c>
      <c r="O3" s="21">
        <v>2.5665399239543727E-2</v>
      </c>
      <c r="P3" s="21">
        <v>2.8776978417266189E-2</v>
      </c>
      <c r="Q3" s="21">
        <v>2.3148148148148147E-2</v>
      </c>
      <c r="R3" s="21">
        <v>1.5625E-2</v>
      </c>
    </row>
    <row r="4" spans="1:18" hidden="1" x14ac:dyDescent="0.2">
      <c r="A4" s="45"/>
      <c r="B4" t="s">
        <v>46</v>
      </c>
      <c r="C4" s="21">
        <v>8.1743869209809264E-2</v>
      </c>
      <c r="D4" s="21">
        <v>0.10627177700348432</v>
      </c>
      <c r="E4" s="21">
        <v>5.3191489361702128E-2</v>
      </c>
      <c r="F4" s="21">
        <v>7.0175438596491224E-2</v>
      </c>
      <c r="G4" s="21">
        <v>0.16471647164716471</v>
      </c>
      <c r="H4" s="21">
        <v>0.20942408376963351</v>
      </c>
      <c r="I4" s="21">
        <v>0.11612903225806452</v>
      </c>
      <c r="J4" s="21">
        <v>0.12328767123287671</v>
      </c>
      <c r="K4" s="21">
        <v>5.2537845057880679E-2</v>
      </c>
      <c r="L4" s="21">
        <v>7.1057192374350084E-2</v>
      </c>
      <c r="M4" s="21">
        <v>2.4896265560165973E-2</v>
      </c>
      <c r="N4" s="21">
        <v>9.375E-2</v>
      </c>
      <c r="O4" s="21">
        <v>3.2319391634980987E-2</v>
      </c>
      <c r="P4" s="21">
        <v>3.9568345323741004E-2</v>
      </c>
      <c r="Q4" s="21">
        <v>2.3148148148148147E-2</v>
      </c>
      <c r="R4" s="21">
        <v>3.125E-2</v>
      </c>
    </row>
    <row r="5" spans="1:18" x14ac:dyDescent="0.2">
      <c r="A5" s="45" t="s">
        <v>55</v>
      </c>
      <c r="B5" t="s">
        <v>18</v>
      </c>
      <c r="C5" s="21">
        <v>0.11625794732061762</v>
      </c>
      <c r="D5" s="21">
        <v>0.15505226480836237</v>
      </c>
      <c r="E5" s="21">
        <v>7.4468085106382975E-2</v>
      </c>
      <c r="F5" s="21">
        <v>7.0175438596491224E-2</v>
      </c>
      <c r="G5" s="21">
        <v>0.19171917191719173</v>
      </c>
      <c r="H5" s="21">
        <v>0.24956369982547993</v>
      </c>
      <c r="I5" s="21">
        <v>0.12688172043010754</v>
      </c>
      <c r="J5" s="21">
        <v>0.15068493150684931</v>
      </c>
      <c r="K5" s="21">
        <v>7.4799643811219951E-2</v>
      </c>
      <c r="L5" s="21">
        <v>0.10225303292894281</v>
      </c>
      <c r="M5" s="21">
        <v>3.7344398340248962E-2</v>
      </c>
      <c r="N5" s="21">
        <v>0.109375</v>
      </c>
      <c r="O5" s="21">
        <v>3.8973384030418251E-2</v>
      </c>
      <c r="P5" s="21">
        <v>4.1366906474820143E-2</v>
      </c>
      <c r="Q5" s="21">
        <v>3.9351851851851853E-2</v>
      </c>
      <c r="R5" s="21">
        <v>1.5625E-2</v>
      </c>
    </row>
    <row r="6" spans="1:18" hidden="1" x14ac:dyDescent="0.2">
      <c r="A6" s="45"/>
      <c r="B6" t="s">
        <v>46</v>
      </c>
      <c r="C6" s="21">
        <v>0.12534059945504086</v>
      </c>
      <c r="D6" s="21">
        <v>0.16898954703832753</v>
      </c>
      <c r="E6" s="21">
        <v>7.8723404255319152E-2</v>
      </c>
      <c r="F6" s="21">
        <v>7.0175438596491224E-2</v>
      </c>
      <c r="G6" s="21">
        <v>0.22322232223222321</v>
      </c>
      <c r="H6" s="21">
        <v>0.29319371727748689</v>
      </c>
      <c r="I6" s="21">
        <v>0.14623655913978495</v>
      </c>
      <c r="J6" s="21">
        <v>0.16438356164383561</v>
      </c>
      <c r="K6" s="21">
        <v>8.1923419412288506E-2</v>
      </c>
      <c r="L6" s="21">
        <v>0.10918544194107452</v>
      </c>
      <c r="M6" s="21">
        <v>4.1493775933609957E-2</v>
      </c>
      <c r="N6" s="21">
        <v>0.140625</v>
      </c>
      <c r="O6" s="21">
        <v>5.418250950570342E-2</v>
      </c>
      <c r="P6" s="21">
        <v>6.83453237410072E-2</v>
      </c>
      <c r="Q6" s="21">
        <v>3.9351851851851853E-2</v>
      </c>
      <c r="R6" s="21">
        <v>3.125E-2</v>
      </c>
    </row>
    <row r="7" spans="1:18" x14ac:dyDescent="0.2">
      <c r="A7" s="45" t="s">
        <v>19</v>
      </c>
      <c r="B7" t="s">
        <v>18</v>
      </c>
      <c r="C7" s="21">
        <v>0.13442325158946411</v>
      </c>
      <c r="D7" s="21">
        <v>0.18466898954703834</v>
      </c>
      <c r="E7" s="21">
        <v>8.085106382978724E-2</v>
      </c>
      <c r="F7" s="21">
        <v>7.0175438596491224E-2</v>
      </c>
      <c r="G7" s="21">
        <v>0.20522052205220523</v>
      </c>
      <c r="H7" s="21">
        <v>0.26876090750436299</v>
      </c>
      <c r="I7" s="21">
        <v>0.13548387096774195</v>
      </c>
      <c r="J7" s="21">
        <v>0.15068493150684931</v>
      </c>
      <c r="K7" s="21">
        <v>8.9937666963490648E-2</v>
      </c>
      <c r="L7" s="21">
        <v>0.12824956672443674</v>
      </c>
      <c r="M7" s="21">
        <v>4.1493775933609957E-2</v>
      </c>
      <c r="N7" s="21">
        <v>0.109375</v>
      </c>
      <c r="O7" s="21">
        <v>5.3231939163498096E-2</v>
      </c>
      <c r="P7" s="21">
        <v>6.654676258992806E-2</v>
      </c>
      <c r="Q7" s="21">
        <v>4.1666666666666664E-2</v>
      </c>
      <c r="R7" s="21">
        <v>1.5625E-2</v>
      </c>
    </row>
    <row r="8" spans="1:18" hidden="1" x14ac:dyDescent="0.2">
      <c r="A8" s="45"/>
      <c r="B8" t="s">
        <v>46</v>
      </c>
      <c r="C8" s="21">
        <v>0.15803814713896458</v>
      </c>
      <c r="D8" s="21">
        <v>0.22299651567944251</v>
      </c>
      <c r="E8" s="21">
        <v>8.9361702127659579E-2</v>
      </c>
      <c r="F8" s="21">
        <v>7.0175438596491224E-2</v>
      </c>
      <c r="G8" s="21">
        <v>0.24032403240324032</v>
      </c>
      <c r="H8" s="21">
        <v>0.3193717277486911</v>
      </c>
      <c r="I8" s="21">
        <v>0.15483870967741936</v>
      </c>
      <c r="J8" s="21">
        <v>0.16438356164383561</v>
      </c>
      <c r="K8" s="21">
        <v>0.10329474621549421</v>
      </c>
      <c r="L8" s="21">
        <v>0.14731369150779897</v>
      </c>
      <c r="M8" s="21">
        <v>4.5643153526970952E-2</v>
      </c>
      <c r="N8" s="21">
        <v>0.140625</v>
      </c>
      <c r="O8" s="21">
        <v>7.4144486692015205E-2</v>
      </c>
      <c r="P8" s="21">
        <v>0.10251798561151079</v>
      </c>
      <c r="Q8" s="21">
        <v>4.3981481481481483E-2</v>
      </c>
      <c r="R8" s="21">
        <v>3.125E-2</v>
      </c>
    </row>
    <row r="9" spans="1:18" ht="17" customHeight="1" x14ac:dyDescent="0.2">
      <c r="A9" s="45" t="s">
        <v>20</v>
      </c>
      <c r="B9" t="s">
        <v>18</v>
      </c>
      <c r="C9" s="21">
        <v>0.1371480472297911</v>
      </c>
      <c r="D9" s="21">
        <v>0.18989547038327526</v>
      </c>
      <c r="E9" s="21">
        <v>8.085106382978724E-2</v>
      </c>
      <c r="F9" s="21">
        <v>7.0175438596491224E-2</v>
      </c>
      <c r="G9" s="21">
        <v>0.20882088208820881</v>
      </c>
      <c r="H9" s="21">
        <v>0.27399650959860383</v>
      </c>
      <c r="I9" s="21">
        <v>0.13763440860215054</v>
      </c>
      <c r="J9" s="21">
        <v>0.15068493150684931</v>
      </c>
      <c r="K9" s="21">
        <v>0.10240427426536064</v>
      </c>
      <c r="L9" s="21">
        <v>0.14731369150779897</v>
      </c>
      <c r="M9" s="21">
        <v>4.7717842323651449E-2</v>
      </c>
      <c r="N9" s="21">
        <v>0.109375</v>
      </c>
      <c r="O9" s="21">
        <v>6.6539923954372623E-2</v>
      </c>
      <c r="P9" s="21">
        <v>7.9136690647482008E-2</v>
      </c>
      <c r="Q9" s="21">
        <v>5.5555555555555552E-2</v>
      </c>
      <c r="R9" s="21">
        <v>3.125E-2</v>
      </c>
    </row>
    <row r="10" spans="1:18" hidden="1" x14ac:dyDescent="0.2">
      <c r="A10" s="45"/>
      <c r="B10" t="s">
        <v>46</v>
      </c>
      <c r="C10">
        <v>0.16439600363306087</v>
      </c>
      <c r="D10">
        <v>0.23344947735191637</v>
      </c>
      <c r="E10">
        <v>9.1489361702127653E-2</v>
      </c>
      <c r="F10">
        <v>7.0175438596491224E-2</v>
      </c>
      <c r="G10">
        <v>0.25382538253825382</v>
      </c>
      <c r="H10">
        <v>0.3368237347294939</v>
      </c>
      <c r="I10">
        <v>0.16344086021505377</v>
      </c>
      <c r="J10">
        <v>0.17808219178082191</v>
      </c>
      <c r="K10">
        <v>0.11932324131789848</v>
      </c>
      <c r="L10">
        <v>0.1733102253032929</v>
      </c>
      <c r="M10">
        <v>5.1867219917012451E-2</v>
      </c>
      <c r="N10">
        <v>0.140625</v>
      </c>
      <c r="O10">
        <v>9.6007604562737645E-2</v>
      </c>
      <c r="P10">
        <v>0.12410071942446044</v>
      </c>
      <c r="Q10">
        <v>6.7129629629629636E-2</v>
      </c>
      <c r="R10">
        <v>4.6875E-2</v>
      </c>
    </row>
    <row r="11" spans="1:18" x14ac:dyDescent="0.2">
      <c r="A11" s="45" t="s">
        <v>25</v>
      </c>
      <c r="B11" t="s">
        <v>18</v>
      </c>
      <c r="C11" s="21">
        <v>0.1444141689373297</v>
      </c>
      <c r="D11" s="21">
        <v>0.1951219512195122</v>
      </c>
      <c r="E11" s="21">
        <v>9.1489361702127653E-2</v>
      </c>
      <c r="F11" s="21">
        <v>7.0175438596491224E-2</v>
      </c>
      <c r="G11" s="21">
        <v>0.21242124212421243</v>
      </c>
      <c r="H11" s="21">
        <v>0.28097731239092494</v>
      </c>
      <c r="I11" s="21">
        <v>0.13763440860215054</v>
      </c>
      <c r="J11" s="21">
        <v>0.15068493150684931</v>
      </c>
      <c r="K11" s="21">
        <v>0.10685663401602849</v>
      </c>
      <c r="L11" s="21">
        <v>0.15597920277296359</v>
      </c>
      <c r="M11" s="21">
        <v>4.7717842323651449E-2</v>
      </c>
      <c r="N11" s="21">
        <v>0.109375</v>
      </c>
      <c r="O11" s="21">
        <v>7.6045627376425853E-2</v>
      </c>
      <c r="P11" s="21">
        <v>9.3525179856115109E-2</v>
      </c>
      <c r="Q11" s="21">
        <v>6.0185185185185182E-2</v>
      </c>
      <c r="R11" s="21">
        <v>3.125E-2</v>
      </c>
    </row>
    <row r="12" spans="1:18" hidden="1" x14ac:dyDescent="0.2">
      <c r="A12" s="45"/>
      <c r="B12" t="s">
        <v>62</v>
      </c>
      <c r="C12">
        <v>0.17983651226158037</v>
      </c>
      <c r="D12">
        <v>0.2456445993031359</v>
      </c>
      <c r="E12">
        <v>0.11276595744680851</v>
      </c>
      <c r="F12">
        <v>7.0175438596491224E-2</v>
      </c>
      <c r="G12">
        <v>0.25922592259225924</v>
      </c>
      <c r="H12">
        <v>0.34729493891797558</v>
      </c>
      <c r="I12">
        <v>0.16344086021505377</v>
      </c>
      <c r="J12">
        <v>0.17808219178082191</v>
      </c>
      <c r="K12">
        <v>0.12644701691896706</v>
      </c>
      <c r="L12">
        <v>0.18717504332755633</v>
      </c>
      <c r="M12">
        <v>5.1867219917012451E-2</v>
      </c>
      <c r="N12">
        <v>0.140625</v>
      </c>
      <c r="O12">
        <v>0.11977186311787072</v>
      </c>
      <c r="P12">
        <v>0.16187050359712229</v>
      </c>
      <c r="Q12">
        <v>7.6388888888888895E-2</v>
      </c>
      <c r="R12">
        <v>4.6875E-2</v>
      </c>
    </row>
    <row r="15" spans="1:18" x14ac:dyDescent="0.2">
      <c r="A15" t="s">
        <v>61</v>
      </c>
    </row>
    <row r="16" spans="1:18" x14ac:dyDescent="0.2">
      <c r="B16">
        <v>1</v>
      </c>
      <c r="C16">
        <v>2</v>
      </c>
      <c r="D16">
        <v>3</v>
      </c>
      <c r="E16">
        <v>4</v>
      </c>
    </row>
    <row r="17" spans="1:13" x14ac:dyDescent="0.2">
      <c r="A17" t="s">
        <v>57</v>
      </c>
      <c r="B17" s="23">
        <v>7.9927338782924601E-2</v>
      </c>
      <c r="C17" s="23">
        <v>0.15301530153015303</v>
      </c>
      <c r="D17" s="23">
        <v>4.8085485307212822E-2</v>
      </c>
      <c r="E17" s="23">
        <v>2.5665399239543727E-2</v>
      </c>
      <c r="F17" s="22"/>
      <c r="G17" s="22"/>
      <c r="H17" s="22"/>
    </row>
    <row r="18" spans="1:13" x14ac:dyDescent="0.2">
      <c r="A18" t="s">
        <v>55</v>
      </c>
      <c r="B18" s="23">
        <v>3.6330608537693015E-2</v>
      </c>
      <c r="C18" s="23">
        <v>3.8703870387038708E-2</v>
      </c>
      <c r="D18" s="23">
        <v>2.6714158504007129E-2</v>
      </c>
      <c r="E18" s="23">
        <v>1.3307984790874524E-2</v>
      </c>
    </row>
    <row r="19" spans="1:13" x14ac:dyDescent="0.2">
      <c r="A19" t="s">
        <v>19</v>
      </c>
      <c r="B19" s="23">
        <v>1.8165304268846494E-2</v>
      </c>
      <c r="C19" s="23">
        <v>1.3501350135013496E-2</v>
      </c>
      <c r="D19" s="23">
        <v>1.5138023152270697E-2</v>
      </c>
      <c r="E19" s="23">
        <v>1.4258555133079845E-2</v>
      </c>
    </row>
    <row r="20" spans="1:13" x14ac:dyDescent="0.2">
      <c r="A20" t="s">
        <v>20</v>
      </c>
      <c r="B20" s="23">
        <v>2.724795640326988E-3</v>
      </c>
      <c r="C20" s="23">
        <v>3.6003600360035859E-3</v>
      </c>
      <c r="D20" s="23">
        <v>1.2466607301869992E-2</v>
      </c>
      <c r="E20" s="23">
        <v>1.3307984790874527E-2</v>
      </c>
    </row>
    <row r="21" spans="1:13" x14ac:dyDescent="0.2">
      <c r="A21" t="s">
        <v>25</v>
      </c>
      <c r="B21" s="23" t="e">
        <f>#REF!-#REF!</f>
        <v>#REF!</v>
      </c>
      <c r="C21" s="23" t="e">
        <f>#REF!-#REF!</f>
        <v>#REF!</v>
      </c>
      <c r="D21" s="23" t="e">
        <f>#REF!-#REF!</f>
        <v>#REF!</v>
      </c>
      <c r="E21" s="23" t="e">
        <f>#REF!-#REF!</f>
        <v>#REF!</v>
      </c>
    </row>
    <row r="27" spans="1:13" x14ac:dyDescent="0.2">
      <c r="A27" t="s">
        <v>63</v>
      </c>
      <c r="B27" s="45">
        <v>1</v>
      </c>
      <c r="C27" s="45"/>
      <c r="D27" s="45">
        <v>2</v>
      </c>
      <c r="E27" s="45"/>
      <c r="F27" s="45">
        <v>3</v>
      </c>
      <c r="G27" s="45"/>
      <c r="H27" s="45">
        <v>4</v>
      </c>
      <c r="I27" s="45"/>
      <c r="J27" s="24"/>
      <c r="K27" s="45"/>
      <c r="L27" s="45"/>
      <c r="M27" s="45"/>
    </row>
    <row r="28" spans="1:13" x14ac:dyDescent="0.2">
      <c r="B28" t="s">
        <v>15</v>
      </c>
      <c r="C28" t="s">
        <v>16</v>
      </c>
      <c r="D28" t="s">
        <v>15</v>
      </c>
      <c r="E28" t="s">
        <v>16</v>
      </c>
      <c r="F28" t="s">
        <v>15</v>
      </c>
      <c r="G28" t="s">
        <v>16</v>
      </c>
      <c r="H28" t="s">
        <v>15</v>
      </c>
      <c r="I28" t="s">
        <v>16</v>
      </c>
    </row>
    <row r="29" spans="1:13" ht="16" hidden="1" customHeight="1" x14ac:dyDescent="0.2">
      <c r="A29" t="s">
        <v>57</v>
      </c>
      <c r="B29" s="21">
        <v>0.10452961672473868</v>
      </c>
      <c r="C29" s="21">
        <v>5.106382978723404E-2</v>
      </c>
      <c r="D29" s="21">
        <v>0.193717277486911</v>
      </c>
      <c r="E29" s="21">
        <v>0.10752688172043011</v>
      </c>
      <c r="F29" s="21">
        <v>6.9324090121317156E-2</v>
      </c>
      <c r="G29" s="21">
        <v>2.0746887966804978E-2</v>
      </c>
      <c r="H29" s="21">
        <v>2.8776978417266189E-2</v>
      </c>
      <c r="I29" s="21">
        <v>2.3148148148148147E-2</v>
      </c>
    </row>
    <row r="30" spans="1:13" x14ac:dyDescent="0.2">
      <c r="A30" t="s">
        <v>55</v>
      </c>
      <c r="B30" s="23" t="e">
        <f>#REF!-#REF!</f>
        <v>#REF!</v>
      </c>
      <c r="C30" s="23" t="e">
        <f>#REF!-#REF!</f>
        <v>#REF!</v>
      </c>
      <c r="D30" s="23" t="e">
        <f>#REF!-#REF!</f>
        <v>#REF!</v>
      </c>
      <c r="E30" s="23" t="e">
        <f>#REF!-#REF!</f>
        <v>#REF!</v>
      </c>
      <c r="F30" s="23" t="e">
        <f>#REF!-#REF!</f>
        <v>#REF!</v>
      </c>
      <c r="G30" s="23" t="e">
        <f>#REF!-#REF!</f>
        <v>#REF!</v>
      </c>
      <c r="H30" s="23" t="e">
        <f>#REF!-#REF!</f>
        <v>#REF!</v>
      </c>
      <c r="I30" s="23" t="e">
        <f>#REF!-#REF!</f>
        <v>#REF!</v>
      </c>
    </row>
    <row r="31" spans="1:13" x14ac:dyDescent="0.2">
      <c r="A31" t="s">
        <v>19</v>
      </c>
      <c r="B31" s="23" t="e">
        <f>#REF!-#REF!</f>
        <v>#REF!</v>
      </c>
      <c r="C31" s="23" t="e">
        <f>#REF!-#REF!</f>
        <v>#REF!</v>
      </c>
      <c r="D31" s="23" t="e">
        <f>#REF!-#REF!</f>
        <v>#REF!</v>
      </c>
      <c r="E31" s="23" t="e">
        <f>#REF!-#REF!</f>
        <v>#REF!</v>
      </c>
      <c r="F31" s="23" t="e">
        <f>#REF!-#REF!</f>
        <v>#REF!</v>
      </c>
      <c r="G31" s="23" t="e">
        <f>#REF!-#REF!</f>
        <v>#REF!</v>
      </c>
      <c r="H31" s="23" t="e">
        <f>#REF!-#REF!</f>
        <v>#REF!</v>
      </c>
      <c r="I31" s="23" t="e">
        <f>#REF!-#REF!</f>
        <v>#REF!</v>
      </c>
    </row>
    <row r="32" spans="1:13" x14ac:dyDescent="0.2">
      <c r="A32" t="s">
        <v>20</v>
      </c>
      <c r="B32" s="23" t="e">
        <f>#REF!-#REF!</f>
        <v>#REF!</v>
      </c>
      <c r="C32" s="23" t="e">
        <f>#REF!-#REF!</f>
        <v>#REF!</v>
      </c>
      <c r="D32" s="23" t="e">
        <f>#REF!-#REF!</f>
        <v>#REF!</v>
      </c>
      <c r="E32" s="23" t="e">
        <f>#REF!-#REF!</f>
        <v>#REF!</v>
      </c>
      <c r="F32" s="23" t="e">
        <f>#REF!-#REF!</f>
        <v>#REF!</v>
      </c>
      <c r="G32" s="23" t="e">
        <f>#REF!-#REF!</f>
        <v>#REF!</v>
      </c>
      <c r="H32" s="23" t="e">
        <f>#REF!-#REF!</f>
        <v>#REF!</v>
      </c>
      <c r="I32" s="23" t="e">
        <f>#REF!-#REF!</f>
        <v>#REF!</v>
      </c>
    </row>
    <row r="33" spans="1:9" x14ac:dyDescent="0.2">
      <c r="A33" t="s">
        <v>25</v>
      </c>
      <c r="B33" s="23" t="e">
        <f>#REF!-#REF!</f>
        <v>#REF!</v>
      </c>
      <c r="C33" s="23" t="e">
        <f>#REF!-#REF!</f>
        <v>#REF!</v>
      </c>
      <c r="D33" s="23" t="e">
        <f>#REF!-#REF!</f>
        <v>#REF!</v>
      </c>
      <c r="E33" s="23" t="e">
        <f>#REF!-#REF!</f>
        <v>#REF!</v>
      </c>
      <c r="F33" s="23" t="e">
        <f>#REF!-#REF!</f>
        <v>#REF!</v>
      </c>
      <c r="G33" s="23" t="e">
        <f>#REF!-#REF!</f>
        <v>#REF!</v>
      </c>
      <c r="H33" s="23" t="e">
        <f>#REF!-#REF!</f>
        <v>#REF!</v>
      </c>
      <c r="I33" s="23" t="e">
        <f>#REF!-#REF!</f>
        <v>#REF!</v>
      </c>
    </row>
    <row r="35" spans="1:9" ht="17" customHeight="1" x14ac:dyDescent="0.2"/>
    <row r="36" spans="1:9" x14ac:dyDescent="0.2">
      <c r="C36">
        <v>0.10452961672473868</v>
      </c>
      <c r="D36">
        <v>5.106382978723404E-2</v>
      </c>
      <c r="E36">
        <v>7.0175438596491224E-2</v>
      </c>
    </row>
  </sheetData>
  <mergeCells count="14">
    <mergeCell ref="A11:A12"/>
    <mergeCell ref="K1:N1"/>
    <mergeCell ref="O1:R1"/>
    <mergeCell ref="A3:A4"/>
    <mergeCell ref="C1:F1"/>
    <mergeCell ref="A5:A6"/>
    <mergeCell ref="A7:A8"/>
    <mergeCell ref="A9:A10"/>
    <mergeCell ref="G1:J1"/>
    <mergeCell ref="H27:I27"/>
    <mergeCell ref="K27:M27"/>
    <mergeCell ref="B27:C27"/>
    <mergeCell ref="D27:E27"/>
    <mergeCell ref="F27:G2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取消关注</vt:lpstr>
      <vt:lpstr>Cohort Analysis</vt:lpstr>
      <vt:lpstr>算上用了优惠券</vt:lpstr>
      <vt:lpstr>17-16</vt:lpstr>
      <vt:lpstr>Sheet1</vt:lpstr>
      <vt:lpstr>Sheet2</vt:lpstr>
      <vt:lpstr>6-10天</vt:lpstr>
      <vt:lpstr>controlled_group</vt:lpstr>
      <vt:lpstr>日趋势</vt:lpstr>
      <vt:lpstr>D1</vt:lpstr>
      <vt:lpstr>D6</vt:lpstr>
      <vt:lpstr>Sheet5</vt:lpstr>
      <vt:lpstr>第一层概括</vt:lpstr>
      <vt:lpstr>检查样本容量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2017-05-26T06:59:02Z</dcterms:created>
  <dcterms:modified xsi:type="dcterms:W3CDTF">2017-08-09T11:26:59Z</dcterms:modified>
</cp:coreProperties>
</file>