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codeName="ЭтаКнига" defaultThemeVersion="124226"/>
  <bookViews>
    <workbookView xWindow="1740" yWindow="3540" windowWidth="16605" windowHeight="1440" tabRatio="817" firstSheet="1" activeTab="12"/>
  </bookViews>
  <sheets>
    <sheet name="лоты" sheetId="1" state="hidden" r:id="rId1"/>
    <sheet name="386" sheetId="43" r:id="rId2"/>
    <sheet name="2" sheetId="44" state="hidden" r:id="rId3"/>
    <sheet name="3a" sheetId="45" state="hidden" r:id="rId4"/>
    <sheet name="425" sheetId="55" r:id="rId5"/>
    <sheet name="423" sheetId="46" r:id="rId6"/>
    <sheet name="40к" sheetId="47" r:id="rId7"/>
    <sheet name="387" sheetId="48" r:id="rId8"/>
    <sheet name="328" sheetId="50" r:id="rId9"/>
    <sheet name="8_old" sheetId="57" state="hidden" r:id="rId10"/>
    <sheet name="567" sheetId="51" r:id="rId11"/>
    <sheet name="11" sheetId="52" state="hidden" r:id="rId12"/>
    <sheet name="13" sheetId="54" r:id="rId13"/>
  </sheets>
  <definedNames>
    <definedName name="_ftn1" localSheetId="11">'11'!#REF!</definedName>
    <definedName name="_ftn1" localSheetId="12">'13'!#REF!</definedName>
    <definedName name="_ftn1" localSheetId="2">'2'!#REF!</definedName>
    <definedName name="_ftn1" localSheetId="8">'328'!#REF!</definedName>
    <definedName name="_ftn1" localSheetId="1">'386'!#REF!</definedName>
    <definedName name="_ftn1" localSheetId="7">'387'!#REF!</definedName>
    <definedName name="_ftn1" localSheetId="3">'3a'!#REF!</definedName>
    <definedName name="_ftn1" localSheetId="6">'40к'!#REF!</definedName>
    <definedName name="_ftn1" localSheetId="5">'423'!#REF!</definedName>
    <definedName name="_ftn1" localSheetId="4">'425'!#REF!</definedName>
    <definedName name="_ftn1" localSheetId="10">'567'!#REF!</definedName>
    <definedName name="_ftn1" localSheetId="9">'8_old'!#REF!</definedName>
    <definedName name="_ftnref1" localSheetId="11">'11'!$B$37</definedName>
    <definedName name="_ftnref1" localSheetId="12">'13'!$B$37</definedName>
    <definedName name="_ftnref1" localSheetId="2">'2'!$B$37</definedName>
    <definedName name="_ftnref1" localSheetId="8">'328'!$B$37</definedName>
    <definedName name="_ftnref1" localSheetId="1">'386'!$B$37</definedName>
    <definedName name="_ftnref1" localSheetId="7">'387'!$B$37</definedName>
    <definedName name="_ftnref1" localSheetId="3">'3a'!$B$37</definedName>
    <definedName name="_ftnref1" localSheetId="6">'40к'!$B$37</definedName>
    <definedName name="_ftnref1" localSheetId="5">'423'!$B$37</definedName>
    <definedName name="_ftnref1" localSheetId="4">'425'!$B$37</definedName>
    <definedName name="_ftnref1" localSheetId="10">'567'!$B$37</definedName>
    <definedName name="_ftnref1" localSheetId="9">'8_old'!$B$37</definedName>
    <definedName name="_xlnm.Print_Area" localSheetId="11">'11'!$A$1:$AC$215</definedName>
    <definedName name="_xlnm.Print_Area" localSheetId="12">'13'!$A$1:$AC$155</definedName>
    <definedName name="_xlnm.Print_Area" localSheetId="2">'2'!$A$1:$AC$215</definedName>
    <definedName name="_xlnm.Print_Area" localSheetId="8">'328'!$A$1:$AC$147</definedName>
    <definedName name="_xlnm.Print_Area" localSheetId="1">'386'!$A$1:$AC$147</definedName>
    <definedName name="_xlnm.Print_Area" localSheetId="7">'387'!$A$1:$AC$155</definedName>
    <definedName name="_xlnm.Print_Area" localSheetId="3">'3a'!$A$1:$AC$215</definedName>
    <definedName name="_xlnm.Print_Area" localSheetId="6">'40к'!$A$1:$AC$150</definedName>
    <definedName name="_xlnm.Print_Area" localSheetId="5">'423'!$A$1:$AC$151</definedName>
    <definedName name="_xlnm.Print_Area" localSheetId="4">'425'!$A$1:$AC$203</definedName>
    <definedName name="_xlnm.Print_Area" localSheetId="10">'567'!$A$1:$AC$155</definedName>
    <definedName name="_xlnm.Print_Area" localSheetId="9">'8_old'!$A$1:$AC$215</definedName>
  </definedNames>
  <calcPr calcId="125725"/>
</workbook>
</file>

<file path=xl/calcChain.xml><?xml version="1.0" encoding="utf-8"?>
<calcChain xmlns="http://schemas.openxmlformats.org/spreadsheetml/2006/main">
  <c r="T12" i="1"/>
  <c r="T10"/>
  <c r="T8"/>
  <c r="T9"/>
  <c r="T7"/>
  <c r="AE4"/>
  <c r="AD7"/>
  <c r="AC7"/>
  <c r="AC14"/>
  <c r="AF14"/>
  <c r="AF4"/>
  <c r="AF8"/>
  <c r="AC12"/>
  <c r="AC11"/>
  <c r="AF6"/>
  <c r="AC10"/>
  <c r="AE6"/>
  <c r="AE9"/>
  <c r="AD6"/>
  <c r="AE12"/>
  <c r="AF9"/>
  <c r="AD12"/>
  <c r="AC4"/>
  <c r="AD10"/>
  <c r="AF11"/>
  <c r="AE11"/>
  <c r="AE7"/>
  <c r="AD11"/>
  <c r="AF10"/>
  <c r="AF12"/>
  <c r="AE14"/>
  <c r="AC9"/>
  <c r="AE8"/>
  <c r="AE10"/>
  <c r="AD4"/>
  <c r="AC8"/>
  <c r="AD14"/>
  <c r="AF7"/>
  <c r="AD8"/>
  <c r="AD9"/>
  <c r="AC6"/>
  <c r="V93" i="43" l="1"/>
  <c r="AC157" i="55" l="1"/>
  <c r="AC156"/>
  <c r="AC155"/>
  <c r="AC154"/>
  <c r="AC153"/>
  <c r="AC152"/>
  <c r="AC151"/>
  <c r="AC150"/>
  <c r="AC149"/>
  <c r="AC148"/>
  <c r="AC147"/>
  <c r="AC146"/>
  <c r="AC145"/>
  <c r="AC144"/>
  <c r="AC143"/>
  <c r="AC142"/>
  <c r="AC141"/>
  <c r="AC140"/>
  <c r="AC139"/>
  <c r="AC138"/>
  <c r="AC137"/>
  <c r="AC136"/>
  <c r="AC135"/>
  <c r="AC134"/>
  <c r="AC133"/>
  <c r="AC132"/>
  <c r="AC131"/>
  <c r="AC130"/>
  <c r="AC129"/>
  <c r="AC128"/>
  <c r="AC127"/>
  <c r="AC126"/>
  <c r="AC125"/>
  <c r="AC124"/>
  <c r="AC123"/>
  <c r="AC122"/>
  <c r="AC121"/>
  <c r="AC120"/>
  <c r="AC119"/>
  <c r="AC118"/>
  <c r="AC117"/>
  <c r="AC116"/>
  <c r="AC115"/>
  <c r="AC114"/>
  <c r="AC113"/>
  <c r="AC112"/>
  <c r="AC111"/>
  <c r="AC137" i="46"/>
  <c r="AC136"/>
  <c r="AC135"/>
  <c r="AC134"/>
  <c r="AC133"/>
  <c r="AC132"/>
  <c r="AC131"/>
  <c r="AC130"/>
  <c r="AC129"/>
  <c r="AC128"/>
  <c r="AC127"/>
  <c r="AC126"/>
  <c r="AC125"/>
  <c r="AC124"/>
  <c r="AC123"/>
  <c r="AC122"/>
  <c r="AC121"/>
  <c r="AC120"/>
  <c r="AC119"/>
  <c r="AC118"/>
  <c r="AC117"/>
  <c r="AC116"/>
  <c r="AC115"/>
  <c r="AC114"/>
  <c r="AC113"/>
  <c r="AC112"/>
  <c r="AC111"/>
  <c r="AC110"/>
  <c r="AC109"/>
  <c r="AC108"/>
  <c r="AC107"/>
  <c r="AC106"/>
  <c r="AC105"/>
  <c r="AC104"/>
  <c r="AC103"/>
  <c r="AC102"/>
  <c r="AC101"/>
  <c r="AC100"/>
  <c r="AC99"/>
  <c r="AC98"/>
  <c r="AC97"/>
  <c r="AC96"/>
  <c r="AC95"/>
  <c r="AC94"/>
  <c r="AC93"/>
  <c r="AC92"/>
  <c r="AC91"/>
  <c r="AC136" i="47"/>
  <c r="AC135"/>
  <c r="AC134"/>
  <c r="AC133"/>
  <c r="AC132"/>
  <c r="AC131"/>
  <c r="AC130"/>
  <c r="AC129"/>
  <c r="AC128"/>
  <c r="AC127"/>
  <c r="AC126"/>
  <c r="AC125"/>
  <c r="AC124"/>
  <c r="AC123"/>
  <c r="AC122"/>
  <c r="AC121"/>
  <c r="AC120"/>
  <c r="AC119"/>
  <c r="AC118"/>
  <c r="AC117"/>
  <c r="AC116"/>
  <c r="AC115"/>
  <c r="AC114"/>
  <c r="AC113"/>
  <c r="AC112"/>
  <c r="AC111"/>
  <c r="AC110"/>
  <c r="AC109"/>
  <c r="AC108"/>
  <c r="AC107"/>
  <c r="AC106"/>
  <c r="AC105"/>
  <c r="AC104"/>
  <c r="AC103"/>
  <c r="AC102"/>
  <c r="AC101"/>
  <c r="AC100"/>
  <c r="AC99"/>
  <c r="AC98"/>
  <c r="AC97"/>
  <c r="AC96"/>
  <c r="AC95"/>
  <c r="AC94"/>
  <c r="AC93"/>
  <c r="AC92"/>
  <c r="AC91"/>
  <c r="AC90"/>
  <c r="AC141" i="48"/>
  <c r="AC140"/>
  <c r="AC139"/>
  <c r="AC138"/>
  <c r="AC137"/>
  <c r="AC136"/>
  <c r="AC135"/>
  <c r="AC134"/>
  <c r="AC133"/>
  <c r="AC132"/>
  <c r="AC131"/>
  <c r="AC130"/>
  <c r="AC129"/>
  <c r="AC128"/>
  <c r="AC127"/>
  <c r="AC126"/>
  <c r="AC125"/>
  <c r="AC124"/>
  <c r="AC123"/>
  <c r="AC122"/>
  <c r="AC121"/>
  <c r="AC120"/>
  <c r="AC119"/>
  <c r="AC118"/>
  <c r="AC117"/>
  <c r="AC116"/>
  <c r="AC115"/>
  <c r="AC114"/>
  <c r="AC113"/>
  <c r="AC112"/>
  <c r="AC111"/>
  <c r="AC110"/>
  <c r="AC109"/>
  <c r="AC108"/>
  <c r="AC107"/>
  <c r="AC106"/>
  <c r="AC105"/>
  <c r="AC104"/>
  <c r="AC103"/>
  <c r="AC102"/>
  <c r="AC101"/>
  <c r="AC100"/>
  <c r="AC99"/>
  <c r="AC98"/>
  <c r="AC97"/>
  <c r="AC96"/>
  <c r="AC95"/>
  <c r="AC133" i="50"/>
  <c r="AC132"/>
  <c r="AC131"/>
  <c r="AC130"/>
  <c r="AC129"/>
  <c r="AC128"/>
  <c r="AC127"/>
  <c r="AC126"/>
  <c r="AC125"/>
  <c r="AC124"/>
  <c r="AC123"/>
  <c r="AC122"/>
  <c r="AC121"/>
  <c r="AC120"/>
  <c r="AC119"/>
  <c r="AC118"/>
  <c r="AC117"/>
  <c r="AC116"/>
  <c r="AC115"/>
  <c r="AC114"/>
  <c r="AC113"/>
  <c r="AC112"/>
  <c r="AC111"/>
  <c r="AC110"/>
  <c r="AC109"/>
  <c r="AC108"/>
  <c r="AC107"/>
  <c r="AC106"/>
  <c r="AC105"/>
  <c r="AC104"/>
  <c r="AC103"/>
  <c r="AC102"/>
  <c r="AC101"/>
  <c r="AC100"/>
  <c r="AC99"/>
  <c r="AC98"/>
  <c r="AC97"/>
  <c r="AC96"/>
  <c r="AC95"/>
  <c r="AC94"/>
  <c r="AC93"/>
  <c r="AC92"/>
  <c r="AC91"/>
  <c r="AC90"/>
  <c r="AC89"/>
  <c r="AC88"/>
  <c r="AC87"/>
  <c r="AC141" i="51"/>
  <c r="AC140"/>
  <c r="AC139"/>
  <c r="AC138"/>
  <c r="AC137"/>
  <c r="AC136"/>
  <c r="AC135"/>
  <c r="AC134"/>
  <c r="AC133"/>
  <c r="AC132"/>
  <c r="AC131"/>
  <c r="AC130"/>
  <c r="AC129"/>
  <c r="AC128"/>
  <c r="AC127"/>
  <c r="AC126"/>
  <c r="AC125"/>
  <c r="AC124"/>
  <c r="AC123"/>
  <c r="AC122"/>
  <c r="AC121"/>
  <c r="AC120"/>
  <c r="AC119"/>
  <c r="AC118"/>
  <c r="AC117"/>
  <c r="AC116"/>
  <c r="AC115"/>
  <c r="AC114"/>
  <c r="AC113"/>
  <c r="AC112"/>
  <c r="AC111"/>
  <c r="AC110"/>
  <c r="AC109"/>
  <c r="AC108"/>
  <c r="AC107"/>
  <c r="AC106"/>
  <c r="AC105"/>
  <c r="AC104"/>
  <c r="AC103"/>
  <c r="AC102"/>
  <c r="AC101"/>
  <c r="AC100"/>
  <c r="AC99"/>
  <c r="AC98"/>
  <c r="AC97"/>
  <c r="AC96"/>
  <c r="AC95"/>
  <c r="AC141" i="54"/>
  <c r="AC140"/>
  <c r="AC139"/>
  <c r="AC138"/>
  <c r="AC137"/>
  <c r="AC136"/>
  <c r="AC135"/>
  <c r="AC134"/>
  <c r="AC133"/>
  <c r="AC132"/>
  <c r="AC131"/>
  <c r="AC130"/>
  <c r="AC129"/>
  <c r="AC128"/>
  <c r="AC127"/>
  <c r="AC126"/>
  <c r="AC125"/>
  <c r="AC124"/>
  <c r="AC123"/>
  <c r="AC122"/>
  <c r="AC121"/>
  <c r="AC120"/>
  <c r="AC119"/>
  <c r="AC118"/>
  <c r="AC117"/>
  <c r="AC116"/>
  <c r="AC115"/>
  <c r="AC114"/>
  <c r="AC113"/>
  <c r="AC112"/>
  <c r="AC111"/>
  <c r="AC110"/>
  <c r="AC109"/>
  <c r="AC108"/>
  <c r="AC107"/>
  <c r="AC106"/>
  <c r="AC105"/>
  <c r="AC104"/>
  <c r="AC103"/>
  <c r="AC102"/>
  <c r="AC101"/>
  <c r="AC100"/>
  <c r="AC99"/>
  <c r="AC98"/>
  <c r="AC97"/>
  <c r="AC96"/>
  <c r="AC95"/>
  <c r="AC139" i="43"/>
  <c r="AC138"/>
  <c r="AC137"/>
  <c r="AC136"/>
  <c r="AC135"/>
  <c r="AC134"/>
  <c r="AC133"/>
  <c r="AC132"/>
  <c r="AC131"/>
  <c r="AC130"/>
  <c r="AC129"/>
  <c r="AC128"/>
  <c r="AC127"/>
  <c r="AC126"/>
  <c r="AC125"/>
  <c r="AC124"/>
  <c r="AC123"/>
  <c r="AC122"/>
  <c r="AC121"/>
  <c r="AC120"/>
  <c r="AC119"/>
  <c r="AC118"/>
  <c r="AC117"/>
  <c r="AC116"/>
  <c r="AC115"/>
  <c r="AC114"/>
  <c r="AC113"/>
  <c r="AC112"/>
  <c r="AC111"/>
  <c r="AC110"/>
  <c r="AC109"/>
  <c r="AC108"/>
  <c r="AC107"/>
  <c r="AC106"/>
  <c r="AC105"/>
  <c r="AC104"/>
  <c r="AC103"/>
  <c r="AC102"/>
  <c r="AC101"/>
  <c r="AC100"/>
  <c r="AC99"/>
  <c r="AC98"/>
  <c r="AC97"/>
  <c r="AC96"/>
  <c r="AC95"/>
  <c r="AC94"/>
  <c r="AC93"/>
  <c r="AC73" i="55"/>
  <c r="AC72"/>
  <c r="AC71"/>
  <c r="AC70"/>
  <c r="AC69"/>
  <c r="AC68"/>
  <c r="AC67"/>
  <c r="AC66"/>
  <c r="AC65"/>
  <c r="AC64"/>
  <c r="AC63"/>
  <c r="AC62"/>
  <c r="AC61"/>
  <c r="AC60"/>
  <c r="AC59"/>
  <c r="AC58"/>
  <c r="AC57"/>
  <c r="AC56"/>
  <c r="AC55"/>
  <c r="AC54"/>
  <c r="AC53"/>
  <c r="AC52"/>
  <c r="AC51"/>
  <c r="AC50"/>
  <c r="AC49"/>
  <c r="AC48"/>
  <c r="AC47"/>
  <c r="AC46"/>
  <c r="AC45"/>
  <c r="AC44"/>
  <c r="AC43"/>
  <c r="AC42"/>
  <c r="AC41"/>
  <c r="AC40"/>
  <c r="AC39"/>
  <c r="AC38"/>
  <c r="AC37"/>
  <c r="AC36"/>
  <c r="AC35"/>
  <c r="AC34"/>
  <c r="AC33"/>
  <c r="AC32"/>
  <c r="AC31"/>
  <c r="AC30"/>
  <c r="AC29"/>
  <c r="AC28"/>
  <c r="AC27"/>
  <c r="AC73" i="46"/>
  <c r="AC72"/>
  <c r="AC71"/>
  <c r="AC70"/>
  <c r="AC69"/>
  <c r="AC68"/>
  <c r="AC67"/>
  <c r="AC66"/>
  <c r="AC65"/>
  <c r="AC64"/>
  <c r="AC63"/>
  <c r="AC62"/>
  <c r="AC61"/>
  <c r="AC60"/>
  <c r="AC59"/>
  <c r="AC58"/>
  <c r="AC57"/>
  <c r="AC56"/>
  <c r="AC55"/>
  <c r="AC54"/>
  <c r="AC53"/>
  <c r="AC52"/>
  <c r="AC51"/>
  <c r="AC50"/>
  <c r="AC49"/>
  <c r="AC48"/>
  <c r="AC47"/>
  <c r="AC46"/>
  <c r="AC45"/>
  <c r="AC44"/>
  <c r="AC43"/>
  <c r="AC42"/>
  <c r="AC41"/>
  <c r="AC40"/>
  <c r="AC39"/>
  <c r="AC38"/>
  <c r="AC37"/>
  <c r="AC36"/>
  <c r="AC35"/>
  <c r="AC34"/>
  <c r="AC33"/>
  <c r="AC32"/>
  <c r="AC31"/>
  <c r="AC30"/>
  <c r="AC29"/>
  <c r="AC28"/>
  <c r="AC27"/>
  <c r="AC73" i="47"/>
  <c r="AC72"/>
  <c r="AC71"/>
  <c r="AC70"/>
  <c r="AC69"/>
  <c r="AC68"/>
  <c r="AC67"/>
  <c r="AC66"/>
  <c r="AC65"/>
  <c r="AC64"/>
  <c r="AC63"/>
  <c r="AC62"/>
  <c r="AC61"/>
  <c r="AC60"/>
  <c r="AC59"/>
  <c r="AC58"/>
  <c r="AC57"/>
  <c r="AC56"/>
  <c r="AC55"/>
  <c r="AC54"/>
  <c r="AC53"/>
  <c r="AC52"/>
  <c r="AC51"/>
  <c r="AC50"/>
  <c r="AC49"/>
  <c r="AC48"/>
  <c r="AC47"/>
  <c r="AC46"/>
  <c r="AC45"/>
  <c r="AC44"/>
  <c r="AC43"/>
  <c r="AC42"/>
  <c r="AC41"/>
  <c r="AC40"/>
  <c r="AC39"/>
  <c r="AC38"/>
  <c r="AC37"/>
  <c r="AC36"/>
  <c r="AC35"/>
  <c r="AC34"/>
  <c r="AC33"/>
  <c r="AC32"/>
  <c r="AC31"/>
  <c r="AC30"/>
  <c r="AC29"/>
  <c r="AC28"/>
  <c r="AC27"/>
  <c r="AC73" i="48"/>
  <c r="AC72"/>
  <c r="AC71"/>
  <c r="AC70"/>
  <c r="AC69"/>
  <c r="AC68"/>
  <c r="AC67"/>
  <c r="AC66"/>
  <c r="AC65"/>
  <c r="AC64"/>
  <c r="AC63"/>
  <c r="AC62"/>
  <c r="AC61"/>
  <c r="AC60"/>
  <c r="AC59"/>
  <c r="AC58"/>
  <c r="AC57"/>
  <c r="AC56"/>
  <c r="AC55"/>
  <c r="AC54"/>
  <c r="AC53"/>
  <c r="AC52"/>
  <c r="AC51"/>
  <c r="AC50"/>
  <c r="AC49"/>
  <c r="AC48"/>
  <c r="AC47"/>
  <c r="AC46"/>
  <c r="AC45"/>
  <c r="AC44"/>
  <c r="AC43"/>
  <c r="AC42"/>
  <c r="AC41"/>
  <c r="AC40"/>
  <c r="AC39"/>
  <c r="AC38"/>
  <c r="AC37"/>
  <c r="AC36"/>
  <c r="AC35"/>
  <c r="AC34"/>
  <c r="AC33"/>
  <c r="AC32"/>
  <c r="AC31"/>
  <c r="AC30"/>
  <c r="AC29"/>
  <c r="AC28"/>
  <c r="AC27"/>
  <c r="AC73" i="50"/>
  <c r="AC72"/>
  <c r="AC71"/>
  <c r="AC70"/>
  <c r="AC69"/>
  <c r="AC68"/>
  <c r="AC67"/>
  <c r="AC66"/>
  <c r="AC65"/>
  <c r="AC64"/>
  <c r="AC63"/>
  <c r="AC62"/>
  <c r="AC61"/>
  <c r="AC60"/>
  <c r="AC59"/>
  <c r="AC58"/>
  <c r="AC57"/>
  <c r="AC56"/>
  <c r="AC55"/>
  <c r="AC54"/>
  <c r="AC53"/>
  <c r="AC52"/>
  <c r="AC51"/>
  <c r="AC50"/>
  <c r="AC49"/>
  <c r="AC48"/>
  <c r="AC47"/>
  <c r="AC46"/>
  <c r="AC45"/>
  <c r="AC44"/>
  <c r="AC43"/>
  <c r="AC42"/>
  <c r="AC41"/>
  <c r="AC40"/>
  <c r="AC39"/>
  <c r="AC38"/>
  <c r="AC37"/>
  <c r="AC36"/>
  <c r="AC35"/>
  <c r="AC34"/>
  <c r="AC33"/>
  <c r="AC32"/>
  <c r="AC31"/>
  <c r="AC30"/>
  <c r="AC29"/>
  <c r="AC28"/>
  <c r="AC27"/>
  <c r="AC73" i="51"/>
  <c r="AC72"/>
  <c r="AC71"/>
  <c r="AC70"/>
  <c r="AC69"/>
  <c r="AC68"/>
  <c r="AC67"/>
  <c r="AC66"/>
  <c r="AC65"/>
  <c r="AC64"/>
  <c r="AC63"/>
  <c r="AC62"/>
  <c r="AC61"/>
  <c r="AC60"/>
  <c r="AC59"/>
  <c r="AC58"/>
  <c r="AC57"/>
  <c r="AC56"/>
  <c r="AC55"/>
  <c r="AC54"/>
  <c r="AC53"/>
  <c r="AC52"/>
  <c r="AC51"/>
  <c r="AC50"/>
  <c r="AC49"/>
  <c r="AC48"/>
  <c r="AC47"/>
  <c r="AC46"/>
  <c r="AC45"/>
  <c r="AC44"/>
  <c r="AC43"/>
  <c r="AC42"/>
  <c r="AC41"/>
  <c r="AC40"/>
  <c r="AC39"/>
  <c r="AC38"/>
  <c r="AC37"/>
  <c r="AC36"/>
  <c r="AC35"/>
  <c r="AC34"/>
  <c r="AC33"/>
  <c r="AC32"/>
  <c r="AC31"/>
  <c r="AC30"/>
  <c r="AC29"/>
  <c r="AC28"/>
  <c r="AC27"/>
  <c r="AC73" i="54"/>
  <c r="AC72"/>
  <c r="AC71"/>
  <c r="AC70"/>
  <c r="AC69"/>
  <c r="AC68"/>
  <c r="AC67"/>
  <c r="AC66"/>
  <c r="AC65"/>
  <c r="AC64"/>
  <c r="AC63"/>
  <c r="AC62"/>
  <c r="AC61"/>
  <c r="AC60"/>
  <c r="AC59"/>
  <c r="AC58"/>
  <c r="AC57"/>
  <c r="AC56"/>
  <c r="AC55"/>
  <c r="AC54"/>
  <c r="AC53"/>
  <c r="AC52"/>
  <c r="AC51"/>
  <c r="AC50"/>
  <c r="AC49"/>
  <c r="AC48"/>
  <c r="AC47"/>
  <c r="AC46"/>
  <c r="AC45"/>
  <c r="AC44"/>
  <c r="AC43"/>
  <c r="AC42"/>
  <c r="AC41"/>
  <c r="AC40"/>
  <c r="AC39"/>
  <c r="AC38"/>
  <c r="AC37"/>
  <c r="AC36"/>
  <c r="AC35"/>
  <c r="AC34"/>
  <c r="AC33"/>
  <c r="AC32"/>
  <c r="AC31"/>
  <c r="AC30"/>
  <c r="AC29"/>
  <c r="AC28"/>
  <c r="AC27"/>
  <c r="AC73" i="43"/>
  <c r="AC72"/>
  <c r="AC71"/>
  <c r="AC70"/>
  <c r="AC69"/>
  <c r="AC68"/>
  <c r="AC67"/>
  <c r="AC66"/>
  <c r="AC65"/>
  <c r="AC64"/>
  <c r="AC63"/>
  <c r="AC62"/>
  <c r="AC61"/>
  <c r="AC60"/>
  <c r="AC59"/>
  <c r="AC58"/>
  <c r="AC57"/>
  <c r="AC56"/>
  <c r="AC55"/>
  <c r="AC54"/>
  <c r="AC53"/>
  <c r="AC52"/>
  <c r="AC51"/>
  <c r="AC50"/>
  <c r="AC49"/>
  <c r="AC48"/>
  <c r="AC47"/>
  <c r="AC46"/>
  <c r="AC45"/>
  <c r="AC44"/>
  <c r="AC43"/>
  <c r="AC42"/>
  <c r="AC41"/>
  <c r="AC40"/>
  <c r="AC39"/>
  <c r="AC38"/>
  <c r="AC37"/>
  <c r="AC36"/>
  <c r="AC35"/>
  <c r="AC34"/>
  <c r="AC33"/>
  <c r="AC32"/>
  <c r="AC31"/>
  <c r="AC30"/>
  <c r="AC29"/>
  <c r="AC28"/>
  <c r="AC27"/>
  <c r="V111" i="55"/>
  <c r="V91" i="46"/>
  <c r="V90" i="47"/>
  <c r="V95" i="48"/>
  <c r="V87" i="50"/>
  <c r="V95" i="51"/>
  <c r="V95" i="54"/>
  <c r="V28" i="55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28" i="46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28" i="47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28" i="4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28" i="50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28" i="51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28" i="54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28" i="43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27" i="55"/>
  <c r="V27" i="46"/>
  <c r="V27" i="47"/>
  <c r="V27" i="48"/>
  <c r="V27" i="50"/>
  <c r="V27" i="51"/>
  <c r="V27" i="54"/>
  <c r="V27" i="43"/>
  <c r="W9" i="1"/>
  <c r="X7"/>
  <c r="W7"/>
  <c r="V6"/>
  <c r="U6"/>
  <c r="V7"/>
  <c r="W12"/>
  <c r="U11"/>
  <c r="W8"/>
  <c r="W14"/>
  <c r="W11"/>
  <c r="W6"/>
  <c r="V12"/>
  <c r="U8"/>
  <c r="X9"/>
  <c r="V10"/>
  <c r="X6"/>
  <c r="V4"/>
  <c r="X11"/>
  <c r="V11"/>
  <c r="V8"/>
  <c r="U7"/>
  <c r="W10"/>
  <c r="X12"/>
  <c r="U4"/>
  <c r="X10"/>
  <c r="U14"/>
  <c r="X4"/>
  <c r="W4"/>
  <c r="V14"/>
  <c r="U12"/>
  <c r="U10"/>
  <c r="X8"/>
  <c r="U9"/>
  <c r="V9"/>
  <c r="X14"/>
  <c r="H116" i="54" l="1"/>
  <c r="H117" s="1"/>
  <c r="H118" s="1"/>
  <c r="H119" s="1"/>
  <c r="H120" s="1"/>
  <c r="H121" s="1"/>
  <c r="H122" s="1"/>
  <c r="H123" s="1"/>
  <c r="H124" s="1"/>
  <c r="H125" s="1"/>
  <c r="H126" s="1"/>
  <c r="H98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2" i="51"/>
  <c r="H113" s="1"/>
  <c r="H114" s="1"/>
  <c r="H115" s="1"/>
  <c r="H116" s="1"/>
  <c r="H117" s="1"/>
  <c r="H118" s="1"/>
  <c r="H119" s="1"/>
  <c r="H120" s="1"/>
  <c r="H121" s="1"/>
  <c r="H122" s="1"/>
  <c r="H124" s="1"/>
  <c r="H98"/>
  <c r="H99" s="1"/>
  <c r="H100" s="1"/>
  <c r="H101" s="1"/>
  <c r="H102" s="1"/>
  <c r="H103" s="1"/>
  <c r="H104" s="1"/>
  <c r="H105" s="1"/>
  <c r="H106" s="1"/>
  <c r="H107" s="1"/>
  <c r="H108" s="1"/>
  <c r="H109" s="1"/>
  <c r="H110" s="1"/>
  <c r="H102" i="50"/>
  <c r="H103" s="1"/>
  <c r="H104" s="1"/>
  <c r="H105" s="1"/>
  <c r="H106" s="1"/>
  <c r="H107" s="1"/>
  <c r="H108" s="1"/>
  <c r="H109" s="1"/>
  <c r="H110" s="1"/>
  <c r="H111" s="1"/>
  <c r="H90"/>
  <c r="H91" s="1"/>
  <c r="H92" s="1"/>
  <c r="H93" s="1"/>
  <c r="H94" s="1"/>
  <c r="H95" s="1"/>
  <c r="H96" s="1"/>
  <c r="H97" s="1"/>
  <c r="H98" s="1"/>
  <c r="H99" s="1"/>
  <c r="H100" s="1"/>
  <c r="H98" i="48"/>
  <c r="H99" s="1"/>
  <c r="H100" s="1"/>
  <c r="H101" s="1"/>
  <c r="H102" s="1"/>
  <c r="H103" s="1"/>
  <c r="H104" s="1"/>
  <c r="H105" s="1"/>
  <c r="H106" s="1"/>
  <c r="H107" s="1"/>
  <c r="H108" s="1"/>
  <c r="H109" s="1"/>
  <c r="H110" s="1"/>
  <c r="H93" i="47"/>
  <c r="H94" s="1"/>
  <c r="H95" s="1"/>
  <c r="H96" s="1"/>
  <c r="H97" s="1"/>
  <c r="H99" s="1"/>
  <c r="H100" s="1"/>
  <c r="H101" s="1"/>
  <c r="H102" s="1"/>
  <c r="H103" s="1"/>
  <c r="H97" i="46"/>
  <c r="H98" s="1"/>
  <c r="H94"/>
  <c r="H95" s="1"/>
  <c r="H177" i="55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59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88" i="44"/>
  <c r="H89" s="1"/>
  <c r="H90" s="1"/>
  <c r="H91" s="1"/>
  <c r="H92" s="1"/>
  <c r="H93" s="1"/>
  <c r="H94" s="1"/>
  <c r="H95" s="1"/>
  <c r="H96" s="1"/>
  <c r="H99" s="1"/>
  <c r="H100" s="1"/>
  <c r="H101" s="1"/>
  <c r="H102" s="1"/>
  <c r="H103" s="1"/>
  <c r="H104" s="1"/>
  <c r="H105" s="1"/>
  <c r="H106" s="1"/>
  <c r="H107" s="1"/>
  <c r="H96" i="43"/>
  <c r="H97" s="1"/>
  <c r="B149" i="55"/>
  <c r="G149"/>
  <c r="I149"/>
  <c r="J149"/>
  <c r="H125" i="51" l="1"/>
  <c r="H126" s="1"/>
  <c r="H97" i="44"/>
  <c r="J196" i="57" l="1"/>
  <c r="I196"/>
  <c r="G196"/>
  <c r="B196"/>
  <c r="J195"/>
  <c r="I195"/>
  <c r="G195"/>
  <c r="B195"/>
  <c r="J194"/>
  <c r="I194"/>
  <c r="G194"/>
  <c r="B194"/>
  <c r="J193"/>
  <c r="I193"/>
  <c r="G193"/>
  <c r="B193"/>
  <c r="J192"/>
  <c r="I192"/>
  <c r="G192"/>
  <c r="B192"/>
  <c r="J191"/>
  <c r="I191"/>
  <c r="G191"/>
  <c r="B191"/>
  <c r="J190"/>
  <c r="I190"/>
  <c r="G190"/>
  <c r="B190"/>
  <c r="J189"/>
  <c r="I189"/>
  <c r="G189"/>
  <c r="B189"/>
  <c r="J188"/>
  <c r="I188"/>
  <c r="G188"/>
  <c r="B188"/>
  <c r="J187"/>
  <c r="I187"/>
  <c r="G187"/>
  <c r="B187"/>
  <c r="J186"/>
  <c r="I186"/>
  <c r="G186"/>
  <c r="B186"/>
  <c r="J185"/>
  <c r="I185"/>
  <c r="G185"/>
  <c r="B185"/>
  <c r="J184"/>
  <c r="I184"/>
  <c r="G184"/>
  <c r="B184"/>
  <c r="J183"/>
  <c r="I183"/>
  <c r="G183"/>
  <c r="B183"/>
  <c r="J182"/>
  <c r="I182"/>
  <c r="G182"/>
  <c r="B182"/>
  <c r="J181"/>
  <c r="I181"/>
  <c r="G181"/>
  <c r="B181"/>
  <c r="J180"/>
  <c r="I180"/>
  <c r="G180"/>
  <c r="B180"/>
  <c r="J179"/>
  <c r="I179"/>
  <c r="G179"/>
  <c r="B179"/>
  <c r="J178"/>
  <c r="I178"/>
  <c r="G178"/>
  <c r="B178"/>
  <c r="J177"/>
  <c r="I177"/>
  <c r="G177"/>
  <c r="B177"/>
  <c r="J176"/>
  <c r="I176"/>
  <c r="G176"/>
  <c r="B176"/>
  <c r="J175"/>
  <c r="I175"/>
  <c r="G175"/>
  <c r="B175"/>
  <c r="J174"/>
  <c r="I174"/>
  <c r="G174"/>
  <c r="B174"/>
  <c r="J173"/>
  <c r="I173"/>
  <c r="G173"/>
  <c r="B173"/>
  <c r="J172"/>
  <c r="I172"/>
  <c r="G172"/>
  <c r="B172"/>
  <c r="J171"/>
  <c r="I171"/>
  <c r="G171"/>
  <c r="B171"/>
  <c r="J170"/>
  <c r="I170"/>
  <c r="G170"/>
  <c r="B170"/>
  <c r="J169"/>
  <c r="I169"/>
  <c r="G169"/>
  <c r="B169"/>
  <c r="J168"/>
  <c r="I168"/>
  <c r="G168"/>
  <c r="B168"/>
  <c r="J167"/>
  <c r="I167"/>
  <c r="G167"/>
  <c r="B167"/>
  <c r="J166"/>
  <c r="I166"/>
  <c r="G166"/>
  <c r="B166"/>
  <c r="J165"/>
  <c r="I165"/>
  <c r="G165"/>
  <c r="B165"/>
  <c r="J164"/>
  <c r="I164"/>
  <c r="G164"/>
  <c r="B164"/>
  <c r="J163"/>
  <c r="I163"/>
  <c r="G163"/>
  <c r="B163"/>
  <c r="J162"/>
  <c r="I162"/>
  <c r="G162"/>
  <c r="B162"/>
  <c r="J161"/>
  <c r="I161"/>
  <c r="G161"/>
  <c r="B161"/>
  <c r="J160"/>
  <c r="I160"/>
  <c r="G160"/>
  <c r="B160"/>
  <c r="J159"/>
  <c r="I159"/>
  <c r="G159"/>
  <c r="B159"/>
  <c r="J158"/>
  <c r="I158"/>
  <c r="G158"/>
  <c r="B158"/>
  <c r="J157"/>
  <c r="I157"/>
  <c r="G157"/>
  <c r="B157"/>
  <c r="J156"/>
  <c r="I156"/>
  <c r="G156"/>
  <c r="B156"/>
  <c r="J155"/>
  <c r="I155"/>
  <c r="G155"/>
  <c r="B155"/>
  <c r="J154"/>
  <c r="I154"/>
  <c r="G154"/>
  <c r="B154"/>
  <c r="J153"/>
  <c r="I153"/>
  <c r="G153"/>
  <c r="B153"/>
  <c r="J152"/>
  <c r="I152"/>
  <c r="G152"/>
  <c r="B152"/>
  <c r="J151"/>
  <c r="I151"/>
  <c r="G151"/>
  <c r="B151"/>
  <c r="J150"/>
  <c r="I150"/>
  <c r="G150"/>
  <c r="B150"/>
  <c r="J149"/>
  <c r="I149"/>
  <c r="G149"/>
  <c r="B149"/>
  <c r="J148"/>
  <c r="I148"/>
  <c r="G148"/>
  <c r="B148"/>
  <c r="J147"/>
  <c r="I147"/>
  <c r="G147"/>
  <c r="B147"/>
  <c r="J146"/>
  <c r="I146"/>
  <c r="G146"/>
  <c r="B146"/>
  <c r="J145"/>
  <c r="I145"/>
  <c r="G145"/>
  <c r="B145"/>
  <c r="J144"/>
  <c r="I144"/>
  <c r="G144"/>
  <c r="B144"/>
  <c r="J143"/>
  <c r="I143"/>
  <c r="G143"/>
  <c r="B143"/>
  <c r="J142"/>
  <c r="I142"/>
  <c r="G142"/>
  <c r="B142"/>
  <c r="J141"/>
  <c r="I141"/>
  <c r="G141"/>
  <c r="B141"/>
  <c r="J140"/>
  <c r="I140"/>
  <c r="G140"/>
  <c r="B140"/>
  <c r="J139"/>
  <c r="I139"/>
  <c r="G139"/>
  <c r="B139"/>
  <c r="J138"/>
  <c r="I138"/>
  <c r="G138"/>
  <c r="B138"/>
  <c r="J137"/>
  <c r="I137"/>
  <c r="G137"/>
  <c r="B137"/>
  <c r="J136"/>
  <c r="I136"/>
  <c r="G136"/>
  <c r="B136"/>
  <c r="J135"/>
  <c r="I135"/>
  <c r="G135"/>
  <c r="B135"/>
  <c r="J134"/>
  <c r="I134"/>
  <c r="G134"/>
  <c r="B134"/>
  <c r="AA133"/>
  <c r="Y133"/>
  <c r="T133"/>
  <c r="R133"/>
  <c r="J133"/>
  <c r="I133"/>
  <c r="G133"/>
  <c r="B133"/>
  <c r="J132"/>
  <c r="I132"/>
  <c r="G132"/>
  <c r="B132"/>
  <c r="J131"/>
  <c r="I131"/>
  <c r="G131"/>
  <c r="B131"/>
  <c r="J130"/>
  <c r="I130"/>
  <c r="G130"/>
  <c r="B130"/>
  <c r="J129"/>
  <c r="I129"/>
  <c r="G129"/>
  <c r="B129"/>
  <c r="J128"/>
  <c r="I128"/>
  <c r="G128"/>
  <c r="B128"/>
  <c r="J127"/>
  <c r="I127"/>
  <c r="G127"/>
  <c r="B127"/>
  <c r="J126"/>
  <c r="I126"/>
  <c r="G126"/>
  <c r="B126"/>
  <c r="J125"/>
  <c r="I125"/>
  <c r="G125"/>
  <c r="B125"/>
  <c r="J124"/>
  <c r="I124"/>
  <c r="G124"/>
  <c r="B124"/>
  <c r="J123"/>
  <c r="I123"/>
  <c r="G123"/>
  <c r="B123"/>
  <c r="J122"/>
  <c r="I122"/>
  <c r="G122"/>
  <c r="B122"/>
  <c r="J121"/>
  <c r="I121"/>
  <c r="G121"/>
  <c r="B121"/>
  <c r="J120"/>
  <c r="I120"/>
  <c r="G120"/>
  <c r="B120"/>
  <c r="J119"/>
  <c r="I119"/>
  <c r="G119"/>
  <c r="B119"/>
  <c r="J118"/>
  <c r="I118"/>
  <c r="G118"/>
  <c r="B118"/>
  <c r="J117"/>
  <c r="I117"/>
  <c r="G117"/>
  <c r="B117"/>
  <c r="J116"/>
  <c r="I116"/>
  <c r="G116"/>
  <c r="B116"/>
  <c r="J115"/>
  <c r="I115"/>
  <c r="G115"/>
  <c r="B115"/>
  <c r="J114"/>
  <c r="I114"/>
  <c r="G114"/>
  <c r="B114"/>
  <c r="J113"/>
  <c r="I113"/>
  <c r="G113"/>
  <c r="B113"/>
  <c r="J112"/>
  <c r="I112"/>
  <c r="G112"/>
  <c r="B112"/>
  <c r="J111"/>
  <c r="I111"/>
  <c r="G111"/>
  <c r="B111"/>
  <c r="J110"/>
  <c r="I110"/>
  <c r="G110"/>
  <c r="B110"/>
  <c r="J109"/>
  <c r="I109"/>
  <c r="G109"/>
  <c r="B109"/>
  <c r="J108"/>
  <c r="I108"/>
  <c r="G108"/>
  <c r="B108"/>
  <c r="J107"/>
  <c r="I107"/>
  <c r="G107"/>
  <c r="B107"/>
  <c r="J106"/>
  <c r="I106"/>
  <c r="G106"/>
  <c r="J105"/>
  <c r="I105"/>
  <c r="G105"/>
  <c r="J104"/>
  <c r="I104"/>
  <c r="G104"/>
  <c r="J103"/>
  <c r="I103"/>
  <c r="G103"/>
  <c r="J102"/>
  <c r="I102"/>
  <c r="G102"/>
  <c r="J101"/>
  <c r="I101"/>
  <c r="G101"/>
  <c r="J100"/>
  <c r="I100"/>
  <c r="G100"/>
  <c r="J99"/>
  <c r="I99"/>
  <c r="G99"/>
  <c r="J98"/>
  <c r="I98"/>
  <c r="G98"/>
  <c r="J97"/>
  <c r="I97"/>
  <c r="G97"/>
  <c r="J96"/>
  <c r="I96"/>
  <c r="G96"/>
  <c r="J95"/>
  <c r="I95"/>
  <c r="G95"/>
  <c r="J94"/>
  <c r="I94"/>
  <c r="G94"/>
  <c r="J93"/>
  <c r="I93"/>
  <c r="G93"/>
  <c r="J92"/>
  <c r="I92"/>
  <c r="G92"/>
  <c r="J91"/>
  <c r="I91"/>
  <c r="G91"/>
  <c r="J90"/>
  <c r="I90"/>
  <c r="G90"/>
  <c r="J89"/>
  <c r="I89"/>
  <c r="G89"/>
  <c r="J88"/>
  <c r="I88"/>
  <c r="G88"/>
  <c r="B88"/>
  <c r="B89" s="1"/>
  <c r="B90" s="1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J87"/>
  <c r="G87"/>
  <c r="AA75"/>
  <c r="Y75"/>
  <c r="T75"/>
  <c r="R75"/>
  <c r="B28"/>
  <c r="L11"/>
  <c r="B30" s="1"/>
  <c r="L10"/>
  <c r="L2"/>
  <c r="L3"/>
  <c r="E37" l="1" a="1"/>
  <c r="E37" s="1"/>
  <c r="B22"/>
  <c r="B16"/>
  <c r="B5"/>
  <c r="E35" a="1"/>
  <c r="E35" s="1"/>
  <c r="E39" s="1"/>
  <c r="I98" i="43" l="1"/>
  <c r="H98" s="1"/>
  <c r="H99" s="1"/>
  <c r="H100" s="1"/>
  <c r="H101" s="1"/>
  <c r="H102" s="1"/>
  <c r="H104" s="1"/>
  <c r="H105" s="1"/>
  <c r="H106" s="1"/>
  <c r="H107" s="1"/>
  <c r="H108" s="1"/>
  <c r="H109" s="1"/>
  <c r="H110" s="1"/>
  <c r="I129" i="45" l="1"/>
  <c r="L2" i="54"/>
  <c r="L10"/>
  <c r="B5" l="1"/>
  <c r="B28" i="43"/>
  <c r="G108" i="44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25" i="4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99" i="46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106" i="47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98" i="48"/>
  <c r="G99"/>
  <c r="G100"/>
  <c r="G101"/>
  <c r="G102"/>
  <c r="G103"/>
  <c r="G104"/>
  <c r="G105"/>
  <c r="G106"/>
  <c r="G107"/>
  <c r="G108"/>
  <c r="G109"/>
  <c r="G110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112" i="50"/>
  <c r="G113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27" i="51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98" i="54"/>
  <c r="G99"/>
  <c r="G100"/>
  <c r="G101"/>
  <c r="G102"/>
  <c r="G103"/>
  <c r="G104"/>
  <c r="G105"/>
  <c r="G106"/>
  <c r="G107"/>
  <c r="G108"/>
  <c r="G109"/>
  <c r="G110"/>
  <c r="G111"/>
  <c r="G112"/>
  <c r="G113"/>
  <c r="G114"/>
  <c r="G116"/>
  <c r="G117"/>
  <c r="G118"/>
  <c r="G119"/>
  <c r="G120"/>
  <c r="G121"/>
  <c r="G122"/>
  <c r="G123"/>
  <c r="G124"/>
  <c r="G125"/>
  <c r="G126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111" i="43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97" i="48"/>
  <c r="G97" i="54"/>
  <c r="E37" i="43" l="1" a="1"/>
  <c r="E37" s="1"/>
  <c r="E35" a="1"/>
  <c r="E35" s="1"/>
  <c r="E37" i="44" a="1"/>
  <c r="E37" s="1"/>
  <c r="E35" a="1"/>
  <c r="E35" s="1"/>
  <c r="E37" i="46" a="1"/>
  <c r="E37" s="1"/>
  <c r="E35" a="1"/>
  <c r="E35" s="1"/>
  <c r="E37" i="51" a="1"/>
  <c r="E37" s="1"/>
  <c r="E35" a="1"/>
  <c r="E35" s="1"/>
  <c r="E37" i="50" a="1"/>
  <c r="E37" s="1"/>
  <c r="E35" a="1"/>
  <c r="E35" s="1"/>
  <c r="E35" i="48" a="1"/>
  <c r="E35" s="1"/>
  <c r="E37" a="1"/>
  <c r="E37" s="1"/>
  <c r="E35" i="47" a="1"/>
  <c r="E35" s="1"/>
  <c r="E37" a="1"/>
  <c r="E37" s="1"/>
  <c r="E35" i="54" a="1"/>
  <c r="E35" s="1"/>
  <c r="E37" a="1"/>
  <c r="E37" s="1"/>
  <c r="AA75" i="45"/>
  <c r="Y75"/>
  <c r="H88" l="1"/>
  <c r="H106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89" l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J222" i="55"/>
  <c r="I222"/>
  <c r="G222"/>
  <c r="B222"/>
  <c r="J221"/>
  <c r="I221"/>
  <c r="G221"/>
  <c r="B221"/>
  <c r="J220"/>
  <c r="I220"/>
  <c r="G220"/>
  <c r="B220"/>
  <c r="J219"/>
  <c r="I219"/>
  <c r="G219"/>
  <c r="B219"/>
  <c r="J218"/>
  <c r="I218"/>
  <c r="G218"/>
  <c r="B218"/>
  <c r="J217"/>
  <c r="I217"/>
  <c r="G217"/>
  <c r="B217"/>
  <c r="J216"/>
  <c r="I216"/>
  <c r="G216"/>
  <c r="B216"/>
  <c r="J215"/>
  <c r="I215"/>
  <c r="G215"/>
  <c r="B215"/>
  <c r="J214"/>
  <c r="I214"/>
  <c r="G214"/>
  <c r="B214"/>
  <c r="J213"/>
  <c r="I213"/>
  <c r="G213"/>
  <c r="B213"/>
  <c r="J212"/>
  <c r="I212"/>
  <c r="G212"/>
  <c r="B212"/>
  <c r="J211"/>
  <c r="I211"/>
  <c r="G211"/>
  <c r="B211"/>
  <c r="J210"/>
  <c r="I210"/>
  <c r="G210"/>
  <c r="B210"/>
  <c r="J209"/>
  <c r="I209"/>
  <c r="G209"/>
  <c r="B209"/>
  <c r="J208"/>
  <c r="I208"/>
  <c r="G208"/>
  <c r="B208"/>
  <c r="J207"/>
  <c r="I207"/>
  <c r="G207"/>
  <c r="B207"/>
  <c r="J206"/>
  <c r="I206"/>
  <c r="G206"/>
  <c r="B206"/>
  <c r="J205"/>
  <c r="I205"/>
  <c r="G205"/>
  <c r="B205"/>
  <c r="J204"/>
  <c r="I204"/>
  <c r="G204"/>
  <c r="B204"/>
  <c r="J203"/>
  <c r="I203"/>
  <c r="G203"/>
  <c r="B203"/>
  <c r="J202"/>
  <c r="I202"/>
  <c r="G202"/>
  <c r="B202"/>
  <c r="J201"/>
  <c r="I201"/>
  <c r="G201"/>
  <c r="B201"/>
  <c r="J200"/>
  <c r="I200"/>
  <c r="G200"/>
  <c r="B200"/>
  <c r="J199"/>
  <c r="I199"/>
  <c r="G199"/>
  <c r="B199"/>
  <c r="J198"/>
  <c r="I198"/>
  <c r="G198"/>
  <c r="B198"/>
  <c r="J197"/>
  <c r="I197"/>
  <c r="G197"/>
  <c r="B197"/>
  <c r="J196"/>
  <c r="I196"/>
  <c r="G196"/>
  <c r="B196"/>
  <c r="AA159"/>
  <c r="Y159"/>
  <c r="T159"/>
  <c r="R159"/>
  <c r="J148"/>
  <c r="B148"/>
  <c r="J147"/>
  <c r="I147"/>
  <c r="G147"/>
  <c r="B147"/>
  <c r="J146"/>
  <c r="I146"/>
  <c r="J145"/>
  <c r="I145"/>
  <c r="G145"/>
  <c r="J144"/>
  <c r="I144"/>
  <c r="G144"/>
  <c r="J143"/>
  <c r="I143"/>
  <c r="G143"/>
  <c r="J142"/>
  <c r="I142"/>
  <c r="G142"/>
  <c r="J141"/>
  <c r="I141"/>
  <c r="G141"/>
  <c r="J140"/>
  <c r="I140"/>
  <c r="G140"/>
  <c r="J139"/>
  <c r="I139"/>
  <c r="G139"/>
  <c r="J138"/>
  <c r="I138"/>
  <c r="G138"/>
  <c r="J137"/>
  <c r="I137"/>
  <c r="G137"/>
  <c r="J136"/>
  <c r="I136"/>
  <c r="G136"/>
  <c r="J135"/>
  <c r="I135"/>
  <c r="G135"/>
  <c r="J134"/>
  <c r="I134"/>
  <c r="G134"/>
  <c r="J133"/>
  <c r="I133"/>
  <c r="G133"/>
  <c r="J132"/>
  <c r="I132"/>
  <c r="G132"/>
  <c r="J131"/>
  <c r="I131"/>
  <c r="G131"/>
  <c r="J130"/>
  <c r="I130"/>
  <c r="G130"/>
  <c r="J129"/>
  <c r="I129"/>
  <c r="G129"/>
  <c r="J128"/>
  <c r="I128"/>
  <c r="J127"/>
  <c r="I127"/>
  <c r="G127"/>
  <c r="J126"/>
  <c r="I126"/>
  <c r="G126"/>
  <c r="J125"/>
  <c r="I125"/>
  <c r="G125"/>
  <c r="J124"/>
  <c r="I124"/>
  <c r="G124"/>
  <c r="J123"/>
  <c r="I123"/>
  <c r="G123"/>
  <c r="J122"/>
  <c r="I122"/>
  <c r="G122"/>
  <c r="J121"/>
  <c r="I121"/>
  <c r="G121"/>
  <c r="J120"/>
  <c r="I120"/>
  <c r="G120"/>
  <c r="J119"/>
  <c r="I119"/>
  <c r="G119"/>
  <c r="J118"/>
  <c r="I118"/>
  <c r="G118"/>
  <c r="J117"/>
  <c r="I117"/>
  <c r="G117"/>
  <c r="J116"/>
  <c r="I116"/>
  <c r="G116"/>
  <c r="J115"/>
  <c r="I115"/>
  <c r="G115"/>
  <c r="J114"/>
  <c r="I114"/>
  <c r="G114"/>
  <c r="B114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J113"/>
  <c r="G113"/>
  <c r="AA75"/>
  <c r="Y75"/>
  <c r="T75"/>
  <c r="R75"/>
  <c r="B28"/>
  <c r="L11"/>
  <c r="B30" s="1"/>
  <c r="L2"/>
  <c r="L3"/>
  <c r="L10"/>
  <c r="E35" l="1" a="1"/>
  <c r="E35" s="1"/>
  <c r="E37" a="1"/>
  <c r="E37" s="1"/>
  <c r="B16"/>
  <c r="B5"/>
  <c r="B22"/>
  <c r="O6" i="1"/>
  <c r="E39" i="55" l="1"/>
  <c r="Z6" i="1"/>
  <c r="AA6"/>
  <c r="AB6"/>
  <c r="Y6"/>
  <c r="AA143" i="54"/>
  <c r="Y143"/>
  <c r="T143"/>
  <c r="R143"/>
  <c r="AA75"/>
  <c r="Y75"/>
  <c r="T75"/>
  <c r="R75"/>
  <c r="L3"/>
  <c r="B16" l="1"/>
  <c r="B22"/>
  <c r="AA75" i="47"/>
  <c r="T75" i="50"/>
  <c r="AA75"/>
  <c r="R75"/>
  <c r="Y135"/>
  <c r="Y143" i="48"/>
  <c r="R75" i="52"/>
  <c r="R133"/>
  <c r="T75"/>
  <c r="T133"/>
  <c r="T143" i="51"/>
  <c r="Y75" i="50"/>
  <c r="AA138" i="47"/>
  <c r="Y75" i="52"/>
  <c r="Y133"/>
  <c r="AA75"/>
  <c r="AA133"/>
  <c r="R143" i="51"/>
  <c r="R75"/>
  <c r="AA143"/>
  <c r="AA135" i="50"/>
  <c r="T75" i="51"/>
  <c r="Y143"/>
  <c r="Y75"/>
  <c r="T135" i="50"/>
  <c r="R135"/>
  <c r="Y75" i="48"/>
  <c r="R75"/>
  <c r="R143"/>
  <c r="T138" i="47"/>
  <c r="T75"/>
  <c r="Y75"/>
  <c r="Y138"/>
  <c r="R75"/>
  <c r="R138"/>
  <c r="AA75" i="51"/>
  <c r="L10" i="47"/>
  <c r="L3"/>
  <c r="L3" i="50"/>
  <c r="L10"/>
  <c r="L10" i="51"/>
  <c r="L2" i="47"/>
  <c r="L2" i="50"/>
  <c r="L2" i="52"/>
  <c r="L3"/>
  <c r="L3" i="48"/>
  <c r="L10"/>
  <c r="L2"/>
  <c r="L3" i="51"/>
  <c r="L10" i="52"/>
  <c r="L2" i="51"/>
  <c r="B22" i="47" l="1"/>
  <c r="B16"/>
  <c r="B5"/>
  <c r="B5" i="51"/>
  <c r="B22"/>
  <c r="B16"/>
  <c r="B22" i="50"/>
  <c r="B5"/>
  <c r="B16"/>
  <c r="B5" i="48"/>
  <c r="B22"/>
  <c r="B16"/>
  <c r="B16" i="52"/>
  <c r="B5"/>
  <c r="B22"/>
  <c r="L2" i="46"/>
  <c r="L2" i="44"/>
  <c r="L3"/>
  <c r="L3" i="45"/>
  <c r="L3" i="46"/>
  <c r="L10"/>
  <c r="L2" i="45"/>
  <c r="L10" i="44"/>
  <c r="L10" i="45"/>
  <c r="B22" i="44" l="1"/>
  <c r="B16"/>
  <c r="B5"/>
  <c r="B16" i="46"/>
  <c r="B5"/>
  <c r="B22"/>
  <c r="B16" i="45"/>
  <c r="B22"/>
  <c r="L2" i="43"/>
  <c r="L10"/>
  <c r="L3"/>
  <c r="R75" i="46" l="1"/>
  <c r="R139"/>
  <c r="T75"/>
  <c r="T139"/>
  <c r="AA75" i="44"/>
  <c r="R75"/>
  <c r="R75" i="45"/>
  <c r="R133"/>
  <c r="T75"/>
  <c r="T133"/>
  <c r="Y75" i="46"/>
  <c r="Y139"/>
  <c r="AA75"/>
  <c r="AA139"/>
  <c r="AA133" i="44"/>
  <c r="R133"/>
  <c r="Y75"/>
  <c r="Y133" i="45"/>
  <c r="AA133"/>
  <c r="T75" i="44"/>
  <c r="Y133"/>
  <c r="T133"/>
  <c r="B22" i="43"/>
  <c r="B16"/>
  <c r="B5"/>
  <c r="AA141" l="1"/>
  <c r="T141"/>
  <c r="R141"/>
  <c r="Y141"/>
  <c r="R75"/>
  <c r="T75"/>
  <c r="AA75"/>
  <c r="Y75"/>
  <c r="J99" i="46" l="1"/>
  <c r="J100" l="1"/>
  <c r="I100"/>
  <c r="I99"/>
  <c r="J101" l="1"/>
  <c r="I101"/>
  <c r="J102" l="1"/>
  <c r="I102"/>
  <c r="J112" i="48"/>
  <c r="I103" i="46" l="1"/>
  <c r="J103"/>
  <c r="J107" i="47"/>
  <c r="J106"/>
  <c r="I106"/>
  <c r="I112" i="48"/>
  <c r="J113"/>
  <c r="I104" i="46" l="1"/>
  <c r="J104"/>
  <c r="J108" i="47"/>
  <c r="I107"/>
  <c r="J109"/>
  <c r="I109"/>
  <c r="I108"/>
  <c r="J110"/>
  <c r="I113" i="48"/>
  <c r="J114"/>
  <c r="J106" i="46" l="1"/>
  <c r="J105"/>
  <c r="I105"/>
  <c r="I114" i="48"/>
  <c r="J115"/>
  <c r="J107" i="46" l="1"/>
  <c r="I107"/>
  <c r="I106"/>
  <c r="J108"/>
  <c r="I108"/>
  <c r="J111" i="47"/>
  <c r="I110"/>
  <c r="I111"/>
  <c r="I115" i="48"/>
  <c r="J116"/>
  <c r="J109" i="46" l="1"/>
  <c r="I109"/>
  <c r="J112" i="47"/>
  <c r="J112" i="50"/>
  <c r="J113"/>
  <c r="I112"/>
  <c r="I116" i="48"/>
  <c r="I112" i="47"/>
  <c r="J117" i="48"/>
  <c r="J110" i="46" l="1"/>
  <c r="I110"/>
  <c r="J113" i="47"/>
  <c r="I117" i="48"/>
  <c r="J114" i="47"/>
  <c r="I113" i="50"/>
  <c r="I113" i="47"/>
  <c r="J118" i="48"/>
  <c r="I118"/>
  <c r="J111" i="46" l="1"/>
  <c r="I111"/>
  <c r="J112"/>
  <c r="J113"/>
  <c r="I114" i="47"/>
  <c r="I112" i="46"/>
  <c r="J119" i="48"/>
  <c r="J115" i="47" l="1"/>
  <c r="I115"/>
  <c r="I119" i="48"/>
  <c r="J114" i="46"/>
  <c r="J116" i="47"/>
  <c r="I113" i="46"/>
  <c r="B110" i="47"/>
  <c r="J120" i="48"/>
  <c r="I120" l="1"/>
  <c r="J111" i="43"/>
  <c r="J115" i="46"/>
  <c r="I114"/>
  <c r="B111" i="47"/>
  <c r="J121" i="48"/>
  <c r="J117" i="47" l="1"/>
  <c r="I121" i="48"/>
  <c r="J112" i="43"/>
  <c r="I111"/>
  <c r="J116" i="46"/>
  <c r="I115"/>
  <c r="B112" i="47"/>
  <c r="J122" i="48"/>
  <c r="J118" i="47" l="1"/>
  <c r="I122" i="48"/>
  <c r="J113" i="43"/>
  <c r="I112"/>
  <c r="J117" i="46"/>
  <c r="I116"/>
  <c r="J123" i="48"/>
  <c r="B113" i="47"/>
  <c r="J119" l="1"/>
  <c r="I123" i="48"/>
  <c r="J114" i="43"/>
  <c r="I113"/>
  <c r="J118" i="46"/>
  <c r="J120" i="50"/>
  <c r="I117" i="46"/>
  <c r="B114" i="47"/>
  <c r="J124" i="48"/>
  <c r="J108" i="44" l="1"/>
  <c r="J120" i="47"/>
  <c r="J115" i="43"/>
  <c r="I124" i="48"/>
  <c r="I114" i="43"/>
  <c r="I115"/>
  <c r="J121" i="47"/>
  <c r="J119" i="46"/>
  <c r="I120" i="50"/>
  <c r="I108" i="44"/>
  <c r="I118" i="46"/>
  <c r="B115" i="47"/>
  <c r="J125" i="48"/>
  <c r="J109" i="44" l="1"/>
  <c r="J116" i="43"/>
  <c r="I116"/>
  <c r="I125" i="48"/>
  <c r="J122" i="47"/>
  <c r="J120" i="46"/>
  <c r="I109" i="44"/>
  <c r="I119" i="46"/>
  <c r="J126" i="48"/>
  <c r="J110" i="44"/>
  <c r="J117" i="43" l="1"/>
  <c r="I126" i="48"/>
  <c r="J123" i="47"/>
  <c r="J121" i="46"/>
  <c r="I110" i="44"/>
  <c r="I120" i="46"/>
  <c r="J111" i="44"/>
  <c r="J127" i="48"/>
  <c r="J118" i="43" l="1"/>
  <c r="I127" i="48"/>
  <c r="J122" i="46"/>
  <c r="J121" i="50"/>
  <c r="J127" i="51"/>
  <c r="J124" i="47"/>
  <c r="I111" i="44"/>
  <c r="I121" i="46"/>
  <c r="J128" i="48"/>
  <c r="J112" i="44"/>
  <c r="J120" i="43" l="1"/>
  <c r="J119"/>
  <c r="I128" i="48"/>
  <c r="J122" i="50"/>
  <c r="J128" i="51"/>
  <c r="J123" i="46"/>
  <c r="I121" i="50"/>
  <c r="B127" i="51"/>
  <c r="I122" i="46"/>
  <c r="I112" i="44"/>
  <c r="I127" i="51"/>
  <c r="J125" i="47"/>
  <c r="J113" i="44"/>
  <c r="J129" i="48"/>
  <c r="J121" i="43" l="1"/>
  <c r="I129" i="48"/>
  <c r="J122" i="43"/>
  <c r="J123" i="50"/>
  <c r="J129" i="51"/>
  <c r="I128"/>
  <c r="I122" i="50"/>
  <c r="I123" i="46"/>
  <c r="I113" i="44"/>
  <c r="B128" i="51"/>
  <c r="J124" i="46"/>
  <c r="J130" i="48"/>
  <c r="J114" i="44"/>
  <c r="J126" i="47"/>
  <c r="I124" i="46" l="1"/>
  <c r="I130" i="48"/>
  <c r="J130" i="51"/>
  <c r="J124" i="50"/>
  <c r="B129" i="51"/>
  <c r="I129"/>
  <c r="I114" i="44"/>
  <c r="I123" i="50"/>
  <c r="J125" i="46"/>
  <c r="J115" i="44"/>
  <c r="J131" i="48"/>
  <c r="J127" i="47"/>
  <c r="J123" i="43" l="1"/>
  <c r="I131" i="48"/>
  <c r="J124" i="43"/>
  <c r="J131" i="51"/>
  <c r="J125" i="50"/>
  <c r="B121"/>
  <c r="I130" i="51"/>
  <c r="I115" i="44"/>
  <c r="B130" i="51"/>
  <c r="I124" i="50"/>
  <c r="I125" i="46"/>
  <c r="J132" i="48"/>
  <c r="J116" i="44"/>
  <c r="J126" i="46"/>
  <c r="J128" i="47"/>
  <c r="J126" i="45" l="1"/>
  <c r="B126"/>
  <c r="B125"/>
  <c r="I125"/>
  <c r="J125"/>
  <c r="I132" i="48"/>
  <c r="J126" i="50"/>
  <c r="J132" i="51"/>
  <c r="B122" i="50"/>
  <c r="I131" i="51"/>
  <c r="I128" i="47"/>
  <c r="I126" i="46"/>
  <c r="I125" i="50"/>
  <c r="I116" i="44"/>
  <c r="B116"/>
  <c r="B131" i="51"/>
  <c r="J127" i="46"/>
  <c r="J117" i="44"/>
  <c r="J133" i="48"/>
  <c r="J129" i="47"/>
  <c r="J128" i="45" l="1"/>
  <c r="J127"/>
  <c r="I127"/>
  <c r="I126"/>
  <c r="J125" i="43"/>
  <c r="I133" i="48"/>
  <c r="J127" i="50"/>
  <c r="J133" i="51"/>
  <c r="B123" i="50"/>
  <c r="I126"/>
  <c r="I117" i="44"/>
  <c r="I127" i="46"/>
  <c r="I132" i="51"/>
  <c r="B132"/>
  <c r="I129" i="47"/>
  <c r="B117" i="44"/>
  <c r="J130" i="47"/>
  <c r="J134" i="48"/>
  <c r="J118" i="44"/>
  <c r="J128" i="46"/>
  <c r="J130" i="45" l="1"/>
  <c r="B130"/>
  <c r="J129"/>
  <c r="I128"/>
  <c r="J126" i="43"/>
  <c r="I134" i="48"/>
  <c r="J134" i="51"/>
  <c r="B124" i="50"/>
  <c r="I133" i="51"/>
  <c r="I130" i="47"/>
  <c r="I128" i="46"/>
  <c r="I127" i="50"/>
  <c r="I128"/>
  <c r="I118" i="44"/>
  <c r="B118"/>
  <c r="B133" i="51"/>
  <c r="J135" i="48"/>
  <c r="B131" i="45"/>
  <c r="I131"/>
  <c r="J131"/>
  <c r="J129" i="46"/>
  <c r="J128" i="50"/>
  <c r="J119" i="44"/>
  <c r="J131" i="47"/>
  <c r="I130" i="45" l="1"/>
  <c r="J127" i="43"/>
  <c r="I135" i="48"/>
  <c r="J135" i="51"/>
  <c r="B125" i="50"/>
  <c r="I131" i="47"/>
  <c r="B119" i="44"/>
  <c r="I134" i="51"/>
  <c r="B134"/>
  <c r="I119" i="44"/>
  <c r="I129" i="46"/>
  <c r="J132" i="45"/>
  <c r="B132"/>
  <c r="I132"/>
  <c r="J120" i="44"/>
  <c r="J129" i="50"/>
  <c r="J130" i="46"/>
  <c r="J132" i="47"/>
  <c r="J136" i="48"/>
  <c r="J128" i="43" l="1"/>
  <c r="I136" i="48"/>
  <c r="J136" i="51"/>
  <c r="B126" i="50"/>
  <c r="B135" i="51"/>
  <c r="I130" i="46"/>
  <c r="I129" i="50"/>
  <c r="B120" i="44"/>
  <c r="I132" i="47"/>
  <c r="I120" i="44"/>
  <c r="I135" i="51"/>
  <c r="J137" i="48"/>
  <c r="J130" i="50"/>
  <c r="J131" i="46"/>
  <c r="J133" i="47"/>
  <c r="J121" i="44"/>
  <c r="J133" i="45"/>
  <c r="I133"/>
  <c r="B133"/>
  <c r="J129" i="43" l="1"/>
  <c r="I137" i="48"/>
  <c r="J137" i="51"/>
  <c r="B127" i="50"/>
  <c r="B121" i="44"/>
  <c r="I133" i="47"/>
  <c r="I130" i="50"/>
  <c r="I131" i="46"/>
  <c r="B136" i="51"/>
  <c r="I121" i="44"/>
  <c r="I136" i="51"/>
  <c r="J122" i="44"/>
  <c r="J134" i="45"/>
  <c r="B134"/>
  <c r="I134"/>
  <c r="J138" i="48"/>
  <c r="J134" i="47"/>
  <c r="J132" i="46"/>
  <c r="J131" i="50"/>
  <c r="J131" i="43" l="1"/>
  <c r="J130"/>
  <c r="I138" i="48"/>
  <c r="B128" i="50"/>
  <c r="B129" s="1"/>
  <c r="I132" i="46"/>
  <c r="I134" i="47"/>
  <c r="I122" i="44"/>
  <c r="I131" i="50"/>
  <c r="I137" i="51"/>
  <c r="I138"/>
  <c r="B137"/>
  <c r="B122" i="44"/>
  <c r="J138" i="51"/>
  <c r="J132" i="50"/>
  <c r="J139" i="48"/>
  <c r="B135" i="45"/>
  <c r="I135"/>
  <c r="J135"/>
  <c r="J123" i="44"/>
  <c r="J133" i="46"/>
  <c r="J135" i="47"/>
  <c r="J132" i="43" l="1"/>
  <c r="I139" i="48"/>
  <c r="B130" i="50"/>
  <c r="B138" i="51"/>
  <c r="B123" i="44"/>
  <c r="I132" i="50"/>
  <c r="I133" i="46"/>
  <c r="I135" i="47"/>
  <c r="I123" i="44"/>
  <c r="J133" i="50"/>
  <c r="J139" i="51"/>
  <c r="J140" i="48"/>
  <c r="J136" i="45"/>
  <c r="B136"/>
  <c r="I136"/>
  <c r="J136" i="47"/>
  <c r="J134" i="46"/>
  <c r="J124" i="44"/>
  <c r="J133" i="43" l="1"/>
  <c r="I140" i="48"/>
  <c r="B131" i="50"/>
  <c r="I139" i="51"/>
  <c r="I133" i="50"/>
  <c r="I124" i="44"/>
  <c r="I136" i="47"/>
  <c r="I134" i="46"/>
  <c r="B124" i="44"/>
  <c r="B139" i="51"/>
  <c r="J141" i="48"/>
  <c r="J125" i="44"/>
  <c r="J135" i="46"/>
  <c r="J140" i="51"/>
  <c r="J137" i="47"/>
  <c r="B131" i="46"/>
  <c r="I137" i="45"/>
  <c r="B137"/>
  <c r="J137"/>
  <c r="J134" i="50"/>
  <c r="J134" i="43" l="1"/>
  <c r="J135"/>
  <c r="I141" i="48"/>
  <c r="B132" i="50"/>
  <c r="I134"/>
  <c r="I140" i="51"/>
  <c r="I125" i="44"/>
  <c r="I137" i="47"/>
  <c r="B125" i="44"/>
  <c r="I135" i="46"/>
  <c r="B140" i="51"/>
  <c r="J138" i="45"/>
  <c r="I138"/>
  <c r="B138"/>
  <c r="J136" i="46"/>
  <c r="J138" i="47"/>
  <c r="B126" i="44"/>
  <c r="I126"/>
  <c r="J126"/>
  <c r="J142" i="48"/>
  <c r="I142"/>
  <c r="J135" i="50"/>
  <c r="B132" i="46"/>
  <c r="J141" i="51"/>
  <c r="J136" i="43" l="1"/>
  <c r="B133" i="50"/>
  <c r="B141" i="51"/>
  <c r="I135" i="50"/>
  <c r="I138" i="47"/>
  <c r="I136" i="46"/>
  <c r="I141" i="51"/>
  <c r="J139" i="47"/>
  <c r="B139" i="45"/>
  <c r="I139"/>
  <c r="J139"/>
  <c r="J143" i="48"/>
  <c r="B143"/>
  <c r="I143"/>
  <c r="J136" i="50"/>
  <c r="B133" i="46"/>
  <c r="B127" i="44"/>
  <c r="J127"/>
  <c r="I127"/>
  <c r="J142" i="51"/>
  <c r="J137" i="46"/>
  <c r="J138" i="43" l="1"/>
  <c r="J137"/>
  <c r="B134" i="50"/>
  <c r="I137" i="46"/>
  <c r="B142" i="51"/>
  <c r="I136" i="50"/>
  <c r="I139" i="47"/>
  <c r="I142" i="51"/>
  <c r="J140" i="47"/>
  <c r="B134" i="46"/>
  <c r="J137" i="50"/>
  <c r="J138" i="46"/>
  <c r="J143" i="51"/>
  <c r="J128" i="44"/>
  <c r="I128"/>
  <c r="B128"/>
  <c r="J144" i="48"/>
  <c r="I144"/>
  <c r="B144"/>
  <c r="B140" i="45"/>
  <c r="I140"/>
  <c r="J140"/>
  <c r="J139" i="43" l="1"/>
  <c r="J140"/>
  <c r="B135" i="50"/>
  <c r="I143" i="51"/>
  <c r="I140" i="47"/>
  <c r="I138" i="46"/>
  <c r="I137" i="50"/>
  <c r="B143" i="51"/>
  <c r="B135" i="46"/>
  <c r="B141" i="45"/>
  <c r="J141"/>
  <c r="I141"/>
  <c r="J129" i="44"/>
  <c r="B129"/>
  <c r="I129"/>
  <c r="J145" i="48"/>
  <c r="B145"/>
  <c r="I145"/>
  <c r="J144" i="51"/>
  <c r="J139" i="46"/>
  <c r="J138" i="50"/>
  <c r="J141" i="47"/>
  <c r="J141" i="43" l="1"/>
  <c r="B136" i="50"/>
  <c r="I141" i="47"/>
  <c r="I139" i="46"/>
  <c r="I144" i="51"/>
  <c r="B144"/>
  <c r="I138" i="50"/>
  <c r="J145" i="51"/>
  <c r="J139" i="50"/>
  <c r="J142" i="47"/>
  <c r="J140" i="46"/>
  <c r="B130" i="44"/>
  <c r="I130"/>
  <c r="J130"/>
  <c r="B142" i="45"/>
  <c r="J142"/>
  <c r="I142"/>
  <c r="J146" i="48"/>
  <c r="B146"/>
  <c r="I146"/>
  <c r="B136" i="46"/>
  <c r="J142" i="43" l="1"/>
  <c r="B137" i="50"/>
  <c r="B145" i="51"/>
  <c r="I142" i="47"/>
  <c r="I140" i="46"/>
  <c r="I139" i="50"/>
  <c r="I145" i="51"/>
  <c r="J143" i="47"/>
  <c r="B143" i="45"/>
  <c r="I143"/>
  <c r="J143"/>
  <c r="B137" i="46"/>
  <c r="J141"/>
  <c r="J140" i="50"/>
  <c r="I147" i="48"/>
  <c r="B147"/>
  <c r="J147"/>
  <c r="I131" i="44"/>
  <c r="B131"/>
  <c r="J131"/>
  <c r="J146" i="51"/>
  <c r="J143" i="43" l="1"/>
  <c r="B138" i="50"/>
  <c r="B146" i="51"/>
  <c r="I141" i="46"/>
  <c r="I146" i="51"/>
  <c r="I143" i="47"/>
  <c r="I140" i="50"/>
  <c r="J147" i="51"/>
  <c r="J144" i="47"/>
  <c r="J144" i="45"/>
  <c r="B144"/>
  <c r="I144"/>
  <c r="J132" i="44"/>
  <c r="B132"/>
  <c r="I132"/>
  <c r="B138" i="46"/>
  <c r="J141" i="50"/>
  <c r="J142" i="46"/>
  <c r="J148" i="48"/>
  <c r="B148"/>
  <c r="I148"/>
  <c r="J144" i="43" l="1"/>
  <c r="B139" i="50"/>
  <c r="I142" i="46"/>
  <c r="B147" i="51"/>
  <c r="I147"/>
  <c r="I141" i="50"/>
  <c r="I144" i="47"/>
  <c r="J142" i="50"/>
  <c r="I145" i="45"/>
  <c r="B145"/>
  <c r="J145"/>
  <c r="J148" i="51"/>
  <c r="J143" i="46"/>
  <c r="J145" i="47"/>
  <c r="J133" i="44"/>
  <c r="B133"/>
  <c r="I133"/>
  <c r="B139" i="46"/>
  <c r="J149" i="48"/>
  <c r="B149"/>
  <c r="I149"/>
  <c r="J145" i="43" l="1"/>
  <c r="B140" i="50"/>
  <c r="I148" i="51"/>
  <c r="I142" i="50"/>
  <c r="I145" i="47"/>
  <c r="B148" i="51"/>
  <c r="I143" i="46"/>
  <c r="J146" i="47"/>
  <c r="J149" i="51"/>
  <c r="J146" i="45"/>
  <c r="B146"/>
  <c r="I146"/>
  <c r="B150" i="48"/>
  <c r="J150"/>
  <c r="I150"/>
  <c r="B140" i="46"/>
  <c r="J134" i="44"/>
  <c r="B134"/>
  <c r="I134"/>
  <c r="J144" i="46"/>
  <c r="J143" i="50"/>
  <c r="J146" i="43" l="1"/>
  <c r="B141" i="50"/>
  <c r="I144" i="46"/>
  <c r="I149" i="51"/>
  <c r="I143" i="50"/>
  <c r="B149" i="51"/>
  <c r="I146" i="47"/>
  <c r="J144" i="50"/>
  <c r="B141" i="46"/>
  <c r="J145"/>
  <c r="I135" i="44"/>
  <c r="B135"/>
  <c r="J135"/>
  <c r="J147" i="45"/>
  <c r="B147"/>
  <c r="I147"/>
  <c r="J150" i="51"/>
  <c r="J147" i="47"/>
  <c r="J151" i="48"/>
  <c r="B151"/>
  <c r="I151"/>
  <c r="J147" i="43" l="1"/>
  <c r="B142" i="50"/>
  <c r="I147" i="47"/>
  <c r="I144" i="50"/>
  <c r="I150" i="51"/>
  <c r="I145" i="46"/>
  <c r="B150" i="51"/>
  <c r="J148" i="47"/>
  <c r="J145" i="50"/>
  <c r="B152" i="48"/>
  <c r="J152"/>
  <c r="I152"/>
  <c r="J136" i="44"/>
  <c r="B136"/>
  <c r="I136"/>
  <c r="B148" i="45"/>
  <c r="I148"/>
  <c r="J148"/>
  <c r="B142" i="46"/>
  <c r="J151" i="51"/>
  <c r="J146" i="46"/>
  <c r="J148" i="43" l="1"/>
  <c r="B143" i="50"/>
  <c r="I148" i="47"/>
  <c r="I145" i="50"/>
  <c r="B151" i="51"/>
  <c r="I146" i="46"/>
  <c r="I151" i="51"/>
  <c r="J146" i="50"/>
  <c r="J149" i="45"/>
  <c r="I149"/>
  <c r="B149"/>
  <c r="B143" i="46"/>
  <c r="J152" i="51"/>
  <c r="J153" i="48"/>
  <c r="B153"/>
  <c r="I153"/>
  <c r="J147" i="46"/>
  <c r="J137" i="44"/>
  <c r="B137"/>
  <c r="I137"/>
  <c r="J149" i="47"/>
  <c r="J149" i="43" l="1"/>
  <c r="B144" i="50"/>
  <c r="I147" i="46"/>
  <c r="I152" i="51"/>
  <c r="B152"/>
  <c r="I146" i="50"/>
  <c r="I149" i="47"/>
  <c r="J154" i="48"/>
  <c r="B154"/>
  <c r="I154"/>
  <c r="J150" i="45"/>
  <c r="B150"/>
  <c r="I150"/>
  <c r="J147" i="50"/>
  <c r="J150" i="47"/>
  <c r="B144" i="46"/>
  <c r="B138" i="44"/>
  <c r="I138"/>
  <c r="J138"/>
  <c r="J148" i="46"/>
  <c r="J153" i="51"/>
  <c r="J150" i="43" l="1"/>
  <c r="B145" i="50"/>
  <c r="I150" i="47"/>
  <c r="I147" i="50"/>
  <c r="B153" i="51"/>
  <c r="I148" i="46"/>
  <c r="I153" i="51"/>
  <c r="J151" i="47"/>
  <c r="J148" i="50"/>
  <c r="J155" i="48"/>
  <c r="B155"/>
  <c r="I155"/>
  <c r="J154" i="51"/>
  <c r="J149" i="46"/>
  <c r="I139" i="44"/>
  <c r="B139"/>
  <c r="J139"/>
  <c r="B145" i="46"/>
  <c r="J151" i="45"/>
  <c r="B151"/>
  <c r="I151"/>
  <c r="B151" i="43" l="1"/>
  <c r="J151"/>
  <c r="B146" i="50"/>
  <c r="I151" i="47"/>
  <c r="B154" i="51"/>
  <c r="I154"/>
  <c r="I148" i="50"/>
  <c r="I149" i="46"/>
  <c r="J152" i="45"/>
  <c r="B152"/>
  <c r="I152"/>
  <c r="J156" i="48"/>
  <c r="B156"/>
  <c r="I156"/>
  <c r="J149" i="50"/>
  <c r="B146" i="46"/>
  <c r="B140" i="44"/>
  <c r="J140"/>
  <c r="I140"/>
  <c r="J150" i="46"/>
  <c r="J155" i="51"/>
  <c r="J152" i="47"/>
  <c r="B152" i="43" l="1"/>
  <c r="I152"/>
  <c r="J152"/>
  <c r="B147" i="50"/>
  <c r="I149"/>
  <c r="I150" i="46"/>
  <c r="I152" i="47"/>
  <c r="I155" i="51"/>
  <c r="B155"/>
  <c r="J156"/>
  <c r="B147" i="46"/>
  <c r="J150" i="50"/>
  <c r="J157" i="48"/>
  <c r="I157"/>
  <c r="B157"/>
  <c r="B153" i="45"/>
  <c r="J153"/>
  <c r="I153"/>
  <c r="J153" i="47"/>
  <c r="B141" i="44"/>
  <c r="I141"/>
  <c r="J141"/>
  <c r="J151" i="46"/>
  <c r="J153" i="43" l="1"/>
  <c r="I153"/>
  <c r="B153"/>
  <c r="B148" i="50"/>
  <c r="I153" i="47"/>
  <c r="B156" i="51"/>
  <c r="I156"/>
  <c r="I151" i="46"/>
  <c r="I150" i="50"/>
  <c r="J158" i="48"/>
  <c r="I158"/>
  <c r="B158"/>
  <c r="J157" i="51"/>
  <c r="J154" i="45"/>
  <c r="B154"/>
  <c r="I154"/>
  <c r="B148" i="46"/>
  <c r="J142" i="44"/>
  <c r="B142"/>
  <c r="I142"/>
  <c r="J151" i="50"/>
  <c r="J152" i="46"/>
  <c r="I152"/>
  <c r="J154" i="47"/>
  <c r="J154" i="43" l="1"/>
  <c r="B154"/>
  <c r="I154"/>
  <c r="B149" i="50"/>
  <c r="I157" i="51"/>
  <c r="B157"/>
  <c r="I154" i="47"/>
  <c r="I151" i="50"/>
  <c r="J158" i="51"/>
  <c r="B159" i="48"/>
  <c r="J159"/>
  <c r="I159"/>
  <c r="J155" i="47"/>
  <c r="B153" i="46"/>
  <c r="I153"/>
  <c r="J153"/>
  <c r="J152" i="50"/>
  <c r="B143" i="44"/>
  <c r="J143"/>
  <c r="I143"/>
  <c r="J155" i="45"/>
  <c r="B155"/>
  <c r="I155"/>
  <c r="B149" i="46"/>
  <c r="B155" i="43" l="1"/>
  <c r="I155"/>
  <c r="J155"/>
  <c r="B150" i="50"/>
  <c r="I155" i="47"/>
  <c r="I158" i="51"/>
  <c r="I152" i="50"/>
  <c r="B158" i="51"/>
  <c r="I160" i="48"/>
  <c r="B160"/>
  <c r="J160"/>
  <c r="J153" i="50"/>
  <c r="J154" i="46"/>
  <c r="B154"/>
  <c r="I154"/>
  <c r="B150"/>
  <c r="J156" i="45"/>
  <c r="B156"/>
  <c r="I156"/>
  <c r="J144" i="44"/>
  <c r="B144"/>
  <c r="I144"/>
  <c r="J156" i="47"/>
  <c r="J159" i="51"/>
  <c r="B156" i="43" l="1"/>
  <c r="J156"/>
  <c r="I156"/>
  <c r="B151" i="50"/>
  <c r="I159" i="51"/>
  <c r="I156" i="47"/>
  <c r="B159" i="51"/>
  <c r="I153" i="50"/>
  <c r="B161" i="48"/>
  <c r="J161"/>
  <c r="I161"/>
  <c r="J160" i="51"/>
  <c r="B155" i="46"/>
  <c r="J155"/>
  <c r="I155"/>
  <c r="J154" i="50"/>
  <c r="J157" i="47"/>
  <c r="B145" i="44"/>
  <c r="I145"/>
  <c r="J145"/>
  <c r="B157" i="45"/>
  <c r="J157"/>
  <c r="I157"/>
  <c r="B151" i="46"/>
  <c r="I157" i="43" l="1"/>
  <c r="J157"/>
  <c r="B157"/>
  <c r="B152" i="50"/>
  <c r="I157" i="47"/>
  <c r="I160" i="51"/>
  <c r="I154" i="50"/>
  <c r="B160" i="51"/>
  <c r="J158" i="47"/>
  <c r="J155" i="50"/>
  <c r="J156" i="46"/>
  <c r="B156"/>
  <c r="I156"/>
  <c r="J161" i="51"/>
  <c r="J158" i="45"/>
  <c r="B158"/>
  <c r="I158"/>
  <c r="J146" i="44"/>
  <c r="B146"/>
  <c r="I146"/>
  <c r="B152" i="46"/>
  <c r="I162" i="48"/>
  <c r="B162"/>
  <c r="J162"/>
  <c r="I158" i="47" l="1"/>
  <c r="B158" i="43"/>
  <c r="I158"/>
  <c r="J158"/>
  <c r="B153" i="50"/>
  <c r="I161" i="51"/>
  <c r="B161"/>
  <c r="I155" i="50"/>
  <c r="J163" i="48"/>
  <c r="B163"/>
  <c r="I163"/>
  <c r="J157" i="46"/>
  <c r="B157"/>
  <c r="I157"/>
  <c r="B147" i="44"/>
  <c r="J147"/>
  <c r="I147"/>
  <c r="J159" i="45"/>
  <c r="B159"/>
  <c r="I159"/>
  <c r="J156" i="50"/>
  <c r="J162" i="51"/>
  <c r="J159" i="47"/>
  <c r="I159"/>
  <c r="B159" i="43" l="1"/>
  <c r="I159"/>
  <c r="J159"/>
  <c r="B154" i="50"/>
  <c r="I162" i="51"/>
  <c r="B162"/>
  <c r="I156" i="50"/>
  <c r="B158" i="46"/>
  <c r="I158"/>
  <c r="J158"/>
  <c r="J160" i="47"/>
  <c r="B160"/>
  <c r="I160"/>
  <c r="B160" i="45"/>
  <c r="I160"/>
  <c r="J160"/>
  <c r="J148" i="44"/>
  <c r="B148"/>
  <c r="I148"/>
  <c r="B164" i="48"/>
  <c r="J164"/>
  <c r="I164"/>
  <c r="J163" i="51"/>
  <c r="J157" i="50"/>
  <c r="J160" i="43" l="1"/>
  <c r="B160"/>
  <c r="I160"/>
  <c r="B155" i="50"/>
  <c r="B163" i="51"/>
  <c r="I157" i="50"/>
  <c r="I163" i="51"/>
  <c r="B149" i="44"/>
  <c r="I149"/>
  <c r="J149"/>
  <c r="J161" i="47"/>
  <c r="B161"/>
  <c r="I161"/>
  <c r="J158" i="50"/>
  <c r="J164" i="51"/>
  <c r="B159" i="46"/>
  <c r="J159"/>
  <c r="I159"/>
  <c r="J165" i="48"/>
  <c r="I165"/>
  <c r="B165"/>
  <c r="I161" i="45"/>
  <c r="B161"/>
  <c r="J161"/>
  <c r="J161" i="43" l="1"/>
  <c r="I161"/>
  <c r="B161"/>
  <c r="B156" i="50"/>
  <c r="I164" i="51"/>
  <c r="I158" i="50"/>
  <c r="B164" i="51"/>
  <c r="B162" i="47"/>
  <c r="J162"/>
  <c r="I162"/>
  <c r="J150" i="44"/>
  <c r="B150"/>
  <c r="I150"/>
  <c r="J159" i="50"/>
  <c r="J160" i="46"/>
  <c r="B160"/>
  <c r="I160"/>
  <c r="J162" i="45"/>
  <c r="B162"/>
  <c r="I162"/>
  <c r="J166" i="48"/>
  <c r="B166"/>
  <c r="I166"/>
  <c r="J165" i="51"/>
  <c r="J162" i="43" l="1"/>
  <c r="B162"/>
  <c r="I162"/>
  <c r="B157" i="50"/>
  <c r="I165" i="51"/>
  <c r="B165"/>
  <c r="I159" i="50"/>
  <c r="J166" i="51"/>
  <c r="J163" i="47"/>
  <c r="B163"/>
  <c r="I163"/>
  <c r="I151" i="44"/>
  <c r="B151"/>
  <c r="J151"/>
  <c r="B161" i="46"/>
  <c r="I161"/>
  <c r="J161"/>
  <c r="J160" i="50"/>
  <c r="B167" i="48"/>
  <c r="J167"/>
  <c r="I167"/>
  <c r="B163" i="45"/>
  <c r="I163"/>
  <c r="J163"/>
  <c r="B163" i="43" l="1"/>
  <c r="J163"/>
  <c r="I163"/>
  <c r="B158" i="50"/>
  <c r="I160"/>
  <c r="B166" i="51"/>
  <c r="I166"/>
  <c r="J152" i="44"/>
  <c r="I152"/>
  <c r="B152"/>
  <c r="J164" i="47"/>
  <c r="B164"/>
  <c r="I164"/>
  <c r="J167" i="51"/>
  <c r="J162" i="46"/>
  <c r="B162"/>
  <c r="I162"/>
  <c r="B164" i="45"/>
  <c r="I164"/>
  <c r="J164"/>
  <c r="B168" i="48"/>
  <c r="J168"/>
  <c r="I168"/>
  <c r="J161" i="50"/>
  <c r="J164" i="43" l="1"/>
  <c r="B164"/>
  <c r="I164"/>
  <c r="B159" i="50"/>
  <c r="I167" i="51"/>
  <c r="I161" i="50"/>
  <c r="B167" i="51"/>
  <c r="J153" i="44"/>
  <c r="B153"/>
  <c r="I153"/>
  <c r="B165" i="45"/>
  <c r="J165"/>
  <c r="I165"/>
  <c r="J168" i="51"/>
  <c r="J165" i="47"/>
  <c r="I165"/>
  <c r="B165"/>
  <c r="J169" i="48"/>
  <c r="B169"/>
  <c r="I169"/>
  <c r="J162" i="50"/>
  <c r="I163" i="46"/>
  <c r="B163"/>
  <c r="J163"/>
  <c r="J165" i="43" l="1"/>
  <c r="B165"/>
  <c r="I165"/>
  <c r="B160" i="50"/>
  <c r="B168" i="51"/>
  <c r="I168"/>
  <c r="I162" i="50"/>
  <c r="B170" i="48"/>
  <c r="J170"/>
  <c r="I170"/>
  <c r="J154" i="44"/>
  <c r="B154"/>
  <c r="I154"/>
  <c r="J164" i="46"/>
  <c r="B164"/>
  <c r="I164"/>
  <c r="J163" i="50"/>
  <c r="J166" i="47"/>
  <c r="B166"/>
  <c r="I166"/>
  <c r="J169" i="51"/>
  <c r="J166" i="45"/>
  <c r="B166"/>
  <c r="I166"/>
  <c r="B166" i="43" l="1"/>
  <c r="J166"/>
  <c r="I166"/>
  <c r="B161" i="50"/>
  <c r="I169" i="51"/>
  <c r="B169"/>
  <c r="I163" i="50"/>
  <c r="J165" i="46"/>
  <c r="B165"/>
  <c r="I165"/>
  <c r="J167" i="45"/>
  <c r="B167"/>
  <c r="I167"/>
  <c r="J164" i="50"/>
  <c r="J171" i="48"/>
  <c r="B171"/>
  <c r="I171"/>
  <c r="B167" i="47"/>
  <c r="J167"/>
  <c r="I167"/>
  <c r="J170" i="51"/>
  <c r="B155" i="44"/>
  <c r="J155"/>
  <c r="I155"/>
  <c r="J167" i="43" l="1"/>
  <c r="B167"/>
  <c r="I167"/>
  <c r="B162" i="50"/>
  <c r="I164"/>
  <c r="I170" i="51"/>
  <c r="B170"/>
  <c r="J165" i="50"/>
  <c r="B168" i="45"/>
  <c r="I168"/>
  <c r="J168"/>
  <c r="B166" i="46"/>
  <c r="I166"/>
  <c r="J166"/>
  <c r="B168" i="47"/>
  <c r="J168"/>
  <c r="I168"/>
  <c r="I172" i="48"/>
  <c r="B172"/>
  <c r="J172"/>
  <c r="J171" i="51"/>
  <c r="J156" i="44"/>
  <c r="B156"/>
  <c r="I156"/>
  <c r="J168" i="43" l="1"/>
  <c r="B168"/>
  <c r="I168"/>
  <c r="B163" i="50"/>
  <c r="I165"/>
  <c r="B171" i="51"/>
  <c r="I171"/>
  <c r="J166" i="50"/>
  <c r="J173" i="48"/>
  <c r="B173"/>
  <c r="I173"/>
  <c r="B167" i="46"/>
  <c r="J167"/>
  <c r="I167"/>
  <c r="I169" i="45"/>
  <c r="B169"/>
  <c r="J169"/>
  <c r="J172" i="51"/>
  <c r="J157" i="44"/>
  <c r="B157"/>
  <c r="I157"/>
  <c r="B169" i="47"/>
  <c r="J169"/>
  <c r="I169"/>
  <c r="I169" i="43" l="1"/>
  <c r="J169"/>
  <c r="B169"/>
  <c r="B164" i="50"/>
  <c r="B172" i="51"/>
  <c r="I172"/>
  <c r="I166" i="50"/>
  <c r="J173" i="51"/>
  <c r="I170" i="47"/>
  <c r="J170"/>
  <c r="B170"/>
  <c r="J167" i="50"/>
  <c r="J170" i="45"/>
  <c r="B170"/>
  <c r="I170"/>
  <c r="B168" i="46"/>
  <c r="J168"/>
  <c r="I168"/>
  <c r="I174" i="48"/>
  <c r="J174"/>
  <c r="B174"/>
  <c r="B158" i="44"/>
  <c r="I158"/>
  <c r="J158"/>
  <c r="J170" i="43" l="1"/>
  <c r="I170"/>
  <c r="B170"/>
  <c r="B165" i="50"/>
  <c r="I173" i="51"/>
  <c r="I167" i="50"/>
  <c r="B173" i="51"/>
  <c r="B171" i="45"/>
  <c r="I171"/>
  <c r="J171"/>
  <c r="J168" i="50"/>
  <c r="I168"/>
  <c r="J171" i="47"/>
  <c r="B171"/>
  <c r="I171"/>
  <c r="J169" i="46"/>
  <c r="B169"/>
  <c r="I169"/>
  <c r="J174" i="51"/>
  <c r="J159" i="44"/>
  <c r="I159"/>
  <c r="B159"/>
  <c r="B175" i="48"/>
  <c r="J175"/>
  <c r="I175"/>
  <c r="I171" i="43" l="1"/>
  <c r="B171"/>
  <c r="J171"/>
  <c r="B166" i="50"/>
  <c r="I174" i="51"/>
  <c r="B174"/>
  <c r="J160" i="44"/>
  <c r="B160"/>
  <c r="I160"/>
  <c r="J169" i="50"/>
  <c r="B169"/>
  <c r="I169"/>
  <c r="J175" i="51"/>
  <c r="I172" i="47"/>
  <c r="J172"/>
  <c r="B172"/>
  <c r="B170" i="46"/>
  <c r="I170"/>
  <c r="J170"/>
  <c r="B176" i="48"/>
  <c r="J176"/>
  <c r="I176"/>
  <c r="J172" i="45"/>
  <c r="B172"/>
  <c r="I172"/>
  <c r="I172" i="43" l="1"/>
  <c r="B172"/>
  <c r="J172"/>
  <c r="B167" i="50"/>
  <c r="B175" i="51"/>
  <c r="I175"/>
  <c r="B173" i="47"/>
  <c r="I173"/>
  <c r="J173"/>
  <c r="B171" i="46"/>
  <c r="J171"/>
  <c r="I171"/>
  <c r="J176" i="51"/>
  <c r="J161" i="44"/>
  <c r="B161"/>
  <c r="I161"/>
  <c r="B177" i="48"/>
  <c r="J177"/>
  <c r="I177"/>
  <c r="I173" i="45"/>
  <c r="B173"/>
  <c r="J173"/>
  <c r="B170" i="50"/>
  <c r="J170"/>
  <c r="I170"/>
  <c r="I173" i="43" l="1"/>
  <c r="B173"/>
  <c r="J173"/>
  <c r="B168" i="50"/>
  <c r="B176" i="51"/>
  <c r="I176"/>
  <c r="J174" i="47"/>
  <c r="B174"/>
  <c r="I174"/>
  <c r="B171" i="50"/>
  <c r="J171"/>
  <c r="I171"/>
  <c r="J174" i="45"/>
  <c r="B174"/>
  <c r="I174"/>
  <c r="B178" i="48"/>
  <c r="J178"/>
  <c r="I178"/>
  <c r="J162" i="44"/>
  <c r="B162"/>
  <c r="I162"/>
  <c r="J177" i="51"/>
  <c r="I177"/>
  <c r="J172" i="46"/>
  <c r="B172"/>
  <c r="I172"/>
  <c r="B174" i="43" l="1"/>
  <c r="I174"/>
  <c r="J174"/>
  <c r="B177" i="51"/>
  <c r="B175" i="47"/>
  <c r="J175"/>
  <c r="I175"/>
  <c r="B172" i="50"/>
  <c r="I172"/>
  <c r="J172"/>
  <c r="B173" i="46"/>
  <c r="I173"/>
  <c r="J173"/>
  <c r="B178" i="51"/>
  <c r="I178"/>
  <c r="J178"/>
  <c r="B175" i="45"/>
  <c r="I175"/>
  <c r="J175"/>
  <c r="J163" i="44"/>
  <c r="I163"/>
  <c r="B163"/>
  <c r="J179" i="48"/>
  <c r="I179"/>
  <c r="B179"/>
  <c r="J175" i="43" l="1"/>
  <c r="I175"/>
  <c r="B175"/>
  <c r="J164" i="44"/>
  <c r="B164"/>
  <c r="I164"/>
  <c r="J179" i="51"/>
  <c r="B179"/>
  <c r="I179"/>
  <c r="J174" i="46"/>
  <c r="B174"/>
  <c r="I174"/>
  <c r="B180" i="48"/>
  <c r="J180"/>
  <c r="I180"/>
  <c r="B176" i="47"/>
  <c r="I176"/>
  <c r="J176"/>
  <c r="J173" i="50"/>
  <c r="B173"/>
  <c r="I173"/>
  <c r="B176" i="45"/>
  <c r="I176"/>
  <c r="J176"/>
  <c r="J176" i="43" l="1"/>
  <c r="B176"/>
  <c r="I176"/>
  <c r="J177" i="47"/>
  <c r="B177"/>
  <c r="I177"/>
  <c r="B174" i="50"/>
  <c r="J174"/>
  <c r="I174"/>
  <c r="B177" i="45"/>
  <c r="J177"/>
  <c r="I177"/>
  <c r="B181" i="48"/>
  <c r="J181"/>
  <c r="I181"/>
  <c r="J175" i="46"/>
  <c r="I175"/>
  <c r="B175"/>
  <c r="B180" i="51"/>
  <c r="J180"/>
  <c r="I180"/>
  <c r="J165" i="44"/>
  <c r="B165"/>
  <c r="I165"/>
  <c r="I177" i="43" l="1"/>
  <c r="J177"/>
  <c r="B177"/>
  <c r="B175" i="50"/>
  <c r="I175"/>
  <c r="J175"/>
  <c r="B166" i="44"/>
  <c r="I166"/>
  <c r="J166"/>
  <c r="J176" i="46"/>
  <c r="B176"/>
  <c r="I176"/>
  <c r="J182" i="48"/>
  <c r="B182"/>
  <c r="I182"/>
  <c r="J178" i="45"/>
  <c r="B178"/>
  <c r="I178"/>
  <c r="B181" i="51"/>
  <c r="I181"/>
  <c r="J181"/>
  <c r="B178" i="47"/>
  <c r="J178"/>
  <c r="I178"/>
  <c r="I178" i="43" l="1"/>
  <c r="B178"/>
  <c r="J178"/>
  <c r="I183" i="48"/>
  <c r="B183"/>
  <c r="J183"/>
  <c r="B182" i="51"/>
  <c r="I182"/>
  <c r="J182"/>
  <c r="B167" i="44"/>
  <c r="J167"/>
  <c r="I167"/>
  <c r="B176" i="50"/>
  <c r="J176"/>
  <c r="I176"/>
  <c r="B179" i="45"/>
  <c r="I179"/>
  <c r="J179"/>
  <c r="J177" i="46"/>
  <c r="B177"/>
  <c r="I177"/>
  <c r="I179" i="47"/>
  <c r="J179"/>
  <c r="B179"/>
  <c r="J179" i="43" l="1"/>
  <c r="B179"/>
  <c r="I179"/>
  <c r="B180" i="47"/>
  <c r="I180"/>
  <c r="J180"/>
  <c r="J168" i="44"/>
  <c r="I168"/>
  <c r="B168"/>
  <c r="J184" i="48"/>
  <c r="B184"/>
  <c r="I184"/>
  <c r="J180" i="45"/>
  <c r="B180"/>
  <c r="I180"/>
  <c r="B178" i="46"/>
  <c r="I178"/>
  <c r="J178"/>
  <c r="I177" i="50"/>
  <c r="J177"/>
  <c r="B177"/>
  <c r="B183" i="51"/>
  <c r="I183"/>
  <c r="J183"/>
  <c r="I180" i="43" l="1"/>
  <c r="B180"/>
  <c r="J180"/>
  <c r="J184" i="51"/>
  <c r="I184"/>
  <c r="B184"/>
  <c r="B179" i="46"/>
  <c r="J179"/>
  <c r="I179"/>
  <c r="B169" i="44"/>
  <c r="I169"/>
  <c r="J169"/>
  <c r="J185" i="48"/>
  <c r="B185"/>
  <c r="I185"/>
  <c r="B181" i="47"/>
  <c r="J181"/>
  <c r="I181"/>
  <c r="J178" i="50"/>
  <c r="B178"/>
  <c r="I178"/>
  <c r="I181" i="45"/>
  <c r="B181"/>
  <c r="J181"/>
  <c r="J181" i="43" l="1"/>
  <c r="B181"/>
  <c r="I181"/>
  <c r="B182" i="47"/>
  <c r="J182"/>
  <c r="I182"/>
  <c r="B170" i="44"/>
  <c r="I170"/>
  <c r="J170"/>
  <c r="J180" i="46"/>
  <c r="B180"/>
  <c r="I180"/>
  <c r="J182" i="45"/>
  <c r="B182"/>
  <c r="I182"/>
  <c r="B186" i="48"/>
  <c r="J186"/>
  <c r="I186"/>
  <c r="B179" i="50"/>
  <c r="J179"/>
  <c r="I179"/>
  <c r="J185" i="51"/>
  <c r="B185"/>
  <c r="I185"/>
  <c r="I182" i="43" l="1"/>
  <c r="B182"/>
  <c r="J182"/>
  <c r="B186" i="51"/>
  <c r="I186"/>
  <c r="J186"/>
  <c r="B181" i="46"/>
  <c r="I181"/>
  <c r="J181"/>
  <c r="B187" i="48"/>
  <c r="J187"/>
  <c r="I187"/>
  <c r="B171" i="44"/>
  <c r="J171"/>
  <c r="I171"/>
  <c r="I183" i="47"/>
  <c r="B183"/>
  <c r="J183"/>
  <c r="I180" i="50"/>
  <c r="B180"/>
  <c r="J180"/>
  <c r="B183" i="45"/>
  <c r="I183"/>
  <c r="J183"/>
  <c r="I183" i="43" l="1"/>
  <c r="J183"/>
  <c r="B183"/>
  <c r="J182" i="46"/>
  <c r="B182"/>
  <c r="I182"/>
  <c r="J172" i="44"/>
  <c r="I172"/>
  <c r="B172"/>
  <c r="B184" i="47"/>
  <c r="J184"/>
  <c r="I184"/>
  <c r="I188" i="48"/>
  <c r="J188"/>
  <c r="B188"/>
  <c r="I187" i="51"/>
  <c r="B187"/>
  <c r="J187"/>
  <c r="J184" i="45"/>
  <c r="B184"/>
  <c r="I184"/>
  <c r="B181" i="50"/>
  <c r="I181"/>
  <c r="J181"/>
  <c r="B184" i="43" l="1"/>
  <c r="J184"/>
  <c r="I184"/>
  <c r="B182" i="50"/>
  <c r="J182"/>
  <c r="I182"/>
  <c r="B188" i="51"/>
  <c r="J188"/>
  <c r="I188"/>
  <c r="B189" i="48"/>
  <c r="J189"/>
  <c r="I189"/>
  <c r="I183" i="46"/>
  <c r="B183"/>
  <c r="J183"/>
  <c r="B185" i="47"/>
  <c r="J185"/>
  <c r="I185"/>
  <c r="B173" i="44"/>
  <c r="I173"/>
  <c r="J173"/>
  <c r="I185" i="45"/>
  <c r="B185"/>
  <c r="J185"/>
  <c r="I185" i="43" l="1"/>
  <c r="B185"/>
  <c r="J185"/>
  <c r="J184" i="46"/>
  <c r="I184"/>
  <c r="B184"/>
  <c r="J186" i="45"/>
  <c r="B186"/>
  <c r="I186"/>
  <c r="I189" i="51"/>
  <c r="J189"/>
  <c r="B189"/>
  <c r="J174" i="44"/>
  <c r="B174"/>
  <c r="I174"/>
  <c r="J186" i="47"/>
  <c r="I186"/>
  <c r="B186"/>
  <c r="J190" i="48"/>
  <c r="B190"/>
  <c r="I190"/>
  <c r="J183" i="50"/>
  <c r="B183"/>
  <c r="I183"/>
  <c r="I186" i="43" l="1"/>
  <c r="J186"/>
  <c r="B186"/>
  <c r="J187" i="45"/>
  <c r="B187"/>
  <c r="I187"/>
  <c r="B185" i="46"/>
  <c r="I185"/>
  <c r="J185"/>
  <c r="B175" i="44"/>
  <c r="J175"/>
  <c r="I175"/>
  <c r="J190" i="51"/>
  <c r="I190"/>
  <c r="B190"/>
  <c r="I191" i="48"/>
  <c r="J191"/>
  <c r="B191"/>
  <c r="J187" i="47"/>
  <c r="B187"/>
  <c r="I187"/>
  <c r="B184" i="50"/>
  <c r="J184"/>
  <c r="I184"/>
  <c r="B187" i="43" l="1"/>
  <c r="I187"/>
  <c r="J187"/>
  <c r="B188" i="47"/>
  <c r="J188"/>
  <c r="I188"/>
  <c r="B192" i="48"/>
  <c r="J192"/>
  <c r="I192"/>
  <c r="J186" i="46"/>
  <c r="B186"/>
  <c r="I186"/>
  <c r="J191" i="51"/>
  <c r="B191"/>
  <c r="I191"/>
  <c r="J176" i="44"/>
  <c r="B176"/>
  <c r="I176"/>
  <c r="J185" i="50"/>
  <c r="B185"/>
  <c r="I185"/>
  <c r="B188" i="45"/>
  <c r="I188"/>
  <c r="J188"/>
  <c r="I188" i="43" l="1"/>
  <c r="B188"/>
  <c r="J188"/>
  <c r="J186" i="50"/>
  <c r="B186"/>
  <c r="I186"/>
  <c r="J177" i="44"/>
  <c r="B177"/>
  <c r="I177"/>
  <c r="I187" i="46"/>
  <c r="B187"/>
  <c r="J187"/>
  <c r="J193" i="48"/>
  <c r="I193"/>
  <c r="B193"/>
  <c r="B189" i="47"/>
  <c r="J189"/>
  <c r="I189"/>
  <c r="B189" i="45"/>
  <c r="J189"/>
  <c r="I189"/>
  <c r="I192" i="51"/>
  <c r="B192"/>
  <c r="J192"/>
  <c r="I189" i="43" l="1"/>
  <c r="J189"/>
  <c r="B189"/>
  <c r="J190" i="45"/>
  <c r="B190"/>
  <c r="I190"/>
  <c r="B178" i="44"/>
  <c r="I178"/>
  <c r="J178"/>
  <c r="J188" i="46"/>
  <c r="B188"/>
  <c r="I188"/>
  <c r="I193" i="51"/>
  <c r="B193"/>
  <c r="J193"/>
  <c r="B190" i="47"/>
  <c r="J190"/>
  <c r="I190"/>
  <c r="B194" i="48"/>
  <c r="J194"/>
  <c r="I194"/>
  <c r="J187" i="50"/>
  <c r="B187"/>
  <c r="I187"/>
  <c r="J190" i="43"/>
  <c r="B190"/>
  <c r="I190"/>
  <c r="B194" i="51" l="1"/>
  <c r="I194"/>
  <c r="J194"/>
  <c r="B189" i="46"/>
  <c r="I189"/>
  <c r="J189"/>
  <c r="B191" i="45"/>
  <c r="I191"/>
  <c r="J191"/>
  <c r="J191" i="47"/>
  <c r="B191"/>
  <c r="I191"/>
  <c r="J179" i="44"/>
  <c r="I179"/>
  <c r="B179"/>
  <c r="I188" i="50"/>
  <c r="J188"/>
  <c r="B188"/>
  <c r="B195" i="48"/>
  <c r="J195"/>
  <c r="I195"/>
  <c r="B191" i="43"/>
  <c r="J191"/>
  <c r="I191"/>
  <c r="J192" i="45" l="1"/>
  <c r="B192"/>
  <c r="I192"/>
  <c r="J195" i="51"/>
  <c r="B195"/>
  <c r="I195"/>
  <c r="B192" i="47"/>
  <c r="J192"/>
  <c r="I192"/>
  <c r="B190" i="46"/>
  <c r="I190"/>
  <c r="J190"/>
  <c r="B189" i="50"/>
  <c r="J189"/>
  <c r="I189"/>
  <c r="B196" i="48"/>
  <c r="J196"/>
  <c r="I196"/>
  <c r="J180" i="44"/>
  <c r="B180"/>
  <c r="I180"/>
  <c r="J192" i="43"/>
  <c r="I192"/>
  <c r="B192"/>
  <c r="I193" i="47" l="1"/>
  <c r="J193"/>
  <c r="B193"/>
  <c r="B196" i="51"/>
  <c r="J196"/>
  <c r="I196"/>
  <c r="B197" i="48"/>
  <c r="J197"/>
  <c r="I197"/>
  <c r="B190" i="50"/>
  <c r="J190"/>
  <c r="I190"/>
  <c r="J181" i="44"/>
  <c r="B181"/>
  <c r="I181"/>
  <c r="B191" i="46"/>
  <c r="J191"/>
  <c r="I191"/>
  <c r="J193" i="45"/>
  <c r="I193"/>
  <c r="B193"/>
  <c r="I193" i="43"/>
  <c r="B193"/>
  <c r="J193"/>
  <c r="B198" i="48" l="1"/>
  <c r="J198"/>
  <c r="I198"/>
  <c r="B191" i="50"/>
  <c r="I191"/>
  <c r="J191"/>
  <c r="J194" i="47"/>
  <c r="B194"/>
  <c r="I194"/>
  <c r="J194" i="45"/>
  <c r="B194"/>
  <c r="I194"/>
  <c r="J182" i="44"/>
  <c r="B182"/>
  <c r="I182"/>
  <c r="J192" i="46"/>
  <c r="B192"/>
  <c r="I192"/>
  <c r="I197" i="51"/>
  <c r="J197"/>
  <c r="B197"/>
  <c r="B194" i="43"/>
  <c r="I194"/>
  <c r="J194"/>
  <c r="J195" i="47" l="1"/>
  <c r="B195"/>
  <c r="I195"/>
  <c r="B199" i="48"/>
  <c r="I199"/>
  <c r="J199"/>
  <c r="B193" i="46"/>
  <c r="I193"/>
  <c r="J193"/>
  <c r="J198" i="51"/>
  <c r="I198"/>
  <c r="B198"/>
  <c r="I183" i="44"/>
  <c r="B183"/>
  <c r="J183"/>
  <c r="J195" i="45"/>
  <c r="B195"/>
  <c r="I195"/>
  <c r="J192" i="50"/>
  <c r="B192"/>
  <c r="I192"/>
  <c r="J195" i="43"/>
  <c r="I195"/>
  <c r="B195"/>
  <c r="J194" i="46" l="1"/>
  <c r="B194"/>
  <c r="I194"/>
  <c r="I200" i="48"/>
  <c r="J200"/>
  <c r="B200"/>
  <c r="B196" i="45"/>
  <c r="I196"/>
  <c r="J196"/>
  <c r="I193" i="50"/>
  <c r="J193"/>
  <c r="B193"/>
  <c r="B199" i="51"/>
  <c r="J199"/>
  <c r="I199"/>
  <c r="J184" i="44"/>
  <c r="B184"/>
  <c r="I184"/>
  <c r="B196" i="47"/>
  <c r="J196"/>
  <c r="I196"/>
  <c r="B196" i="43"/>
  <c r="J196"/>
  <c r="I196"/>
  <c r="J200" i="51" l="1"/>
  <c r="I200"/>
  <c r="B200"/>
  <c r="B194" i="50"/>
  <c r="I194"/>
  <c r="J194"/>
  <c r="J197" i="47"/>
  <c r="B197"/>
  <c r="I197"/>
  <c r="J185" i="44"/>
  <c r="B185"/>
  <c r="I185"/>
  <c r="B197" i="45"/>
  <c r="J197"/>
  <c r="G197"/>
  <c r="I197"/>
  <c r="B201" i="48"/>
  <c r="J201"/>
  <c r="I201"/>
  <c r="B195" i="46"/>
  <c r="J195"/>
  <c r="I195"/>
  <c r="B197" i="43"/>
  <c r="I197"/>
  <c r="J197"/>
  <c r="E37" i="45" l="1" a="1"/>
  <c r="E37" s="1"/>
  <c r="E35" a="1"/>
  <c r="E35" s="1"/>
  <c r="B198" i="47"/>
  <c r="J198"/>
  <c r="I198"/>
  <c r="I201" i="51"/>
  <c r="J201"/>
  <c r="B201"/>
  <c r="J198" i="45"/>
  <c r="B198"/>
  <c r="I198"/>
  <c r="G198"/>
  <c r="B186" i="44"/>
  <c r="I186"/>
  <c r="J186"/>
  <c r="B195" i="50"/>
  <c r="J195"/>
  <c r="I195"/>
  <c r="J196" i="46"/>
  <c r="B196"/>
  <c r="I196"/>
  <c r="J202" i="48"/>
  <c r="B202"/>
  <c r="I202"/>
  <c r="I198" i="43"/>
  <c r="J198"/>
  <c r="B198"/>
  <c r="J199" i="45" l="1"/>
  <c r="G199"/>
  <c r="B199"/>
  <c r="I199"/>
  <c r="J197" i="46"/>
  <c r="B197"/>
  <c r="I197"/>
  <c r="J203" i="48"/>
  <c r="B203"/>
  <c r="I203"/>
  <c r="J199" i="47"/>
  <c r="I199"/>
  <c r="B199"/>
  <c r="J196" i="50"/>
  <c r="B196"/>
  <c r="I196"/>
  <c r="I187" i="44"/>
  <c r="B187"/>
  <c r="J187"/>
  <c r="B202" i="51"/>
  <c r="I202"/>
  <c r="J202"/>
  <c r="I199" i="43"/>
  <c r="J199"/>
  <c r="B199"/>
  <c r="B197" i="50" l="1"/>
  <c r="J197"/>
  <c r="I197"/>
  <c r="J203" i="51"/>
  <c r="B203"/>
  <c r="I203"/>
  <c r="B188" i="44"/>
  <c r="J188"/>
  <c r="I188"/>
  <c r="G200" i="45"/>
  <c r="I200"/>
  <c r="J200"/>
  <c r="B200" i="47"/>
  <c r="J200"/>
  <c r="I200"/>
  <c r="J204" i="48"/>
  <c r="B204"/>
  <c r="I204"/>
  <c r="B198" i="46"/>
  <c r="I198"/>
  <c r="J198"/>
  <c r="J200" i="43"/>
  <c r="B200"/>
  <c r="I200"/>
  <c r="I201" i="47" l="1"/>
  <c r="J201"/>
  <c r="I199" i="46"/>
  <c r="B199"/>
  <c r="J199"/>
  <c r="I198" i="50"/>
  <c r="J198"/>
  <c r="J205" i="48"/>
  <c r="I205"/>
  <c r="B200" i="45"/>
  <c r="J189" i="44"/>
  <c r="B189"/>
  <c r="I189"/>
  <c r="J204" i="51"/>
  <c r="I204"/>
  <c r="B204"/>
  <c r="E39" i="45"/>
  <c r="J201" i="43"/>
  <c r="B201"/>
  <c r="I201"/>
  <c r="E39" i="50" l="1"/>
  <c r="J190" i="44"/>
  <c r="B190"/>
  <c r="I190"/>
  <c r="B205" i="48"/>
  <c r="B198" i="50"/>
  <c r="J205" i="51"/>
  <c r="B205"/>
  <c r="I205"/>
  <c r="B201" i="47"/>
  <c r="J200" i="46"/>
  <c r="I200"/>
  <c r="B200"/>
  <c r="I202" i="43"/>
  <c r="J202"/>
  <c r="B202"/>
  <c r="O11" i="1"/>
  <c r="Y11" l="1"/>
  <c r="Z11"/>
  <c r="AA11"/>
  <c r="AB11"/>
  <c r="E39" i="48"/>
  <c r="E35" i="52" a="1"/>
  <c r="E35" s="1"/>
  <c r="I206" i="51"/>
  <c r="B206"/>
  <c r="J206"/>
  <c r="E37" i="52" a="1"/>
  <c r="E37" s="1"/>
  <c r="J201" i="46"/>
  <c r="B201"/>
  <c r="I201"/>
  <c r="J191" i="44"/>
  <c r="I191"/>
  <c r="B191"/>
  <c r="I203" i="43"/>
  <c r="J203"/>
  <c r="B203"/>
  <c r="O9" i="1"/>
  <c r="E39" i="52" l="1"/>
  <c r="Z9" i="1"/>
  <c r="AA9"/>
  <c r="AB9"/>
  <c r="Y9"/>
  <c r="J202" i="46"/>
  <c r="I202"/>
  <c r="J207" i="51"/>
  <c r="I207"/>
  <c r="J192" i="44"/>
  <c r="B192"/>
  <c r="I192"/>
  <c r="J204" i="43"/>
  <c r="I204"/>
  <c r="B204"/>
  <c r="O10" i="1"/>
  <c r="Z10" l="1"/>
  <c r="AA10"/>
  <c r="AB10"/>
  <c r="Y10"/>
  <c r="E39" i="51"/>
  <c r="B193" i="44"/>
  <c r="I193"/>
  <c r="J193"/>
  <c r="B207" i="51"/>
  <c r="B202" i="46"/>
  <c r="J205" i="43"/>
  <c r="I205"/>
  <c r="O12" i="1"/>
  <c r="Y12" l="1"/>
  <c r="Z12"/>
  <c r="AA12"/>
  <c r="AB12"/>
  <c r="E39" i="46"/>
  <c r="L11" i="54"/>
  <c r="E39"/>
  <c r="J194" i="44"/>
  <c r="I194"/>
  <c r="B205" i="43"/>
  <c r="O7" i="1"/>
  <c r="O14"/>
  <c r="AA14" l="1"/>
  <c r="Z14"/>
  <c r="AB14"/>
  <c r="Y14"/>
  <c r="Y7"/>
  <c r="Z7"/>
  <c r="AA7"/>
  <c r="AB7"/>
  <c r="B194" i="44"/>
  <c r="E39"/>
  <c r="I149" i="43" l="1"/>
  <c r="I148"/>
  <c r="I147"/>
  <c r="I146"/>
  <c r="I145"/>
  <c r="I144"/>
  <c r="I143"/>
  <c r="I142"/>
  <c r="I141"/>
  <c r="I140"/>
  <c r="I139"/>
  <c r="I138"/>
  <c r="I137"/>
  <c r="I136"/>
  <c r="I135"/>
  <c r="I134"/>
  <c r="I133"/>
  <c r="I132"/>
  <c r="I125" i="47"/>
  <c r="I131" i="43"/>
  <c r="I124" i="47"/>
  <c r="I130" i="43"/>
  <c r="I123" i="47"/>
  <c r="I129" i="43"/>
  <c r="I122" i="47"/>
  <c r="I121"/>
  <c r="I128" i="43"/>
  <c r="I120" i="47"/>
  <c r="I127" i="43"/>
  <c r="I121"/>
  <c r="I119" i="47"/>
  <c r="I126" i="43"/>
  <c r="I120"/>
  <c r="I125"/>
  <c r="I118" i="47"/>
  <c r="I118" i="43"/>
  <c r="I119"/>
  <c r="I117" i="47"/>
  <c r="I124" i="43"/>
  <c r="I117"/>
  <c r="B116" i="47"/>
  <c r="I116"/>
  <c r="B117" i="43"/>
  <c r="E39" i="47" l="1"/>
  <c r="E39" i="43"/>
  <c r="I123"/>
  <c r="I122"/>
  <c r="I126" i="47"/>
  <c r="I127"/>
  <c r="B118" i="43"/>
  <c r="B117" i="47"/>
  <c r="I151" i="43"/>
  <c r="I150"/>
  <c r="O8" i="1"/>
  <c r="O4"/>
  <c r="AB4" l="1"/>
  <c r="Z4"/>
  <c r="AA4"/>
  <c r="Y4"/>
  <c r="Y8"/>
  <c r="Z8"/>
  <c r="AA8"/>
  <c r="AB8"/>
  <c r="B118" i="47"/>
  <c r="B119" i="43"/>
  <c r="B120" l="1"/>
  <c r="B119" i="47"/>
  <c r="B120" l="1"/>
  <c r="B121" i="43"/>
  <c r="B121" i="47" l="1"/>
  <c r="B122" i="43"/>
  <c r="B123" s="1"/>
  <c r="B124" l="1"/>
  <c r="B122" i="47"/>
  <c r="B123" l="1"/>
  <c r="B125" i="43"/>
  <c r="B126" l="1"/>
  <c r="B124" i="47"/>
  <c r="B125" l="1"/>
  <c r="B127" i="43"/>
  <c r="B128" l="1"/>
  <c r="B126" i="47"/>
  <c r="B127" s="1"/>
  <c r="B129" i="43" l="1"/>
  <c r="B128" i="47"/>
  <c r="B130" i="43" l="1"/>
  <c r="B129" i="47"/>
  <c r="B131" i="43" l="1"/>
  <c r="B130" i="47"/>
  <c r="B132" i="43" l="1"/>
  <c r="B131" i="47"/>
  <c r="B133" i="43" l="1"/>
  <c r="B132" i="47"/>
  <c r="B134" i="43" l="1"/>
  <c r="B133" i="47"/>
  <c r="B134" l="1"/>
  <c r="B135" i="43"/>
  <c r="B135" i="47" l="1"/>
  <c r="B136" i="43"/>
  <c r="B136" i="47" l="1"/>
  <c r="B137" i="43"/>
  <c r="B138" l="1"/>
  <c r="B137" i="47"/>
  <c r="B139" i="43" l="1"/>
  <c r="B138" i="47"/>
  <c r="B139" l="1"/>
  <c r="B140" i="43"/>
  <c r="B141" l="1"/>
  <c r="B140" i="47"/>
  <c r="B141" l="1"/>
  <c r="B142" i="43"/>
  <c r="B142" i="47" l="1"/>
  <c r="B143" i="43"/>
  <c r="B144" l="1"/>
  <c r="B143" i="47"/>
  <c r="B145" i="43" l="1"/>
  <c r="B144" i="47"/>
  <c r="B146" i="43" l="1"/>
  <c r="B145" i="47"/>
  <c r="B146" l="1"/>
  <c r="B147" i="43"/>
  <c r="B148" l="1"/>
  <c r="B147" i="47"/>
  <c r="B148" l="1"/>
  <c r="B149" i="43"/>
  <c r="B149" i="47" l="1"/>
  <c r="B150" i="43"/>
  <c r="B150" i="47" l="1"/>
  <c r="B151" l="1"/>
  <c r="B152" l="1"/>
  <c r="B153" l="1"/>
  <c r="B154" l="1"/>
  <c r="B155" l="1"/>
  <c r="B156" l="1"/>
  <c r="B157" l="1"/>
  <c r="B158" l="1"/>
  <c r="B159" l="1"/>
  <c r="L11" i="52" l="1"/>
  <c r="B99" i="46" l="1"/>
  <c r="B100" l="1"/>
  <c r="B101" l="1"/>
  <c r="B102" l="1"/>
  <c r="B103" l="1"/>
  <c r="B104" l="1"/>
  <c r="B105" l="1"/>
  <c r="B106" l="1"/>
  <c r="B111" i="43" l="1"/>
  <c r="B106" i="47"/>
  <c r="B107" i="46"/>
  <c r="B108" l="1"/>
  <c r="B112" i="43"/>
  <c r="B107" i="47"/>
  <c r="B108" l="1"/>
  <c r="B113" i="43"/>
  <c r="B109" i="46"/>
  <c r="B110" l="1"/>
  <c r="B109" i="47"/>
  <c r="B112" i="48"/>
  <c r="B114" i="43"/>
  <c r="B113" i="48" l="1"/>
  <c r="B115" i="43"/>
  <c r="B111" i="46"/>
  <c r="B112" s="1"/>
  <c r="B113" l="1"/>
  <c r="B116" i="43"/>
  <c r="B114" i="48"/>
  <c r="B115" l="1"/>
  <c r="B114" i="46"/>
  <c r="B112" i="50"/>
  <c r="B113" l="1"/>
  <c r="B115" i="46"/>
  <c r="B116" i="48"/>
  <c r="B117" l="1"/>
  <c r="B116" i="46"/>
  <c r="B117" l="1"/>
  <c r="B118" i="48"/>
  <c r="B119" s="1"/>
  <c r="B120" l="1"/>
  <c r="B118" i="46"/>
  <c r="B108" i="44"/>
  <c r="B119" i="46" l="1"/>
  <c r="B109" i="44"/>
  <c r="B121" i="48"/>
  <c r="B122" l="1"/>
  <c r="B110" i="44"/>
  <c r="B120" i="46"/>
  <c r="B111" i="44" l="1"/>
  <c r="B121" i="46"/>
  <c r="B123" i="48"/>
  <c r="B124" l="1"/>
  <c r="B122" i="46"/>
  <c r="B112" i="44"/>
  <c r="B120" i="50"/>
  <c r="B123" i="46" l="1"/>
  <c r="B113" i="44"/>
  <c r="B125" i="48"/>
  <c r="B126" l="1"/>
  <c r="B114" i="44"/>
  <c r="B124" i="46"/>
  <c r="B115" i="44" l="1"/>
  <c r="B125" i="46"/>
  <c r="B127" i="48"/>
  <c r="B126" i="46" l="1"/>
  <c r="B128" i="48"/>
  <c r="B129" l="1"/>
  <c r="B127" i="46"/>
  <c r="B128" l="1"/>
  <c r="B130" i="48"/>
  <c r="B129" i="46" l="1"/>
  <c r="B131" i="48"/>
  <c r="B132" l="1"/>
  <c r="B130" i="46"/>
  <c r="B133" i="48" l="1"/>
  <c r="B134" l="1"/>
  <c r="B135" l="1"/>
  <c r="B136" l="1"/>
  <c r="B137" l="1"/>
  <c r="B138" l="1"/>
  <c r="B139" l="1"/>
  <c r="B140" l="1"/>
  <c r="B141" l="1"/>
  <c r="B142" l="1"/>
  <c r="B28" i="51" l="1"/>
  <c r="L11"/>
  <c r="B30" s="1"/>
  <c r="B28" i="46"/>
  <c r="L11"/>
  <c r="B30" s="1"/>
  <c r="L11" i="43"/>
  <c r="B30" s="1"/>
  <c r="B28" i="47"/>
  <c r="L11"/>
  <c r="B30" s="1"/>
  <c r="B28" i="50"/>
  <c r="L11"/>
  <c r="L11" i="45"/>
  <c r="B30" s="1"/>
  <c r="B28"/>
  <c r="B28" i="44"/>
  <c r="L11"/>
  <c r="B30" s="1"/>
  <c r="L11" i="48"/>
  <c r="B30" s="1"/>
</calcChain>
</file>

<file path=xl/comments1.xml><?xml version="1.0" encoding="utf-8"?>
<comments xmlns="http://schemas.openxmlformats.org/spreadsheetml/2006/main">
  <authors>
    <author>1</author>
  </authors>
  <commentList>
    <comment ref="C3" authorId="0">
      <text>
        <r>
          <rPr>
            <b/>
            <sz val="12"/>
            <color indexed="81"/>
            <rFont val="Tahoma"/>
            <family val="2"/>
            <charset val="204"/>
          </rPr>
          <t>для привязки к БД</t>
        </r>
      </text>
    </comment>
    <comment ref="D3" authorId="0">
      <text>
        <r>
          <rPr>
            <b/>
            <sz val="12"/>
            <color indexed="81"/>
            <rFont val="Tahoma"/>
            <family val="2"/>
            <charset val="204"/>
          </rPr>
          <t>для привязки к БД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5" authorId="0">
      <text>
        <r>
          <rPr>
            <b/>
            <sz val="14"/>
            <color indexed="81"/>
            <rFont val="Tahoma"/>
            <family val="2"/>
            <charset val="204"/>
          </rPr>
          <t>маршрут отменен и убран из лота</t>
        </r>
      </text>
    </comment>
  </commentList>
</comments>
</file>

<file path=xl/sharedStrings.xml><?xml version="1.0" encoding="utf-8"?>
<sst xmlns="http://schemas.openxmlformats.org/spreadsheetml/2006/main" count="11891" uniqueCount="314">
  <si>
    <t>Номер маршрута</t>
  </si>
  <si>
    <t>Тип ТС</t>
  </si>
  <si>
    <t>Вспомогательные ячейки</t>
  </si>
  <si>
    <t>код маршрута</t>
  </si>
  <si>
    <t>код варианта (посл дата)</t>
  </si>
  <si>
    <t>Дата начала осуществления перевозок</t>
  </si>
  <si>
    <t>LAD1</t>
  </si>
  <si>
    <t>«___» __________________ 20__ г.</t>
  </si>
  <si>
    <t>LAD2</t>
  </si>
  <si>
    <t>Тип транспортного средства</t>
  </si>
  <si>
    <t>Время (период суток)</t>
  </si>
  <si>
    <t>тип транспорта</t>
  </si>
  <si>
    <t xml:space="preserve">Протяженность маршрута (в километрах): </t>
  </si>
  <si>
    <t>Наименование остановочных пунктов</t>
  </si>
  <si>
    <t>Накопленная длина маршрута, км</t>
  </si>
  <si>
    <t>Длина перегона между остановками, км</t>
  </si>
  <si>
    <t>1-110</t>
  </si>
  <si>
    <t xml:space="preserve"> </t>
  </si>
  <si>
    <t>Количество транспортных средств</t>
  </si>
  <si>
    <t>Таблица 1 «Трасса маршрута»</t>
  </si>
  <si>
    <t>№ (ID) остановочного пункта</t>
  </si>
  <si>
    <t>Широта</t>
  </si>
  <si>
    <t>Долгота</t>
  </si>
  <si>
    <t>Таблица 2 «Тип (ID) расписания»</t>
  </si>
  <si>
    <t>Тип (ID) расписания</t>
  </si>
  <si>
    <t>Понедельник</t>
  </si>
  <si>
    <t>Вторник</t>
  </si>
  <si>
    <t>Среда</t>
  </si>
  <si>
    <t>Четверг</t>
  </si>
  <si>
    <t>Пятница</t>
  </si>
  <si>
    <t>Суббота</t>
  </si>
  <si>
    <t>Дата начала осуществления перевозок в соответствии с указанным типом (ID) расписания</t>
  </si>
  <si>
    <t>Дата окончания осуществления перевозок в соответствии с указанным типом (ID) расписания</t>
  </si>
  <si>
    <t>[дата]</t>
  </si>
  <si>
    <t>Воскресенье</t>
  </si>
  <si>
    <t>Таблица 3 «Исключения для каждого типа (ID) расписания»</t>
  </si>
  <si>
    <t>Дата</t>
  </si>
  <si>
    <t>День недели</t>
  </si>
  <si>
    <t>Тип (ID) расписания, в соответствии с которым будут осуществляться перевозки в указанный день</t>
  </si>
  <si>
    <t>[код типа (ID) расписания]</t>
  </si>
  <si>
    <t>[день недели]</t>
  </si>
  <si>
    <t>Таблица 4 «Интервалы движения для каждого типа (ID) расписания»</t>
  </si>
  <si>
    <t>октябрь</t>
  </si>
  <si>
    <t>апрель</t>
  </si>
  <si>
    <t>сентябрь</t>
  </si>
  <si>
    <t>№</t>
  </si>
  <si>
    <t>Прямое направление</t>
  </si>
  <si>
    <t>Обратное направление</t>
  </si>
  <si>
    <t>Количество рейсов (для параметров перевозок)</t>
  </si>
  <si>
    <t>Праздничные дни</t>
  </si>
  <si>
    <t>май</t>
  </si>
  <si>
    <t>Трасса следования маршрута</t>
  </si>
  <si>
    <t>Разворот</t>
  </si>
  <si>
    <r>
      <t>Т</t>
    </r>
    <r>
      <rPr>
        <b/>
        <sz val="16"/>
        <color theme="1"/>
        <rFont val="Times New Roman"/>
        <family val="1"/>
        <charset val="204"/>
      </rPr>
      <t>расса маршрута</t>
    </r>
  </si>
  <si>
    <t>Новое название маршрута</t>
  </si>
  <si>
    <t>Кол-во ТС</t>
  </si>
  <si>
    <t>Путь следования (прямой/ обратный)</t>
  </si>
  <si>
    <t>Номер остановки от первого остановочного пункта по прямому/ обратному пути следования, соответственно</t>
  </si>
  <si>
    <t>Имя маршрута</t>
  </si>
  <si>
    <t>Буква маршрута</t>
  </si>
  <si>
    <t>обозначение разворота в списке остановок</t>
  </si>
  <si>
    <t>номер маршрута</t>
  </si>
  <si>
    <t>буква маршрута</t>
  </si>
  <si>
    <t>имя автобуса (модель, ЭС …)</t>
  </si>
  <si>
    <t>последняя остановка</t>
  </si>
  <si>
    <t>Прямой путь следования:</t>
  </si>
  <si>
    <t>Обратный путь следования:</t>
  </si>
  <si>
    <t>Длина оборотного рейса:</t>
  </si>
  <si>
    <t>Количество рейсов</t>
  </si>
  <si>
    <t>Период времени с момента отправления предыдущего ТС (минут)</t>
  </si>
  <si>
    <t>Приложение №1 «Параметры перевозок» к техническому заданию на обеспечение транспортного обслуживания населения автомобильным транспортом общего пользования на маршрутах  регулярных перевозок пассажиров и багажа автомобильным транспортом в городском сообщении</t>
  </si>
  <si>
    <t>Число ТС</t>
  </si>
  <si>
    <t>Новая модель</t>
  </si>
  <si>
    <t>Текущий выпуск</t>
  </si>
  <si>
    <t>МГТ</t>
  </si>
  <si>
    <t>ЧП</t>
  </si>
  <si>
    <t>ОБВ</t>
  </si>
  <si>
    <t>БВ</t>
  </si>
  <si>
    <t>СВ</t>
  </si>
  <si>
    <t>МВ</t>
  </si>
  <si>
    <t>Ср. вместимость</t>
  </si>
  <si>
    <t>ЦАО</t>
  </si>
  <si>
    <t>86м</t>
  </si>
  <si>
    <t>35м</t>
  </si>
  <si>
    <t>125м</t>
  </si>
  <si>
    <t>423м</t>
  </si>
  <si>
    <t>40м</t>
  </si>
  <si>
    <t>387м</t>
  </si>
  <si>
    <t>20м</t>
  </si>
  <si>
    <t>28м</t>
  </si>
  <si>
    <t>567м</t>
  </si>
  <si>
    <t/>
  </si>
  <si>
    <t>Мясокомбинат</t>
  </si>
  <si>
    <t>Калитниковское кладбище</t>
  </si>
  <si>
    <t>Скотопрогонная улица</t>
  </si>
  <si>
    <t>Автомобильный проезд</t>
  </si>
  <si>
    <t>Автомобильный проезд, 10</t>
  </si>
  <si>
    <t>Сибирский пр.</t>
  </si>
  <si>
    <t>Кожевническая ул.</t>
  </si>
  <si>
    <t>Новоспасский мост</t>
  </si>
  <si>
    <t>Динамовская улица</t>
  </si>
  <si>
    <t>Метро "Пролетарская"</t>
  </si>
  <si>
    <t>Кинотеатр "Победа"</t>
  </si>
  <si>
    <t>Абельмановская застава</t>
  </si>
  <si>
    <t>Большая Калитниковская улица</t>
  </si>
  <si>
    <t>Воловья улица</t>
  </si>
  <si>
    <t>Малый Калитниковский проезд</t>
  </si>
  <si>
    <t>Октябрьское трамвайное депо</t>
  </si>
  <si>
    <t>Ольховская улица</t>
  </si>
  <si>
    <t>Нижняя Красносельская улица</t>
  </si>
  <si>
    <t>Елоховская площадь</t>
  </si>
  <si>
    <t>Метро "Бауманская"</t>
  </si>
  <si>
    <t>Аптекарский переулок</t>
  </si>
  <si>
    <t>Денисовский пер.</t>
  </si>
  <si>
    <t>МГТУ им. Баумана</t>
  </si>
  <si>
    <t>Лефортовская наб.</t>
  </si>
  <si>
    <t>Лефортовский мост</t>
  </si>
  <si>
    <t>Красноказарменная площадь</t>
  </si>
  <si>
    <t>Самокатная ул.</t>
  </si>
  <si>
    <t>Волочаевская ул., 12</t>
  </si>
  <si>
    <t>Трамвайноремонтный з-д</t>
  </si>
  <si>
    <t>Таможенный проезд</t>
  </si>
  <si>
    <t>Платформа Серп и Молот</t>
  </si>
  <si>
    <t>Средний Золоторожский переулок</t>
  </si>
  <si>
    <t>Красноказарменная пл.</t>
  </si>
  <si>
    <t>Аптекарский пер.</t>
  </si>
  <si>
    <t>Бакунинская ул.</t>
  </si>
  <si>
    <t>Бауманская ул., 17</t>
  </si>
  <si>
    <t>Бауманская ул.</t>
  </si>
  <si>
    <t>Поликлиника № 15</t>
  </si>
  <si>
    <t>Центр международной торговли</t>
  </si>
  <si>
    <t>Метро "Ул. 1905 года"</t>
  </si>
  <si>
    <t>Метро "Римская"</t>
  </si>
  <si>
    <t>Ковров пер.</t>
  </si>
  <si>
    <t>Поликлиника</t>
  </si>
  <si>
    <t>Дворец детского спорта</t>
  </si>
  <si>
    <t>З-д "Красный путь"</t>
  </si>
  <si>
    <t>Спартаковская пл.</t>
  </si>
  <si>
    <t>Русаковская ул.</t>
  </si>
  <si>
    <t>Ул. Гаврикова</t>
  </si>
  <si>
    <t>Ф-ка им. Бабаева</t>
  </si>
  <si>
    <t>2-й Красносельский пер.</t>
  </si>
  <si>
    <t>Стоматологическая п-ка</t>
  </si>
  <si>
    <t>Верхн. Красносельская ул.</t>
  </si>
  <si>
    <t>Метро "Красносельская"</t>
  </si>
  <si>
    <t>Ольховская ул.</t>
  </si>
  <si>
    <t>Метро "Фили"</t>
  </si>
  <si>
    <t>Шелепихинский мост</t>
  </si>
  <si>
    <t>Платф. Тестовская</t>
  </si>
  <si>
    <t>Шмитовский пр. - Детская б-ца</t>
  </si>
  <si>
    <t>Красногвардейский бульв.</t>
  </si>
  <si>
    <t>Ул. Сергея Макеева</t>
  </si>
  <si>
    <t>Ул. Анны Северьяновой</t>
  </si>
  <si>
    <t>Ул. Трехгорный Вал</t>
  </si>
  <si>
    <t>Б. Филевская ул.</t>
  </si>
  <si>
    <t>Метро "Марксистская"</t>
  </si>
  <si>
    <t>Большой Факельный переулок</t>
  </si>
  <si>
    <t>Андроньевская пл.</t>
  </si>
  <si>
    <t>Метро "Пл. Ильича"</t>
  </si>
  <si>
    <t>Курская - тов.</t>
  </si>
  <si>
    <t>Старообрядческая ул.</t>
  </si>
  <si>
    <t>Шепелюгинский пер.</t>
  </si>
  <si>
    <t>Старообрядческая ул., 30</t>
  </si>
  <si>
    <t>Старообрядческая ул., 46</t>
  </si>
  <si>
    <t>Ул. Рогожский Поселок</t>
  </si>
  <si>
    <t>Подъёмный переулок</t>
  </si>
  <si>
    <t>Смирновская улица, 25</t>
  </si>
  <si>
    <t>Смирновская улица</t>
  </si>
  <si>
    <t>Подъемная ул.</t>
  </si>
  <si>
    <t>Перовский проезд</t>
  </si>
  <si>
    <t>Современный Университет</t>
  </si>
  <si>
    <t>Ин-т Радиосвязи</t>
  </si>
  <si>
    <t>Воловья ул.</t>
  </si>
  <si>
    <t>Абельмановская Застава</t>
  </si>
  <si>
    <t>Б. Андроньевская ул. - Покровский женский монастырь</t>
  </si>
  <si>
    <t>Детский театр - Парк Таганский</t>
  </si>
  <si>
    <t>3-й Павелецкий пр. (к/ст, пос.)</t>
  </si>
  <si>
    <t>Хлебозавод</t>
  </si>
  <si>
    <t>56-я гор. б-ца</t>
  </si>
  <si>
    <t>Павелецкая наб., 2</t>
  </si>
  <si>
    <t>Детский сад</t>
  </si>
  <si>
    <t>Дербеневская наб.</t>
  </si>
  <si>
    <t>Дербеневская ул.</t>
  </si>
  <si>
    <t>Детская п-ка № 18</t>
  </si>
  <si>
    <t>Метро "Павелецкая"</t>
  </si>
  <si>
    <t>Б. Строченовский пер.</t>
  </si>
  <si>
    <t>Метро "Добрынинская"</t>
  </si>
  <si>
    <t>3-й Люсиновский пер.</t>
  </si>
  <si>
    <t>Ул. Павла Андреева</t>
  </si>
  <si>
    <t>Ин-т им. Вишневского</t>
  </si>
  <si>
    <t>Метро "Серпуховская"</t>
  </si>
  <si>
    <t>Павелецкий вокз.</t>
  </si>
  <si>
    <t>Поликлиника № 32</t>
  </si>
  <si>
    <t>3-й Павелецкий пр. (выс.)</t>
  </si>
  <si>
    <t>нет рейсов</t>
  </si>
  <si>
    <t>27 - 33</t>
  </si>
  <si>
    <t>11 - 14</t>
  </si>
  <si>
    <t>13 - 17</t>
  </si>
  <si>
    <t>18 - 22</t>
  </si>
  <si>
    <t>11 - 13</t>
  </si>
  <si>
    <t>16 - 20</t>
  </si>
  <si>
    <t>20 - 25</t>
  </si>
  <si>
    <t>12 - 14</t>
  </si>
  <si>
    <t>11 - 15</t>
  </si>
  <si>
    <t>14 - 17</t>
  </si>
  <si>
    <t>13 - 16</t>
  </si>
  <si>
    <t>15 - 19</t>
  </si>
  <si>
    <t>15 - 18</t>
  </si>
  <si>
    <t>17 - 21</t>
  </si>
  <si>
    <t>12 - 16</t>
  </si>
  <si>
    <t>19 - 25</t>
  </si>
  <si>
    <t>21 - 27</t>
  </si>
  <si>
    <t>10 - 12</t>
  </si>
  <si>
    <t xml:space="preserve"> Волгоградский проспект</t>
  </si>
  <si>
    <t xml:space="preserve"> улица Талалихина</t>
  </si>
  <si>
    <t>Сибирский проезд</t>
  </si>
  <si>
    <t xml:space="preserve"> Кожевническая улица</t>
  </si>
  <si>
    <t xml:space="preserve"> 3-й Крутицкий переулок</t>
  </si>
  <si>
    <t xml:space="preserve"> Абельмановская улица</t>
  </si>
  <si>
    <t xml:space="preserve"> Большая Калитниковская улица</t>
  </si>
  <si>
    <t xml:space="preserve"> Нижняя Красносельская улица</t>
  </si>
  <si>
    <t xml:space="preserve"> Бауманская улица</t>
  </si>
  <si>
    <t xml:space="preserve"> улица Радио</t>
  </si>
  <si>
    <t xml:space="preserve"> Волочаевская улица</t>
  </si>
  <si>
    <t xml:space="preserve"> Таможенный проезд</t>
  </si>
  <si>
    <t xml:space="preserve"> улица Золоторожский Вал</t>
  </si>
  <si>
    <t xml:space="preserve"> Средний Золоторожский переулок</t>
  </si>
  <si>
    <t>Мантулинская улица</t>
  </si>
  <si>
    <t xml:space="preserve"> Рабочая улица</t>
  </si>
  <si>
    <t xml:space="preserve"> Новорогожская улица</t>
  </si>
  <si>
    <t xml:space="preserve"> Бакунинская улица</t>
  </si>
  <si>
    <t xml:space="preserve"> Спартаковская площадь</t>
  </si>
  <si>
    <t xml:space="preserve"> Гаврикова улица</t>
  </si>
  <si>
    <t xml:space="preserve"> Верхняя Красносельская улица</t>
  </si>
  <si>
    <t xml:space="preserve"> Новозаводская улица</t>
  </si>
  <si>
    <t xml:space="preserve"> Шмитовский проезд</t>
  </si>
  <si>
    <t xml:space="preserve"> улица Пресненский Вал</t>
  </si>
  <si>
    <t xml:space="preserve"> улица Трехгорный Вал</t>
  </si>
  <si>
    <t xml:space="preserve"> Шелепихинский мост</t>
  </si>
  <si>
    <t xml:space="preserve"> Таганская улица</t>
  </si>
  <si>
    <t xml:space="preserve"> Товарищеский переулок</t>
  </si>
  <si>
    <t xml:space="preserve"> улица Сергия Радонежского</t>
  </si>
  <si>
    <t xml:space="preserve"> бульвар Энтузиастов</t>
  </si>
  <si>
    <t xml:space="preserve"> шоссе Энтузиастов</t>
  </si>
  <si>
    <t xml:space="preserve"> Старообрядческая улица</t>
  </si>
  <si>
    <t xml:space="preserve"> улица Рогожский Поселок</t>
  </si>
  <si>
    <t xml:space="preserve"> Смирновская улица</t>
  </si>
  <si>
    <t xml:space="preserve"> Подъемная улица</t>
  </si>
  <si>
    <t xml:space="preserve"> Перовский проезд</t>
  </si>
  <si>
    <t xml:space="preserve"> Нижегородская улица</t>
  </si>
  <si>
    <t xml:space="preserve"> Таганская улица </t>
  </si>
  <si>
    <t xml:space="preserve"> 3-й Павелецкий проезд</t>
  </si>
  <si>
    <t xml:space="preserve"> Дербеневская набережная</t>
  </si>
  <si>
    <t xml:space="preserve"> 3-й Дербеневский переулок</t>
  </si>
  <si>
    <t xml:space="preserve"> улица Зацепский Вал</t>
  </si>
  <si>
    <t>Большой Краснохолмский мост</t>
  </si>
  <si>
    <t xml:space="preserve"> Валовая улица</t>
  </si>
  <si>
    <t xml:space="preserve"> Люсиновская улица</t>
  </si>
  <si>
    <t xml:space="preserve"> улица Павла Андреева</t>
  </si>
  <si>
    <t xml:space="preserve"> Большая Серпуховская улица</t>
  </si>
  <si>
    <t xml:space="preserve"> Павелецкая площадь</t>
  </si>
  <si>
    <t xml:space="preserve"> 1-й Дербеневский переулок</t>
  </si>
  <si>
    <t xml:space="preserve"> Павелецкая набережная</t>
  </si>
  <si>
    <t>Начальный пункт: 3-й Павелецкий пр.</t>
  </si>
  <si>
    <t xml:space="preserve"> Танковый проезд</t>
  </si>
  <si>
    <t>25 - 31</t>
  </si>
  <si>
    <t>ав:13</t>
  </si>
  <si>
    <t>Конечный пункт: Павелецкий вокз.</t>
  </si>
  <si>
    <t>Дербеневская наб., 7</t>
  </si>
  <si>
    <t>Дом Музыки</t>
  </si>
  <si>
    <t>--</t>
  </si>
  <si>
    <t>Конечный пункт: Ул. Павла Андреева</t>
  </si>
  <si>
    <t>Бакунинская улица</t>
  </si>
  <si>
    <t>Госпитальный переулок</t>
  </si>
  <si>
    <t>Лефортовская площадь</t>
  </si>
  <si>
    <t>Старокирочный переулок</t>
  </si>
  <si>
    <t>Малая почтовая улица</t>
  </si>
  <si>
    <t>Малая Калитниковская улица</t>
  </si>
  <si>
    <t>Начальный пункт: Метро "Бауманская"</t>
  </si>
  <si>
    <t>Метро "Волгоградский проспект"</t>
  </si>
  <si>
    <t>40к</t>
  </si>
  <si>
    <t>№ (ID) Маршрута: 425</t>
  </si>
  <si>
    <t>Звенигородское шоссе</t>
  </si>
  <si>
    <t>Торговый комплекс "Тройка"</t>
  </si>
  <si>
    <t>Ул. Заморенова</t>
  </si>
  <si>
    <t>Метро "Краснопресненская" (выс.)</t>
  </si>
  <si>
    <t>Метро "Краснопресненская" (пос.)</t>
  </si>
  <si>
    <t>улица Трёхгорный вал</t>
  </si>
  <si>
    <t>улица Заморенова</t>
  </si>
  <si>
    <t>1 - параметры работы маршрута на период закрытия станции метро "Бауманская"</t>
  </si>
  <si>
    <r>
      <t>(5,58)</t>
    </r>
    <r>
      <rPr>
        <vertAlign val="superscript"/>
        <sz val="16"/>
        <rFont val="Times New Roman"/>
        <family val="1"/>
        <charset val="204"/>
      </rPr>
      <t>1</t>
    </r>
  </si>
  <si>
    <r>
      <t>(5,49)</t>
    </r>
    <r>
      <rPr>
        <vertAlign val="superscript"/>
        <sz val="16"/>
        <rFont val="Times New Roman"/>
        <family val="1"/>
        <charset val="204"/>
      </rPr>
      <t>1</t>
    </r>
  </si>
  <si>
    <r>
      <t>(11,07)</t>
    </r>
    <r>
      <rPr>
        <vertAlign val="superscript"/>
        <sz val="16"/>
        <rFont val="Times New Roman"/>
        <family val="1"/>
        <charset val="204"/>
      </rPr>
      <t>1</t>
    </r>
  </si>
  <si>
    <r>
      <t>Таблица 1а «Трасса маршрута»</t>
    </r>
    <r>
      <rPr>
        <b/>
        <vertAlign val="superscript"/>
        <sz val="12"/>
        <color indexed="8"/>
        <rFont val="Times New Roman"/>
        <family val="1"/>
        <charset val="204"/>
      </rPr>
      <t>1</t>
    </r>
  </si>
  <si>
    <t>Длина маршрута,  км</t>
  </si>
  <si>
    <t>Конечный пункт: Метро "Краснопресненская"</t>
  </si>
  <si>
    <t>Малая Почтовая улица</t>
  </si>
  <si>
    <t>Поликлиника № 220</t>
  </si>
  <si>
    <t>Присоединенные</t>
  </si>
  <si>
    <t>Средняя скорость на маршруте, км/час</t>
  </si>
  <si>
    <t>Макс. Число рейсов в час (Зима, буд)</t>
  </si>
  <si>
    <t>Макс. Число рейсов в час (Зима, вых)</t>
  </si>
  <si>
    <t>Макс. Число рейсов в час (Лето, буд)</t>
  </si>
  <si>
    <t>Макс. Число рейсов в час (Лето, вых)</t>
  </si>
  <si>
    <t>Число ТС (Зима, буд)</t>
  </si>
  <si>
    <t>Число ТС (Зима, вых)</t>
  </si>
  <si>
    <t>Число ТС (Лето, буд)</t>
  </si>
  <si>
    <t>Число ТС (Лето, вых)</t>
  </si>
  <si>
    <t>13м</t>
  </si>
  <si>
    <t>103м</t>
  </si>
  <si>
    <t>Отменен</t>
  </si>
  <si>
    <t>Основная трасса маршрута</t>
  </si>
  <si>
    <t>Трасса маршрута на время закрытия станции метро "Бауманская"</t>
  </si>
  <si>
    <t xml:space="preserve">Приложение №3 «Параметры перевозок» к государственному контракту №___ от ______________ 20__ г
</t>
  </si>
</sst>
</file>

<file path=xl/styles.xml><?xml version="1.0" encoding="utf-8"?>
<styleSheet xmlns="http://schemas.openxmlformats.org/spreadsheetml/2006/main">
  <numFmts count="2">
    <numFmt numFmtId="164" formatCode="0.0000000000000"/>
    <numFmt numFmtId="165" formatCode="h:mm;@"/>
  </numFmts>
  <fonts count="23">
    <font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24"/>
      <color theme="1"/>
      <name val="Calibri"/>
      <family val="2"/>
      <charset val="204"/>
      <scheme val="minor"/>
    </font>
    <font>
      <sz val="24"/>
      <color theme="1"/>
      <name val="Calibri"/>
      <family val="2"/>
      <charset val="204"/>
      <scheme val="minor"/>
    </font>
    <font>
      <sz val="16"/>
      <color theme="1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sz val="16"/>
      <name val="Times New Roman"/>
      <family val="1"/>
      <charset val="204"/>
    </font>
    <font>
      <sz val="9"/>
      <color indexed="81"/>
      <name val="Tahoma"/>
      <family val="2"/>
      <charset val="204"/>
    </font>
    <font>
      <b/>
      <sz val="12"/>
      <color indexed="81"/>
      <name val="Tahoma"/>
      <family val="2"/>
      <charset val="204"/>
    </font>
    <font>
      <sz val="1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1"/>
      <color theme="0"/>
      <name val="Times New Roman"/>
      <family val="1"/>
      <charset val="204"/>
    </font>
    <font>
      <vertAlign val="superscript"/>
      <sz val="16"/>
      <name val="Times New Roman"/>
      <family val="1"/>
      <charset val="204"/>
    </font>
    <font>
      <b/>
      <vertAlign val="superscript"/>
      <sz val="12"/>
      <color indexed="8"/>
      <name val="Times New Roman"/>
      <family val="1"/>
      <charset val="204"/>
    </font>
    <font>
      <sz val="24"/>
      <color theme="0" tint="-0.34998626667073579"/>
      <name val="Calibri"/>
      <family val="2"/>
      <charset val="204"/>
      <scheme val="minor"/>
    </font>
    <font>
      <b/>
      <sz val="14"/>
      <color indexed="81"/>
      <name val="Tahoma"/>
      <family val="2"/>
      <charset val="204"/>
    </font>
    <font>
      <sz val="12"/>
      <color theme="0"/>
      <name val="Times New Roman"/>
      <family val="1"/>
      <charset val="204"/>
    </font>
    <font>
      <b/>
      <sz val="24"/>
      <color rgb="FFFF0000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4">
    <xf numFmtId="0" fontId="0" fillId="0" borderId="0" xfId="0"/>
    <xf numFmtId="0" fontId="1" fillId="0" borderId="0" xfId="0" applyFont="1"/>
    <xf numFmtId="0" fontId="2" fillId="2" borderId="0" xfId="0" applyFont="1" applyFill="1"/>
    <xf numFmtId="0" fontId="1" fillId="2" borderId="0" xfId="0" applyFont="1" applyFill="1"/>
    <xf numFmtId="1" fontId="1" fillId="0" borderId="0" xfId="0" applyNumberFormat="1" applyFont="1"/>
    <xf numFmtId="0" fontId="1" fillId="0" borderId="2" xfId="0" applyFont="1" applyBorder="1"/>
    <xf numFmtId="0" fontId="1" fillId="0" borderId="2" xfId="0" applyFont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Border="1"/>
    <xf numFmtId="1" fontId="1" fillId="0" borderId="0" xfId="0" applyNumberFormat="1" applyFont="1" applyBorder="1"/>
    <xf numFmtId="0" fontId="1" fillId="0" borderId="0" xfId="0" applyFont="1" applyFill="1" applyBorder="1"/>
    <xf numFmtId="20" fontId="1" fillId="0" borderId="0" xfId="0" applyNumberFormat="1" applyFont="1" applyBorder="1" applyAlignment="1">
      <alignment horizontal="center"/>
    </xf>
    <xf numFmtId="0" fontId="1" fillId="0" borderId="0" xfId="0" applyFont="1" applyBorder="1" applyAlignment="1">
      <alignment horizontal="center" vertical="center"/>
    </xf>
    <xf numFmtId="20" fontId="1" fillId="0" borderId="0" xfId="0" applyNumberFormat="1" applyFont="1" applyBorder="1"/>
    <xf numFmtId="0" fontId="1" fillId="0" borderId="0" xfId="0" applyFont="1" applyAlignment="1">
      <alignment wrapText="1"/>
    </xf>
    <xf numFmtId="2" fontId="1" fillId="0" borderId="0" xfId="0" applyNumberFormat="1" applyFont="1" applyFill="1" applyBorder="1"/>
    <xf numFmtId="0" fontId="3" fillId="0" borderId="0" xfId="0" applyFont="1"/>
    <xf numFmtId="0" fontId="3" fillId="0" borderId="0" xfId="0" applyFont="1" applyAlignment="1">
      <alignment wrapText="1"/>
    </xf>
    <xf numFmtId="1" fontId="1" fillId="0" borderId="0" xfId="0" applyNumberFormat="1" applyFont="1" applyFill="1" applyBorder="1"/>
    <xf numFmtId="0" fontId="3" fillId="0" borderId="0" xfId="0" applyFont="1" applyAlignment="1">
      <alignment vertical="center" wrapText="1"/>
    </xf>
    <xf numFmtId="0" fontId="3" fillId="0" borderId="0" xfId="0" applyFont="1" applyBorder="1"/>
    <xf numFmtId="20" fontId="3" fillId="0" borderId="1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0" xfId="0" applyFont="1" applyFill="1"/>
    <xf numFmtId="0" fontId="3" fillId="0" borderId="0" xfId="0" applyFont="1" applyFill="1" applyAlignment="1">
      <alignment wrapText="1"/>
    </xf>
    <xf numFmtId="0" fontId="3" fillId="0" borderId="1" xfId="0" applyFont="1" applyFill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5" fontId="3" fillId="0" borderId="1" xfId="0" applyNumberFormat="1" applyFont="1" applyFill="1" applyBorder="1" applyAlignment="1">
      <alignment horizontal="center"/>
    </xf>
    <xf numFmtId="0" fontId="3" fillId="0" borderId="6" xfId="0" applyFont="1" applyFill="1" applyBorder="1" applyAlignment="1">
      <alignment horizontal="center" wrapText="1"/>
    </xf>
    <xf numFmtId="0" fontId="3" fillId="0" borderId="0" xfId="0" applyFont="1" applyBorder="1" applyAlignment="1">
      <alignment horizontal="center"/>
    </xf>
    <xf numFmtId="165" fontId="3" fillId="0" borderId="0" xfId="0" applyNumberFormat="1" applyFont="1" applyBorder="1" applyAlignment="1">
      <alignment horizontal="center"/>
    </xf>
    <xf numFmtId="1" fontId="3" fillId="0" borderId="0" xfId="0" applyNumberFormat="1" applyFont="1" applyBorder="1" applyAlignment="1">
      <alignment horizontal="center"/>
    </xf>
    <xf numFmtId="20" fontId="3" fillId="0" borderId="0" xfId="0" applyNumberFormat="1" applyFont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0" xfId="0" applyFont="1" applyAlignment="1">
      <alignment vertical="center"/>
    </xf>
    <xf numFmtId="0" fontId="7" fillId="0" borderId="0" xfId="0" applyFont="1"/>
    <xf numFmtId="0" fontId="6" fillId="0" borderId="1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7" fillId="0" borderId="1" xfId="0" applyNumberFormat="1" applyFont="1" applyBorder="1" applyAlignment="1">
      <alignment horizontal="center" vertical="center"/>
    </xf>
    <xf numFmtId="0" fontId="8" fillId="0" borderId="0" xfId="0" applyFont="1"/>
    <xf numFmtId="0" fontId="8" fillId="0" borderId="0" xfId="0" applyFont="1" applyAlignment="1">
      <alignment wrapText="1"/>
    </xf>
    <xf numFmtId="0" fontId="9" fillId="0" borderId="0" xfId="0" applyFont="1" applyAlignment="1"/>
    <xf numFmtId="165" fontId="3" fillId="0" borderId="1" xfId="0" applyNumberFormat="1" applyFont="1" applyFill="1" applyBorder="1" applyAlignment="1">
      <alignment horizontal="center" vertical="center"/>
    </xf>
    <xf numFmtId="20" fontId="3" fillId="0" borderId="1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0" fontId="3" fillId="0" borderId="0" xfId="0" applyFont="1" applyBorder="1" applyAlignment="1">
      <alignment horizontal="center" wrapText="1"/>
    </xf>
    <xf numFmtId="0" fontId="3" fillId="0" borderId="0" xfId="0" applyFont="1" applyFill="1" applyAlignment="1">
      <alignment horizontal="center" wrapText="1"/>
    </xf>
    <xf numFmtId="0" fontId="7" fillId="0" borderId="1" xfId="0" applyFont="1" applyBorder="1" applyAlignment="1">
      <alignment horizontal="center" vertical="center" wrapText="1"/>
    </xf>
    <xf numFmtId="1" fontId="3" fillId="0" borderId="0" xfId="0" applyNumberFormat="1" applyFont="1" applyFill="1" applyBorder="1" applyAlignment="1">
      <alignment vertical="center"/>
    </xf>
    <xf numFmtId="0" fontId="3" fillId="0" borderId="0" xfId="0" applyFont="1" applyFill="1" applyBorder="1"/>
    <xf numFmtId="0" fontId="1" fillId="3" borderId="2" xfId="0" applyFont="1" applyFill="1" applyBorder="1"/>
    <xf numFmtId="0" fontId="1" fillId="0" borderId="2" xfId="0" applyFont="1" applyBorder="1" applyAlignment="1">
      <alignment horizontal="right"/>
    </xf>
    <xf numFmtId="0" fontId="1" fillId="0" borderId="0" xfId="0" applyNumberFormat="1" applyFont="1" applyFill="1" applyBorder="1"/>
    <xf numFmtId="0" fontId="3" fillId="0" borderId="6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wrapText="1"/>
    </xf>
    <xf numFmtId="0" fontId="3" fillId="0" borderId="1" xfId="0" applyFont="1" applyFill="1" applyBorder="1" applyAlignment="1">
      <alignment horizontal="center" wrapText="1"/>
    </xf>
    <xf numFmtId="0" fontId="3" fillId="0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13" fillId="4" borderId="2" xfId="0" applyFont="1" applyFill="1" applyBorder="1" applyAlignment="1">
      <alignment horizontal="right"/>
    </xf>
    <xf numFmtId="0" fontId="1" fillId="4" borderId="0" xfId="0" applyFont="1" applyFill="1"/>
    <xf numFmtId="0" fontId="3" fillId="0" borderId="1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wrapText="1"/>
    </xf>
    <xf numFmtId="0" fontId="1" fillId="0" borderId="2" xfId="0" applyFont="1" applyFill="1" applyBorder="1" applyAlignment="1">
      <alignment wrapText="1"/>
    </xf>
    <xf numFmtId="0" fontId="14" fillId="2" borderId="0" xfId="0" applyFont="1" applyFill="1" applyAlignment="1">
      <alignment horizontal="left"/>
    </xf>
    <xf numFmtId="164" fontId="1" fillId="0" borderId="0" xfId="0" applyNumberFormat="1" applyFont="1" applyFill="1" applyBorder="1" applyAlignment="1">
      <alignment wrapText="1"/>
    </xf>
    <xf numFmtId="2" fontId="1" fillId="0" borderId="0" xfId="0" applyNumberFormat="1" applyFont="1" applyFill="1" applyBorder="1" applyAlignment="1">
      <alignment wrapText="1"/>
    </xf>
    <xf numFmtId="0" fontId="1" fillId="0" borderId="0" xfId="0" applyFont="1" applyBorder="1" applyAlignment="1">
      <alignment wrapText="1"/>
    </xf>
    <xf numFmtId="0" fontId="1" fillId="5" borderId="0" xfId="0" applyFont="1" applyFill="1"/>
    <xf numFmtId="0" fontId="4" fillId="0" borderId="0" xfId="0" applyFont="1" applyFill="1" applyAlignment="1">
      <alignment horizontal="center"/>
    </xf>
    <xf numFmtId="0" fontId="3" fillId="0" borderId="1" xfId="0" applyFont="1" applyFill="1" applyBorder="1" applyAlignment="1">
      <alignment horizontal="center" vertical="center"/>
    </xf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8" fillId="0" borderId="0" xfId="0" applyFont="1" applyAlignment="1">
      <alignment vertical="center" wrapText="1"/>
    </xf>
    <xf numFmtId="0" fontId="4" fillId="0" borderId="1" xfId="0" applyFont="1" applyFill="1" applyBorder="1" applyAlignment="1">
      <alignment horizontal="center"/>
    </xf>
    <xf numFmtId="0" fontId="15" fillId="0" borderId="1" xfId="0" applyFont="1" applyFill="1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center"/>
    </xf>
    <xf numFmtId="1" fontId="7" fillId="0" borderId="1" xfId="0" applyNumberFormat="1" applyFont="1" applyBorder="1" applyAlignment="1">
      <alignment horizontal="center" vertical="center" wrapText="1"/>
    </xf>
    <xf numFmtId="0" fontId="6" fillId="0" borderId="1" xfId="0" applyFont="1" applyBorder="1"/>
    <xf numFmtId="1" fontId="7" fillId="0" borderId="1" xfId="0" applyNumberFormat="1" applyFont="1" applyBorder="1" applyAlignment="1">
      <alignment horizontal="center"/>
    </xf>
    <xf numFmtId="1" fontId="7" fillId="0" borderId="0" xfId="0" applyNumberFormat="1" applyFont="1" applyBorder="1" applyAlignment="1">
      <alignment horizontal="center" vertical="center" wrapText="1"/>
    </xf>
    <xf numFmtId="1" fontId="7" fillId="0" borderId="0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Continuous" wrapText="1"/>
    </xf>
    <xf numFmtId="0" fontId="6" fillId="0" borderId="2" xfId="0" applyFont="1" applyBorder="1" applyAlignment="1">
      <alignment horizontal="centerContinuous" wrapText="1"/>
    </xf>
    <xf numFmtId="0" fontId="6" fillId="0" borderId="10" xfId="0" applyFont="1" applyBorder="1" applyAlignment="1">
      <alignment horizontal="centerContinuous" wrapText="1"/>
    </xf>
    <xf numFmtId="0" fontId="16" fillId="0" borderId="0" xfId="0" applyFont="1"/>
    <xf numFmtId="0" fontId="3" fillId="0" borderId="1" xfId="0" applyFont="1" applyFill="1" applyBorder="1" applyAlignment="1">
      <alignment horizontal="center" vertical="center"/>
    </xf>
    <xf numFmtId="0" fontId="15" fillId="0" borderId="6" xfId="0" applyFont="1" applyFill="1" applyBorder="1" applyAlignment="1">
      <alignment horizontal="center"/>
    </xf>
    <xf numFmtId="0" fontId="3" fillId="0" borderId="6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center"/>
    </xf>
    <xf numFmtId="0" fontId="3" fillId="0" borderId="12" xfId="0" applyFont="1" applyFill="1" applyBorder="1" applyAlignment="1">
      <alignment horizontal="center" vertical="center"/>
    </xf>
    <xf numFmtId="0" fontId="15" fillId="0" borderId="12" xfId="0" applyFont="1" applyFill="1" applyBorder="1" applyAlignment="1">
      <alignment horizontal="center"/>
    </xf>
    <xf numFmtId="0" fontId="3" fillId="0" borderId="12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 vertical="center"/>
    </xf>
    <xf numFmtId="0" fontId="15" fillId="0" borderId="6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3" fillId="0" borderId="1" xfId="0" quotePrefix="1" applyFont="1" applyFill="1" applyBorder="1" applyAlignment="1">
      <alignment horizontal="center"/>
    </xf>
    <xf numFmtId="17" fontId="3" fillId="0" borderId="1" xfId="0" quotePrefix="1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7" fillId="0" borderId="1" xfId="0" applyFont="1" applyFill="1" applyBorder="1"/>
    <xf numFmtId="0" fontId="7" fillId="0" borderId="1" xfId="0" applyFont="1" applyFill="1" applyBorder="1" applyAlignment="1">
      <alignment horizontal="center" vertical="center" wrapText="1"/>
    </xf>
    <xf numFmtId="1" fontId="7" fillId="0" borderId="1" xfId="0" applyNumberFormat="1" applyFont="1" applyFill="1" applyBorder="1" applyAlignment="1">
      <alignment horizontal="center" vertical="center" wrapText="1"/>
    </xf>
    <xf numFmtId="1" fontId="7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/>
    </xf>
    <xf numFmtId="0" fontId="1" fillId="0" borderId="1" xfId="0" applyFont="1" applyFill="1" applyBorder="1" applyAlignment="1">
      <alignment wrapText="1"/>
    </xf>
    <xf numFmtId="164" fontId="1" fillId="0" borderId="1" xfId="0" applyNumberFormat="1" applyFont="1" applyFill="1" applyBorder="1" applyAlignment="1">
      <alignment wrapText="1"/>
    </xf>
    <xf numFmtId="2" fontId="1" fillId="0" borderId="1" xfId="0" applyNumberFormat="1" applyFont="1" applyFill="1" applyBorder="1"/>
    <xf numFmtId="0" fontId="13" fillId="0" borderId="0" xfId="0" applyFont="1"/>
    <xf numFmtId="0" fontId="1" fillId="0" borderId="0" xfId="0" applyFont="1" applyFill="1"/>
    <xf numFmtId="0" fontId="1" fillId="0" borderId="1" xfId="0" applyFont="1" applyFill="1" applyBorder="1"/>
    <xf numFmtId="2" fontId="1" fillId="0" borderId="0" xfId="0" applyNumberFormat="1" applyFont="1"/>
    <xf numFmtId="0" fontId="0" fillId="0" borderId="0" xfId="0" applyFill="1"/>
    <xf numFmtId="2" fontId="7" fillId="0" borderId="1" xfId="0" applyNumberFormat="1" applyFont="1" applyBorder="1"/>
    <xf numFmtId="2" fontId="7" fillId="0" borderId="0" xfId="0" applyNumberFormat="1" applyFont="1"/>
    <xf numFmtId="2" fontId="6" fillId="0" borderId="0" xfId="0" applyNumberFormat="1" applyFont="1" applyAlignment="1">
      <alignment horizontal="center" vertical="center" wrapText="1"/>
    </xf>
    <xf numFmtId="1" fontId="3" fillId="0" borderId="1" xfId="0" quotePrefix="1" applyNumberFormat="1" applyFont="1" applyFill="1" applyBorder="1" applyAlignment="1">
      <alignment horizontal="center"/>
    </xf>
    <xf numFmtId="0" fontId="7" fillId="0" borderId="0" xfId="0" applyNumberFormat="1" applyFont="1"/>
    <xf numFmtId="0" fontId="6" fillId="0" borderId="0" xfId="0" applyNumberFormat="1" applyFont="1" applyAlignment="1">
      <alignment horizontal="center" vertical="center" wrapText="1"/>
    </xf>
    <xf numFmtId="0" fontId="6" fillId="0" borderId="1" xfId="0" applyNumberFormat="1" applyFont="1" applyBorder="1" applyAlignment="1">
      <alignment horizontal="center" vertical="center" wrapText="1"/>
    </xf>
    <xf numFmtId="0" fontId="7" fillId="0" borderId="1" xfId="0" applyNumberFormat="1" applyFont="1" applyBorder="1"/>
    <xf numFmtId="0" fontId="21" fillId="0" borderId="0" xfId="0" applyFont="1" applyFill="1" applyAlignment="1">
      <alignment horizontal="center" vertical="center" wrapText="1"/>
    </xf>
    <xf numFmtId="0" fontId="21" fillId="0" borderId="0" xfId="0" applyFont="1"/>
    <xf numFmtId="0" fontId="21" fillId="0" borderId="0" xfId="0" applyFont="1" applyFill="1" applyAlignment="1">
      <alignment horizontal="center" wrapText="1"/>
    </xf>
    <xf numFmtId="0" fontId="19" fillId="0" borderId="1" xfId="0" applyNumberFormat="1" applyFont="1" applyFill="1" applyBorder="1"/>
    <xf numFmtId="2" fontId="7" fillId="0" borderId="1" xfId="0" applyNumberFormat="1" applyFont="1" applyFill="1" applyBorder="1"/>
    <xf numFmtId="0" fontId="7" fillId="0" borderId="0" xfId="0" applyFont="1" applyFill="1"/>
    <xf numFmtId="0" fontId="19" fillId="6" borderId="1" xfId="0" applyFont="1" applyFill="1" applyBorder="1"/>
    <xf numFmtId="0" fontId="19" fillId="6" borderId="1" xfId="0" applyFont="1" applyFill="1" applyBorder="1" applyAlignment="1">
      <alignment horizontal="center" vertical="center"/>
    </xf>
    <xf numFmtId="0" fontId="19" fillId="6" borderId="1" xfId="0" applyNumberFormat="1" applyFont="1" applyFill="1" applyBorder="1" applyAlignment="1">
      <alignment horizontal="center" vertical="center"/>
    </xf>
    <xf numFmtId="0" fontId="19" fillId="6" borderId="1" xfId="0" applyFont="1" applyFill="1" applyBorder="1" applyAlignment="1">
      <alignment horizontal="center" vertical="center" wrapText="1"/>
    </xf>
    <xf numFmtId="1" fontId="19" fillId="6" borderId="1" xfId="0" applyNumberFormat="1" applyFont="1" applyFill="1" applyBorder="1" applyAlignment="1">
      <alignment horizontal="center" vertical="center" wrapText="1"/>
    </xf>
    <xf numFmtId="1" fontId="19" fillId="6" borderId="1" xfId="0" applyNumberFormat="1" applyFont="1" applyFill="1" applyBorder="1" applyAlignment="1">
      <alignment horizontal="center"/>
    </xf>
    <xf numFmtId="2" fontId="19" fillId="6" borderId="1" xfId="0" applyNumberFormat="1" applyFont="1" applyFill="1" applyBorder="1"/>
    <xf numFmtId="0" fontId="19" fillId="6" borderId="1" xfId="0" applyNumberFormat="1" applyFont="1" applyFill="1" applyBorder="1"/>
    <xf numFmtId="0" fontId="7" fillId="6" borderId="0" xfId="0" applyFont="1" applyFill="1"/>
    <xf numFmtId="0" fontId="7" fillId="6" borderId="1" xfId="0" applyFont="1" applyFill="1" applyBorder="1"/>
    <xf numFmtId="0" fontId="7" fillId="6" borderId="1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/>
    </xf>
    <xf numFmtId="0" fontId="7" fillId="6" borderId="1" xfId="0" applyFont="1" applyFill="1" applyBorder="1" applyAlignment="1">
      <alignment horizontal="center" vertical="center" wrapText="1"/>
    </xf>
    <xf numFmtId="1" fontId="7" fillId="6" borderId="1" xfId="0" applyNumberFormat="1" applyFont="1" applyFill="1" applyBorder="1" applyAlignment="1">
      <alignment horizontal="center" vertical="center" wrapText="1"/>
    </xf>
    <xf numFmtId="1" fontId="7" fillId="6" borderId="1" xfId="0" applyNumberFormat="1" applyFont="1" applyFill="1" applyBorder="1" applyAlignment="1">
      <alignment horizontal="center"/>
    </xf>
    <xf numFmtId="2" fontId="7" fillId="6" borderId="1" xfId="0" applyNumberFormat="1" applyFont="1" applyFill="1" applyBorder="1"/>
    <xf numFmtId="0" fontId="7" fillId="6" borderId="1" xfId="0" applyNumberFormat="1" applyFont="1" applyFill="1" applyBorder="1"/>
    <xf numFmtId="0" fontId="22" fillId="6" borderId="1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/>
    </xf>
    <xf numFmtId="0" fontId="6" fillId="0" borderId="1" xfId="0" applyNumberFormat="1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6" fillId="0" borderId="1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/>
    </xf>
    <xf numFmtId="0" fontId="6" fillId="0" borderId="1" xfId="0" applyFont="1" applyBorder="1" applyAlignment="1">
      <alignment horizontal="center" wrapText="1"/>
    </xf>
    <xf numFmtId="2" fontId="6" fillId="0" borderId="1" xfId="0" applyNumberFormat="1" applyFont="1" applyBorder="1" applyAlignment="1">
      <alignment horizontal="center" vertical="center" wrapText="1"/>
    </xf>
    <xf numFmtId="0" fontId="4" fillId="0" borderId="6" xfId="0" applyFont="1" applyFill="1" applyBorder="1" applyAlignment="1">
      <alignment horizontal="center"/>
    </xf>
    <xf numFmtId="0" fontId="4" fillId="0" borderId="9" xfId="0" applyFont="1" applyFill="1" applyBorder="1" applyAlignment="1">
      <alignment horizontal="center"/>
    </xf>
    <xf numFmtId="0" fontId="8" fillId="0" borderId="0" xfId="0" applyFont="1" applyAlignment="1">
      <alignment horizontal="right" vertical="center" wrapText="1"/>
    </xf>
    <xf numFmtId="0" fontId="4" fillId="0" borderId="0" xfId="0" applyFont="1" applyAlignment="1">
      <alignment horizontal="center"/>
    </xf>
    <xf numFmtId="0" fontId="3" fillId="0" borderId="3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12" xfId="0" applyFont="1" applyFill="1" applyBorder="1" applyAlignment="1">
      <alignment horizontal="center" vertical="center" wrapText="1"/>
    </xf>
    <xf numFmtId="0" fontId="3" fillId="0" borderId="13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5" fillId="0" borderId="1" xfId="0" applyFont="1" applyFill="1" applyBorder="1" applyAlignment="1">
      <alignment horizontal="center"/>
    </xf>
    <xf numFmtId="0" fontId="8" fillId="0" borderId="0" xfId="0" applyFont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/>
    </xf>
    <xf numFmtId="0" fontId="4" fillId="0" borderId="3" xfId="0" applyFont="1" applyFill="1" applyBorder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0" fontId="4" fillId="0" borderId="6" xfId="0" applyFont="1" applyFill="1" applyBorder="1" applyAlignment="1">
      <alignment horizontal="center" vertical="center" wrapText="1"/>
    </xf>
    <xf numFmtId="0" fontId="4" fillId="0" borderId="9" xfId="0" applyFont="1" applyFill="1" applyBorder="1" applyAlignment="1">
      <alignment horizontal="center" vertical="center" wrapText="1"/>
    </xf>
    <xf numFmtId="0" fontId="8" fillId="0" borderId="0" xfId="0" applyFont="1" applyFill="1" applyAlignment="1">
      <alignment horizontal="right" vertical="center"/>
    </xf>
    <xf numFmtId="2" fontId="10" fillId="0" borderId="0" xfId="0" applyNumberFormat="1" applyFont="1" applyFill="1" applyAlignment="1">
      <alignment horizontal="left" vertical="center"/>
    </xf>
    <xf numFmtId="0" fontId="8" fillId="0" borderId="0" xfId="0" applyFont="1" applyAlignment="1">
      <alignment horizontal="right" vertical="center"/>
    </xf>
    <xf numFmtId="2" fontId="8" fillId="0" borderId="0" xfId="0" applyNumberFormat="1" applyFont="1" applyFill="1" applyAlignment="1">
      <alignment horizontal="left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15" fillId="0" borderId="6" xfId="0" applyFont="1" applyFill="1" applyBorder="1" applyAlignment="1">
      <alignment horizontal="center"/>
    </xf>
    <xf numFmtId="0" fontId="15" fillId="0" borderId="9" xfId="0" applyFont="1" applyFill="1" applyBorder="1" applyAlignment="1">
      <alignment horizontal="center"/>
    </xf>
    <xf numFmtId="2" fontId="10" fillId="0" borderId="0" xfId="0" quotePrefix="1" applyNumberFormat="1" applyFont="1" applyFill="1" applyAlignment="1">
      <alignment horizontal="left" vertical="center"/>
    </xf>
    <xf numFmtId="0" fontId="4" fillId="0" borderId="14" xfId="0" applyFont="1" applyFill="1" applyBorder="1" applyAlignment="1">
      <alignment horizontal="center" vertical="center" wrapText="1"/>
    </xf>
    <xf numFmtId="0" fontId="4" fillId="0" borderId="12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4" fillId="0" borderId="7" xfId="0" applyFont="1" applyFill="1" applyBorder="1" applyAlignment="1">
      <alignment horizontal="center" vertical="center" wrapText="1"/>
    </xf>
    <xf numFmtId="0" fontId="4" fillId="0" borderId="8" xfId="0" applyFont="1" applyFill="1" applyBorder="1" applyAlignment="1">
      <alignment horizontal="center" vertical="center" wrapText="1"/>
    </xf>
    <xf numFmtId="1" fontId="1" fillId="0" borderId="1" xfId="0" applyNumberFormat="1" applyFont="1" applyFill="1" applyBorder="1" applyAlignment="1">
      <alignment horizontal="right" vertical="center"/>
    </xf>
    <xf numFmtId="0" fontId="1" fillId="0" borderId="1" xfId="0" applyFont="1" applyFill="1" applyBorder="1" applyAlignment="1">
      <alignment horizontal="left" vertical="center" wrapText="1"/>
    </xf>
    <xf numFmtId="2" fontId="1" fillId="0" borderId="1" xfId="0" applyNumberFormat="1" applyFont="1" applyFill="1" applyBorder="1" applyAlignment="1">
      <alignment horizontal="right" vertical="center" wrapText="1"/>
    </xf>
    <xf numFmtId="164" fontId="1" fillId="0" borderId="1" xfId="0" applyNumberFormat="1" applyFont="1" applyFill="1" applyBorder="1" applyAlignment="1">
      <alignment horizontal="right" vertical="center" wrapText="1"/>
    </xf>
    <xf numFmtId="0" fontId="1" fillId="0" borderId="1" xfId="0" applyFont="1" applyBorder="1" applyAlignment="1">
      <alignment horizontal="left" vertical="center"/>
    </xf>
    <xf numFmtId="2" fontId="1" fillId="0" borderId="1" xfId="0" applyNumberFormat="1" applyFont="1" applyFill="1" applyBorder="1" applyAlignment="1">
      <alignment horizontal="right" vertical="center"/>
    </xf>
  </cellXfs>
  <cellStyles count="1">
    <cellStyle name="Обычный" xfId="0" builtinId="0"/>
  </cellStyles>
  <dxfs count="54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29761</xdr:colOff>
      <xdr:row>41</xdr:row>
      <xdr:rowOff>193475</xdr:rowOff>
    </xdr:from>
    <xdr:to>
      <xdr:col>10</xdr:col>
      <xdr:colOff>354034</xdr:colOff>
      <xdr:row>78</xdr:row>
      <xdr:rowOff>163710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9761" y="8885038"/>
          <a:ext cx="12825836" cy="71288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45</xdr:row>
      <xdr:rowOff>19050</xdr:rowOff>
    </xdr:from>
    <xdr:to>
      <xdr:col>7</xdr:col>
      <xdr:colOff>0</xdr:colOff>
      <xdr:row>71</xdr:row>
      <xdr:rowOff>121456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150" y="10134600"/>
          <a:ext cx="9734550" cy="55507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7</xdr:col>
      <xdr:colOff>0</xdr:colOff>
      <xdr:row>100</xdr:row>
      <xdr:rowOff>142368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2652"/>
        <a:stretch/>
      </xdr:blipFill>
      <xdr:spPr>
        <a:xfrm>
          <a:off x="0" y="16192500"/>
          <a:ext cx="9791700" cy="559066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44645</xdr:colOff>
      <xdr:row>41</xdr:row>
      <xdr:rowOff>193473</xdr:rowOff>
    </xdr:from>
    <xdr:to>
      <xdr:col>10</xdr:col>
      <xdr:colOff>352199</xdr:colOff>
      <xdr:row>78</xdr:row>
      <xdr:rowOff>171450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4645" y="9470823"/>
          <a:ext cx="12823404" cy="773132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76393</xdr:colOff>
      <xdr:row>42</xdr:row>
      <xdr:rowOff>2975</xdr:rowOff>
    </xdr:from>
    <xdr:to>
      <xdr:col>10</xdr:col>
      <xdr:colOff>371363</xdr:colOff>
      <xdr:row>78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6393" y="8797725"/>
          <a:ext cx="12750495" cy="68931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23813</xdr:colOff>
      <xdr:row>42</xdr:row>
      <xdr:rowOff>0</xdr:rowOff>
    </xdr:from>
    <xdr:to>
      <xdr:col>10</xdr:col>
      <xdr:colOff>355609</xdr:colOff>
      <xdr:row>84</xdr:row>
      <xdr:rowOff>23812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3813" y="8786813"/>
          <a:ext cx="12785734" cy="802481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38099</xdr:colOff>
      <xdr:row>42</xdr:row>
      <xdr:rowOff>0</xdr:rowOff>
    </xdr:from>
    <xdr:to>
      <xdr:col>10</xdr:col>
      <xdr:colOff>374862</xdr:colOff>
      <xdr:row>76</xdr:row>
      <xdr:rowOff>19050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8099" y="9486900"/>
          <a:ext cx="12852613" cy="71437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71438</xdr:colOff>
      <xdr:row>42</xdr:row>
      <xdr:rowOff>0</xdr:rowOff>
    </xdr:from>
    <xdr:to>
      <xdr:col>10</xdr:col>
      <xdr:colOff>365295</xdr:colOff>
      <xdr:row>84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438" y="8786813"/>
          <a:ext cx="12747795" cy="8001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10</xdr:col>
      <xdr:colOff>372069</xdr:colOff>
      <xdr:row>84</xdr:row>
      <xdr:rowOff>32834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0" y="8885039"/>
          <a:ext cx="12873632" cy="8158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1">
    <tabColor rgb="FF92D050"/>
  </sheetPr>
  <dimension ref="A1:AF32"/>
  <sheetViews>
    <sheetView zoomScale="55" zoomScaleNormal="55" workbookViewId="0">
      <selection activeCell="B22" sqref="B22:J23"/>
    </sheetView>
  </sheetViews>
  <sheetFormatPr defaultRowHeight="31.5"/>
  <cols>
    <col min="1" max="1" width="4.28515625" style="35" customWidth="1"/>
    <col min="2" max="2" width="19.140625" style="35" customWidth="1"/>
    <col min="3" max="3" width="42.28515625" style="35" customWidth="1"/>
    <col min="4" max="4" width="40.42578125" style="35" customWidth="1"/>
    <col min="5" max="5" width="42.28515625" style="35" customWidth="1"/>
    <col min="6" max="6" width="25" style="35" customWidth="1"/>
    <col min="7" max="7" width="61" style="35" customWidth="1"/>
    <col min="8" max="8" width="44.5703125" style="35" customWidth="1"/>
    <col min="9" max="12" width="10.5703125" style="35" customWidth="1"/>
    <col min="13" max="13" width="20.85546875" style="35" bestFit="1" customWidth="1"/>
    <col min="14" max="14" width="38" style="35" customWidth="1"/>
    <col min="15" max="15" width="24.42578125" style="35" customWidth="1"/>
    <col min="16" max="19" width="14.140625" style="126" customWidth="1"/>
    <col min="20" max="20" width="41.7109375" style="123" customWidth="1"/>
    <col min="21" max="28" width="27.42578125" style="35" customWidth="1"/>
    <col min="29" max="32" width="10.7109375" style="35" customWidth="1"/>
    <col min="33" max="16384" width="9.140625" style="35"/>
  </cols>
  <sheetData>
    <row r="1" spans="1:32" ht="31.5" customHeight="1">
      <c r="I1" s="158" t="s">
        <v>73</v>
      </c>
      <c r="J1" s="158"/>
      <c r="K1" s="158"/>
      <c r="L1" s="158"/>
      <c r="M1" s="158"/>
      <c r="N1" s="158"/>
      <c r="O1" s="161" t="s">
        <v>294</v>
      </c>
      <c r="P1" s="155" t="s">
        <v>298</v>
      </c>
      <c r="Q1" s="155"/>
      <c r="R1" s="155"/>
      <c r="S1" s="155"/>
      <c r="T1" s="162" t="s">
        <v>299</v>
      </c>
      <c r="U1" s="158" t="s">
        <v>300</v>
      </c>
      <c r="V1" s="158" t="s">
        <v>301</v>
      </c>
      <c r="W1" s="158" t="s">
        <v>302</v>
      </c>
      <c r="X1" s="158" t="s">
        <v>303</v>
      </c>
      <c r="Y1" s="158" t="s">
        <v>304</v>
      </c>
      <c r="Z1" s="158" t="s">
        <v>305</v>
      </c>
      <c r="AA1" s="158" t="s">
        <v>306</v>
      </c>
      <c r="AB1" s="158" t="s">
        <v>307</v>
      </c>
    </row>
    <row r="2" spans="1:32">
      <c r="B2" s="85"/>
      <c r="C2" s="86"/>
      <c r="D2" s="86" t="s">
        <v>81</v>
      </c>
      <c r="E2" s="86"/>
      <c r="F2" s="87"/>
      <c r="G2" s="156" t="s">
        <v>72</v>
      </c>
      <c r="H2" s="157"/>
      <c r="I2" s="159" t="s">
        <v>74</v>
      </c>
      <c r="J2" s="159"/>
      <c r="K2" s="159"/>
      <c r="L2" s="159"/>
      <c r="M2" s="160" t="s">
        <v>75</v>
      </c>
      <c r="N2" s="160"/>
      <c r="O2" s="161"/>
      <c r="P2" s="155"/>
      <c r="Q2" s="155"/>
      <c r="R2" s="155"/>
      <c r="S2" s="155"/>
      <c r="T2" s="162"/>
      <c r="U2" s="158"/>
      <c r="V2" s="158"/>
      <c r="W2" s="158"/>
      <c r="X2" s="158"/>
      <c r="Y2" s="158"/>
      <c r="Z2" s="158"/>
      <c r="AA2" s="158"/>
      <c r="AB2" s="158"/>
    </row>
    <row r="3" spans="1:32" s="37" customFormat="1">
      <c r="A3" s="36"/>
      <c r="B3" s="36" t="s">
        <v>45</v>
      </c>
      <c r="C3" s="36" t="s">
        <v>0</v>
      </c>
      <c r="D3" s="36" t="s">
        <v>59</v>
      </c>
      <c r="E3" s="36" t="s">
        <v>58</v>
      </c>
      <c r="F3" s="36" t="s">
        <v>1</v>
      </c>
      <c r="G3" s="36" t="s">
        <v>54</v>
      </c>
      <c r="H3" s="36" t="s">
        <v>55</v>
      </c>
      <c r="I3" s="36" t="s">
        <v>76</v>
      </c>
      <c r="J3" s="81" t="s">
        <v>77</v>
      </c>
      <c r="K3" s="36" t="s">
        <v>78</v>
      </c>
      <c r="L3" s="36" t="s">
        <v>79</v>
      </c>
      <c r="M3" s="36" t="s">
        <v>71</v>
      </c>
      <c r="N3" s="36" t="s">
        <v>80</v>
      </c>
      <c r="O3" s="161"/>
      <c r="P3" s="128">
        <v>1</v>
      </c>
      <c r="Q3" s="128">
        <v>2</v>
      </c>
      <c r="R3" s="128">
        <v>3</v>
      </c>
      <c r="S3" s="128">
        <v>4</v>
      </c>
      <c r="T3" s="162"/>
      <c r="U3" s="158"/>
      <c r="V3" s="158"/>
      <c r="W3" s="158"/>
      <c r="X3" s="158"/>
      <c r="Y3" s="158"/>
      <c r="Z3" s="158"/>
      <c r="AA3" s="158"/>
      <c r="AB3" s="158"/>
    </row>
    <row r="4" spans="1:32">
      <c r="A4" s="71"/>
      <c r="B4" s="38">
        <v>1</v>
      </c>
      <c r="C4" s="39" t="s">
        <v>82</v>
      </c>
      <c r="D4" s="39"/>
      <c r="E4" s="39" t="s">
        <v>82</v>
      </c>
      <c r="F4" s="38" t="s">
        <v>78</v>
      </c>
      <c r="G4" s="48">
        <v>386</v>
      </c>
      <c r="H4" s="48">
        <v>4</v>
      </c>
      <c r="I4" s="80" t="s">
        <v>91</v>
      </c>
      <c r="J4" s="80" t="s">
        <v>91</v>
      </c>
      <c r="K4" s="80" t="s">
        <v>91</v>
      </c>
      <c r="L4" s="80" t="s">
        <v>91</v>
      </c>
      <c r="M4" s="82">
        <v>4</v>
      </c>
      <c r="N4" s="82">
        <v>19</v>
      </c>
      <c r="O4" s="122" t="e">
        <f ca="1">INDIRECT("'"&amp;B4&amp;"'!E39")</f>
        <v>#REF!</v>
      </c>
      <c r="P4" s="129" t="s">
        <v>309</v>
      </c>
      <c r="Q4" s="129"/>
      <c r="R4" s="129"/>
      <c r="S4" s="129"/>
      <c r="T4" s="122">
        <v>15.378959915813841</v>
      </c>
      <c r="U4" s="71" t="e">
        <f ca="1">MAX(INDIRECT("'"&amp;$B4&amp;"'!V27:V73"))</f>
        <v>#REF!</v>
      </c>
      <c r="V4" s="71" t="e">
        <f ca="1">MAX(INDIRECT("'"&amp;$B4&amp;"'!AC27:AC73"))</f>
        <v>#REF!</v>
      </c>
      <c r="W4" s="71" t="e">
        <f ca="1">MAX(INDIRECT("'"&amp;$B4&amp;"'!V85:V132"))</f>
        <v>#REF!</v>
      </c>
      <c r="X4" s="71" t="e">
        <f ca="1">MAX(INDIRECT("'"&amp;$B4&amp;"'!AC85:AC132"))</f>
        <v>#REF!</v>
      </c>
      <c r="Y4" s="71" t="e">
        <f ca="1">MIN(ROUNDUP($O4*U4/$T4,0),$H4)</f>
        <v>#REF!</v>
      </c>
      <c r="Z4" s="71" t="e">
        <f t="shared" ref="Z4:AB4" ca="1" si="0">MIN(ROUNDUP($O4*V4/$T4,0),$H4)</f>
        <v>#REF!</v>
      </c>
      <c r="AA4" s="71" t="e">
        <f t="shared" ca="1" si="0"/>
        <v>#REF!</v>
      </c>
      <c r="AB4" s="71" t="e">
        <f t="shared" ca="1" si="0"/>
        <v>#REF!</v>
      </c>
      <c r="AC4" s="35" t="e">
        <f ca="1">INDIRECT("'"&amp;$B4&amp;"'!R75")</f>
        <v>#REF!</v>
      </c>
      <c r="AD4" s="35" t="e">
        <f ca="1">INDIRECT("'"&amp;B4&amp;"'!Y75")</f>
        <v>#REF!</v>
      </c>
      <c r="AE4" s="35" t="e">
        <f ca="1">INDIRECT("'"&amp;B4&amp;"'!R133")</f>
        <v>#REF!</v>
      </c>
      <c r="AF4" s="35" t="e">
        <f ca="1">INDIRECT("'"&amp;B4&amp;"'!Y133")</f>
        <v>#REF!</v>
      </c>
    </row>
    <row r="5" spans="1:32" s="144" customFormat="1">
      <c r="A5" s="136"/>
      <c r="B5" s="137">
        <v>2</v>
      </c>
      <c r="C5" s="138" t="s">
        <v>83</v>
      </c>
      <c r="D5" s="153" t="s">
        <v>310</v>
      </c>
      <c r="E5" s="138"/>
      <c r="F5" s="137"/>
      <c r="G5" s="139"/>
      <c r="H5" s="139"/>
      <c r="I5" s="140"/>
      <c r="J5" s="140"/>
      <c r="K5" s="140"/>
      <c r="L5" s="140"/>
      <c r="M5" s="141"/>
      <c r="N5" s="141"/>
      <c r="O5" s="142"/>
      <c r="P5" s="143"/>
      <c r="Q5" s="143"/>
      <c r="R5" s="143"/>
      <c r="S5" s="143"/>
      <c r="T5" s="142"/>
      <c r="U5" s="136"/>
      <c r="V5" s="136"/>
      <c r="W5" s="136"/>
      <c r="X5" s="136"/>
      <c r="Y5" s="136"/>
      <c r="Z5" s="136"/>
      <c r="AA5" s="136"/>
      <c r="AB5" s="136"/>
    </row>
    <row r="6" spans="1:32">
      <c r="A6" s="71"/>
      <c r="B6" s="38">
        <v>3</v>
      </c>
      <c r="C6" s="39" t="s">
        <v>84</v>
      </c>
      <c r="D6" s="71"/>
      <c r="E6" s="72" t="s">
        <v>84</v>
      </c>
      <c r="F6" s="38" t="s">
        <v>78</v>
      </c>
      <c r="G6" s="48">
        <v>425</v>
      </c>
      <c r="H6" s="48">
        <v>2</v>
      </c>
      <c r="I6" s="80" t="s">
        <v>91</v>
      </c>
      <c r="J6" s="80" t="s">
        <v>91</v>
      </c>
      <c r="K6" s="80" t="s">
        <v>91</v>
      </c>
      <c r="L6" s="80" t="s">
        <v>91</v>
      </c>
      <c r="M6" s="82">
        <v>4</v>
      </c>
      <c r="N6" s="82">
        <v>17.666666666666668</v>
      </c>
      <c r="O6" s="122" t="e">
        <f t="shared" ref="O6:O11" ca="1" si="1">INDIRECT("'"&amp;B6&amp;"'!E39")</f>
        <v>#REF!</v>
      </c>
      <c r="P6" s="133"/>
      <c r="Q6" s="129"/>
      <c r="R6" s="129"/>
      <c r="S6" s="129"/>
      <c r="T6" s="122">
        <v>15.378959915813841</v>
      </c>
      <c r="U6" s="71" t="e">
        <f t="shared" ref="U6:U14" ca="1" si="2">MAX(INDIRECT("'"&amp;$B6&amp;"'!V27:V73"))</f>
        <v>#REF!</v>
      </c>
      <c r="V6" s="71" t="e">
        <f t="shared" ref="V6:V14" ca="1" si="3">MAX(INDIRECT("'"&amp;$B6&amp;"'!AC27:AC73"))</f>
        <v>#REF!</v>
      </c>
      <c r="W6" s="71" t="e">
        <f t="shared" ref="W6:W14" ca="1" si="4">MAX(INDIRECT("'"&amp;$B6&amp;"'!V85:V132"))</f>
        <v>#REF!</v>
      </c>
      <c r="X6" s="71" t="e">
        <f t="shared" ref="X6:X14" ca="1" si="5">MAX(INDIRECT("'"&amp;$B6&amp;"'!AC85:AC132"))</f>
        <v>#REF!</v>
      </c>
      <c r="Y6" s="71" t="e">
        <f t="shared" ref="Y6:Y14" ca="1" si="6">MIN(ROUNDUP($O6*U6/$T6,0),$H6)</f>
        <v>#REF!</v>
      </c>
      <c r="Z6" s="71" t="e">
        <f t="shared" ref="Z6:Z14" ca="1" si="7">MIN(ROUNDUP($O6*V6/$T6,0),$H6)</f>
        <v>#REF!</v>
      </c>
      <c r="AA6" s="71" t="e">
        <f t="shared" ref="AA6:AA14" ca="1" si="8">MIN(ROUNDUP($O6*W6/$T6,0),$H6)</f>
        <v>#REF!</v>
      </c>
      <c r="AB6" s="71" t="e">
        <f t="shared" ref="AB6:AB14" ca="1" si="9">MIN(ROUNDUP($O6*X6/$T6,0),$H6)</f>
        <v>#REF!</v>
      </c>
      <c r="AC6" s="35" t="e">
        <f t="shared" ref="AC6:AC14" ca="1" si="10">INDIRECT("'"&amp;$B6&amp;"'!R75")</f>
        <v>#REF!</v>
      </c>
      <c r="AD6" s="35" t="e">
        <f t="shared" ref="AD6:AD14" ca="1" si="11">INDIRECT("'"&amp;B6&amp;"'!Y75")</f>
        <v>#REF!</v>
      </c>
      <c r="AE6" s="35" t="e">
        <f t="shared" ref="AE6:AE14" ca="1" si="12">INDIRECT("'"&amp;B6&amp;"'!R133")</f>
        <v>#REF!</v>
      </c>
      <c r="AF6" s="35" t="e">
        <f t="shared" ref="AF6:AF14" ca="1" si="13">INDIRECT("'"&amp;B6&amp;"'!Y133")</f>
        <v>#REF!</v>
      </c>
    </row>
    <row r="7" spans="1:32">
      <c r="A7" s="71"/>
      <c r="B7" s="38">
        <v>4</v>
      </c>
      <c r="C7" s="39" t="s">
        <v>85</v>
      </c>
      <c r="D7" s="71"/>
      <c r="E7" s="72" t="s">
        <v>85</v>
      </c>
      <c r="F7" s="38" t="s">
        <v>79</v>
      </c>
      <c r="G7" s="48">
        <v>423</v>
      </c>
      <c r="H7" s="48">
        <v>2</v>
      </c>
      <c r="I7" s="80" t="s">
        <v>91</v>
      </c>
      <c r="J7" s="80" t="s">
        <v>91</v>
      </c>
      <c r="K7" s="80" t="s">
        <v>91</v>
      </c>
      <c r="L7" s="80" t="s">
        <v>91</v>
      </c>
      <c r="M7" s="82">
        <v>1</v>
      </c>
      <c r="N7" s="82">
        <v>19</v>
      </c>
      <c r="O7" s="122" t="e">
        <f t="shared" ca="1" si="1"/>
        <v>#REF!</v>
      </c>
      <c r="P7" s="133"/>
      <c r="Q7" s="129"/>
      <c r="R7" s="129"/>
      <c r="S7" s="129"/>
      <c r="T7" s="134">
        <f>AVERAGE(15.3789599158138,20)</f>
        <v>17.689479957906901</v>
      </c>
      <c r="U7" s="71" t="e">
        <f t="shared" ca="1" si="2"/>
        <v>#REF!</v>
      </c>
      <c r="V7" s="71" t="e">
        <f t="shared" ca="1" si="3"/>
        <v>#REF!</v>
      </c>
      <c r="W7" s="71" t="e">
        <f t="shared" ca="1" si="4"/>
        <v>#REF!</v>
      </c>
      <c r="X7" s="71" t="e">
        <f t="shared" ca="1" si="5"/>
        <v>#REF!</v>
      </c>
      <c r="Y7" s="71" t="e">
        <f t="shared" ca="1" si="6"/>
        <v>#REF!</v>
      </c>
      <c r="Z7" s="71" t="e">
        <f t="shared" ca="1" si="7"/>
        <v>#REF!</v>
      </c>
      <c r="AA7" s="71" t="e">
        <f t="shared" ca="1" si="8"/>
        <v>#REF!</v>
      </c>
      <c r="AB7" s="71" t="e">
        <f t="shared" ca="1" si="9"/>
        <v>#REF!</v>
      </c>
      <c r="AC7" s="35" t="e">
        <f t="shared" ca="1" si="10"/>
        <v>#REF!</v>
      </c>
      <c r="AD7" s="35" t="e">
        <f t="shared" ca="1" si="11"/>
        <v>#REF!</v>
      </c>
      <c r="AE7" s="35" t="e">
        <f t="shared" ca="1" si="12"/>
        <v>#REF!</v>
      </c>
      <c r="AF7" s="35" t="e">
        <f t="shared" ca="1" si="13"/>
        <v>#REF!</v>
      </c>
    </row>
    <row r="8" spans="1:32">
      <c r="A8" s="71"/>
      <c r="B8" s="38">
        <v>5</v>
      </c>
      <c r="C8" s="39" t="s">
        <v>86</v>
      </c>
      <c r="D8" s="71"/>
      <c r="E8" s="72" t="s">
        <v>86</v>
      </c>
      <c r="F8" s="38" t="s">
        <v>79</v>
      </c>
      <c r="G8" s="48" t="s">
        <v>280</v>
      </c>
      <c r="H8" s="48">
        <v>1</v>
      </c>
      <c r="I8" s="80" t="s">
        <v>91</v>
      </c>
      <c r="J8" s="80" t="s">
        <v>91</v>
      </c>
      <c r="K8" s="80" t="s">
        <v>91</v>
      </c>
      <c r="L8" s="80" t="s">
        <v>91</v>
      </c>
      <c r="M8" s="82">
        <v>3</v>
      </c>
      <c r="N8" s="82">
        <v>19</v>
      </c>
      <c r="O8" s="122" t="e">
        <f t="shared" ca="1" si="1"/>
        <v>#REF!</v>
      </c>
      <c r="P8" s="133"/>
      <c r="Q8" s="129"/>
      <c r="R8" s="129"/>
      <c r="S8" s="129"/>
      <c r="T8" s="134">
        <f t="shared" ref="T8:T9" si="14">AVERAGE(15.3789599158138,20)</f>
        <v>17.689479957906901</v>
      </c>
      <c r="U8" s="71" t="e">
        <f t="shared" ca="1" si="2"/>
        <v>#REF!</v>
      </c>
      <c r="V8" s="71" t="e">
        <f t="shared" ca="1" si="3"/>
        <v>#REF!</v>
      </c>
      <c r="W8" s="71" t="e">
        <f t="shared" ca="1" si="4"/>
        <v>#REF!</v>
      </c>
      <c r="X8" s="71" t="e">
        <f t="shared" ca="1" si="5"/>
        <v>#REF!</v>
      </c>
      <c r="Y8" s="71" t="e">
        <f t="shared" ca="1" si="6"/>
        <v>#REF!</v>
      </c>
      <c r="Z8" s="71" t="e">
        <f t="shared" ca="1" si="7"/>
        <v>#REF!</v>
      </c>
      <c r="AA8" s="71" t="e">
        <f t="shared" ca="1" si="8"/>
        <v>#REF!</v>
      </c>
      <c r="AB8" s="71" t="e">
        <f t="shared" ca="1" si="9"/>
        <v>#REF!</v>
      </c>
      <c r="AC8" s="35" t="e">
        <f t="shared" ca="1" si="10"/>
        <v>#REF!</v>
      </c>
      <c r="AD8" s="35" t="e">
        <f t="shared" ca="1" si="11"/>
        <v>#REF!</v>
      </c>
      <c r="AE8" s="35" t="e">
        <f t="shared" ca="1" si="12"/>
        <v>#REF!</v>
      </c>
      <c r="AF8" s="35" t="e">
        <f t="shared" ca="1" si="13"/>
        <v>#REF!</v>
      </c>
    </row>
    <row r="9" spans="1:32">
      <c r="A9" s="71"/>
      <c r="B9" s="38">
        <v>6</v>
      </c>
      <c r="C9" s="39" t="s">
        <v>87</v>
      </c>
      <c r="D9" s="71"/>
      <c r="E9" s="72" t="s">
        <v>87</v>
      </c>
      <c r="F9" s="38" t="s">
        <v>79</v>
      </c>
      <c r="G9" s="48">
        <v>387</v>
      </c>
      <c r="H9" s="48">
        <v>2</v>
      </c>
      <c r="I9" s="80" t="s">
        <v>91</v>
      </c>
      <c r="J9" s="80" t="s">
        <v>91</v>
      </c>
      <c r="K9" s="80" t="s">
        <v>91</v>
      </c>
      <c r="L9" s="80" t="s">
        <v>91</v>
      </c>
      <c r="M9" s="82">
        <v>1</v>
      </c>
      <c r="N9" s="82">
        <v>19</v>
      </c>
      <c r="O9" s="122" t="e">
        <f t="shared" ca="1" si="1"/>
        <v>#REF!</v>
      </c>
      <c r="P9" s="133"/>
      <c r="Q9" s="129"/>
      <c r="R9" s="129"/>
      <c r="S9" s="129"/>
      <c r="T9" s="134">
        <f t="shared" si="14"/>
        <v>17.689479957906901</v>
      </c>
      <c r="U9" s="71" t="e">
        <f t="shared" ca="1" si="2"/>
        <v>#REF!</v>
      </c>
      <c r="V9" s="71" t="e">
        <f t="shared" ca="1" si="3"/>
        <v>#REF!</v>
      </c>
      <c r="W9" s="71" t="e">
        <f t="shared" ca="1" si="4"/>
        <v>#REF!</v>
      </c>
      <c r="X9" s="71" t="e">
        <f t="shared" ca="1" si="5"/>
        <v>#REF!</v>
      </c>
      <c r="Y9" s="71" t="e">
        <f t="shared" ca="1" si="6"/>
        <v>#REF!</v>
      </c>
      <c r="Z9" s="71" t="e">
        <f t="shared" ca="1" si="7"/>
        <v>#REF!</v>
      </c>
      <c r="AA9" s="71" t="e">
        <f t="shared" ca="1" si="8"/>
        <v>#REF!</v>
      </c>
      <c r="AB9" s="71" t="e">
        <f t="shared" ca="1" si="9"/>
        <v>#REF!</v>
      </c>
      <c r="AC9" s="35" t="e">
        <f t="shared" ca="1" si="10"/>
        <v>#REF!</v>
      </c>
      <c r="AD9" s="35" t="e">
        <f t="shared" ca="1" si="11"/>
        <v>#REF!</v>
      </c>
      <c r="AE9" s="35" t="e">
        <f t="shared" ca="1" si="12"/>
        <v>#REF!</v>
      </c>
      <c r="AF9" s="35" t="e">
        <f t="shared" ca="1" si="13"/>
        <v>#REF!</v>
      </c>
    </row>
    <row r="10" spans="1:32">
      <c r="A10" s="71"/>
      <c r="B10" s="38">
        <v>7</v>
      </c>
      <c r="C10" s="39" t="s">
        <v>88</v>
      </c>
      <c r="D10" s="71"/>
      <c r="E10" s="72" t="s">
        <v>88</v>
      </c>
      <c r="F10" s="38" t="s">
        <v>79</v>
      </c>
      <c r="G10" s="48">
        <v>320</v>
      </c>
      <c r="H10" s="48">
        <v>4</v>
      </c>
      <c r="I10" s="80" t="s">
        <v>91</v>
      </c>
      <c r="J10" s="80" t="s">
        <v>91</v>
      </c>
      <c r="K10" s="80" t="s">
        <v>91</v>
      </c>
      <c r="L10" s="80" t="s">
        <v>91</v>
      </c>
      <c r="M10" s="82">
        <v>4</v>
      </c>
      <c r="N10" s="82">
        <v>19</v>
      </c>
      <c r="O10" s="122" t="e">
        <f t="shared" ca="1" si="1"/>
        <v>#REF!</v>
      </c>
      <c r="P10" s="133"/>
      <c r="Q10" s="129"/>
      <c r="R10" s="129"/>
      <c r="S10" s="129"/>
      <c r="T10" s="134">
        <f>AVERAGE(18.770765535628,20)</f>
        <v>19.385382767814001</v>
      </c>
      <c r="U10" s="71" t="e">
        <f t="shared" ca="1" si="2"/>
        <v>#REF!</v>
      </c>
      <c r="V10" s="71" t="e">
        <f t="shared" ca="1" si="3"/>
        <v>#REF!</v>
      </c>
      <c r="W10" s="71" t="e">
        <f t="shared" ca="1" si="4"/>
        <v>#REF!</v>
      </c>
      <c r="X10" s="71" t="e">
        <f t="shared" ca="1" si="5"/>
        <v>#REF!</v>
      </c>
      <c r="Y10" s="71" t="e">
        <f t="shared" ca="1" si="6"/>
        <v>#REF!</v>
      </c>
      <c r="Z10" s="71" t="e">
        <f t="shared" ca="1" si="7"/>
        <v>#REF!</v>
      </c>
      <c r="AA10" s="71" t="e">
        <f t="shared" ca="1" si="8"/>
        <v>#REF!</v>
      </c>
      <c r="AB10" s="71" t="e">
        <f t="shared" ca="1" si="9"/>
        <v>#REF!</v>
      </c>
      <c r="AC10" s="35" t="e">
        <f t="shared" ca="1" si="10"/>
        <v>#REF!</v>
      </c>
      <c r="AD10" s="35" t="e">
        <f t="shared" ca="1" si="11"/>
        <v>#REF!</v>
      </c>
      <c r="AE10" s="35" t="e">
        <f t="shared" ca="1" si="12"/>
        <v>#REF!</v>
      </c>
      <c r="AF10" s="35" t="e">
        <f t="shared" ca="1" si="13"/>
        <v>#REF!</v>
      </c>
    </row>
    <row r="11" spans="1:32">
      <c r="A11" s="71"/>
      <c r="B11" s="38">
        <v>8</v>
      </c>
      <c r="C11" s="39" t="s">
        <v>89</v>
      </c>
      <c r="D11" s="71"/>
      <c r="E11" s="72" t="s">
        <v>89</v>
      </c>
      <c r="F11" s="38" t="s">
        <v>77</v>
      </c>
      <c r="G11" s="48">
        <v>328</v>
      </c>
      <c r="H11" s="48">
        <v>5</v>
      </c>
      <c r="I11" s="80" t="s">
        <v>91</v>
      </c>
      <c r="J11" s="80" t="s">
        <v>91</v>
      </c>
      <c r="K11" s="80" t="s">
        <v>91</v>
      </c>
      <c r="L11" s="80" t="s">
        <v>91</v>
      </c>
      <c r="M11" s="82">
        <v>13</v>
      </c>
      <c r="N11" s="82">
        <v>19</v>
      </c>
      <c r="O11" s="122" t="e">
        <f t="shared" ca="1" si="1"/>
        <v>#REF!</v>
      </c>
      <c r="P11" s="133"/>
      <c r="Q11" s="129"/>
      <c r="R11" s="129"/>
      <c r="S11" s="129"/>
      <c r="T11" s="122">
        <v>13.698484022209254</v>
      </c>
      <c r="U11" s="71" t="e">
        <f t="shared" ca="1" si="2"/>
        <v>#REF!</v>
      </c>
      <c r="V11" s="71" t="e">
        <f t="shared" ca="1" si="3"/>
        <v>#REF!</v>
      </c>
      <c r="W11" s="71" t="e">
        <f t="shared" ca="1" si="4"/>
        <v>#REF!</v>
      </c>
      <c r="X11" s="71" t="e">
        <f t="shared" ca="1" si="5"/>
        <v>#REF!</v>
      </c>
      <c r="Y11" s="71" t="e">
        <f t="shared" ca="1" si="6"/>
        <v>#REF!</v>
      </c>
      <c r="Z11" s="71" t="e">
        <f t="shared" ca="1" si="7"/>
        <v>#REF!</v>
      </c>
      <c r="AA11" s="71" t="e">
        <f t="shared" ca="1" si="8"/>
        <v>#REF!</v>
      </c>
      <c r="AB11" s="71" t="e">
        <f t="shared" ca="1" si="9"/>
        <v>#REF!</v>
      </c>
      <c r="AC11" s="35" t="e">
        <f t="shared" ca="1" si="10"/>
        <v>#REF!</v>
      </c>
      <c r="AD11" s="35" t="e">
        <f t="shared" ca="1" si="11"/>
        <v>#REF!</v>
      </c>
      <c r="AE11" s="35" t="e">
        <f t="shared" ca="1" si="12"/>
        <v>#REF!</v>
      </c>
      <c r="AF11" s="35" t="e">
        <f t="shared" ca="1" si="13"/>
        <v>#REF!</v>
      </c>
    </row>
    <row r="12" spans="1:32">
      <c r="A12" s="71"/>
      <c r="B12" s="38">
        <v>9</v>
      </c>
      <c r="C12" s="39" t="s">
        <v>90</v>
      </c>
      <c r="D12" s="71"/>
      <c r="E12" s="72" t="s">
        <v>90</v>
      </c>
      <c r="F12" s="38" t="s">
        <v>79</v>
      </c>
      <c r="G12" s="48">
        <v>567</v>
      </c>
      <c r="H12" s="48">
        <v>5</v>
      </c>
      <c r="I12" s="80" t="s">
        <v>91</v>
      </c>
      <c r="J12" s="80" t="s">
        <v>91</v>
      </c>
      <c r="K12" s="80" t="s">
        <v>91</v>
      </c>
      <c r="L12" s="80" t="s">
        <v>91</v>
      </c>
      <c r="M12" s="82">
        <v>6</v>
      </c>
      <c r="N12" s="82">
        <v>15</v>
      </c>
      <c r="O12" s="122" t="e">
        <f ca="1">INDIRECT("'"&amp;B12&amp;"'!E39")</f>
        <v>#REF!</v>
      </c>
      <c r="P12" s="133"/>
      <c r="Q12" s="129"/>
      <c r="R12" s="129"/>
      <c r="S12" s="129"/>
      <c r="T12" s="134">
        <f t="shared" ref="T12" si="15">AVERAGE(15.3789599158138,20)</f>
        <v>17.689479957906901</v>
      </c>
      <c r="U12" s="71" t="e">
        <f t="shared" ca="1" si="2"/>
        <v>#REF!</v>
      </c>
      <c r="V12" s="71" t="e">
        <f t="shared" ca="1" si="3"/>
        <v>#REF!</v>
      </c>
      <c r="W12" s="71" t="e">
        <f t="shared" ca="1" si="4"/>
        <v>#REF!</v>
      </c>
      <c r="X12" s="71" t="e">
        <f t="shared" ca="1" si="5"/>
        <v>#REF!</v>
      </c>
      <c r="Y12" s="71" t="e">
        <f t="shared" ca="1" si="6"/>
        <v>#REF!</v>
      </c>
      <c r="Z12" s="71" t="e">
        <f t="shared" ca="1" si="7"/>
        <v>#REF!</v>
      </c>
      <c r="AA12" s="71" t="e">
        <f t="shared" ca="1" si="8"/>
        <v>#REF!</v>
      </c>
      <c r="AB12" s="71" t="e">
        <f t="shared" ca="1" si="9"/>
        <v>#REF!</v>
      </c>
      <c r="AC12" s="35" t="e">
        <f t="shared" ca="1" si="10"/>
        <v>#REF!</v>
      </c>
      <c r="AD12" s="35" t="e">
        <f t="shared" ca="1" si="11"/>
        <v>#REF!</v>
      </c>
      <c r="AE12" s="35" t="e">
        <f t="shared" ca="1" si="12"/>
        <v>#REF!</v>
      </c>
      <c r="AF12" s="35" t="e">
        <f t="shared" ca="1" si="13"/>
        <v>#REF!</v>
      </c>
    </row>
    <row r="13" spans="1:32" s="144" customFormat="1">
      <c r="A13" s="145"/>
      <c r="B13" s="146">
        <v>11</v>
      </c>
      <c r="C13" s="147">
        <v>632</v>
      </c>
      <c r="D13" s="153" t="s">
        <v>310</v>
      </c>
      <c r="E13" s="147"/>
      <c r="F13" s="146"/>
      <c r="G13" s="148"/>
      <c r="H13" s="148"/>
      <c r="I13" s="149"/>
      <c r="J13" s="149"/>
      <c r="K13" s="149"/>
      <c r="L13" s="149"/>
      <c r="M13" s="150"/>
      <c r="N13" s="150"/>
      <c r="O13" s="151"/>
      <c r="P13" s="152"/>
      <c r="Q13" s="152"/>
      <c r="R13" s="152"/>
      <c r="S13" s="152"/>
      <c r="T13" s="151"/>
      <c r="U13" s="145"/>
      <c r="V13" s="145"/>
      <c r="W13" s="145"/>
      <c r="X13" s="145"/>
      <c r="Y13" s="145"/>
      <c r="Z13" s="145"/>
      <c r="AA13" s="145"/>
      <c r="AB13" s="145"/>
    </row>
    <row r="14" spans="1:32">
      <c r="A14" s="71"/>
      <c r="B14" s="100">
        <v>10</v>
      </c>
      <c r="C14" s="101">
        <v>13</v>
      </c>
      <c r="D14" s="108"/>
      <c r="E14" s="101" t="s">
        <v>266</v>
      </c>
      <c r="F14" s="100" t="s">
        <v>78</v>
      </c>
      <c r="G14" s="109">
        <v>13</v>
      </c>
      <c r="H14" s="109">
        <v>13</v>
      </c>
      <c r="I14" s="110">
        <v>0</v>
      </c>
      <c r="J14" s="110">
        <v>8</v>
      </c>
      <c r="K14" s="110">
        <v>0</v>
      </c>
      <c r="L14" s="110">
        <v>0</v>
      </c>
      <c r="M14" s="111"/>
      <c r="N14" s="111"/>
      <c r="O14" s="122" t="e">
        <f ca="1">INDIRECT("'"&amp;B14&amp;"'!E39")</f>
        <v>#REF!</v>
      </c>
      <c r="P14" s="129" t="s">
        <v>308</v>
      </c>
      <c r="Q14" s="129"/>
      <c r="R14" s="129"/>
      <c r="S14" s="129"/>
      <c r="T14" s="122">
        <v>13</v>
      </c>
      <c r="U14" s="71" t="e">
        <f t="shared" ca="1" si="2"/>
        <v>#REF!</v>
      </c>
      <c r="V14" s="71" t="e">
        <f t="shared" ca="1" si="3"/>
        <v>#REF!</v>
      </c>
      <c r="W14" s="71" t="e">
        <f t="shared" ca="1" si="4"/>
        <v>#REF!</v>
      </c>
      <c r="X14" s="71" t="e">
        <f t="shared" ca="1" si="5"/>
        <v>#REF!</v>
      </c>
      <c r="Y14" s="71" t="e">
        <f t="shared" ca="1" si="6"/>
        <v>#REF!</v>
      </c>
      <c r="Z14" s="71" t="e">
        <f t="shared" ca="1" si="7"/>
        <v>#REF!</v>
      </c>
      <c r="AA14" s="71" t="e">
        <f t="shared" ca="1" si="8"/>
        <v>#REF!</v>
      </c>
      <c r="AB14" s="71" t="e">
        <f t="shared" ca="1" si="9"/>
        <v>#REF!</v>
      </c>
      <c r="AC14" s="35" t="e">
        <f t="shared" ca="1" si="10"/>
        <v>#REF!</v>
      </c>
      <c r="AD14" s="35" t="e">
        <f t="shared" ca="1" si="11"/>
        <v>#REF!</v>
      </c>
      <c r="AE14" s="35" t="e">
        <f t="shared" ca="1" si="12"/>
        <v>#REF!</v>
      </c>
      <c r="AF14" s="35" t="e">
        <f t="shared" ca="1" si="13"/>
        <v>#REF!</v>
      </c>
    </row>
    <row r="15" spans="1:32">
      <c r="B15" s="78"/>
      <c r="C15" s="79"/>
      <c r="D15" s="76"/>
      <c r="E15" s="76"/>
      <c r="F15" s="78"/>
      <c r="G15" s="79"/>
      <c r="H15" s="77"/>
      <c r="I15" s="83"/>
      <c r="J15" s="83"/>
      <c r="K15" s="83"/>
      <c r="L15" s="83"/>
      <c r="M15" s="84"/>
      <c r="N15" s="84"/>
      <c r="AD15" s="135"/>
      <c r="AE15" s="135"/>
      <c r="AF15" s="135"/>
    </row>
    <row r="16" spans="1:32">
      <c r="B16" s="78"/>
      <c r="C16" s="79"/>
      <c r="D16" s="76"/>
      <c r="E16" s="76"/>
      <c r="F16" s="78"/>
      <c r="G16" s="79"/>
      <c r="H16" s="77"/>
      <c r="I16" s="83"/>
      <c r="J16" s="83"/>
      <c r="K16" s="83"/>
      <c r="L16" s="83"/>
      <c r="M16" s="84"/>
      <c r="N16" s="84"/>
      <c r="AD16" s="135"/>
      <c r="AE16" s="135"/>
      <c r="AF16" s="135"/>
    </row>
    <row r="17" spans="1:20">
      <c r="B17" s="78"/>
      <c r="C17" s="79"/>
      <c r="D17" s="76"/>
      <c r="E17" s="76"/>
      <c r="F17" s="78"/>
      <c r="G17" s="79"/>
      <c r="H17" s="77"/>
      <c r="I17" s="83"/>
      <c r="J17" s="83"/>
      <c r="K17" s="83"/>
      <c r="L17" s="83"/>
      <c r="M17" s="84"/>
      <c r="N17" s="84"/>
    </row>
    <row r="18" spans="1:20">
      <c r="B18" s="78"/>
      <c r="C18" s="79"/>
      <c r="D18" s="76"/>
      <c r="E18" s="76"/>
      <c r="F18" s="78"/>
      <c r="G18" s="79"/>
      <c r="H18" s="77"/>
      <c r="I18" s="83"/>
      <c r="J18" s="83"/>
      <c r="K18" s="83"/>
      <c r="L18" s="83"/>
      <c r="M18" s="84"/>
      <c r="N18" s="84"/>
    </row>
    <row r="19" spans="1:20">
      <c r="B19" s="78"/>
      <c r="D19" s="76"/>
      <c r="E19" s="76"/>
      <c r="F19" s="78"/>
      <c r="G19" s="79"/>
      <c r="H19" s="77"/>
      <c r="I19" s="83"/>
      <c r="J19" s="83"/>
      <c r="K19" s="83"/>
      <c r="L19" s="83"/>
      <c r="M19" s="84"/>
      <c r="N19" s="84"/>
    </row>
    <row r="20" spans="1:20" s="37" customFormat="1">
      <c r="A20" s="35"/>
      <c r="B20" s="78"/>
      <c r="C20" s="79"/>
      <c r="D20" s="76"/>
      <c r="E20" s="76"/>
      <c r="F20" s="78"/>
      <c r="G20" s="79"/>
      <c r="H20" s="77"/>
      <c r="I20" s="83"/>
      <c r="J20" s="83"/>
      <c r="K20" s="83"/>
      <c r="L20" s="83"/>
      <c r="M20" s="84"/>
      <c r="N20" s="84"/>
      <c r="P20" s="127"/>
      <c r="Q20" s="127"/>
      <c r="R20" s="127"/>
      <c r="S20" s="127"/>
      <c r="T20" s="124"/>
    </row>
    <row r="21" spans="1:20">
      <c r="B21" s="78"/>
      <c r="C21" s="79"/>
      <c r="D21" s="76"/>
      <c r="E21" s="76"/>
      <c r="F21" s="78"/>
      <c r="G21" s="79"/>
      <c r="H21" s="77"/>
      <c r="I21" s="83"/>
      <c r="J21" s="83"/>
      <c r="K21" s="83"/>
      <c r="L21" s="83"/>
      <c r="M21" s="84"/>
      <c r="N21" s="84"/>
    </row>
    <row r="22" spans="1:20">
      <c r="B22" s="78"/>
      <c r="C22" s="79"/>
      <c r="D22" s="76"/>
      <c r="E22" s="76"/>
      <c r="F22" s="78"/>
      <c r="G22" s="79"/>
      <c r="H22" s="77"/>
      <c r="I22" s="83"/>
      <c r="J22" s="83"/>
      <c r="K22" s="83"/>
      <c r="L22" s="83"/>
      <c r="M22" s="84"/>
      <c r="N22" s="84"/>
    </row>
    <row r="23" spans="1:20">
      <c r="B23" s="78"/>
      <c r="C23" s="79"/>
      <c r="D23" s="76"/>
      <c r="E23" s="76"/>
      <c r="F23" s="78"/>
      <c r="G23" s="79"/>
      <c r="H23" s="77"/>
      <c r="I23" s="83"/>
      <c r="J23" s="83"/>
      <c r="K23" s="83"/>
      <c r="L23" s="83"/>
      <c r="M23" s="84"/>
      <c r="N23" s="84"/>
    </row>
    <row r="24" spans="1:20">
      <c r="B24" s="78"/>
      <c r="C24" s="79"/>
      <c r="D24" s="76"/>
      <c r="E24" s="76"/>
      <c r="F24" s="78"/>
      <c r="G24" s="79"/>
      <c r="H24" s="77"/>
      <c r="I24" s="83"/>
      <c r="J24" s="83"/>
      <c r="K24" s="83"/>
      <c r="L24" s="83"/>
      <c r="M24" s="84"/>
      <c r="N24" s="84"/>
    </row>
    <row r="25" spans="1:20">
      <c r="B25" s="78"/>
      <c r="C25" s="79"/>
      <c r="D25" s="76"/>
      <c r="E25" s="76"/>
      <c r="F25" s="78"/>
      <c r="G25" s="79"/>
      <c r="H25" s="77"/>
      <c r="I25" s="83"/>
      <c r="J25" s="83"/>
      <c r="K25" s="83"/>
      <c r="L25" s="83"/>
      <c r="M25" s="84"/>
      <c r="N25" s="84"/>
    </row>
    <row r="26" spans="1:20">
      <c r="B26" s="78"/>
      <c r="C26" s="79"/>
      <c r="D26" s="76"/>
      <c r="E26" s="76"/>
      <c r="F26" s="78"/>
      <c r="G26" s="79"/>
      <c r="H26" s="77"/>
      <c r="I26" s="83"/>
      <c r="J26" s="83"/>
      <c r="K26" s="83"/>
      <c r="L26" s="83"/>
      <c r="M26" s="84"/>
      <c r="N26" s="84"/>
    </row>
    <row r="27" spans="1:20">
      <c r="B27" s="78"/>
      <c r="C27" s="79"/>
      <c r="D27" s="76"/>
      <c r="E27" s="76"/>
      <c r="F27" s="78"/>
      <c r="G27" s="79"/>
      <c r="H27" s="77"/>
      <c r="I27" s="83"/>
      <c r="J27" s="83"/>
      <c r="K27" s="83"/>
      <c r="L27" s="83"/>
      <c r="M27" s="84"/>
      <c r="N27" s="84"/>
    </row>
    <row r="28" spans="1:20">
      <c r="B28" s="78"/>
      <c r="C28" s="79"/>
      <c r="D28" s="76"/>
      <c r="E28" s="76"/>
      <c r="F28" s="78"/>
      <c r="G28" s="79"/>
      <c r="H28" s="77"/>
      <c r="I28" s="83"/>
      <c r="J28" s="83"/>
      <c r="K28" s="83"/>
      <c r="L28" s="83"/>
      <c r="M28" s="84"/>
      <c r="N28" s="84"/>
    </row>
    <row r="29" spans="1:20">
      <c r="B29" s="78"/>
      <c r="C29" s="79"/>
      <c r="D29" s="76"/>
      <c r="E29" s="76"/>
      <c r="F29" s="78"/>
      <c r="G29" s="79"/>
      <c r="H29" s="77"/>
      <c r="I29" s="83"/>
      <c r="J29" s="83"/>
      <c r="K29" s="83"/>
      <c r="L29" s="83"/>
      <c r="M29" s="84"/>
      <c r="N29" s="84"/>
    </row>
    <row r="30" spans="1:20">
      <c r="B30" s="78"/>
      <c r="C30" s="79"/>
      <c r="D30" s="76"/>
      <c r="E30" s="76"/>
      <c r="F30" s="78"/>
      <c r="G30" s="79"/>
      <c r="H30" s="77"/>
      <c r="I30" s="83"/>
      <c r="J30" s="83"/>
      <c r="K30" s="83"/>
      <c r="L30" s="83"/>
      <c r="M30" s="84"/>
      <c r="N30" s="84"/>
    </row>
    <row r="31" spans="1:20">
      <c r="B31" s="78"/>
      <c r="C31" s="79"/>
      <c r="D31" s="76"/>
      <c r="E31" s="76"/>
      <c r="F31" s="78"/>
      <c r="G31" s="79"/>
      <c r="H31" s="77"/>
      <c r="I31" s="83"/>
      <c r="J31" s="83"/>
      <c r="K31" s="83"/>
      <c r="L31" s="83"/>
      <c r="M31" s="84"/>
      <c r="N31" s="84"/>
    </row>
    <row r="32" spans="1:20">
      <c r="I32" s="79"/>
      <c r="J32" s="79"/>
      <c r="K32" s="79"/>
      <c r="L32" s="79"/>
      <c r="M32" s="79"/>
      <c r="N32" s="79"/>
    </row>
  </sheetData>
  <mergeCells count="15">
    <mergeCell ref="AB1:AB3"/>
    <mergeCell ref="Z1:Z3"/>
    <mergeCell ref="X1:X3"/>
    <mergeCell ref="V1:V3"/>
    <mergeCell ref="T1:T3"/>
    <mergeCell ref="AA1:AA3"/>
    <mergeCell ref="Y1:Y3"/>
    <mergeCell ref="U1:U3"/>
    <mergeCell ref="W1:W3"/>
    <mergeCell ref="P1:S2"/>
    <mergeCell ref="G2:H2"/>
    <mergeCell ref="I1:N1"/>
    <mergeCell ref="I2:L2"/>
    <mergeCell ref="M2:N2"/>
    <mergeCell ref="O1:O3"/>
  </mergeCells>
  <pageMargins left="0.7" right="0.7" top="0.75" bottom="0.75" header="0.3" footer="0.3"/>
  <pageSetup paperSize="9" scale="44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32">
    <tabColor rgb="FF92D050"/>
  </sheetPr>
  <dimension ref="A1:AL40419"/>
  <sheetViews>
    <sheetView view="pageBreakPreview" topLeftCell="E1" zoomScale="55" zoomScaleNormal="50" zoomScaleSheetLayoutView="55" workbookViewId="0">
      <selection activeCell="E1" sqref="E1:J3"/>
    </sheetView>
  </sheetViews>
  <sheetFormatPr defaultRowHeight="15.75"/>
  <cols>
    <col min="1" max="1" width="5.7109375" style="1" customWidth="1"/>
    <col min="2" max="2" width="9.7109375" style="1" customWidth="1"/>
    <col min="3" max="3" width="49.42578125" style="1" customWidth="1"/>
    <col min="4" max="4" width="33" style="1" customWidth="1"/>
    <col min="5" max="5" width="18.7109375" style="1" customWidth="1"/>
    <col min="6" max="6" width="19.140625" style="1" customWidth="1"/>
    <col min="7" max="7" width="10.85546875" style="1" customWidth="1"/>
    <col min="8" max="8" width="12" style="1" customWidth="1"/>
    <col min="9" max="9" width="12.5703125" style="1" customWidth="1"/>
    <col min="10" max="10" width="16.140625" customWidth="1"/>
    <col min="11" max="11" width="5.5703125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16" customWidth="1"/>
    <col min="16" max="16" width="9.5703125" style="16" customWidth="1"/>
    <col min="17" max="17" width="10" style="17" customWidth="1"/>
    <col min="18" max="18" width="13.5703125" style="17" customWidth="1"/>
    <col min="19" max="19" width="18.85546875" style="17" customWidth="1"/>
    <col min="20" max="20" width="13.5703125" style="17" customWidth="1"/>
    <col min="21" max="21" width="18.85546875" style="17" customWidth="1"/>
    <col min="22" max="22" width="9.42578125" style="17" customWidth="1"/>
    <col min="23" max="23" width="9.5703125" style="17" customWidth="1"/>
    <col min="24" max="24" width="10" style="16" customWidth="1"/>
    <col min="25" max="25" width="13.5703125" style="16" customWidth="1"/>
    <col min="26" max="26" width="18.85546875" style="16" customWidth="1"/>
    <col min="27" max="27" width="13.5703125" style="16" customWidth="1"/>
    <col min="28" max="28" width="18.85546875" style="16" customWidth="1"/>
    <col min="29" max="29" width="5.7109375" style="16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4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8" ht="74.25" customHeight="1">
      <c r="E1" s="165" t="s">
        <v>313</v>
      </c>
      <c r="F1" s="165"/>
      <c r="G1" s="165"/>
      <c r="H1" s="165"/>
      <c r="I1" s="165"/>
      <c r="J1" s="165"/>
      <c r="L1" s="2" t="s">
        <v>2</v>
      </c>
      <c r="M1" s="3"/>
      <c r="N1" s="64">
        <v>1</v>
      </c>
    </row>
    <row r="2" spans="1:38" ht="16.5" customHeight="1">
      <c r="D2" s="73"/>
      <c r="E2" s="165"/>
      <c r="F2" s="165"/>
      <c r="G2" s="165"/>
      <c r="H2" s="165"/>
      <c r="I2" s="165"/>
      <c r="J2" s="165"/>
      <c r="L2" s="59" t="str">
        <f ca="1">INDIRECT("лоты!C"&amp;SUM(N1,3))</f>
        <v>86м</v>
      </c>
      <c r="M2" s="5" t="s">
        <v>61</v>
      </c>
      <c r="N2" s="6"/>
      <c r="O2" s="19"/>
      <c r="P2" s="166" t="s">
        <v>23</v>
      </c>
      <c r="Q2" s="166"/>
      <c r="R2" s="166"/>
      <c r="S2" s="166"/>
      <c r="T2" s="166"/>
      <c r="U2" s="166"/>
      <c r="V2" s="166"/>
      <c r="W2" s="166"/>
      <c r="X2" s="166"/>
      <c r="Y2" s="166"/>
      <c r="Z2" s="166"/>
      <c r="AA2" s="166"/>
      <c r="AB2" s="166"/>
      <c r="AD2" s="8"/>
      <c r="AE2" s="8"/>
      <c r="AF2" s="8"/>
      <c r="AG2" s="8"/>
      <c r="AH2" s="9"/>
      <c r="AI2" s="8"/>
      <c r="AJ2" s="8"/>
      <c r="AK2" s="9"/>
      <c r="AL2" s="8"/>
    </row>
    <row r="3" spans="1:38" ht="15" customHeight="1">
      <c r="D3" s="73"/>
      <c r="E3" s="165"/>
      <c r="F3" s="165"/>
      <c r="G3" s="165"/>
      <c r="H3" s="165"/>
      <c r="I3" s="165"/>
      <c r="J3" s="165"/>
      <c r="L3" s="60" t="str">
        <f ca="1">IF(INDIRECT("лоты!d"&amp;SUM(N1,3))="","",INDIRECT("лоты!d"&amp;SUM(N1,3)))</f>
        <v/>
      </c>
      <c r="M3" s="1" t="s">
        <v>62</v>
      </c>
      <c r="N3" s="7"/>
      <c r="O3" s="19"/>
      <c r="AI3" s="8"/>
      <c r="AJ3" s="8"/>
      <c r="AK3" s="9"/>
      <c r="AL3" s="8"/>
    </row>
    <row r="4" spans="1:38" ht="15" customHeight="1">
      <c r="L4" s="5">
        <v>101</v>
      </c>
      <c r="M4" s="5" t="s">
        <v>3</v>
      </c>
      <c r="N4" s="6"/>
      <c r="O4" s="19"/>
      <c r="P4" s="167" t="s">
        <v>24</v>
      </c>
      <c r="Q4" s="167" t="s">
        <v>25</v>
      </c>
      <c r="R4" s="167" t="s">
        <v>26</v>
      </c>
      <c r="S4" s="167" t="s">
        <v>27</v>
      </c>
      <c r="T4" s="167" t="s">
        <v>28</v>
      </c>
      <c r="U4" s="167" t="s">
        <v>29</v>
      </c>
      <c r="V4" s="167" t="s">
        <v>30</v>
      </c>
      <c r="W4" s="167" t="s">
        <v>34</v>
      </c>
      <c r="X4" s="171" t="s">
        <v>49</v>
      </c>
      <c r="Y4" s="172" t="s">
        <v>31</v>
      </c>
      <c r="Z4" s="173"/>
      <c r="AA4" s="172" t="s">
        <v>32</v>
      </c>
      <c r="AB4" s="173"/>
      <c r="AI4" s="8"/>
      <c r="AJ4" s="8"/>
      <c r="AK4" s="9"/>
      <c r="AL4" s="8"/>
    </row>
    <row r="5" spans="1:38" ht="15" customHeight="1">
      <c r="B5" s="178" t="str">
        <f ca="1">"№ (ID) Маршрута: "&amp;VLOOKUP(L2,лоты!C:G,5,0)</f>
        <v>№ (ID) Маршрута: 386</v>
      </c>
      <c r="C5" s="178"/>
      <c r="D5" s="178"/>
      <c r="E5" s="178"/>
      <c r="F5" s="178"/>
      <c r="G5" s="178"/>
      <c r="H5" s="178"/>
      <c r="I5" s="178"/>
      <c r="J5" s="178"/>
      <c r="L5" s="10">
        <v>101</v>
      </c>
      <c r="M5" s="8" t="s">
        <v>4</v>
      </c>
      <c r="N5" s="7"/>
      <c r="O5" s="19"/>
      <c r="P5" s="168"/>
      <c r="Q5" s="168"/>
      <c r="R5" s="168"/>
      <c r="S5" s="168"/>
      <c r="T5" s="168"/>
      <c r="U5" s="168"/>
      <c r="V5" s="168"/>
      <c r="W5" s="168"/>
      <c r="X5" s="171"/>
      <c r="Y5" s="174"/>
      <c r="Z5" s="175"/>
      <c r="AA5" s="174"/>
      <c r="AB5" s="175"/>
      <c r="AI5" s="8"/>
      <c r="AJ5" s="8"/>
      <c r="AK5" s="9"/>
      <c r="AL5" s="8"/>
    </row>
    <row r="6" spans="1:38" ht="15.75" customHeight="1">
      <c r="B6" s="178"/>
      <c r="C6" s="178"/>
      <c r="D6" s="178"/>
      <c r="E6" s="178"/>
      <c r="F6" s="178"/>
      <c r="G6" s="178"/>
      <c r="H6" s="178"/>
      <c r="I6" s="178"/>
      <c r="J6" s="178"/>
      <c r="L6" s="63">
        <v>198</v>
      </c>
      <c r="M6" s="5" t="s">
        <v>6</v>
      </c>
      <c r="N6" s="5"/>
      <c r="P6" s="168"/>
      <c r="Q6" s="168"/>
      <c r="R6" s="168"/>
      <c r="S6" s="168"/>
      <c r="T6" s="168"/>
      <c r="U6" s="168"/>
      <c r="V6" s="168"/>
      <c r="W6" s="168"/>
      <c r="X6" s="171"/>
      <c r="Y6" s="174"/>
      <c r="Z6" s="175"/>
      <c r="AA6" s="174"/>
      <c r="AB6" s="175"/>
      <c r="AI6" s="8"/>
      <c r="AJ6" s="8"/>
      <c r="AK6" s="9"/>
      <c r="AL6" s="8"/>
    </row>
    <row r="7" spans="1:38" ht="15.75" customHeight="1">
      <c r="A7" s="40"/>
      <c r="L7" s="10">
        <v>199</v>
      </c>
      <c r="M7" s="8" t="s">
        <v>8</v>
      </c>
      <c r="N7" s="8"/>
      <c r="P7" s="169"/>
      <c r="Q7" s="169"/>
      <c r="R7" s="169"/>
      <c r="S7" s="169"/>
      <c r="T7" s="169"/>
      <c r="U7" s="169"/>
      <c r="V7" s="169"/>
      <c r="W7" s="169"/>
      <c r="X7" s="171"/>
      <c r="Y7" s="176"/>
      <c r="Z7" s="177"/>
      <c r="AA7" s="176"/>
      <c r="AB7" s="177"/>
      <c r="AI7" s="8"/>
      <c r="AJ7" s="8"/>
      <c r="AK7" s="9"/>
      <c r="AL7" s="8"/>
    </row>
    <row r="8" spans="1:38" ht="15.75" customHeight="1">
      <c r="A8" s="40"/>
      <c r="B8" s="178" t="s">
        <v>5</v>
      </c>
      <c r="C8" s="178"/>
      <c r="D8" s="178"/>
      <c r="E8" s="178"/>
      <c r="F8" s="178"/>
      <c r="G8" s="178"/>
      <c r="H8" s="178"/>
      <c r="I8" s="178"/>
      <c r="J8" s="178"/>
      <c r="L8" s="51">
        <v>1</v>
      </c>
      <c r="M8" s="5" t="s">
        <v>11</v>
      </c>
      <c r="N8" s="5"/>
      <c r="P8" s="25">
        <v>1</v>
      </c>
      <c r="Q8" s="56">
        <v>1</v>
      </c>
      <c r="R8" s="56">
        <v>1</v>
      </c>
      <c r="S8" s="56">
        <v>1</v>
      </c>
      <c r="T8" s="56">
        <v>1</v>
      </c>
      <c r="U8" s="56">
        <v>1</v>
      </c>
      <c r="V8" s="56">
        <v>0</v>
      </c>
      <c r="W8" s="56">
        <v>0</v>
      </c>
      <c r="X8" s="56">
        <v>0</v>
      </c>
      <c r="Y8" s="179" t="s">
        <v>42</v>
      </c>
      <c r="Z8" s="179"/>
      <c r="AA8" s="179" t="s">
        <v>43</v>
      </c>
      <c r="AB8" s="179"/>
      <c r="AD8" s="8"/>
      <c r="AE8" s="8"/>
      <c r="AF8" s="8"/>
      <c r="AG8" s="8"/>
      <c r="AH8" s="9"/>
      <c r="AI8" s="8"/>
      <c r="AJ8" s="8"/>
      <c r="AK8" s="9"/>
      <c r="AL8" s="8"/>
    </row>
    <row r="9" spans="1:38" ht="15.75" customHeight="1">
      <c r="A9" s="40"/>
      <c r="B9" s="178"/>
      <c r="C9" s="178"/>
      <c r="D9" s="178"/>
      <c r="E9" s="178"/>
      <c r="F9" s="178"/>
      <c r="G9" s="178"/>
      <c r="H9" s="178"/>
      <c r="I9" s="178"/>
      <c r="J9" s="178"/>
      <c r="L9" s="51" t="s">
        <v>52</v>
      </c>
      <c r="M9" s="5" t="s">
        <v>60</v>
      </c>
      <c r="N9" s="5"/>
      <c r="P9" s="25">
        <v>2</v>
      </c>
      <c r="Q9" s="56">
        <v>0</v>
      </c>
      <c r="R9" s="56">
        <v>0</v>
      </c>
      <c r="S9" s="56">
        <v>0</v>
      </c>
      <c r="T9" s="56">
        <v>0</v>
      </c>
      <c r="U9" s="56">
        <v>0</v>
      </c>
      <c r="V9" s="56">
        <v>1</v>
      </c>
      <c r="W9" s="56">
        <v>1</v>
      </c>
      <c r="X9" s="56">
        <v>1</v>
      </c>
      <c r="Y9" s="179" t="s">
        <v>42</v>
      </c>
      <c r="Z9" s="179"/>
      <c r="AA9" s="179" t="s">
        <v>43</v>
      </c>
      <c r="AB9" s="179"/>
      <c r="AD9" s="8"/>
      <c r="AE9" s="8"/>
      <c r="AF9" s="8"/>
      <c r="AG9" s="8"/>
      <c r="AH9" s="9"/>
      <c r="AI9" s="8"/>
      <c r="AJ9" s="8"/>
      <c r="AK9" s="9"/>
      <c r="AL9" s="8"/>
    </row>
    <row r="10" spans="1:38" ht="15.75" customHeight="1">
      <c r="A10" s="40"/>
      <c r="B10" s="180" t="s">
        <v>7</v>
      </c>
      <c r="C10" s="180"/>
      <c r="D10" s="180"/>
      <c r="E10" s="180"/>
      <c r="F10" s="180"/>
      <c r="G10" s="180"/>
      <c r="H10" s="180"/>
      <c r="I10" s="180"/>
      <c r="J10" s="180"/>
      <c r="L10" s="52" t="str">
        <f ca="1">INDIRECT("лоты!e"&amp;SUM(N1,3))</f>
        <v>86м</v>
      </c>
      <c r="M10" s="5" t="s">
        <v>63</v>
      </c>
      <c r="N10" s="5"/>
      <c r="P10" s="25">
        <v>3</v>
      </c>
      <c r="Q10" s="56">
        <v>1</v>
      </c>
      <c r="R10" s="56">
        <v>1</v>
      </c>
      <c r="S10" s="56">
        <v>1</v>
      </c>
      <c r="T10" s="56">
        <v>1</v>
      </c>
      <c r="U10" s="56">
        <v>1</v>
      </c>
      <c r="V10" s="56">
        <v>0</v>
      </c>
      <c r="W10" s="56">
        <v>0</v>
      </c>
      <c r="X10" s="56">
        <v>0</v>
      </c>
      <c r="Y10" s="179" t="s">
        <v>50</v>
      </c>
      <c r="Z10" s="179"/>
      <c r="AA10" s="179" t="s">
        <v>44</v>
      </c>
      <c r="AB10" s="179"/>
      <c r="AD10" s="8"/>
      <c r="AE10" s="8"/>
      <c r="AF10" s="8"/>
      <c r="AG10" s="8"/>
      <c r="AH10" s="9"/>
      <c r="AI10" s="8"/>
      <c r="AJ10" s="8"/>
      <c r="AK10" s="9"/>
      <c r="AL10" s="8"/>
    </row>
    <row r="11" spans="1:38" ht="15.75" customHeight="1">
      <c r="A11" s="40"/>
      <c r="B11" s="180"/>
      <c r="C11" s="180"/>
      <c r="D11" s="180"/>
      <c r="E11" s="180"/>
      <c r="F11" s="180"/>
      <c r="G11" s="180"/>
      <c r="H11" s="180"/>
      <c r="I11" s="180"/>
      <c r="J11" s="180"/>
      <c r="L11" s="10" t="str">
        <f>INDEX(C95:C205,MATCH(L9,C95:C205,0)-1)</f>
        <v>Автомобильный проезд, 10</v>
      </c>
      <c r="M11" s="53" t="s">
        <v>64</v>
      </c>
      <c r="N11" s="10"/>
      <c r="O11" s="50"/>
      <c r="P11" s="25">
        <v>4</v>
      </c>
      <c r="Q11" s="56">
        <v>0</v>
      </c>
      <c r="R11" s="56">
        <v>0</v>
      </c>
      <c r="S11" s="56">
        <v>0</v>
      </c>
      <c r="T11" s="56">
        <v>0</v>
      </c>
      <c r="U11" s="56">
        <v>0</v>
      </c>
      <c r="V11" s="56">
        <v>1</v>
      </c>
      <c r="W11" s="56">
        <v>1</v>
      </c>
      <c r="X11" s="56">
        <v>1</v>
      </c>
      <c r="Y11" s="179" t="s">
        <v>50</v>
      </c>
      <c r="Z11" s="179"/>
      <c r="AA11" s="179" t="s">
        <v>44</v>
      </c>
      <c r="AB11" s="179"/>
      <c r="AD11" s="8"/>
      <c r="AE11" s="8"/>
      <c r="AF11" s="8"/>
      <c r="AG11" s="8"/>
      <c r="AH11" s="9"/>
      <c r="AI11" s="8"/>
      <c r="AJ11" s="8"/>
      <c r="AK11" s="9"/>
      <c r="AL11" s="8"/>
    </row>
    <row r="12" spans="1:38" ht="15.75" customHeight="1">
      <c r="A12" s="40"/>
      <c r="L12" s="53"/>
      <c r="M12" s="10"/>
      <c r="N12" s="10"/>
      <c r="O12" s="50"/>
      <c r="P12" s="23"/>
      <c r="Q12" s="24"/>
      <c r="R12" s="24"/>
      <c r="S12" s="24"/>
      <c r="T12" s="24"/>
      <c r="U12" s="24"/>
      <c r="V12" s="24"/>
      <c r="W12" s="24"/>
      <c r="X12" s="23"/>
      <c r="Y12" s="23"/>
      <c r="Z12" s="23"/>
      <c r="AA12" s="23"/>
      <c r="AB12" s="23"/>
      <c r="AD12" s="8"/>
      <c r="AE12" s="8"/>
      <c r="AF12" s="8"/>
      <c r="AG12" s="8"/>
      <c r="AH12" s="9"/>
      <c r="AI12" s="8"/>
      <c r="AJ12" s="8"/>
      <c r="AK12" s="9"/>
      <c r="AL12" s="8"/>
    </row>
    <row r="13" spans="1:38" ht="15.75" customHeight="1">
      <c r="A13" s="40"/>
      <c r="M13" s="10"/>
      <c r="N13" s="10"/>
      <c r="O13" s="50"/>
      <c r="P13" s="170" t="s">
        <v>35</v>
      </c>
      <c r="Q13" s="170"/>
      <c r="R13" s="170"/>
      <c r="S13" s="170"/>
      <c r="T13" s="170"/>
      <c r="U13" s="170"/>
      <c r="V13" s="170"/>
      <c r="W13" s="170"/>
      <c r="X13" s="170"/>
      <c r="Y13" s="170"/>
      <c r="Z13" s="170"/>
      <c r="AA13" s="170"/>
      <c r="AB13" s="170"/>
      <c r="AC13" s="34"/>
      <c r="AD13" s="8"/>
      <c r="AE13" s="8"/>
      <c r="AF13" s="8"/>
      <c r="AG13" s="8"/>
      <c r="AH13" s="9"/>
      <c r="AI13" s="8"/>
      <c r="AJ13" s="8"/>
      <c r="AK13" s="9"/>
      <c r="AL13" s="8"/>
    </row>
    <row r="14" spans="1:38" ht="15.75" customHeight="1">
      <c r="A14" s="40"/>
      <c r="B14" s="178" t="s">
        <v>9</v>
      </c>
      <c r="C14" s="178"/>
      <c r="D14" s="178"/>
      <c r="E14" s="178"/>
      <c r="F14" s="178"/>
      <c r="G14" s="178"/>
      <c r="H14" s="178"/>
      <c r="I14" s="178"/>
      <c r="J14" s="178"/>
      <c r="L14" s="53"/>
      <c r="M14" s="10"/>
      <c r="N14" s="10"/>
      <c r="O14" s="50"/>
      <c r="P14" s="23"/>
      <c r="Q14" s="24"/>
      <c r="R14" s="24"/>
      <c r="S14" s="24"/>
      <c r="T14" s="24"/>
      <c r="U14" s="24"/>
      <c r="V14" s="24"/>
      <c r="W14" s="24"/>
      <c r="X14" s="23"/>
      <c r="Y14" s="23"/>
      <c r="Z14" s="23"/>
      <c r="AA14" s="23"/>
      <c r="AB14" s="23"/>
      <c r="AD14" s="8"/>
      <c r="AE14" s="8"/>
      <c r="AF14" s="8"/>
      <c r="AG14" s="8"/>
      <c r="AH14" s="9"/>
      <c r="AI14" s="8"/>
      <c r="AJ14" s="8"/>
      <c r="AK14" s="9"/>
      <c r="AL14" s="8"/>
    </row>
    <row r="15" spans="1:38" ht="15.75" customHeight="1">
      <c r="A15" s="40"/>
      <c r="B15" s="178"/>
      <c r="C15" s="178"/>
      <c r="D15" s="178"/>
      <c r="E15" s="178"/>
      <c r="F15" s="178"/>
      <c r="G15" s="178"/>
      <c r="H15" s="178"/>
      <c r="I15" s="178"/>
      <c r="J15" s="178"/>
      <c r="L15" s="53"/>
      <c r="M15" s="10"/>
      <c r="N15" s="10"/>
      <c r="O15" s="50"/>
      <c r="P15" s="181" t="s">
        <v>24</v>
      </c>
      <c r="Q15" s="181"/>
      <c r="R15" s="181"/>
      <c r="S15" s="181"/>
      <c r="T15" s="171" t="s">
        <v>36</v>
      </c>
      <c r="U15" s="171"/>
      <c r="V15" s="171"/>
      <c r="W15" s="171" t="s">
        <v>37</v>
      </c>
      <c r="X15" s="171"/>
      <c r="Y15" s="171"/>
      <c r="Z15" s="171" t="s">
        <v>38</v>
      </c>
      <c r="AA15" s="171"/>
      <c r="AB15" s="171"/>
      <c r="AD15" s="8"/>
      <c r="AE15" s="8"/>
      <c r="AF15" s="8"/>
      <c r="AG15" s="8"/>
      <c r="AH15" s="9"/>
      <c r="AI15" s="8"/>
      <c r="AJ15" s="8"/>
      <c r="AK15" s="9"/>
      <c r="AL15" s="8"/>
    </row>
    <row r="16" spans="1:38" ht="15.75" customHeight="1">
      <c r="A16" s="40"/>
      <c r="B16" s="180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СВ</v>
      </c>
      <c r="C16" s="180"/>
      <c r="D16" s="180"/>
      <c r="E16" s="180"/>
      <c r="F16" s="180"/>
      <c r="G16" s="180"/>
      <c r="H16" s="180"/>
      <c r="I16" s="180"/>
      <c r="J16" s="180"/>
      <c r="L16" s="53"/>
      <c r="M16" s="10"/>
      <c r="N16" s="10"/>
      <c r="O16" s="50"/>
      <c r="P16" s="181"/>
      <c r="Q16" s="181"/>
      <c r="R16" s="181"/>
      <c r="S16" s="181"/>
      <c r="T16" s="171"/>
      <c r="U16" s="171"/>
      <c r="V16" s="171"/>
      <c r="W16" s="171"/>
      <c r="X16" s="171"/>
      <c r="Y16" s="171"/>
      <c r="Z16" s="171"/>
      <c r="AA16" s="171"/>
      <c r="AB16" s="171"/>
      <c r="AD16" s="12"/>
      <c r="AE16" s="11"/>
      <c r="AF16" s="12"/>
      <c r="AG16" s="8"/>
      <c r="AH16" s="13"/>
      <c r="AI16" s="8"/>
      <c r="AJ16" s="13"/>
      <c r="AK16" s="8"/>
      <c r="AL16" s="8"/>
    </row>
    <row r="17" spans="1:38" ht="15.75" customHeight="1">
      <c r="A17" s="40"/>
      <c r="B17" s="180"/>
      <c r="C17" s="180"/>
      <c r="D17" s="180"/>
      <c r="E17" s="180"/>
      <c r="F17" s="180"/>
      <c r="G17" s="180"/>
      <c r="H17" s="180"/>
      <c r="I17" s="180"/>
      <c r="J17" s="180"/>
      <c r="L17" s="10"/>
      <c r="M17" s="10"/>
      <c r="N17" s="10"/>
      <c r="O17" s="50"/>
      <c r="P17" s="181" t="s">
        <v>39</v>
      </c>
      <c r="Q17" s="181"/>
      <c r="R17" s="181"/>
      <c r="S17" s="181"/>
      <c r="T17" s="171" t="s">
        <v>33</v>
      </c>
      <c r="U17" s="171"/>
      <c r="V17" s="171"/>
      <c r="W17" s="171" t="s">
        <v>40</v>
      </c>
      <c r="X17" s="171"/>
      <c r="Y17" s="171"/>
      <c r="Z17" s="171" t="s">
        <v>39</v>
      </c>
      <c r="AA17" s="171"/>
      <c r="AB17" s="171"/>
      <c r="AD17" s="12"/>
      <c r="AE17" s="11"/>
      <c r="AF17" s="12"/>
      <c r="AG17" s="8"/>
      <c r="AH17" s="13"/>
      <c r="AI17" s="8"/>
      <c r="AJ17" s="13"/>
      <c r="AK17" s="8"/>
      <c r="AL17" s="8"/>
    </row>
    <row r="18" spans="1:38" ht="15.75" customHeight="1">
      <c r="A18" s="40"/>
      <c r="L18" s="10"/>
      <c r="M18" s="10"/>
      <c r="N18" s="10"/>
      <c r="O18" s="50"/>
      <c r="P18" s="23"/>
      <c r="Q18" s="24"/>
      <c r="R18" s="24"/>
      <c r="S18" s="24"/>
      <c r="T18" s="24"/>
      <c r="U18" s="24"/>
      <c r="V18" s="24"/>
      <c r="W18" s="24"/>
      <c r="X18" s="23"/>
      <c r="Y18" s="23"/>
      <c r="Z18" s="23"/>
      <c r="AA18" s="23"/>
      <c r="AB18" s="23"/>
      <c r="AD18" s="12"/>
      <c r="AE18" s="11"/>
      <c r="AF18" s="12"/>
      <c r="AG18" s="8"/>
      <c r="AH18" s="13"/>
      <c r="AI18" s="8"/>
      <c r="AJ18" s="13"/>
      <c r="AK18" s="8"/>
      <c r="AL18" s="8"/>
    </row>
    <row r="19" spans="1:38" ht="15.75" customHeight="1">
      <c r="A19" s="40"/>
      <c r="B19" s="178" t="s">
        <v>18</v>
      </c>
      <c r="C19" s="178"/>
      <c r="D19" s="178"/>
      <c r="E19" s="178"/>
      <c r="F19" s="178"/>
      <c r="G19" s="178"/>
      <c r="H19" s="178"/>
      <c r="I19" s="178"/>
      <c r="J19" s="178"/>
      <c r="L19" s="10"/>
      <c r="M19" s="10"/>
      <c r="N19" s="10"/>
      <c r="O19" s="50"/>
      <c r="P19" s="182" t="s">
        <v>41</v>
      </c>
      <c r="Q19" s="182"/>
      <c r="R19" s="182"/>
      <c r="S19" s="182"/>
      <c r="T19" s="182"/>
      <c r="U19" s="182"/>
      <c r="V19" s="182"/>
      <c r="W19" s="182"/>
      <c r="X19" s="182"/>
      <c r="Y19" s="182"/>
      <c r="Z19" s="182"/>
      <c r="AA19" s="182"/>
      <c r="AB19" s="182"/>
      <c r="AD19" s="12"/>
      <c r="AE19" s="11"/>
      <c r="AF19" s="12"/>
      <c r="AG19" s="8"/>
      <c r="AH19" s="13"/>
      <c r="AI19" s="8"/>
      <c r="AJ19" s="13"/>
      <c r="AK19" s="8"/>
      <c r="AL19" s="8"/>
    </row>
    <row r="20" spans="1:38" ht="15.75" customHeight="1">
      <c r="A20" s="40"/>
      <c r="B20" s="178"/>
      <c r="C20" s="178"/>
      <c r="D20" s="178"/>
      <c r="E20" s="178"/>
      <c r="F20" s="178"/>
      <c r="G20" s="178"/>
      <c r="H20" s="178"/>
      <c r="I20" s="178"/>
      <c r="J20" s="178"/>
      <c r="L20" s="10"/>
      <c r="M20" s="10"/>
      <c r="N20" s="10"/>
      <c r="O20" s="50"/>
      <c r="P20" s="23"/>
      <c r="Q20" s="24"/>
      <c r="R20" s="24"/>
      <c r="S20" s="24"/>
      <c r="T20" s="24"/>
      <c r="U20" s="24"/>
      <c r="V20" s="24"/>
      <c r="W20" s="24"/>
      <c r="X20" s="23"/>
      <c r="Y20" s="23"/>
      <c r="Z20" s="23"/>
      <c r="AA20" s="23"/>
      <c r="AB20" s="23"/>
      <c r="AD20" s="12"/>
      <c r="AE20" s="11"/>
      <c r="AF20" s="12"/>
      <c r="AG20" s="8"/>
      <c r="AH20" s="13"/>
      <c r="AI20" s="8"/>
      <c r="AJ20" s="13"/>
      <c r="AK20" s="8"/>
      <c r="AL20" s="8"/>
    </row>
    <row r="21" spans="1:38" ht="15.75" customHeight="1">
      <c r="A21" s="40"/>
      <c r="P21" s="183" t="s">
        <v>24</v>
      </c>
      <c r="Q21" s="183" t="s">
        <v>10</v>
      </c>
      <c r="R21" s="186" t="s">
        <v>46</v>
      </c>
      <c r="S21" s="187"/>
      <c r="T21" s="186" t="s">
        <v>47</v>
      </c>
      <c r="U21" s="187"/>
      <c r="V21" s="47"/>
      <c r="W21" s="183" t="s">
        <v>24</v>
      </c>
      <c r="X21" s="183" t="s">
        <v>10</v>
      </c>
      <c r="Y21" s="186" t="s">
        <v>46</v>
      </c>
      <c r="Z21" s="187"/>
      <c r="AA21" s="186" t="s">
        <v>47</v>
      </c>
      <c r="AB21" s="187"/>
      <c r="AD21" s="12"/>
      <c r="AE21" s="11"/>
      <c r="AF21" s="12"/>
      <c r="AG21" s="8"/>
      <c r="AH21" s="13"/>
      <c r="AI21" s="8"/>
      <c r="AJ21" s="13"/>
      <c r="AK21" s="8"/>
      <c r="AL21" s="8"/>
    </row>
    <row r="22" spans="1:38" ht="15.75" customHeight="1">
      <c r="A22" s="40"/>
      <c r="B22" s="180" t="str">
        <f ca="1">"Минимальное количество транспортных средств:  "&amp;ROUND(VLOOKUP(L2,лоты!C:H,6,0),0)&amp;"  ед."</f>
        <v>Минимальное количество транспортных средств:  4  ед.</v>
      </c>
      <c r="C22" s="180"/>
      <c r="D22" s="180"/>
      <c r="E22" s="180"/>
      <c r="F22" s="180"/>
      <c r="G22" s="180"/>
      <c r="H22" s="180"/>
      <c r="I22" s="180"/>
      <c r="J22" s="180"/>
      <c r="P22" s="184"/>
      <c r="Q22" s="184"/>
      <c r="R22" s="183" t="s">
        <v>68</v>
      </c>
      <c r="S22" s="183" t="s">
        <v>69</v>
      </c>
      <c r="T22" s="183" t="s">
        <v>68</v>
      </c>
      <c r="U22" s="183" t="s">
        <v>69</v>
      </c>
      <c r="V22" s="47"/>
      <c r="W22" s="184"/>
      <c r="X22" s="184"/>
      <c r="Y22" s="183" t="s">
        <v>68</v>
      </c>
      <c r="Z22" s="183" t="s">
        <v>69</v>
      </c>
      <c r="AA22" s="183" t="s">
        <v>68</v>
      </c>
      <c r="AB22" s="183" t="s">
        <v>69</v>
      </c>
      <c r="AD22" s="12"/>
      <c r="AE22" s="11"/>
      <c r="AF22" s="12"/>
      <c r="AG22" s="8"/>
      <c r="AH22" s="13"/>
      <c r="AI22" s="8"/>
      <c r="AJ22" s="13"/>
      <c r="AK22" s="8"/>
      <c r="AL22" s="8"/>
    </row>
    <row r="23" spans="1:38" ht="15.75" customHeight="1">
      <c r="A23" s="40"/>
      <c r="B23" s="180"/>
      <c r="C23" s="180"/>
      <c r="D23" s="180"/>
      <c r="E23" s="180"/>
      <c r="F23" s="180"/>
      <c r="G23" s="180"/>
      <c r="H23" s="180"/>
      <c r="I23" s="180"/>
      <c r="J23" s="180"/>
      <c r="P23" s="184"/>
      <c r="Q23" s="184"/>
      <c r="R23" s="184"/>
      <c r="S23" s="184"/>
      <c r="T23" s="184"/>
      <c r="U23" s="184"/>
      <c r="V23" s="47"/>
      <c r="W23" s="184"/>
      <c r="X23" s="184"/>
      <c r="Y23" s="184"/>
      <c r="Z23" s="184"/>
      <c r="AA23" s="184"/>
      <c r="AB23" s="184"/>
      <c r="AD23" s="12"/>
      <c r="AE23" s="11"/>
      <c r="AF23" s="12"/>
      <c r="AG23" s="8"/>
      <c r="AH23" s="13"/>
      <c r="AI23" s="8"/>
      <c r="AJ23" s="13"/>
      <c r="AK23" s="8"/>
      <c r="AL23" s="8"/>
    </row>
    <row r="24" spans="1:38" ht="15.75" customHeight="1">
      <c r="A24" s="40"/>
      <c r="P24" s="184"/>
      <c r="Q24" s="184"/>
      <c r="R24" s="184"/>
      <c r="S24" s="184"/>
      <c r="T24" s="184"/>
      <c r="U24" s="184"/>
      <c r="V24" s="47"/>
      <c r="W24" s="184"/>
      <c r="X24" s="184"/>
      <c r="Y24" s="184"/>
      <c r="Z24" s="184"/>
      <c r="AA24" s="184"/>
      <c r="AB24" s="184"/>
      <c r="AD24" s="12"/>
      <c r="AE24" s="11"/>
      <c r="AF24" s="12"/>
      <c r="AG24" s="8"/>
      <c r="AH24" s="13"/>
      <c r="AI24" s="8"/>
      <c r="AJ24" s="13"/>
      <c r="AK24" s="8"/>
      <c r="AL24" s="8"/>
    </row>
    <row r="25" spans="1:38" ht="15.75" customHeight="1">
      <c r="A25" s="40"/>
      <c r="P25" s="184"/>
      <c r="Q25" s="184"/>
      <c r="R25" s="184"/>
      <c r="S25" s="184"/>
      <c r="T25" s="184"/>
      <c r="U25" s="184"/>
      <c r="V25" s="47"/>
      <c r="W25" s="184"/>
      <c r="X25" s="184"/>
      <c r="Y25" s="184"/>
      <c r="Z25" s="184"/>
      <c r="AA25" s="184"/>
      <c r="AB25" s="184"/>
      <c r="AD25" s="12"/>
      <c r="AE25" s="11"/>
      <c r="AF25" s="12"/>
      <c r="AG25" s="8"/>
      <c r="AH25" s="13"/>
      <c r="AI25" s="8"/>
      <c r="AJ25" s="13"/>
      <c r="AK25" s="8"/>
      <c r="AL25" s="8"/>
    </row>
    <row r="26" spans="1:38" ht="15.75" customHeight="1">
      <c r="A26" s="40"/>
      <c r="B26" s="180" t="s">
        <v>53</v>
      </c>
      <c r="C26" s="180"/>
      <c r="D26" s="180"/>
      <c r="E26" s="180"/>
      <c r="F26" s="180"/>
      <c r="G26" s="180"/>
      <c r="H26" s="180"/>
      <c r="I26" s="180"/>
      <c r="J26" s="180"/>
      <c r="P26" s="185"/>
      <c r="Q26" s="185"/>
      <c r="R26" s="185"/>
      <c r="S26" s="185"/>
      <c r="T26" s="185"/>
      <c r="U26" s="185"/>
      <c r="V26" s="57"/>
      <c r="W26" s="185"/>
      <c r="X26" s="185"/>
      <c r="Y26" s="185"/>
      <c r="Z26" s="185"/>
      <c r="AA26" s="185"/>
      <c r="AB26" s="185"/>
      <c r="AC26" s="34"/>
      <c r="AD26" s="12"/>
      <c r="AE26" s="11"/>
      <c r="AF26" s="12"/>
      <c r="AG26" s="8"/>
      <c r="AH26" s="13"/>
      <c r="AI26" s="8"/>
      <c r="AJ26" s="13"/>
      <c r="AK26" s="8"/>
      <c r="AL26" s="8"/>
    </row>
    <row r="27" spans="1:38" ht="15.75" customHeight="1">
      <c r="A27" s="40"/>
      <c r="B27" s="180"/>
      <c r="C27" s="180"/>
      <c r="D27" s="180"/>
      <c r="E27" s="180"/>
      <c r="F27" s="180"/>
      <c r="G27" s="180"/>
      <c r="H27" s="180"/>
      <c r="I27" s="180"/>
      <c r="J27" s="180"/>
      <c r="N27" s="1">
        <v>180</v>
      </c>
      <c r="P27" s="61">
        <v>1</v>
      </c>
      <c r="Q27" s="43">
        <v>0.125</v>
      </c>
      <c r="R27" s="61">
        <v>0</v>
      </c>
      <c r="S27" s="61" t="s">
        <v>194</v>
      </c>
      <c r="T27" s="61">
        <v>0</v>
      </c>
      <c r="U27" s="61" t="s">
        <v>194</v>
      </c>
      <c r="V27" s="130">
        <f>R27+R28</f>
        <v>0</v>
      </c>
      <c r="W27" s="54">
        <v>2</v>
      </c>
      <c r="X27" s="43">
        <v>0.125</v>
      </c>
      <c r="Y27" s="61">
        <v>0</v>
      </c>
      <c r="Z27" s="61" t="s">
        <v>194</v>
      </c>
      <c r="AA27" s="61">
        <v>0</v>
      </c>
      <c r="AB27" s="61" t="s">
        <v>194</v>
      </c>
      <c r="AC27" s="130">
        <f>Y27+Y28</f>
        <v>0</v>
      </c>
      <c r="AD27" s="12"/>
      <c r="AE27" s="11"/>
      <c r="AF27" s="12"/>
      <c r="AG27" s="8"/>
      <c r="AH27" s="13"/>
      <c r="AI27" s="8"/>
      <c r="AJ27" s="13"/>
      <c r="AK27" s="8"/>
      <c r="AL27" s="8"/>
    </row>
    <row r="28" spans="1:38" ht="15.75" customHeight="1">
      <c r="A28" s="40"/>
      <c r="B28" s="180" t="str">
        <f>"Начальный пункт: "&amp;C95</f>
        <v>Начальный пункт: Метро "Волгоградский проспект"</v>
      </c>
      <c r="C28" s="180"/>
      <c r="D28" s="180"/>
      <c r="E28" s="180"/>
      <c r="F28" s="180"/>
      <c r="G28" s="180"/>
      <c r="H28" s="180"/>
      <c r="I28" s="180"/>
      <c r="J28" s="180"/>
      <c r="N28" s="1">
        <v>210</v>
      </c>
      <c r="P28" s="25">
        <v>1</v>
      </c>
      <c r="Q28" s="27">
        <v>0.14583333333333301</v>
      </c>
      <c r="R28" s="61">
        <v>0</v>
      </c>
      <c r="S28" s="61" t="s">
        <v>194</v>
      </c>
      <c r="T28" s="61">
        <v>0</v>
      </c>
      <c r="U28" s="61" t="s">
        <v>194</v>
      </c>
      <c r="V28" s="130">
        <f t="shared" ref="V28:V99" si="0">R28+R29</f>
        <v>0</v>
      </c>
      <c r="W28" s="28">
        <v>2</v>
      </c>
      <c r="X28" s="27">
        <v>0.14583333333333301</v>
      </c>
      <c r="Y28" s="61">
        <v>0</v>
      </c>
      <c r="Z28" s="61" t="s">
        <v>194</v>
      </c>
      <c r="AA28" s="61">
        <v>0</v>
      </c>
      <c r="AB28" s="61" t="s">
        <v>194</v>
      </c>
      <c r="AC28" s="130">
        <f t="shared" ref="AC28:AC73" si="1">Y28+Y29</f>
        <v>0</v>
      </c>
      <c r="AD28" s="12"/>
      <c r="AE28" s="11"/>
      <c r="AF28" s="12"/>
      <c r="AG28" s="8"/>
      <c r="AH28" s="13"/>
      <c r="AI28" s="8"/>
      <c r="AJ28" s="13"/>
      <c r="AK28" s="8"/>
      <c r="AL28" s="8"/>
    </row>
    <row r="29" spans="1:38" ht="15.75" customHeight="1">
      <c r="A29" s="40"/>
      <c r="B29" s="180"/>
      <c r="C29" s="180"/>
      <c r="D29" s="180"/>
      <c r="E29" s="180"/>
      <c r="F29" s="180"/>
      <c r="G29" s="180"/>
      <c r="H29" s="180"/>
      <c r="I29" s="180"/>
      <c r="J29" s="180"/>
      <c r="N29" s="1">
        <v>240</v>
      </c>
      <c r="P29" s="25">
        <v>1</v>
      </c>
      <c r="Q29" s="27">
        <v>0.16666666666666699</v>
      </c>
      <c r="R29" s="61">
        <v>0</v>
      </c>
      <c r="S29" s="61" t="s">
        <v>194</v>
      </c>
      <c r="T29" s="61">
        <v>0</v>
      </c>
      <c r="U29" s="61" t="s">
        <v>194</v>
      </c>
      <c r="V29" s="130">
        <f t="shared" si="0"/>
        <v>0</v>
      </c>
      <c r="W29" s="28">
        <v>2</v>
      </c>
      <c r="X29" s="27">
        <v>0.16666666666666699</v>
      </c>
      <c r="Y29" s="61">
        <v>0</v>
      </c>
      <c r="Z29" s="61" t="s">
        <v>194</v>
      </c>
      <c r="AA29" s="61">
        <v>0</v>
      </c>
      <c r="AB29" s="61" t="s">
        <v>194</v>
      </c>
      <c r="AC29" s="130">
        <f t="shared" si="1"/>
        <v>0</v>
      </c>
      <c r="AD29" s="12"/>
      <c r="AE29" s="11"/>
      <c r="AF29" s="12"/>
      <c r="AG29" s="8"/>
      <c r="AH29" s="13"/>
      <c r="AI29" s="8"/>
      <c r="AJ29" s="13"/>
      <c r="AK29" s="8"/>
      <c r="AL29" s="8"/>
    </row>
    <row r="30" spans="1:38" ht="15.75" customHeight="1">
      <c r="A30" s="40"/>
      <c r="B30" s="180" t="str">
        <f>"Конечный пункт: "&amp;L11</f>
        <v>Конечный пункт: Автомобильный проезд, 10</v>
      </c>
      <c r="C30" s="180"/>
      <c r="D30" s="180"/>
      <c r="E30" s="180"/>
      <c r="F30" s="180"/>
      <c r="G30" s="180"/>
      <c r="H30" s="180"/>
      <c r="I30" s="180"/>
      <c r="J30" s="180"/>
      <c r="N30" s="1">
        <v>270</v>
      </c>
      <c r="P30" s="25">
        <v>1</v>
      </c>
      <c r="Q30" s="27">
        <v>0.1875</v>
      </c>
      <c r="R30" s="61">
        <v>0</v>
      </c>
      <c r="S30" s="61" t="s">
        <v>194</v>
      </c>
      <c r="T30" s="61">
        <v>0</v>
      </c>
      <c r="U30" s="61" t="s">
        <v>194</v>
      </c>
      <c r="V30" s="130">
        <f t="shared" si="0"/>
        <v>0</v>
      </c>
      <c r="W30" s="28">
        <v>2</v>
      </c>
      <c r="X30" s="27">
        <v>0.1875</v>
      </c>
      <c r="Y30" s="61">
        <v>0</v>
      </c>
      <c r="Z30" s="61" t="s">
        <v>194</v>
      </c>
      <c r="AA30" s="61">
        <v>0</v>
      </c>
      <c r="AB30" s="61" t="s">
        <v>194</v>
      </c>
      <c r="AC30" s="130">
        <f t="shared" si="1"/>
        <v>0</v>
      </c>
      <c r="AD30" s="12"/>
      <c r="AE30" s="11"/>
      <c r="AF30" s="12"/>
      <c r="AG30" s="8"/>
      <c r="AH30" s="13"/>
      <c r="AI30" s="8"/>
      <c r="AJ30" s="13"/>
      <c r="AK30" s="8"/>
      <c r="AL30" s="8"/>
    </row>
    <row r="31" spans="1:38" ht="15.75" customHeight="1">
      <c r="A31" s="40"/>
      <c r="B31" s="180"/>
      <c r="C31" s="180"/>
      <c r="D31" s="180"/>
      <c r="E31" s="180"/>
      <c r="F31" s="180"/>
      <c r="G31" s="180"/>
      <c r="H31" s="180"/>
      <c r="I31" s="180"/>
      <c r="J31" s="180"/>
      <c r="N31" s="1">
        <v>300</v>
      </c>
      <c r="P31" s="25">
        <v>1</v>
      </c>
      <c r="Q31" s="27">
        <v>0.20833333333333334</v>
      </c>
      <c r="R31" s="61">
        <v>0</v>
      </c>
      <c r="S31" s="61" t="s">
        <v>194</v>
      </c>
      <c r="T31" s="61">
        <v>0</v>
      </c>
      <c r="U31" s="61" t="s">
        <v>194</v>
      </c>
      <c r="V31" s="130">
        <f t="shared" si="0"/>
        <v>0</v>
      </c>
      <c r="W31" s="28">
        <v>2</v>
      </c>
      <c r="X31" s="21">
        <v>0.20833333333333334</v>
      </c>
      <c r="Y31" s="61">
        <v>0</v>
      </c>
      <c r="Z31" s="61" t="s">
        <v>194</v>
      </c>
      <c r="AA31" s="61">
        <v>0</v>
      </c>
      <c r="AB31" s="61" t="s">
        <v>194</v>
      </c>
      <c r="AC31" s="130">
        <f t="shared" si="1"/>
        <v>0</v>
      </c>
      <c r="AD31" s="12"/>
      <c r="AE31" s="11"/>
      <c r="AF31" s="12"/>
      <c r="AG31" s="8"/>
      <c r="AH31" s="13"/>
      <c r="AI31" s="8"/>
      <c r="AJ31" s="13"/>
      <c r="AK31" s="8"/>
      <c r="AL31" s="8"/>
    </row>
    <row r="32" spans="1:38" ht="15.75" customHeight="1">
      <c r="A32" s="40"/>
      <c r="B32" s="40"/>
      <c r="C32" s="40"/>
      <c r="D32" s="40"/>
      <c r="E32" s="40"/>
      <c r="F32" s="40"/>
      <c r="G32" s="40"/>
      <c r="H32" s="40"/>
      <c r="I32" s="40"/>
      <c r="N32" s="14">
        <v>330</v>
      </c>
      <c r="P32" s="61">
        <v>1</v>
      </c>
      <c r="Q32" s="43">
        <v>0.22916666666666666</v>
      </c>
      <c r="R32" s="61">
        <v>0</v>
      </c>
      <c r="S32" s="61" t="s">
        <v>194</v>
      </c>
      <c r="T32" s="61">
        <v>0</v>
      </c>
      <c r="U32" s="61" t="s">
        <v>194</v>
      </c>
      <c r="V32" s="130">
        <f t="shared" si="0"/>
        <v>0</v>
      </c>
      <c r="W32" s="54">
        <v>2</v>
      </c>
      <c r="X32" s="44">
        <v>0.22916666666666666</v>
      </c>
      <c r="Y32" s="61">
        <v>0</v>
      </c>
      <c r="Z32" s="61" t="s">
        <v>194</v>
      </c>
      <c r="AA32" s="61">
        <v>0</v>
      </c>
      <c r="AB32" s="61" t="s">
        <v>194</v>
      </c>
      <c r="AC32" s="130">
        <f t="shared" si="1"/>
        <v>0</v>
      </c>
      <c r="AD32" s="12"/>
      <c r="AE32" s="11"/>
      <c r="AF32" s="12"/>
      <c r="AG32" s="8"/>
      <c r="AH32" s="13"/>
      <c r="AI32" s="8"/>
      <c r="AJ32" s="13"/>
      <c r="AK32" s="8"/>
      <c r="AL32" s="8"/>
    </row>
    <row r="33" spans="1:38" ht="15.75" customHeight="1">
      <c r="A33" s="40"/>
      <c r="B33" s="178" t="s">
        <v>12</v>
      </c>
      <c r="C33" s="178"/>
      <c r="D33" s="178"/>
      <c r="E33" s="178"/>
      <c r="F33" s="178"/>
      <c r="G33" s="178"/>
      <c r="H33" s="178"/>
      <c r="I33" s="178"/>
      <c r="J33" s="178"/>
      <c r="N33" s="14">
        <v>360</v>
      </c>
      <c r="P33" s="61">
        <v>1</v>
      </c>
      <c r="Q33" s="43">
        <v>0.25</v>
      </c>
      <c r="R33" s="61">
        <v>0</v>
      </c>
      <c r="S33" s="61" t="s">
        <v>194</v>
      </c>
      <c r="T33" s="61">
        <v>0</v>
      </c>
      <c r="U33" s="61" t="s">
        <v>194</v>
      </c>
      <c r="V33" s="130">
        <f t="shared" si="0"/>
        <v>1</v>
      </c>
      <c r="W33" s="54">
        <v>2</v>
      </c>
      <c r="X33" s="44">
        <v>0.25</v>
      </c>
      <c r="Y33" s="61">
        <v>0</v>
      </c>
      <c r="Z33" s="61" t="s">
        <v>194</v>
      </c>
      <c r="AA33" s="61">
        <v>0</v>
      </c>
      <c r="AB33" s="61" t="s">
        <v>194</v>
      </c>
      <c r="AC33" s="130">
        <f t="shared" si="1"/>
        <v>0</v>
      </c>
      <c r="AD33" s="12"/>
      <c r="AE33" s="11"/>
      <c r="AF33" s="12"/>
      <c r="AG33" s="8"/>
      <c r="AH33" s="13"/>
      <c r="AI33" s="8"/>
      <c r="AJ33" s="13"/>
      <c r="AK33" s="8"/>
      <c r="AL33" s="8"/>
    </row>
    <row r="34" spans="1:38" ht="15.75" customHeight="1">
      <c r="A34" s="40"/>
      <c r="B34" s="178"/>
      <c r="C34" s="178"/>
      <c r="D34" s="178"/>
      <c r="E34" s="178"/>
      <c r="F34" s="178"/>
      <c r="G34" s="178"/>
      <c r="H34" s="178"/>
      <c r="I34" s="178"/>
      <c r="J34" s="178"/>
      <c r="N34" s="1">
        <v>390</v>
      </c>
      <c r="O34" s="17"/>
      <c r="P34" s="61">
        <v>1</v>
      </c>
      <c r="Q34" s="43">
        <v>0.27083333333333331</v>
      </c>
      <c r="R34" s="61">
        <v>1</v>
      </c>
      <c r="S34" s="61" t="s">
        <v>195</v>
      </c>
      <c r="T34" s="61">
        <v>1</v>
      </c>
      <c r="U34" s="61" t="s">
        <v>195</v>
      </c>
      <c r="V34" s="130">
        <f t="shared" si="0"/>
        <v>5</v>
      </c>
      <c r="W34" s="54">
        <v>2</v>
      </c>
      <c r="X34" s="44">
        <v>0.27083333333333331</v>
      </c>
      <c r="Y34" s="112">
        <v>0</v>
      </c>
      <c r="Z34" s="112" t="s">
        <v>194</v>
      </c>
      <c r="AA34" s="112">
        <v>0</v>
      </c>
      <c r="AB34" s="112" t="s">
        <v>194</v>
      </c>
      <c r="AC34" s="130">
        <f t="shared" si="1"/>
        <v>0</v>
      </c>
      <c r="AD34" s="12"/>
      <c r="AE34" s="11"/>
      <c r="AF34" s="12"/>
      <c r="AG34" s="8"/>
      <c r="AH34" s="13"/>
      <c r="AI34" s="8"/>
      <c r="AJ34" s="13"/>
      <c r="AK34" s="8"/>
      <c r="AL34" s="8"/>
    </row>
    <row r="35" spans="1:38" ht="15.75" customHeight="1">
      <c r="A35" s="40"/>
      <c r="B35" s="190" t="s">
        <v>65</v>
      </c>
      <c r="C35" s="190"/>
      <c r="D35" s="190"/>
      <c r="E35" s="189">
        <f t="array" ref="E35">ROUND(MAX(IF(G87:G205=0,H87:H205)),2)</f>
        <v>3.66</v>
      </c>
      <c r="F35" s="40"/>
      <c r="G35" s="40"/>
      <c r="H35" s="40"/>
      <c r="I35" s="40"/>
      <c r="N35" s="1">
        <v>420</v>
      </c>
      <c r="O35" s="17"/>
      <c r="P35" s="61">
        <v>1</v>
      </c>
      <c r="Q35" s="43">
        <v>0.29166666666666669</v>
      </c>
      <c r="R35" s="61">
        <v>4</v>
      </c>
      <c r="S35" s="61">
        <v>9</v>
      </c>
      <c r="T35" s="61">
        <v>4</v>
      </c>
      <c r="U35" s="61">
        <v>9</v>
      </c>
      <c r="V35" s="130">
        <f t="shared" si="0"/>
        <v>7</v>
      </c>
      <c r="W35" s="54">
        <v>2</v>
      </c>
      <c r="X35" s="44">
        <v>0.29166666666666669</v>
      </c>
      <c r="Y35" s="112">
        <v>0</v>
      </c>
      <c r="Z35" s="112" t="s">
        <v>194</v>
      </c>
      <c r="AA35" s="112">
        <v>0</v>
      </c>
      <c r="AB35" s="112" t="s">
        <v>194</v>
      </c>
      <c r="AC35" s="130">
        <f t="shared" si="1"/>
        <v>0</v>
      </c>
      <c r="AD35" s="12"/>
      <c r="AE35" s="11"/>
      <c r="AF35" s="12"/>
      <c r="AG35" s="8"/>
      <c r="AH35" s="13"/>
      <c r="AI35" s="8"/>
      <c r="AJ35" s="13"/>
      <c r="AK35" s="8"/>
      <c r="AL35" s="8"/>
    </row>
    <row r="36" spans="1:38" ht="15.75" customHeight="1">
      <c r="A36" s="40"/>
      <c r="B36" s="190"/>
      <c r="C36" s="190"/>
      <c r="D36" s="190"/>
      <c r="E36" s="189"/>
      <c r="F36" s="40"/>
      <c r="G36" s="40"/>
      <c r="H36" s="40"/>
      <c r="I36" s="40"/>
      <c r="N36" s="1">
        <v>450</v>
      </c>
      <c r="P36" s="25">
        <v>1</v>
      </c>
      <c r="Q36" s="27">
        <v>0.3125</v>
      </c>
      <c r="R36" s="61">
        <v>3</v>
      </c>
      <c r="S36" s="61">
        <v>9</v>
      </c>
      <c r="T36" s="61">
        <v>3</v>
      </c>
      <c r="U36" s="61">
        <v>9</v>
      </c>
      <c r="V36" s="130">
        <f t="shared" si="0"/>
        <v>7</v>
      </c>
      <c r="W36" s="28">
        <v>2</v>
      </c>
      <c r="X36" s="21">
        <v>0.3125</v>
      </c>
      <c r="Y36" s="112">
        <v>0</v>
      </c>
      <c r="Z36" s="112" t="s">
        <v>194</v>
      </c>
      <c r="AA36" s="112">
        <v>0</v>
      </c>
      <c r="AB36" s="112" t="s">
        <v>194</v>
      </c>
      <c r="AC36" s="130">
        <f t="shared" si="1"/>
        <v>0</v>
      </c>
      <c r="AD36" s="8"/>
      <c r="AE36" s="8"/>
      <c r="AF36" s="8"/>
      <c r="AG36" s="8"/>
      <c r="AH36" s="9"/>
      <c r="AI36" s="8"/>
      <c r="AJ36" s="8"/>
      <c r="AK36" s="8"/>
      <c r="AL36" s="8"/>
    </row>
    <row r="37" spans="1:38" ht="15.75" customHeight="1">
      <c r="B37" s="190" t="s">
        <v>66</v>
      </c>
      <c r="C37" s="190"/>
      <c r="D37" s="190"/>
      <c r="E37" s="189">
        <f t="array" ref="E37">ROUND(MAX(IF(G87:G205=1,H87:H205)),2)</f>
        <v>3.95</v>
      </c>
      <c r="F37" s="40"/>
      <c r="G37" s="40"/>
      <c r="H37" s="40"/>
      <c r="I37" s="40"/>
      <c r="N37" s="1">
        <v>480</v>
      </c>
      <c r="P37" s="25">
        <v>1</v>
      </c>
      <c r="Q37" s="27">
        <v>0.33333333333333331</v>
      </c>
      <c r="R37" s="61">
        <v>4</v>
      </c>
      <c r="S37" s="61">
        <v>9</v>
      </c>
      <c r="T37" s="61">
        <v>4</v>
      </c>
      <c r="U37" s="61">
        <v>9</v>
      </c>
      <c r="V37" s="130">
        <f t="shared" si="0"/>
        <v>7</v>
      </c>
      <c r="W37" s="28">
        <v>2</v>
      </c>
      <c r="X37" s="21">
        <v>0.33333333333333331</v>
      </c>
      <c r="Y37" s="112">
        <v>0</v>
      </c>
      <c r="Z37" s="112" t="s">
        <v>194</v>
      </c>
      <c r="AA37" s="112">
        <v>0</v>
      </c>
      <c r="AB37" s="112" t="s">
        <v>194</v>
      </c>
      <c r="AC37" s="130">
        <f t="shared" si="1"/>
        <v>0</v>
      </c>
    </row>
    <row r="38" spans="1:38" ht="15.75" customHeight="1">
      <c r="A38" s="40"/>
      <c r="B38" s="190"/>
      <c r="C38" s="190"/>
      <c r="D38" s="190"/>
      <c r="E38" s="189"/>
      <c r="F38" s="41"/>
      <c r="G38" s="41"/>
      <c r="H38" s="41"/>
      <c r="I38" s="41"/>
      <c r="N38" s="1">
        <v>510</v>
      </c>
      <c r="P38" s="25">
        <v>1</v>
      </c>
      <c r="Q38" s="27">
        <v>0.35416666666666669</v>
      </c>
      <c r="R38" s="61">
        <v>3</v>
      </c>
      <c r="S38" s="61">
        <v>9</v>
      </c>
      <c r="T38" s="61">
        <v>3</v>
      </c>
      <c r="U38" s="61">
        <v>9</v>
      </c>
      <c r="V38" s="130">
        <f t="shared" si="0"/>
        <v>7</v>
      </c>
      <c r="W38" s="28">
        <v>2</v>
      </c>
      <c r="X38" s="21">
        <v>0.35416666666666669</v>
      </c>
      <c r="Y38" s="112">
        <v>0</v>
      </c>
      <c r="Z38" s="112" t="s">
        <v>194</v>
      </c>
      <c r="AA38" s="112">
        <v>0</v>
      </c>
      <c r="AB38" s="112" t="s">
        <v>194</v>
      </c>
      <c r="AC38" s="130">
        <f t="shared" si="1"/>
        <v>0</v>
      </c>
    </row>
    <row r="39" spans="1:38" ht="15.75" customHeight="1">
      <c r="A39" s="40"/>
      <c r="B39" s="188" t="s">
        <v>67</v>
      </c>
      <c r="C39" s="188"/>
      <c r="D39" s="188"/>
      <c r="E39" s="189">
        <f>SUM(E35:E38)</f>
        <v>7.61</v>
      </c>
      <c r="F39" s="40"/>
      <c r="G39" s="40"/>
      <c r="H39" s="40"/>
      <c r="I39" s="40"/>
      <c r="N39" s="1">
        <v>540</v>
      </c>
      <c r="P39" s="25">
        <v>1</v>
      </c>
      <c r="Q39" s="27">
        <v>0.375</v>
      </c>
      <c r="R39" s="61">
        <v>4</v>
      </c>
      <c r="S39" s="61">
        <v>9</v>
      </c>
      <c r="T39" s="61">
        <v>4</v>
      </c>
      <c r="U39" s="61">
        <v>9</v>
      </c>
      <c r="V39" s="130">
        <f t="shared" si="0"/>
        <v>7</v>
      </c>
      <c r="W39" s="28">
        <v>2</v>
      </c>
      <c r="X39" s="21">
        <v>0.375</v>
      </c>
      <c r="Y39" s="112">
        <v>0</v>
      </c>
      <c r="Z39" s="112" t="s">
        <v>194</v>
      </c>
      <c r="AA39" s="112">
        <v>0</v>
      </c>
      <c r="AB39" s="112" t="s">
        <v>194</v>
      </c>
      <c r="AC39" s="130">
        <f t="shared" si="1"/>
        <v>0</v>
      </c>
    </row>
    <row r="40" spans="1:38" ht="15.75" customHeight="1">
      <c r="A40" s="40"/>
      <c r="B40" s="188"/>
      <c r="C40" s="188"/>
      <c r="D40" s="188"/>
      <c r="E40" s="189"/>
      <c r="F40" s="40"/>
      <c r="G40" s="40"/>
      <c r="H40" s="40"/>
      <c r="I40" s="40"/>
      <c r="L40" s="8"/>
      <c r="N40" s="1">
        <v>570</v>
      </c>
      <c r="P40" s="25">
        <v>1</v>
      </c>
      <c r="Q40" s="27">
        <v>0.39583333333333331</v>
      </c>
      <c r="R40" s="61">
        <v>3</v>
      </c>
      <c r="S40" s="61">
        <v>9</v>
      </c>
      <c r="T40" s="61">
        <v>3</v>
      </c>
      <c r="U40" s="61">
        <v>9</v>
      </c>
      <c r="V40" s="130">
        <f t="shared" si="0"/>
        <v>5</v>
      </c>
      <c r="W40" s="28">
        <v>2</v>
      </c>
      <c r="X40" s="21">
        <v>0.39583333333333331</v>
      </c>
      <c r="Y40" s="112">
        <v>0</v>
      </c>
      <c r="Z40" s="112" t="s">
        <v>194</v>
      </c>
      <c r="AA40" s="112">
        <v>0</v>
      </c>
      <c r="AB40" s="112" t="s">
        <v>194</v>
      </c>
      <c r="AC40" s="130">
        <f t="shared" si="1"/>
        <v>0</v>
      </c>
    </row>
    <row r="41" spans="1:38" ht="15.75" customHeight="1">
      <c r="A41" s="40"/>
      <c r="B41" s="188"/>
      <c r="C41" s="188"/>
      <c r="D41" s="188"/>
      <c r="E41" s="191"/>
      <c r="F41" s="42"/>
      <c r="G41" s="42"/>
      <c r="H41" s="42"/>
      <c r="I41" s="42"/>
      <c r="N41" s="1">
        <v>600</v>
      </c>
      <c r="P41" s="25">
        <v>1</v>
      </c>
      <c r="Q41" s="27">
        <v>0.41666666666666669</v>
      </c>
      <c r="R41" s="61">
        <v>2</v>
      </c>
      <c r="S41" s="61" t="s">
        <v>196</v>
      </c>
      <c r="T41" s="61">
        <v>2</v>
      </c>
      <c r="U41" s="61" t="s">
        <v>196</v>
      </c>
      <c r="V41" s="130">
        <f t="shared" si="0"/>
        <v>5</v>
      </c>
      <c r="W41" s="28">
        <v>2</v>
      </c>
      <c r="X41" s="21">
        <v>0.41666666666666669</v>
      </c>
      <c r="Y41" s="112">
        <v>0</v>
      </c>
      <c r="Z41" s="112" t="s">
        <v>194</v>
      </c>
      <c r="AA41" s="112">
        <v>0</v>
      </c>
      <c r="AB41" s="112" t="s">
        <v>194</v>
      </c>
      <c r="AC41" s="130">
        <f t="shared" si="1"/>
        <v>0</v>
      </c>
    </row>
    <row r="42" spans="1:38" ht="15.75" customHeight="1">
      <c r="A42" s="40"/>
      <c r="B42" s="188"/>
      <c r="C42" s="188"/>
      <c r="D42" s="188"/>
      <c r="E42" s="191"/>
      <c r="F42" s="40"/>
      <c r="G42" s="40"/>
      <c r="H42" s="40"/>
      <c r="I42" s="40"/>
      <c r="N42" s="1">
        <v>630</v>
      </c>
      <c r="P42" s="25">
        <v>1</v>
      </c>
      <c r="Q42" s="27">
        <v>0.4375</v>
      </c>
      <c r="R42" s="61">
        <v>3</v>
      </c>
      <c r="S42" s="61" t="s">
        <v>196</v>
      </c>
      <c r="T42" s="61">
        <v>3</v>
      </c>
      <c r="U42" s="61" t="s">
        <v>196</v>
      </c>
      <c r="V42" s="130">
        <f t="shared" si="0"/>
        <v>5</v>
      </c>
      <c r="W42" s="28">
        <v>2</v>
      </c>
      <c r="X42" s="21">
        <v>0.4375</v>
      </c>
      <c r="Y42" s="112">
        <v>0</v>
      </c>
      <c r="Z42" s="112" t="s">
        <v>194</v>
      </c>
      <c r="AA42" s="112">
        <v>0</v>
      </c>
      <c r="AB42" s="112" t="s">
        <v>194</v>
      </c>
      <c r="AC42" s="130">
        <f t="shared" si="1"/>
        <v>0</v>
      </c>
    </row>
    <row r="43" spans="1:38" ht="15.75" customHeight="1">
      <c r="A43" s="40"/>
      <c r="B43" s="40"/>
      <c r="C43" s="40"/>
      <c r="D43" s="40"/>
      <c r="E43" s="40"/>
      <c r="F43" s="40"/>
      <c r="G43" s="40"/>
      <c r="H43" s="40"/>
      <c r="I43" s="40"/>
      <c r="N43" s="1">
        <v>660</v>
      </c>
      <c r="P43" s="25">
        <v>1</v>
      </c>
      <c r="Q43" s="27">
        <v>0.45833333333333298</v>
      </c>
      <c r="R43" s="61">
        <v>2</v>
      </c>
      <c r="S43" s="61" t="s">
        <v>196</v>
      </c>
      <c r="T43" s="61">
        <v>2</v>
      </c>
      <c r="U43" s="61" t="s">
        <v>196</v>
      </c>
      <c r="V43" s="130">
        <f t="shared" si="0"/>
        <v>4</v>
      </c>
      <c r="W43" s="28">
        <v>2</v>
      </c>
      <c r="X43" s="21">
        <v>0.45833333333333298</v>
      </c>
      <c r="Y43" s="112">
        <v>0</v>
      </c>
      <c r="Z43" s="112" t="s">
        <v>194</v>
      </c>
      <c r="AA43" s="112">
        <v>0</v>
      </c>
      <c r="AB43" s="112" t="s">
        <v>194</v>
      </c>
      <c r="AC43" s="130">
        <f t="shared" si="1"/>
        <v>0</v>
      </c>
    </row>
    <row r="44" spans="1:38" ht="15.75" customHeight="1">
      <c r="A44" s="40"/>
      <c r="B44" s="40"/>
      <c r="C44" s="40"/>
      <c r="D44" s="40"/>
      <c r="E44" s="40"/>
      <c r="F44" s="40"/>
      <c r="G44" s="40"/>
      <c r="H44" s="40"/>
      <c r="I44" s="40"/>
      <c r="N44" s="1">
        <v>690</v>
      </c>
      <c r="P44" s="25">
        <v>1</v>
      </c>
      <c r="Q44" s="27">
        <v>0.47916666666666702</v>
      </c>
      <c r="R44" s="61">
        <v>2</v>
      </c>
      <c r="S44" s="61" t="s">
        <v>197</v>
      </c>
      <c r="T44" s="61">
        <v>2</v>
      </c>
      <c r="U44" s="61" t="s">
        <v>197</v>
      </c>
      <c r="V44" s="130">
        <f t="shared" si="0"/>
        <v>4</v>
      </c>
      <c r="W44" s="28">
        <v>2</v>
      </c>
      <c r="X44" s="21">
        <v>0.47916666666666702</v>
      </c>
      <c r="Y44" s="112">
        <v>0</v>
      </c>
      <c r="Z44" s="112" t="s">
        <v>194</v>
      </c>
      <c r="AA44" s="112">
        <v>0</v>
      </c>
      <c r="AB44" s="112" t="s">
        <v>194</v>
      </c>
      <c r="AC44" s="130">
        <f t="shared" si="1"/>
        <v>0</v>
      </c>
    </row>
    <row r="45" spans="1:38" ht="15.75" customHeight="1">
      <c r="A45" s="40"/>
      <c r="B45" s="40"/>
      <c r="C45" s="40"/>
      <c r="D45" s="40"/>
      <c r="E45" s="40"/>
      <c r="F45" s="40"/>
      <c r="G45" s="40"/>
      <c r="H45" s="40"/>
      <c r="I45" s="40"/>
      <c r="N45" s="1">
        <v>720</v>
      </c>
      <c r="P45" s="25">
        <v>1</v>
      </c>
      <c r="Q45" s="27">
        <v>0.5</v>
      </c>
      <c r="R45" s="61">
        <v>2</v>
      </c>
      <c r="S45" s="61" t="s">
        <v>197</v>
      </c>
      <c r="T45" s="61">
        <v>2</v>
      </c>
      <c r="U45" s="61" t="s">
        <v>197</v>
      </c>
      <c r="V45" s="130">
        <f t="shared" si="0"/>
        <v>4</v>
      </c>
      <c r="W45" s="28">
        <v>2</v>
      </c>
      <c r="X45" s="21">
        <v>0.5</v>
      </c>
      <c r="Y45" s="112">
        <v>0</v>
      </c>
      <c r="Z45" s="112" t="s">
        <v>194</v>
      </c>
      <c r="AA45" s="112">
        <v>0</v>
      </c>
      <c r="AB45" s="112" t="s">
        <v>194</v>
      </c>
      <c r="AC45" s="130">
        <f t="shared" si="1"/>
        <v>0</v>
      </c>
    </row>
    <row r="46" spans="1:38" ht="15.75" customHeight="1">
      <c r="A46" s="40"/>
      <c r="B46" s="40"/>
      <c r="C46" s="40"/>
      <c r="D46" s="40"/>
      <c r="E46" s="40"/>
      <c r="F46" s="40"/>
      <c r="G46" s="40"/>
      <c r="H46" s="40"/>
      <c r="I46" s="40"/>
      <c r="N46" s="1">
        <v>750</v>
      </c>
      <c r="P46" s="25">
        <v>1</v>
      </c>
      <c r="Q46" s="27">
        <v>0.52083333333333337</v>
      </c>
      <c r="R46" s="61">
        <v>2</v>
      </c>
      <c r="S46" s="61" t="s">
        <v>197</v>
      </c>
      <c r="T46" s="61">
        <v>2</v>
      </c>
      <c r="U46" s="61" t="s">
        <v>197</v>
      </c>
      <c r="V46" s="130">
        <f t="shared" si="0"/>
        <v>4</v>
      </c>
      <c r="W46" s="28">
        <v>2</v>
      </c>
      <c r="X46" s="21">
        <v>0.52083333333333337</v>
      </c>
      <c r="Y46" s="112">
        <v>0</v>
      </c>
      <c r="Z46" s="112" t="s">
        <v>194</v>
      </c>
      <c r="AA46" s="112">
        <v>0</v>
      </c>
      <c r="AB46" s="112" t="s">
        <v>194</v>
      </c>
      <c r="AC46" s="130">
        <f t="shared" si="1"/>
        <v>0</v>
      </c>
    </row>
    <row r="47" spans="1:38" ht="15.75" customHeight="1">
      <c r="A47" s="40"/>
      <c r="B47" s="40"/>
      <c r="C47" s="40"/>
      <c r="D47" s="40"/>
      <c r="E47" s="40"/>
      <c r="F47" s="40"/>
      <c r="G47" s="40"/>
      <c r="H47" s="40"/>
      <c r="I47" s="40"/>
      <c r="N47" s="1">
        <v>780</v>
      </c>
      <c r="P47" s="25">
        <v>1</v>
      </c>
      <c r="Q47" s="27">
        <v>0.54166666666666663</v>
      </c>
      <c r="R47" s="61">
        <v>2</v>
      </c>
      <c r="S47" s="61" t="s">
        <v>197</v>
      </c>
      <c r="T47" s="61">
        <v>2</v>
      </c>
      <c r="U47" s="61" t="s">
        <v>197</v>
      </c>
      <c r="V47" s="130">
        <f t="shared" si="0"/>
        <v>4</v>
      </c>
      <c r="W47" s="28">
        <v>2</v>
      </c>
      <c r="X47" s="21">
        <v>0.54166666666666663</v>
      </c>
      <c r="Y47" s="112">
        <v>0</v>
      </c>
      <c r="Z47" s="112" t="s">
        <v>194</v>
      </c>
      <c r="AA47" s="112">
        <v>0</v>
      </c>
      <c r="AB47" s="112" t="s">
        <v>194</v>
      </c>
      <c r="AC47" s="130">
        <f t="shared" si="1"/>
        <v>0</v>
      </c>
    </row>
    <row r="48" spans="1:38" ht="15.75" customHeight="1">
      <c r="A48" s="40"/>
      <c r="B48" s="40"/>
      <c r="C48" s="40"/>
      <c r="D48" s="40"/>
      <c r="E48" s="40"/>
      <c r="F48" s="40"/>
      <c r="G48" s="40"/>
      <c r="H48" s="40"/>
      <c r="I48" s="40"/>
      <c r="N48" s="1">
        <v>810</v>
      </c>
      <c r="P48" s="25">
        <v>1</v>
      </c>
      <c r="Q48" s="27">
        <v>0.5625</v>
      </c>
      <c r="R48" s="61">
        <v>2</v>
      </c>
      <c r="S48" s="61" t="s">
        <v>197</v>
      </c>
      <c r="T48" s="61">
        <v>2</v>
      </c>
      <c r="U48" s="61" t="s">
        <v>197</v>
      </c>
      <c r="V48" s="130">
        <f t="shared" si="0"/>
        <v>4</v>
      </c>
      <c r="W48" s="28">
        <v>2</v>
      </c>
      <c r="X48" s="21">
        <v>0.5625</v>
      </c>
      <c r="Y48" s="112">
        <v>0</v>
      </c>
      <c r="Z48" s="112" t="s">
        <v>194</v>
      </c>
      <c r="AA48" s="112">
        <v>0</v>
      </c>
      <c r="AB48" s="112" t="s">
        <v>194</v>
      </c>
      <c r="AC48" s="130">
        <f t="shared" si="1"/>
        <v>0</v>
      </c>
    </row>
    <row r="49" spans="1:34" ht="15.75" customHeight="1">
      <c r="A49" s="40"/>
      <c r="B49" s="40"/>
      <c r="C49" s="40"/>
      <c r="D49" s="40"/>
      <c r="E49" s="40"/>
      <c r="F49" s="40"/>
      <c r="G49" s="40"/>
      <c r="H49" s="40"/>
      <c r="I49" s="40"/>
      <c r="N49" s="1">
        <v>840</v>
      </c>
      <c r="P49" s="25">
        <v>1</v>
      </c>
      <c r="Q49" s="27">
        <v>0.58333333333333337</v>
      </c>
      <c r="R49" s="61">
        <v>2</v>
      </c>
      <c r="S49" s="61" t="s">
        <v>197</v>
      </c>
      <c r="T49" s="61">
        <v>2</v>
      </c>
      <c r="U49" s="61" t="s">
        <v>197</v>
      </c>
      <c r="V49" s="130">
        <f t="shared" si="0"/>
        <v>4</v>
      </c>
      <c r="W49" s="28">
        <v>2</v>
      </c>
      <c r="X49" s="21">
        <v>0.58333333333333337</v>
      </c>
      <c r="Y49" s="112">
        <v>0</v>
      </c>
      <c r="Z49" s="112" t="s">
        <v>194</v>
      </c>
      <c r="AA49" s="112">
        <v>0</v>
      </c>
      <c r="AB49" s="112" t="s">
        <v>194</v>
      </c>
      <c r="AC49" s="130">
        <f t="shared" si="1"/>
        <v>0</v>
      </c>
      <c r="AH49" s="1"/>
    </row>
    <row r="50" spans="1:34" ht="15.75" customHeight="1">
      <c r="A50" s="40"/>
      <c r="B50" s="40"/>
      <c r="C50" s="40"/>
      <c r="D50" s="40"/>
      <c r="E50" s="40"/>
      <c r="F50" s="40"/>
      <c r="G50" s="40"/>
      <c r="H50" s="40"/>
      <c r="I50" s="40"/>
      <c r="N50" s="1">
        <v>870</v>
      </c>
      <c r="P50" s="25">
        <v>1</v>
      </c>
      <c r="Q50" s="27">
        <v>0.60416666666666663</v>
      </c>
      <c r="R50" s="61">
        <v>2</v>
      </c>
      <c r="S50" s="61" t="s">
        <v>197</v>
      </c>
      <c r="T50" s="61">
        <v>2</v>
      </c>
      <c r="U50" s="61" t="s">
        <v>197</v>
      </c>
      <c r="V50" s="130">
        <f t="shared" si="0"/>
        <v>4</v>
      </c>
      <c r="W50" s="28">
        <v>2</v>
      </c>
      <c r="X50" s="21">
        <v>0.60416666666666663</v>
      </c>
      <c r="Y50" s="112">
        <v>0</v>
      </c>
      <c r="Z50" s="112" t="s">
        <v>194</v>
      </c>
      <c r="AA50" s="112">
        <v>0</v>
      </c>
      <c r="AB50" s="112" t="s">
        <v>194</v>
      </c>
      <c r="AC50" s="130">
        <f t="shared" si="1"/>
        <v>0</v>
      </c>
      <c r="AH50" s="1"/>
    </row>
    <row r="51" spans="1:34" ht="15.75" customHeight="1">
      <c r="A51" s="40"/>
      <c r="B51" s="40"/>
      <c r="C51" s="40"/>
      <c r="D51" s="40"/>
      <c r="E51" s="40"/>
      <c r="F51" s="40"/>
      <c r="G51" s="40"/>
      <c r="H51" s="40"/>
      <c r="I51" s="40"/>
      <c r="N51" s="1">
        <v>900</v>
      </c>
      <c r="P51" s="25">
        <v>1</v>
      </c>
      <c r="Q51" s="27">
        <v>0.625</v>
      </c>
      <c r="R51" s="61">
        <v>2</v>
      </c>
      <c r="S51" s="61" t="s">
        <v>196</v>
      </c>
      <c r="T51" s="61">
        <v>2</v>
      </c>
      <c r="U51" s="61" t="s">
        <v>196</v>
      </c>
      <c r="V51" s="130">
        <f t="shared" si="0"/>
        <v>5</v>
      </c>
      <c r="W51" s="28">
        <v>2</v>
      </c>
      <c r="X51" s="21">
        <v>0.625</v>
      </c>
      <c r="Y51" s="112">
        <v>0</v>
      </c>
      <c r="Z51" s="112" t="s">
        <v>194</v>
      </c>
      <c r="AA51" s="112">
        <v>0</v>
      </c>
      <c r="AB51" s="112" t="s">
        <v>194</v>
      </c>
      <c r="AC51" s="130">
        <f t="shared" si="1"/>
        <v>0</v>
      </c>
      <c r="AH51" s="1"/>
    </row>
    <row r="52" spans="1:34" ht="15.75" customHeight="1">
      <c r="A52" s="40"/>
      <c r="B52" s="40"/>
      <c r="C52" s="40"/>
      <c r="D52" s="40"/>
      <c r="E52" s="40"/>
      <c r="F52" s="40"/>
      <c r="G52" s="40"/>
      <c r="H52" s="40"/>
      <c r="I52" s="40"/>
      <c r="N52" s="1">
        <v>930</v>
      </c>
      <c r="P52" s="25">
        <v>1</v>
      </c>
      <c r="Q52" s="27">
        <v>0.64583333333333337</v>
      </c>
      <c r="R52" s="61">
        <v>3</v>
      </c>
      <c r="S52" s="61" t="s">
        <v>196</v>
      </c>
      <c r="T52" s="61">
        <v>3</v>
      </c>
      <c r="U52" s="61" t="s">
        <v>196</v>
      </c>
      <c r="V52" s="130">
        <f t="shared" si="0"/>
        <v>5</v>
      </c>
      <c r="W52" s="28">
        <v>2</v>
      </c>
      <c r="X52" s="21">
        <v>0.64583333333333337</v>
      </c>
      <c r="Y52" s="112">
        <v>0</v>
      </c>
      <c r="Z52" s="112" t="s">
        <v>194</v>
      </c>
      <c r="AA52" s="112">
        <v>0</v>
      </c>
      <c r="AB52" s="112" t="s">
        <v>194</v>
      </c>
      <c r="AC52" s="130">
        <f t="shared" si="1"/>
        <v>0</v>
      </c>
      <c r="AH52" s="1"/>
    </row>
    <row r="53" spans="1:34" ht="15.75" customHeight="1">
      <c r="A53" s="40"/>
      <c r="B53" s="40"/>
      <c r="C53" s="40"/>
      <c r="D53" s="40"/>
      <c r="E53" s="40"/>
      <c r="F53" s="40"/>
      <c r="G53" s="40"/>
      <c r="H53" s="40"/>
      <c r="I53" s="40"/>
      <c r="N53" s="1">
        <v>960</v>
      </c>
      <c r="P53" s="25">
        <v>1</v>
      </c>
      <c r="Q53" s="27">
        <v>0.66666666666666663</v>
      </c>
      <c r="R53" s="61">
        <v>2</v>
      </c>
      <c r="S53" s="61" t="s">
        <v>196</v>
      </c>
      <c r="T53" s="61">
        <v>2</v>
      </c>
      <c r="U53" s="61" t="s">
        <v>196</v>
      </c>
      <c r="V53" s="130">
        <f t="shared" si="0"/>
        <v>6</v>
      </c>
      <c r="W53" s="28">
        <v>2</v>
      </c>
      <c r="X53" s="21">
        <v>0.66666666666666663</v>
      </c>
      <c r="Y53" s="112">
        <v>0</v>
      </c>
      <c r="Z53" s="112" t="s">
        <v>194</v>
      </c>
      <c r="AA53" s="112">
        <v>0</v>
      </c>
      <c r="AB53" s="112" t="s">
        <v>194</v>
      </c>
      <c r="AC53" s="130">
        <f t="shared" si="1"/>
        <v>0</v>
      </c>
      <c r="AH53" s="1"/>
    </row>
    <row r="54" spans="1:34" ht="15.75" customHeight="1">
      <c r="A54" s="40"/>
      <c r="B54" s="40"/>
      <c r="C54" s="40"/>
      <c r="D54" s="40"/>
      <c r="E54" s="40"/>
      <c r="F54" s="40"/>
      <c r="G54" s="40"/>
      <c r="H54" s="40"/>
      <c r="I54" s="40"/>
      <c r="N54" s="1">
        <v>990</v>
      </c>
      <c r="P54" s="107">
        <v>1</v>
      </c>
      <c r="Q54" s="27">
        <v>0.6875</v>
      </c>
      <c r="R54" s="112">
        <v>4</v>
      </c>
      <c r="S54" s="112">
        <v>9</v>
      </c>
      <c r="T54" s="61">
        <v>4</v>
      </c>
      <c r="U54" s="61">
        <v>9</v>
      </c>
      <c r="V54" s="130">
        <f t="shared" si="0"/>
        <v>7</v>
      </c>
      <c r="W54" s="28">
        <v>2</v>
      </c>
      <c r="X54" s="21">
        <v>0.6875</v>
      </c>
      <c r="Y54" s="112">
        <v>0</v>
      </c>
      <c r="Z54" s="112" t="s">
        <v>194</v>
      </c>
      <c r="AA54" s="112">
        <v>0</v>
      </c>
      <c r="AB54" s="112" t="s">
        <v>194</v>
      </c>
      <c r="AC54" s="130">
        <f t="shared" si="1"/>
        <v>0</v>
      </c>
      <c r="AH54" s="1"/>
    </row>
    <row r="55" spans="1:34" ht="15.75" customHeight="1">
      <c r="A55" s="40"/>
      <c r="B55" s="40"/>
      <c r="C55" s="40"/>
      <c r="D55" s="40"/>
      <c r="E55" s="40"/>
      <c r="F55" s="40"/>
      <c r="G55" s="40"/>
      <c r="H55" s="40"/>
      <c r="I55" s="40"/>
      <c r="N55" s="1">
        <v>1020</v>
      </c>
      <c r="P55" s="107">
        <v>1</v>
      </c>
      <c r="Q55" s="27">
        <v>0.70833333333333337</v>
      </c>
      <c r="R55" s="112">
        <v>3</v>
      </c>
      <c r="S55" s="112">
        <v>9</v>
      </c>
      <c r="T55" s="61">
        <v>3</v>
      </c>
      <c r="U55" s="61">
        <v>9</v>
      </c>
      <c r="V55" s="130">
        <f t="shared" si="0"/>
        <v>7</v>
      </c>
      <c r="W55" s="28">
        <v>2</v>
      </c>
      <c r="X55" s="21">
        <v>0.70833333333333337</v>
      </c>
      <c r="Y55" s="112">
        <v>0</v>
      </c>
      <c r="Z55" s="112" t="s">
        <v>194</v>
      </c>
      <c r="AA55" s="112">
        <v>0</v>
      </c>
      <c r="AB55" s="112" t="s">
        <v>194</v>
      </c>
      <c r="AC55" s="130">
        <f t="shared" si="1"/>
        <v>0</v>
      </c>
      <c r="AH55" s="1"/>
    </row>
    <row r="56" spans="1:34" ht="15.75" customHeight="1">
      <c r="A56" s="40"/>
      <c r="B56" s="40"/>
      <c r="C56" s="40"/>
      <c r="D56" s="40"/>
      <c r="E56" s="40"/>
      <c r="F56" s="40"/>
      <c r="G56" s="40"/>
      <c r="H56" s="40"/>
      <c r="I56" s="40"/>
      <c r="N56" s="1">
        <v>1050</v>
      </c>
      <c r="P56" s="107">
        <v>1</v>
      </c>
      <c r="Q56" s="27">
        <v>0.72916666666666663</v>
      </c>
      <c r="R56" s="112">
        <v>4</v>
      </c>
      <c r="S56" s="112">
        <v>9</v>
      </c>
      <c r="T56" s="61">
        <v>4</v>
      </c>
      <c r="U56" s="61">
        <v>9</v>
      </c>
      <c r="V56" s="130">
        <f t="shared" si="0"/>
        <v>7</v>
      </c>
      <c r="W56" s="28">
        <v>2</v>
      </c>
      <c r="X56" s="21">
        <v>0.72916666666666663</v>
      </c>
      <c r="Y56" s="112">
        <v>0</v>
      </c>
      <c r="Z56" s="112" t="s">
        <v>194</v>
      </c>
      <c r="AA56" s="112">
        <v>0</v>
      </c>
      <c r="AB56" s="112" t="s">
        <v>194</v>
      </c>
      <c r="AC56" s="130">
        <f t="shared" si="1"/>
        <v>0</v>
      </c>
      <c r="AH56" s="1"/>
    </row>
    <row r="57" spans="1:34" ht="15.75" customHeight="1">
      <c r="A57" s="40"/>
      <c r="B57" s="40"/>
      <c r="C57" s="40"/>
      <c r="D57" s="40"/>
      <c r="E57" s="40"/>
      <c r="F57" s="40"/>
      <c r="G57" s="40"/>
      <c r="H57" s="40"/>
      <c r="I57" s="40"/>
      <c r="N57" s="1">
        <v>1080</v>
      </c>
      <c r="P57" s="107">
        <v>1</v>
      </c>
      <c r="Q57" s="27">
        <v>0.75</v>
      </c>
      <c r="R57" s="112">
        <v>3</v>
      </c>
      <c r="S57" s="112">
        <v>9</v>
      </c>
      <c r="T57" s="61">
        <v>3</v>
      </c>
      <c r="U57" s="61">
        <v>9</v>
      </c>
      <c r="V57" s="130">
        <f t="shared" si="0"/>
        <v>7</v>
      </c>
      <c r="W57" s="28">
        <v>2</v>
      </c>
      <c r="X57" s="21">
        <v>0.75</v>
      </c>
      <c r="Y57" s="112">
        <v>0</v>
      </c>
      <c r="Z57" s="112" t="s">
        <v>194</v>
      </c>
      <c r="AA57" s="112">
        <v>0</v>
      </c>
      <c r="AB57" s="112" t="s">
        <v>194</v>
      </c>
      <c r="AC57" s="130">
        <f t="shared" si="1"/>
        <v>0</v>
      </c>
      <c r="AH57" s="1"/>
    </row>
    <row r="58" spans="1:34" ht="15.75" customHeight="1">
      <c r="A58" s="40"/>
      <c r="B58" s="40"/>
      <c r="C58" s="40"/>
      <c r="D58" s="40"/>
      <c r="E58" s="40"/>
      <c r="F58" s="40"/>
      <c r="G58" s="40"/>
      <c r="H58" s="40"/>
      <c r="I58" s="40"/>
      <c r="N58" s="1">
        <v>1110</v>
      </c>
      <c r="P58" s="107">
        <v>1</v>
      </c>
      <c r="Q58" s="27">
        <v>0.77083333333333337</v>
      </c>
      <c r="R58" s="112">
        <v>4</v>
      </c>
      <c r="S58" s="112">
        <v>9</v>
      </c>
      <c r="T58" s="61">
        <v>4</v>
      </c>
      <c r="U58" s="61">
        <v>9</v>
      </c>
      <c r="V58" s="130">
        <f t="shared" si="0"/>
        <v>7</v>
      </c>
      <c r="W58" s="28">
        <v>2</v>
      </c>
      <c r="X58" s="21">
        <v>0.77083333333333337</v>
      </c>
      <c r="Y58" s="112">
        <v>0</v>
      </c>
      <c r="Z58" s="112" t="s">
        <v>194</v>
      </c>
      <c r="AA58" s="112">
        <v>0</v>
      </c>
      <c r="AB58" s="112" t="s">
        <v>194</v>
      </c>
      <c r="AC58" s="130">
        <f t="shared" si="1"/>
        <v>0</v>
      </c>
      <c r="AH58" s="1"/>
    </row>
    <row r="59" spans="1:34" ht="15.75" customHeight="1">
      <c r="A59" s="40"/>
      <c r="B59" s="40"/>
      <c r="C59" s="40"/>
      <c r="D59" s="40"/>
      <c r="E59" s="40"/>
      <c r="F59" s="40"/>
      <c r="G59" s="40"/>
      <c r="H59" s="40"/>
      <c r="I59" s="40"/>
      <c r="N59" s="1">
        <v>1140</v>
      </c>
      <c r="P59" s="107">
        <v>1</v>
      </c>
      <c r="Q59" s="27">
        <v>0.79166666666666663</v>
      </c>
      <c r="R59" s="112">
        <v>3</v>
      </c>
      <c r="S59" s="112">
        <v>9</v>
      </c>
      <c r="T59" s="61">
        <v>3</v>
      </c>
      <c r="U59" s="61">
        <v>9</v>
      </c>
      <c r="V59" s="130">
        <f t="shared" si="0"/>
        <v>4</v>
      </c>
      <c r="W59" s="28">
        <v>2</v>
      </c>
      <c r="X59" s="21">
        <v>0.79166666666666663</v>
      </c>
      <c r="Y59" s="112">
        <v>0</v>
      </c>
      <c r="Z59" s="112" t="s">
        <v>194</v>
      </c>
      <c r="AA59" s="112">
        <v>0</v>
      </c>
      <c r="AB59" s="112" t="s">
        <v>194</v>
      </c>
      <c r="AC59" s="130">
        <f t="shared" si="1"/>
        <v>0</v>
      </c>
      <c r="AH59" s="1"/>
    </row>
    <row r="60" spans="1:34" ht="15.75" customHeight="1">
      <c r="A60" s="40"/>
      <c r="B60" s="40"/>
      <c r="C60" s="40"/>
      <c r="D60" s="40"/>
      <c r="E60" s="41"/>
      <c r="F60" s="41"/>
      <c r="G60" s="41"/>
      <c r="H60" s="41"/>
      <c r="I60" s="41"/>
      <c r="N60" s="1">
        <v>1170</v>
      </c>
      <c r="P60" s="25">
        <v>1</v>
      </c>
      <c r="Q60" s="27">
        <v>0.8125</v>
      </c>
      <c r="R60" s="61">
        <v>1</v>
      </c>
      <c r="S60" s="61" t="s">
        <v>195</v>
      </c>
      <c r="T60" s="61">
        <v>1</v>
      </c>
      <c r="U60" s="61" t="s">
        <v>195</v>
      </c>
      <c r="V60" s="130">
        <f t="shared" si="0"/>
        <v>2</v>
      </c>
      <c r="W60" s="28">
        <v>2</v>
      </c>
      <c r="X60" s="21">
        <v>0.8125</v>
      </c>
      <c r="Y60" s="112">
        <v>0</v>
      </c>
      <c r="Z60" s="112" t="s">
        <v>194</v>
      </c>
      <c r="AA60" s="112">
        <v>0</v>
      </c>
      <c r="AB60" s="112" t="s">
        <v>194</v>
      </c>
      <c r="AC60" s="130">
        <f t="shared" si="1"/>
        <v>0</v>
      </c>
      <c r="AH60" s="1"/>
    </row>
    <row r="61" spans="1:34" ht="15.75" customHeight="1">
      <c r="A61" s="40"/>
      <c r="B61" s="40"/>
      <c r="C61" s="40"/>
      <c r="D61" s="40"/>
      <c r="E61" s="40"/>
      <c r="F61" s="40"/>
      <c r="G61" s="40"/>
      <c r="H61" s="40"/>
      <c r="I61" s="40"/>
      <c r="N61" s="1">
        <v>1200</v>
      </c>
      <c r="P61" s="25">
        <v>1</v>
      </c>
      <c r="Q61" s="27">
        <v>0.83333333333333337</v>
      </c>
      <c r="R61" s="61">
        <v>1</v>
      </c>
      <c r="S61" s="61" t="s">
        <v>195</v>
      </c>
      <c r="T61" s="61">
        <v>1</v>
      </c>
      <c r="U61" s="61" t="s">
        <v>195</v>
      </c>
      <c r="V61" s="130">
        <f t="shared" si="0"/>
        <v>2</v>
      </c>
      <c r="W61" s="28">
        <v>2</v>
      </c>
      <c r="X61" s="21">
        <v>0.83333333333333337</v>
      </c>
      <c r="Y61" s="112">
        <v>0</v>
      </c>
      <c r="Z61" s="112" t="s">
        <v>194</v>
      </c>
      <c r="AA61" s="112">
        <v>0</v>
      </c>
      <c r="AB61" s="112" t="s">
        <v>194</v>
      </c>
      <c r="AC61" s="130">
        <f t="shared" si="1"/>
        <v>0</v>
      </c>
      <c r="AH61" s="1"/>
    </row>
    <row r="62" spans="1:34" ht="15.75" customHeight="1">
      <c r="A62" s="40"/>
      <c r="B62" s="40"/>
      <c r="C62" s="40"/>
      <c r="D62" s="42"/>
      <c r="E62" s="42"/>
      <c r="F62" s="42"/>
      <c r="G62" s="42"/>
      <c r="H62" s="42"/>
      <c r="I62" s="42"/>
      <c r="N62" s="1">
        <v>1230</v>
      </c>
      <c r="P62" s="25">
        <v>1</v>
      </c>
      <c r="Q62" s="27">
        <v>0.85416666666666663</v>
      </c>
      <c r="R62" s="61">
        <v>1</v>
      </c>
      <c r="S62" s="61" t="s">
        <v>195</v>
      </c>
      <c r="T62" s="61">
        <v>1</v>
      </c>
      <c r="U62" s="61" t="s">
        <v>195</v>
      </c>
      <c r="V62" s="130">
        <f t="shared" si="0"/>
        <v>1</v>
      </c>
      <c r="W62" s="28">
        <v>2</v>
      </c>
      <c r="X62" s="21">
        <v>0.85416666666666663</v>
      </c>
      <c r="Y62" s="112">
        <v>0</v>
      </c>
      <c r="Z62" s="112" t="s">
        <v>194</v>
      </c>
      <c r="AA62" s="112">
        <v>0</v>
      </c>
      <c r="AB62" s="112" t="s">
        <v>194</v>
      </c>
      <c r="AC62" s="130">
        <f t="shared" si="1"/>
        <v>0</v>
      </c>
      <c r="AH62" s="1"/>
    </row>
    <row r="63" spans="1:34" ht="15.75" customHeight="1">
      <c r="A63" s="40"/>
      <c r="B63" s="40"/>
      <c r="C63" s="40"/>
      <c r="D63" s="41"/>
      <c r="E63" s="41"/>
      <c r="F63" s="41"/>
      <c r="G63" s="41"/>
      <c r="H63" s="41"/>
      <c r="I63" s="41"/>
      <c r="N63" s="1">
        <v>1260</v>
      </c>
      <c r="P63" s="25">
        <v>1</v>
      </c>
      <c r="Q63" s="27">
        <v>0.875</v>
      </c>
      <c r="R63" s="112">
        <v>0</v>
      </c>
      <c r="S63" s="112" t="s">
        <v>194</v>
      </c>
      <c r="T63" s="112">
        <v>0</v>
      </c>
      <c r="U63" s="112" t="s">
        <v>194</v>
      </c>
      <c r="V63" s="130">
        <f t="shared" si="0"/>
        <v>0</v>
      </c>
      <c r="W63" s="28">
        <v>2</v>
      </c>
      <c r="X63" s="21">
        <v>0.875</v>
      </c>
      <c r="Y63" s="112">
        <v>0</v>
      </c>
      <c r="Z63" s="112" t="s">
        <v>194</v>
      </c>
      <c r="AA63" s="112">
        <v>0</v>
      </c>
      <c r="AB63" s="112" t="s">
        <v>194</v>
      </c>
      <c r="AC63" s="130">
        <f t="shared" si="1"/>
        <v>0</v>
      </c>
      <c r="AH63" s="1"/>
    </row>
    <row r="64" spans="1:34" ht="15.75" customHeight="1">
      <c r="A64" s="40"/>
      <c r="B64" s="40"/>
      <c r="C64" s="40"/>
      <c r="D64" s="41"/>
      <c r="E64" s="41"/>
      <c r="F64" s="41"/>
      <c r="G64" s="41"/>
      <c r="H64" s="41"/>
      <c r="I64" s="41"/>
      <c r="N64" s="1">
        <v>1290</v>
      </c>
      <c r="P64" s="25">
        <v>1</v>
      </c>
      <c r="Q64" s="27">
        <v>0.89583333333333304</v>
      </c>
      <c r="R64" s="112">
        <v>0</v>
      </c>
      <c r="S64" s="112" t="s">
        <v>194</v>
      </c>
      <c r="T64" s="112">
        <v>0</v>
      </c>
      <c r="U64" s="112" t="s">
        <v>194</v>
      </c>
      <c r="V64" s="130">
        <f t="shared" si="0"/>
        <v>0</v>
      </c>
      <c r="W64" s="28">
        <v>2</v>
      </c>
      <c r="X64" s="21">
        <v>0.89583333333333304</v>
      </c>
      <c r="Y64" s="112">
        <v>0</v>
      </c>
      <c r="Z64" s="112" t="s">
        <v>194</v>
      </c>
      <c r="AA64" s="112">
        <v>0</v>
      </c>
      <c r="AB64" s="112" t="s">
        <v>194</v>
      </c>
      <c r="AC64" s="130">
        <f t="shared" si="1"/>
        <v>0</v>
      </c>
      <c r="AH64" s="1"/>
    </row>
    <row r="65" spans="1:34" ht="15.75" customHeight="1">
      <c r="A65" s="40"/>
      <c r="B65" s="40"/>
      <c r="C65" s="40"/>
      <c r="D65" s="40"/>
      <c r="E65" s="40"/>
      <c r="F65" s="40"/>
      <c r="G65" s="40"/>
      <c r="H65" s="40"/>
      <c r="I65" s="40"/>
      <c r="N65" s="1">
        <v>1320</v>
      </c>
      <c r="P65" s="25">
        <v>1</v>
      </c>
      <c r="Q65" s="27">
        <v>0.91666666666666663</v>
      </c>
      <c r="R65" s="112">
        <v>0</v>
      </c>
      <c r="S65" s="112" t="s">
        <v>194</v>
      </c>
      <c r="T65" s="112">
        <v>0</v>
      </c>
      <c r="U65" s="112" t="s">
        <v>194</v>
      </c>
      <c r="V65" s="130">
        <f t="shared" si="0"/>
        <v>0</v>
      </c>
      <c r="W65" s="28">
        <v>2</v>
      </c>
      <c r="X65" s="21">
        <v>0.91666666666666663</v>
      </c>
      <c r="Y65" s="112">
        <v>0</v>
      </c>
      <c r="Z65" s="112" t="s">
        <v>194</v>
      </c>
      <c r="AA65" s="112">
        <v>0</v>
      </c>
      <c r="AB65" s="112" t="s">
        <v>194</v>
      </c>
      <c r="AC65" s="130">
        <f t="shared" si="1"/>
        <v>0</v>
      </c>
      <c r="AH65" s="1"/>
    </row>
    <row r="66" spans="1:34" ht="15.75" customHeight="1">
      <c r="A66" s="40"/>
      <c r="B66" s="40"/>
      <c r="C66" s="40"/>
      <c r="D66" s="40"/>
      <c r="E66" s="40"/>
      <c r="F66" s="40"/>
      <c r="G66" s="40"/>
      <c r="H66" s="40"/>
      <c r="I66" s="40"/>
      <c r="N66" s="1">
        <v>1350</v>
      </c>
      <c r="P66" s="25">
        <v>1</v>
      </c>
      <c r="Q66" s="27">
        <v>0.9375</v>
      </c>
      <c r="R66" s="112">
        <v>0</v>
      </c>
      <c r="S66" s="112" t="s">
        <v>194</v>
      </c>
      <c r="T66" s="112">
        <v>0</v>
      </c>
      <c r="U66" s="112" t="s">
        <v>194</v>
      </c>
      <c r="V66" s="130">
        <f t="shared" si="0"/>
        <v>0</v>
      </c>
      <c r="W66" s="28">
        <v>2</v>
      </c>
      <c r="X66" s="21">
        <v>0.9375</v>
      </c>
      <c r="Y66" s="112">
        <v>0</v>
      </c>
      <c r="Z66" s="112" t="s">
        <v>194</v>
      </c>
      <c r="AA66" s="112">
        <v>0</v>
      </c>
      <c r="AB66" s="112" t="s">
        <v>194</v>
      </c>
      <c r="AC66" s="130">
        <f t="shared" si="1"/>
        <v>0</v>
      </c>
      <c r="AH66" s="1"/>
    </row>
    <row r="67" spans="1:34" ht="15.75" customHeight="1">
      <c r="A67" s="40"/>
      <c r="B67" s="40"/>
      <c r="C67" s="40"/>
      <c r="D67" s="40"/>
      <c r="E67" s="40"/>
      <c r="F67" s="40"/>
      <c r="G67" s="40"/>
      <c r="H67" s="40"/>
      <c r="I67" s="40"/>
      <c r="N67" s="1">
        <v>1380</v>
      </c>
      <c r="P67" s="25">
        <v>1</v>
      </c>
      <c r="Q67" s="27">
        <v>0.95833333333333337</v>
      </c>
      <c r="R67" s="61">
        <v>0</v>
      </c>
      <c r="S67" s="61" t="s">
        <v>194</v>
      </c>
      <c r="T67" s="61">
        <v>0</v>
      </c>
      <c r="U67" s="61" t="s">
        <v>194</v>
      </c>
      <c r="V67" s="130">
        <f t="shared" si="0"/>
        <v>0</v>
      </c>
      <c r="W67" s="28">
        <v>2</v>
      </c>
      <c r="X67" s="21">
        <v>0.95833333333333337</v>
      </c>
      <c r="Y67" s="112">
        <v>0</v>
      </c>
      <c r="Z67" s="112" t="s">
        <v>194</v>
      </c>
      <c r="AA67" s="112">
        <v>0</v>
      </c>
      <c r="AB67" s="112" t="s">
        <v>194</v>
      </c>
      <c r="AC67" s="130">
        <f t="shared" si="1"/>
        <v>0</v>
      </c>
      <c r="AH67" s="1"/>
    </row>
    <row r="68" spans="1:34" ht="15.75" customHeight="1">
      <c r="A68" s="40"/>
      <c r="B68" s="40"/>
      <c r="C68" s="40"/>
      <c r="D68" s="40"/>
      <c r="E68" s="40"/>
      <c r="F68" s="40"/>
      <c r="G68" s="40"/>
      <c r="H68" s="40"/>
      <c r="I68" s="40"/>
      <c r="N68" s="1">
        <v>1410</v>
      </c>
      <c r="P68" s="25">
        <v>1</v>
      </c>
      <c r="Q68" s="27">
        <v>0.97916666666666663</v>
      </c>
      <c r="R68" s="61">
        <v>0</v>
      </c>
      <c r="S68" s="61" t="s">
        <v>194</v>
      </c>
      <c r="T68" s="61">
        <v>0</v>
      </c>
      <c r="U68" s="61" t="s">
        <v>194</v>
      </c>
      <c r="V68" s="130">
        <f t="shared" si="0"/>
        <v>0</v>
      </c>
      <c r="W68" s="28">
        <v>2</v>
      </c>
      <c r="X68" s="21">
        <v>0.97916666666666663</v>
      </c>
      <c r="Y68" s="112">
        <v>0</v>
      </c>
      <c r="Z68" s="112" t="s">
        <v>194</v>
      </c>
      <c r="AA68" s="112">
        <v>0</v>
      </c>
      <c r="AB68" s="112" t="s">
        <v>194</v>
      </c>
      <c r="AC68" s="130">
        <f t="shared" si="1"/>
        <v>0</v>
      </c>
      <c r="AH68" s="1"/>
    </row>
    <row r="69" spans="1:34" ht="15.75" customHeight="1">
      <c r="A69" s="40"/>
      <c r="B69" s="40"/>
      <c r="C69" s="40"/>
      <c r="D69" s="40"/>
      <c r="E69" s="40"/>
      <c r="F69" s="40"/>
      <c r="G69" s="40"/>
      <c r="H69" s="40"/>
      <c r="I69" s="40"/>
      <c r="N69" s="1">
        <v>0</v>
      </c>
      <c r="P69" s="25">
        <v>1</v>
      </c>
      <c r="Q69" s="27">
        <v>0</v>
      </c>
      <c r="R69" s="61">
        <v>0</v>
      </c>
      <c r="S69" s="61" t="s">
        <v>194</v>
      </c>
      <c r="T69" s="61">
        <v>0</v>
      </c>
      <c r="U69" s="61" t="s">
        <v>194</v>
      </c>
      <c r="V69" s="130">
        <f t="shared" si="0"/>
        <v>0</v>
      </c>
      <c r="W69" s="28">
        <v>2</v>
      </c>
      <c r="X69" s="21">
        <v>0</v>
      </c>
      <c r="Y69" s="112">
        <v>0</v>
      </c>
      <c r="Z69" s="112" t="s">
        <v>194</v>
      </c>
      <c r="AA69" s="112">
        <v>0</v>
      </c>
      <c r="AB69" s="112" t="s">
        <v>194</v>
      </c>
      <c r="AC69" s="130">
        <f t="shared" si="1"/>
        <v>0</v>
      </c>
      <c r="AH69" s="1"/>
    </row>
    <row r="70" spans="1:34" ht="15.75" customHeight="1">
      <c r="D70" s="17"/>
      <c r="E70" s="17"/>
      <c r="F70" s="17"/>
      <c r="G70" s="17"/>
      <c r="H70" s="17"/>
      <c r="I70" s="17"/>
      <c r="N70" s="1">
        <v>30</v>
      </c>
      <c r="P70" s="25">
        <v>1</v>
      </c>
      <c r="Q70" s="27">
        <v>2.0833333333333332E-2</v>
      </c>
      <c r="R70" s="61">
        <v>0</v>
      </c>
      <c r="S70" s="61" t="s">
        <v>194</v>
      </c>
      <c r="T70" s="61">
        <v>0</v>
      </c>
      <c r="U70" s="61" t="s">
        <v>194</v>
      </c>
      <c r="V70" s="130">
        <f t="shared" si="0"/>
        <v>0</v>
      </c>
      <c r="W70" s="28">
        <v>2</v>
      </c>
      <c r="X70" s="21">
        <v>2.0833333333333332E-2</v>
      </c>
      <c r="Y70" s="112">
        <v>0</v>
      </c>
      <c r="Z70" s="112" t="s">
        <v>194</v>
      </c>
      <c r="AA70" s="112">
        <v>0</v>
      </c>
      <c r="AB70" s="112" t="s">
        <v>194</v>
      </c>
      <c r="AC70" s="130">
        <f t="shared" si="1"/>
        <v>0</v>
      </c>
      <c r="AH70" s="1"/>
    </row>
    <row r="71" spans="1:34" ht="15.75" customHeight="1">
      <c r="D71" s="17"/>
      <c r="E71" s="17"/>
      <c r="F71" s="17"/>
      <c r="G71" s="17"/>
      <c r="H71" s="17"/>
      <c r="I71" s="17"/>
      <c r="N71" s="1">
        <v>60</v>
      </c>
      <c r="P71" s="25">
        <v>1</v>
      </c>
      <c r="Q71" s="27">
        <v>4.1666666666666699E-2</v>
      </c>
      <c r="R71" s="61">
        <v>0</v>
      </c>
      <c r="S71" s="61" t="s">
        <v>194</v>
      </c>
      <c r="T71" s="61">
        <v>0</v>
      </c>
      <c r="U71" s="61" t="s">
        <v>194</v>
      </c>
      <c r="V71" s="130">
        <f t="shared" si="0"/>
        <v>0</v>
      </c>
      <c r="W71" s="28">
        <v>2</v>
      </c>
      <c r="X71" s="21">
        <v>4.1666666666666699E-2</v>
      </c>
      <c r="Y71" s="112">
        <v>0</v>
      </c>
      <c r="Z71" s="112" t="s">
        <v>194</v>
      </c>
      <c r="AA71" s="112">
        <v>0</v>
      </c>
      <c r="AB71" s="112" t="s">
        <v>194</v>
      </c>
      <c r="AC71" s="130">
        <f t="shared" si="1"/>
        <v>0</v>
      </c>
      <c r="AH71" s="1"/>
    </row>
    <row r="72" spans="1:34" ht="15.75" customHeight="1">
      <c r="N72" s="1">
        <v>90</v>
      </c>
      <c r="P72" s="25">
        <v>1</v>
      </c>
      <c r="Q72" s="27">
        <v>6.25E-2</v>
      </c>
      <c r="R72" s="61">
        <v>0</v>
      </c>
      <c r="S72" s="61" t="s">
        <v>194</v>
      </c>
      <c r="T72" s="61">
        <v>0</v>
      </c>
      <c r="U72" s="61" t="s">
        <v>194</v>
      </c>
      <c r="V72" s="130">
        <f t="shared" si="0"/>
        <v>0</v>
      </c>
      <c r="W72" s="28">
        <v>2</v>
      </c>
      <c r="X72" s="21">
        <v>6.25E-2</v>
      </c>
      <c r="Y72" s="112">
        <v>0</v>
      </c>
      <c r="Z72" s="112" t="s">
        <v>194</v>
      </c>
      <c r="AA72" s="112">
        <v>0</v>
      </c>
      <c r="AB72" s="112" t="s">
        <v>194</v>
      </c>
      <c r="AC72" s="130">
        <f t="shared" si="1"/>
        <v>0</v>
      </c>
      <c r="AH72" s="1"/>
    </row>
    <row r="73" spans="1:34" ht="15.75" customHeight="1">
      <c r="N73" s="1">
        <v>120</v>
      </c>
      <c r="P73" s="25">
        <v>1</v>
      </c>
      <c r="Q73" s="27">
        <v>8.3333333333333301E-2</v>
      </c>
      <c r="R73" s="61">
        <v>0</v>
      </c>
      <c r="S73" s="61" t="s">
        <v>194</v>
      </c>
      <c r="T73" s="61">
        <v>0</v>
      </c>
      <c r="U73" s="61" t="s">
        <v>194</v>
      </c>
      <c r="V73" s="130">
        <f t="shared" si="0"/>
        <v>0</v>
      </c>
      <c r="W73" s="28">
        <v>2</v>
      </c>
      <c r="X73" s="27">
        <v>8.3333333333333301E-2</v>
      </c>
      <c r="Y73" s="112">
        <v>0</v>
      </c>
      <c r="Z73" s="112" t="s">
        <v>194</v>
      </c>
      <c r="AA73" s="112">
        <v>0</v>
      </c>
      <c r="AB73" s="112" t="s">
        <v>194</v>
      </c>
      <c r="AC73" s="130">
        <f t="shared" si="1"/>
        <v>0</v>
      </c>
      <c r="AH73" s="1"/>
    </row>
    <row r="74" spans="1:34" ht="15.75" customHeight="1">
      <c r="N74" s="1">
        <v>150</v>
      </c>
      <c r="P74" s="25">
        <v>1</v>
      </c>
      <c r="Q74" s="27">
        <v>0.104166666666667</v>
      </c>
      <c r="R74" s="61">
        <v>0</v>
      </c>
      <c r="S74" s="61" t="s">
        <v>194</v>
      </c>
      <c r="T74" s="61">
        <v>0</v>
      </c>
      <c r="U74" s="61" t="s">
        <v>194</v>
      </c>
      <c r="V74" s="130"/>
      <c r="W74" s="28">
        <v>2</v>
      </c>
      <c r="X74" s="27">
        <v>0.104166666666667</v>
      </c>
      <c r="Y74" s="112">
        <v>0</v>
      </c>
      <c r="Z74" s="112" t="s">
        <v>194</v>
      </c>
      <c r="AA74" s="112">
        <v>0</v>
      </c>
      <c r="AB74" s="112" t="s">
        <v>194</v>
      </c>
      <c r="AC74" s="131"/>
      <c r="AH74" s="1"/>
    </row>
    <row r="75" spans="1:34" ht="15.75" customHeight="1">
      <c r="P75" s="163" t="s">
        <v>68</v>
      </c>
      <c r="Q75" s="164"/>
      <c r="R75" s="74">
        <f>SUM(R27:R74)</f>
        <v>74</v>
      </c>
      <c r="S75" s="74"/>
      <c r="T75" s="74">
        <f>SUM(T27:T74)</f>
        <v>74</v>
      </c>
      <c r="U75" s="74"/>
      <c r="V75" s="130"/>
      <c r="W75" s="163" t="s">
        <v>68</v>
      </c>
      <c r="X75" s="164"/>
      <c r="Y75" s="74">
        <f>SUM(Y27:Y74)</f>
        <v>0</v>
      </c>
      <c r="Z75" s="74"/>
      <c r="AA75" s="74">
        <f>SUM(AA27:AA74)</f>
        <v>0</v>
      </c>
      <c r="AB75" s="74"/>
      <c r="AC75" s="131"/>
      <c r="AH75" s="1"/>
    </row>
    <row r="76" spans="1:34" ht="15.75" customHeight="1">
      <c r="P76" s="154"/>
      <c r="Q76" s="154"/>
      <c r="R76" s="154"/>
      <c r="S76" s="154"/>
      <c r="T76" s="154"/>
      <c r="U76" s="154"/>
      <c r="V76" s="130"/>
      <c r="W76" s="154"/>
      <c r="X76" s="154"/>
      <c r="Y76" s="154"/>
      <c r="Z76" s="154"/>
      <c r="AA76" s="154"/>
      <c r="AB76" s="154"/>
      <c r="AC76" s="131"/>
      <c r="AH76" s="1"/>
    </row>
    <row r="77" spans="1:34" ht="15.75" customHeight="1">
      <c r="P77" s="154"/>
      <c r="Q77" s="154"/>
      <c r="R77" s="154"/>
      <c r="S77" s="154"/>
      <c r="T77" s="154"/>
      <c r="U77" s="154"/>
      <c r="V77" s="130"/>
      <c r="W77" s="154"/>
      <c r="X77" s="154"/>
      <c r="Y77" s="154"/>
      <c r="Z77" s="154"/>
      <c r="AA77" s="154"/>
      <c r="AB77" s="154"/>
      <c r="AC77" s="131"/>
      <c r="AH77" s="1"/>
    </row>
    <row r="78" spans="1:34" ht="15.75" customHeight="1">
      <c r="P78" s="154"/>
      <c r="Q78" s="154"/>
      <c r="R78" s="154"/>
      <c r="S78" s="154"/>
      <c r="T78" s="154"/>
      <c r="U78" s="154"/>
      <c r="V78" s="130"/>
      <c r="W78" s="154"/>
      <c r="X78" s="154"/>
      <c r="Y78" s="154"/>
      <c r="Z78" s="154"/>
      <c r="AA78" s="154"/>
      <c r="AB78" s="154"/>
      <c r="AC78" s="131"/>
      <c r="AH78" s="1"/>
    </row>
    <row r="79" spans="1:34" ht="15.75" customHeight="1">
      <c r="P79" s="154"/>
      <c r="Q79" s="154"/>
      <c r="R79" s="154"/>
      <c r="S79" s="154"/>
      <c r="T79" s="154"/>
      <c r="U79" s="154"/>
      <c r="V79" s="130"/>
      <c r="W79" s="154"/>
      <c r="X79" s="154"/>
      <c r="Y79" s="154"/>
      <c r="Z79" s="154"/>
      <c r="AA79" s="154"/>
      <c r="AB79" s="154"/>
      <c r="AC79" s="131"/>
      <c r="AH79" s="1"/>
    </row>
    <row r="80" spans="1:34" ht="15.75" customHeight="1">
      <c r="P80" s="154"/>
      <c r="Q80" s="154"/>
      <c r="R80" s="154"/>
      <c r="S80" s="154"/>
      <c r="T80" s="154"/>
      <c r="U80" s="154"/>
      <c r="V80" s="130"/>
      <c r="W80" s="154"/>
      <c r="X80" s="154"/>
      <c r="Y80" s="154"/>
      <c r="Z80" s="154"/>
      <c r="AA80" s="154"/>
      <c r="AB80" s="154"/>
      <c r="AC80" s="131"/>
      <c r="AH80" s="1"/>
    </row>
    <row r="81" spans="1:34" ht="15.75" customHeight="1">
      <c r="P81" s="154"/>
      <c r="Q81" s="154"/>
      <c r="R81" s="154"/>
      <c r="S81" s="154"/>
      <c r="T81" s="154"/>
      <c r="U81" s="154"/>
      <c r="V81" s="130"/>
      <c r="W81" s="154"/>
      <c r="X81" s="154"/>
      <c r="Y81" s="154"/>
      <c r="Z81" s="154"/>
      <c r="AA81" s="154"/>
      <c r="AB81" s="154"/>
      <c r="AC81" s="131"/>
      <c r="AH81" s="1"/>
    </row>
    <row r="82" spans="1:34" ht="15.75" customHeight="1">
      <c r="P82" s="154"/>
      <c r="Q82" s="154"/>
      <c r="R82" s="154"/>
      <c r="S82" s="154"/>
      <c r="T82" s="154"/>
      <c r="U82" s="154"/>
      <c r="V82" s="130"/>
      <c r="W82" s="154"/>
      <c r="X82" s="154"/>
      <c r="Y82" s="154"/>
      <c r="Z82" s="154"/>
      <c r="AA82" s="154"/>
      <c r="AB82" s="154"/>
      <c r="AC82" s="131"/>
      <c r="AH82" s="1"/>
    </row>
    <row r="83" spans="1:34" ht="15.75" customHeight="1">
      <c r="P83" s="154"/>
      <c r="Q83" s="154"/>
      <c r="R83" s="154"/>
      <c r="S83" s="154"/>
      <c r="T83" s="154"/>
      <c r="U83" s="154"/>
      <c r="V83" s="130"/>
      <c r="W83" s="154"/>
      <c r="X83" s="154"/>
      <c r="Y83" s="154"/>
      <c r="Z83" s="154"/>
      <c r="AA83" s="154"/>
      <c r="AB83" s="154"/>
      <c r="AC83" s="131"/>
      <c r="AH83" s="1"/>
    </row>
    <row r="84" spans="1:34" ht="15.75" customHeight="1">
      <c r="P84" s="29"/>
      <c r="Q84" s="30"/>
      <c r="R84" s="29"/>
      <c r="S84" s="31"/>
      <c r="T84" s="29"/>
      <c r="U84" s="31"/>
      <c r="V84" s="57"/>
      <c r="W84" s="46"/>
      <c r="X84" s="32"/>
      <c r="Y84" s="29"/>
      <c r="Z84" s="31"/>
      <c r="AA84" s="29"/>
      <c r="AB84" s="31"/>
      <c r="AH84" s="1"/>
    </row>
    <row r="85" spans="1:34" ht="15.75" customHeight="1">
      <c r="D85" s="166" t="s">
        <v>19</v>
      </c>
      <c r="E85" s="166"/>
      <c r="F85" s="166"/>
      <c r="G85" s="166"/>
      <c r="H85" s="166"/>
      <c r="I85" s="166"/>
      <c r="P85" s="29"/>
      <c r="Q85" s="30"/>
      <c r="R85" s="29"/>
      <c r="S85" s="31"/>
      <c r="T85" s="29"/>
      <c r="U85" s="31"/>
      <c r="V85" s="57"/>
      <c r="W85" s="46"/>
      <c r="X85" s="32"/>
      <c r="Y85" s="29"/>
      <c r="Z85" s="31"/>
      <c r="AA85" s="29"/>
      <c r="AB85" s="31"/>
      <c r="AH85" s="1"/>
    </row>
    <row r="86" spans="1:34" ht="15.75" customHeight="1">
      <c r="P86" s="29"/>
      <c r="Q86" s="30"/>
      <c r="R86" s="29"/>
      <c r="S86" s="31"/>
      <c r="T86" s="29"/>
      <c r="U86" s="31"/>
      <c r="V86" s="57"/>
      <c r="W86" s="46"/>
      <c r="X86" s="32"/>
      <c r="Y86" s="29"/>
      <c r="Z86" s="31"/>
      <c r="AA86" s="29"/>
      <c r="AB86" s="31"/>
      <c r="AH86" s="1"/>
    </row>
    <row r="87" spans="1:34" ht="15.75" customHeight="1">
      <c r="B87" s="192" t="s">
        <v>20</v>
      </c>
      <c r="C87" s="193" t="s">
        <v>13</v>
      </c>
      <c r="D87" s="196" t="s">
        <v>51</v>
      </c>
      <c r="E87" s="196" t="s">
        <v>21</v>
      </c>
      <c r="F87" s="196" t="s">
        <v>22</v>
      </c>
      <c r="G87" s="196" t="s">
        <v>56</v>
      </c>
      <c r="H87" s="196" t="s">
        <v>14</v>
      </c>
      <c r="I87" s="192" t="s">
        <v>15</v>
      </c>
      <c r="J87" s="192" t="s">
        <v>57</v>
      </c>
      <c r="P87" s="197" t="s">
        <v>24</v>
      </c>
      <c r="Q87" s="197" t="s">
        <v>10</v>
      </c>
      <c r="R87" s="186" t="s">
        <v>46</v>
      </c>
      <c r="S87" s="187"/>
      <c r="T87" s="186" t="s">
        <v>47</v>
      </c>
      <c r="U87" s="187"/>
      <c r="V87" s="57"/>
      <c r="W87" s="197" t="s">
        <v>24</v>
      </c>
      <c r="X87" s="197" t="s">
        <v>10</v>
      </c>
      <c r="Y87" s="186" t="s">
        <v>46</v>
      </c>
      <c r="Z87" s="187"/>
      <c r="AA87" s="186" t="s">
        <v>47</v>
      </c>
      <c r="AB87" s="187"/>
      <c r="AH87" s="1"/>
    </row>
    <row r="88" spans="1:34" ht="15.75" customHeight="1">
      <c r="B88" s="192"/>
      <c r="C88" s="194"/>
      <c r="D88" s="196"/>
      <c r="E88" s="196"/>
      <c r="F88" s="196"/>
      <c r="G88" s="196"/>
      <c r="H88" s="196"/>
      <c r="I88" s="192"/>
      <c r="J88" s="192"/>
      <c r="P88" s="198"/>
      <c r="Q88" s="198"/>
      <c r="R88" s="183" t="s">
        <v>68</v>
      </c>
      <c r="S88" s="183" t="s">
        <v>69</v>
      </c>
      <c r="T88" s="183" t="s">
        <v>48</v>
      </c>
      <c r="U88" s="183" t="s">
        <v>69</v>
      </c>
      <c r="V88" s="57"/>
      <c r="W88" s="198"/>
      <c r="X88" s="198"/>
      <c r="Y88" s="183" t="s">
        <v>68</v>
      </c>
      <c r="Z88" s="183" t="s">
        <v>69</v>
      </c>
      <c r="AA88" s="183" t="s">
        <v>68</v>
      </c>
      <c r="AB88" s="183" t="s">
        <v>69</v>
      </c>
      <c r="AH88" s="1"/>
    </row>
    <row r="89" spans="1:34" ht="15.75" customHeight="1">
      <c r="B89" s="192"/>
      <c r="C89" s="194"/>
      <c r="D89" s="196"/>
      <c r="E89" s="196"/>
      <c r="F89" s="196"/>
      <c r="G89" s="196"/>
      <c r="H89" s="196"/>
      <c r="I89" s="192"/>
      <c r="J89" s="192"/>
      <c r="P89" s="198"/>
      <c r="Q89" s="198"/>
      <c r="R89" s="184"/>
      <c r="S89" s="184"/>
      <c r="T89" s="184"/>
      <c r="U89" s="184"/>
      <c r="V89" s="57"/>
      <c r="W89" s="198"/>
      <c r="X89" s="198"/>
      <c r="Y89" s="184"/>
      <c r="Z89" s="184"/>
      <c r="AA89" s="184"/>
      <c r="AB89" s="184"/>
    </row>
    <row r="90" spans="1:34" ht="15.75" customHeight="1">
      <c r="B90" s="192"/>
      <c r="C90" s="194"/>
      <c r="D90" s="196"/>
      <c r="E90" s="196"/>
      <c r="F90" s="196"/>
      <c r="G90" s="196"/>
      <c r="H90" s="196"/>
      <c r="I90" s="192"/>
      <c r="J90" s="192"/>
      <c r="P90" s="198"/>
      <c r="Q90" s="198"/>
      <c r="R90" s="184"/>
      <c r="S90" s="184"/>
      <c r="T90" s="184"/>
      <c r="U90" s="184"/>
      <c r="V90" s="57"/>
      <c r="W90" s="198"/>
      <c r="X90" s="198"/>
      <c r="Y90" s="184"/>
      <c r="Z90" s="184"/>
      <c r="AA90" s="184"/>
      <c r="AB90" s="184"/>
    </row>
    <row r="91" spans="1:34" ht="15.75" customHeight="1">
      <c r="B91" s="192"/>
      <c r="C91" s="194"/>
      <c r="D91" s="196"/>
      <c r="E91" s="196"/>
      <c r="F91" s="196"/>
      <c r="G91" s="196"/>
      <c r="H91" s="196"/>
      <c r="I91" s="192"/>
      <c r="J91" s="192"/>
      <c r="P91" s="198"/>
      <c r="Q91" s="198"/>
      <c r="R91" s="184"/>
      <c r="S91" s="184"/>
      <c r="T91" s="184"/>
      <c r="U91" s="184"/>
      <c r="V91" s="57"/>
      <c r="W91" s="198"/>
      <c r="X91" s="198"/>
      <c r="Y91" s="184"/>
      <c r="Z91" s="184"/>
      <c r="AA91" s="184"/>
      <c r="AB91" s="184"/>
    </row>
    <row r="92" spans="1:34" ht="15.75" customHeight="1">
      <c r="B92" s="192"/>
      <c r="C92" s="194"/>
      <c r="D92" s="196"/>
      <c r="E92" s="196"/>
      <c r="F92" s="196"/>
      <c r="G92" s="196"/>
      <c r="H92" s="196"/>
      <c r="I92" s="192"/>
      <c r="J92" s="192"/>
      <c r="P92" s="199"/>
      <c r="Q92" s="199"/>
      <c r="R92" s="185"/>
      <c r="S92" s="185"/>
      <c r="T92" s="185"/>
      <c r="U92" s="185"/>
      <c r="V92" s="130"/>
      <c r="W92" s="199"/>
      <c r="X92" s="199"/>
      <c r="Y92" s="185"/>
      <c r="Z92" s="185"/>
      <c r="AA92" s="185"/>
      <c r="AB92" s="185"/>
      <c r="AC92" s="131"/>
    </row>
    <row r="93" spans="1:34" ht="15.75" customHeight="1">
      <c r="B93" s="192"/>
      <c r="C93" s="194"/>
      <c r="D93" s="196"/>
      <c r="E93" s="196"/>
      <c r="F93" s="196"/>
      <c r="G93" s="196"/>
      <c r="H93" s="196"/>
      <c r="I93" s="192"/>
      <c r="J93" s="192"/>
      <c r="P93" s="25">
        <v>3</v>
      </c>
      <c r="Q93" s="27">
        <v>0.125</v>
      </c>
      <c r="R93" s="25">
        <v>0</v>
      </c>
      <c r="S93" s="25" t="s">
        <v>194</v>
      </c>
      <c r="T93" s="25">
        <v>0</v>
      </c>
      <c r="U93" s="25" t="s">
        <v>194</v>
      </c>
      <c r="V93" s="130">
        <f>R93+R94</f>
        <v>0</v>
      </c>
      <c r="W93" s="28">
        <v>4</v>
      </c>
      <c r="X93" s="27">
        <v>0.125</v>
      </c>
      <c r="Y93" s="25">
        <v>0</v>
      </c>
      <c r="Z93" s="25" t="s">
        <v>194</v>
      </c>
      <c r="AA93" s="25">
        <v>0</v>
      </c>
      <c r="AB93" s="25" t="s">
        <v>194</v>
      </c>
      <c r="AC93" s="130">
        <f>Y93+Y94</f>
        <v>0</v>
      </c>
    </row>
    <row r="94" spans="1:34" ht="15.75" customHeight="1">
      <c r="B94" s="192"/>
      <c r="C94" s="195"/>
      <c r="D94" s="196"/>
      <c r="E94" s="196"/>
      <c r="F94" s="196"/>
      <c r="G94" s="196"/>
      <c r="H94" s="196"/>
      <c r="I94" s="192"/>
      <c r="J94" s="192"/>
      <c r="L94" s="1" t="s">
        <v>16</v>
      </c>
      <c r="M94" s="68" t="s">
        <v>6</v>
      </c>
      <c r="N94" s="68" t="s">
        <v>8</v>
      </c>
      <c r="O94" s="20"/>
      <c r="P94" s="25">
        <v>3</v>
      </c>
      <c r="Q94" s="27">
        <v>0.14583333333333301</v>
      </c>
      <c r="R94" s="25">
        <v>0</v>
      </c>
      <c r="S94" s="25" t="s">
        <v>194</v>
      </c>
      <c r="T94" s="25">
        <v>0</v>
      </c>
      <c r="U94" s="25" t="s">
        <v>194</v>
      </c>
      <c r="V94" s="130">
        <f t="shared" si="0"/>
        <v>0</v>
      </c>
      <c r="W94" s="28">
        <v>4</v>
      </c>
      <c r="X94" s="27">
        <v>0.14583333333333301</v>
      </c>
      <c r="Y94" s="25">
        <v>0</v>
      </c>
      <c r="Z94" s="25" t="s">
        <v>194</v>
      </c>
      <c r="AA94" s="25">
        <v>0</v>
      </c>
      <c r="AB94" s="25" t="s">
        <v>194</v>
      </c>
      <c r="AC94" s="130">
        <f t="shared" ref="AC94:AC139" si="2">Y94+Y95</f>
        <v>0</v>
      </c>
      <c r="AH94" s="9"/>
    </row>
    <row r="95" spans="1:34" ht="15.75" customHeight="1">
      <c r="A95" s="88">
        <v>2014537</v>
      </c>
      <c r="B95" s="18">
        <v>1</v>
      </c>
      <c r="C95" s="62" t="s">
        <v>279</v>
      </c>
      <c r="D95" s="1" t="s">
        <v>213</v>
      </c>
      <c r="E95" s="65">
        <v>55.725790000000003</v>
      </c>
      <c r="F95" s="65">
        <v>37.685208000000003</v>
      </c>
      <c r="G95" s="18">
        <v>0</v>
      </c>
      <c r="H95" s="66">
        <v>0</v>
      </c>
      <c r="I95" s="15"/>
      <c r="J95" s="18">
        <v>1</v>
      </c>
      <c r="L95" s="8">
        <v>1</v>
      </c>
      <c r="M95" s="67">
        <v>1</v>
      </c>
      <c r="N95" s="8">
        <v>0</v>
      </c>
      <c r="O95" s="20"/>
      <c r="P95" s="25">
        <v>3</v>
      </c>
      <c r="Q95" s="27">
        <v>0.16666666666666699</v>
      </c>
      <c r="R95" s="25">
        <v>0</v>
      </c>
      <c r="S95" s="25" t="s">
        <v>194</v>
      </c>
      <c r="T95" s="25">
        <v>0</v>
      </c>
      <c r="U95" s="25" t="s">
        <v>194</v>
      </c>
      <c r="V95" s="130">
        <f t="shared" si="0"/>
        <v>0</v>
      </c>
      <c r="W95" s="28">
        <v>4</v>
      </c>
      <c r="X95" s="27">
        <v>0.16666666666666699</v>
      </c>
      <c r="Y95" s="25">
        <v>0</v>
      </c>
      <c r="Z95" s="25" t="s">
        <v>194</v>
      </c>
      <c r="AA95" s="25">
        <v>0</v>
      </c>
      <c r="AB95" s="25" t="s">
        <v>194</v>
      </c>
      <c r="AC95" s="130">
        <f t="shared" si="2"/>
        <v>0</v>
      </c>
      <c r="AH95" s="9"/>
    </row>
    <row r="96" spans="1:34" ht="15.75" customHeight="1">
      <c r="A96" s="88">
        <v>2014032</v>
      </c>
      <c r="B96" s="18">
        <v>2</v>
      </c>
      <c r="C96" s="62" t="s">
        <v>92</v>
      </c>
      <c r="D96" s="1" t="s">
        <v>214</v>
      </c>
      <c r="E96" s="65">
        <v>55.729334386603</v>
      </c>
      <c r="F96" s="65">
        <v>37.680449270250001</v>
      </c>
      <c r="G96" s="18">
        <v>0</v>
      </c>
      <c r="H96" s="66">
        <f>H95+I96</f>
        <v>0.75800000000000001</v>
      </c>
      <c r="I96" s="15">
        <v>0.75800000000000001</v>
      </c>
      <c r="J96" s="18">
        <v>2</v>
      </c>
      <c r="L96" s="8">
        <v>2</v>
      </c>
      <c r="M96" s="67">
        <v>2</v>
      </c>
      <c r="N96" s="67">
        <v>0</v>
      </c>
      <c r="O96" s="20"/>
      <c r="P96" s="25">
        <v>3</v>
      </c>
      <c r="Q96" s="27">
        <v>0.1875</v>
      </c>
      <c r="R96" s="25">
        <v>0</v>
      </c>
      <c r="S96" s="25" t="s">
        <v>194</v>
      </c>
      <c r="T96" s="25">
        <v>0</v>
      </c>
      <c r="U96" s="25" t="s">
        <v>194</v>
      </c>
      <c r="V96" s="130">
        <f t="shared" si="0"/>
        <v>0</v>
      </c>
      <c r="W96" s="28">
        <v>4</v>
      </c>
      <c r="X96" s="27">
        <v>0.1875</v>
      </c>
      <c r="Y96" s="25">
        <v>0</v>
      </c>
      <c r="Z96" s="25" t="s">
        <v>194</v>
      </c>
      <c r="AA96" s="25">
        <v>0</v>
      </c>
      <c r="AB96" s="25" t="s">
        <v>194</v>
      </c>
      <c r="AC96" s="130">
        <f t="shared" si="2"/>
        <v>0</v>
      </c>
      <c r="AH96" s="49"/>
    </row>
    <row r="97" spans="1:34" ht="15.75" customHeight="1">
      <c r="A97" s="88">
        <v>2014012</v>
      </c>
      <c r="B97" s="18">
        <v>3</v>
      </c>
      <c r="C97" s="62" t="s">
        <v>97</v>
      </c>
      <c r="D97" s="1" t="s">
        <v>215</v>
      </c>
      <c r="E97" s="65">
        <v>55.732613999999998</v>
      </c>
      <c r="F97" s="65">
        <v>37.680208999999998</v>
      </c>
      <c r="G97" s="18">
        <v>0</v>
      </c>
      <c r="H97" s="66">
        <f t="shared" ref="H97:H110" si="3">H96+I97</f>
        <v>1.1579999999999999</v>
      </c>
      <c r="I97" s="15">
        <v>0.4</v>
      </c>
      <c r="J97" s="18">
        <v>3</v>
      </c>
      <c r="L97" s="8">
        <v>3</v>
      </c>
      <c r="M97" s="67">
        <v>3</v>
      </c>
      <c r="N97" s="67">
        <v>0</v>
      </c>
      <c r="O97" s="20"/>
      <c r="P97" s="22">
        <v>3</v>
      </c>
      <c r="Q97" s="26">
        <v>0.20833333333333334</v>
      </c>
      <c r="R97" s="25">
        <v>0</v>
      </c>
      <c r="S97" s="25" t="s">
        <v>194</v>
      </c>
      <c r="T97" s="25">
        <v>0</v>
      </c>
      <c r="U97" s="25" t="s">
        <v>194</v>
      </c>
      <c r="V97" s="130">
        <f t="shared" si="0"/>
        <v>0</v>
      </c>
      <c r="W97" s="28">
        <v>4</v>
      </c>
      <c r="X97" s="27">
        <v>0.20833333333333334</v>
      </c>
      <c r="Y97" s="25">
        <v>0</v>
      </c>
      <c r="Z97" s="25" t="s">
        <v>194</v>
      </c>
      <c r="AA97" s="25">
        <v>0</v>
      </c>
      <c r="AB97" s="25" t="s">
        <v>194</v>
      </c>
      <c r="AC97" s="130">
        <f t="shared" si="2"/>
        <v>0</v>
      </c>
      <c r="AH97" s="49"/>
    </row>
    <row r="98" spans="1:34" ht="15.75" customHeight="1">
      <c r="A98" s="88">
        <v>2014300</v>
      </c>
      <c r="B98" s="18">
        <v>4</v>
      </c>
      <c r="C98" s="62" t="s">
        <v>93</v>
      </c>
      <c r="D98" s="1" t="s">
        <v>277</v>
      </c>
      <c r="E98" s="65">
        <v>55.733232352923501</v>
      </c>
      <c r="F98" s="65">
        <v>37.684902657159803</v>
      </c>
      <c r="G98" s="18">
        <v>0</v>
      </c>
      <c r="H98" s="66">
        <f t="shared" si="3"/>
        <v>1.5289999999999999</v>
      </c>
      <c r="I98" s="15">
        <f>0.771-I97</f>
        <v>0.371</v>
      </c>
      <c r="J98" s="18">
        <v>4</v>
      </c>
      <c r="L98" s="8">
        <v>4</v>
      </c>
      <c r="M98" s="67">
        <v>4</v>
      </c>
      <c r="N98" s="67">
        <v>0</v>
      </c>
      <c r="O98" s="20"/>
      <c r="P98" s="22">
        <v>3</v>
      </c>
      <c r="Q98" s="26">
        <v>0.22916666666666666</v>
      </c>
      <c r="R98" s="25">
        <v>0</v>
      </c>
      <c r="S98" s="25" t="s">
        <v>194</v>
      </c>
      <c r="T98" s="25">
        <v>0</v>
      </c>
      <c r="U98" s="25" t="s">
        <v>194</v>
      </c>
      <c r="V98" s="130">
        <f t="shared" si="0"/>
        <v>0</v>
      </c>
      <c r="W98" s="28">
        <v>4</v>
      </c>
      <c r="X98" s="27">
        <v>0.22916666666666666</v>
      </c>
      <c r="Y98" s="25">
        <v>0</v>
      </c>
      <c r="Z98" s="25" t="s">
        <v>194</v>
      </c>
      <c r="AA98" s="25">
        <v>0</v>
      </c>
      <c r="AB98" s="25" t="s">
        <v>194</v>
      </c>
      <c r="AC98" s="130">
        <f t="shared" si="2"/>
        <v>0</v>
      </c>
      <c r="AH98" s="49"/>
    </row>
    <row r="99" spans="1:34" ht="15.75" customHeight="1">
      <c r="A99" s="88">
        <v>2014096</v>
      </c>
      <c r="B99" s="18">
        <v>5</v>
      </c>
      <c r="C99" s="62" t="s">
        <v>94</v>
      </c>
      <c r="D99" s="1" t="s">
        <v>95</v>
      </c>
      <c r="E99" s="65">
        <v>55.730355000000003</v>
      </c>
      <c r="F99" s="65">
        <v>37.695034</v>
      </c>
      <c r="G99" s="18">
        <v>0</v>
      </c>
      <c r="H99" s="66">
        <f t="shared" si="3"/>
        <v>2.4009999999999998</v>
      </c>
      <c r="I99" s="15">
        <v>0.87199999999999989</v>
      </c>
      <c r="J99" s="18">
        <v>5</v>
      </c>
      <c r="L99" s="8">
        <v>5</v>
      </c>
      <c r="M99" s="67">
        <v>5</v>
      </c>
      <c r="N99" s="67">
        <v>0</v>
      </c>
      <c r="O99" s="20"/>
      <c r="P99" s="22">
        <v>3</v>
      </c>
      <c r="Q99" s="26">
        <v>0.25</v>
      </c>
      <c r="R99" s="25">
        <v>0</v>
      </c>
      <c r="S99" s="25" t="s">
        <v>194</v>
      </c>
      <c r="T99" s="25">
        <v>0</v>
      </c>
      <c r="U99" s="25" t="s">
        <v>194</v>
      </c>
      <c r="V99" s="130">
        <f t="shared" si="0"/>
        <v>1</v>
      </c>
      <c r="W99" s="28">
        <v>4</v>
      </c>
      <c r="X99" s="27">
        <v>0.25</v>
      </c>
      <c r="Y99" s="25">
        <v>0</v>
      </c>
      <c r="Z99" s="25" t="s">
        <v>194</v>
      </c>
      <c r="AA99" s="25">
        <v>0</v>
      </c>
      <c r="AB99" s="25" t="s">
        <v>194</v>
      </c>
      <c r="AC99" s="130">
        <f t="shared" si="2"/>
        <v>0</v>
      </c>
      <c r="AH99" s="49"/>
    </row>
    <row r="100" spans="1:34" ht="15.75" customHeight="1">
      <c r="A100" s="88">
        <v>2014094</v>
      </c>
      <c r="B100" s="18">
        <v>6</v>
      </c>
      <c r="C100" s="62" t="s">
        <v>95</v>
      </c>
      <c r="D100" s="1" t="s">
        <v>95</v>
      </c>
      <c r="E100" s="65">
        <v>55.730785310000002</v>
      </c>
      <c r="F100" s="65">
        <v>37.704193410000002</v>
      </c>
      <c r="G100" s="18">
        <v>0</v>
      </c>
      <c r="H100" s="66">
        <f t="shared" si="3"/>
        <v>2.9769999999999999</v>
      </c>
      <c r="I100" s="15">
        <v>0.57600000000000007</v>
      </c>
      <c r="J100" s="18">
        <v>6</v>
      </c>
      <c r="L100" s="8">
        <v>6</v>
      </c>
      <c r="M100" s="67">
        <v>6</v>
      </c>
      <c r="N100" s="67">
        <v>0</v>
      </c>
      <c r="O100" s="20"/>
      <c r="P100" s="22">
        <v>3</v>
      </c>
      <c r="Q100" s="26">
        <v>0.27083333333333331</v>
      </c>
      <c r="R100" s="25">
        <v>1</v>
      </c>
      <c r="S100" s="25" t="s">
        <v>195</v>
      </c>
      <c r="T100" s="25">
        <v>1</v>
      </c>
      <c r="U100" s="25" t="s">
        <v>195</v>
      </c>
      <c r="V100" s="130">
        <f t="shared" ref="V100:V139" si="4">R100+R101</f>
        <v>5</v>
      </c>
      <c r="W100" s="28">
        <v>4</v>
      </c>
      <c r="X100" s="27">
        <v>0.27083333333333331</v>
      </c>
      <c r="Y100" s="25">
        <v>0</v>
      </c>
      <c r="Z100" s="25" t="s">
        <v>194</v>
      </c>
      <c r="AA100" s="25">
        <v>0</v>
      </c>
      <c r="AB100" s="25" t="s">
        <v>194</v>
      </c>
      <c r="AC100" s="130">
        <f t="shared" si="2"/>
        <v>0</v>
      </c>
      <c r="AH100" s="49"/>
    </row>
    <row r="101" spans="1:34" ht="15.75" customHeight="1">
      <c r="A101" s="88" t="s">
        <v>52</v>
      </c>
      <c r="B101" s="18">
        <v>7</v>
      </c>
      <c r="C101" s="62" t="s">
        <v>96</v>
      </c>
      <c r="D101" s="1" t="s">
        <v>95</v>
      </c>
      <c r="E101" s="65">
        <v>55.726121890000002</v>
      </c>
      <c r="F101" s="65">
        <v>37.710419450000003</v>
      </c>
      <c r="G101" s="18">
        <v>0</v>
      </c>
      <c r="H101" s="66">
        <f t="shared" si="3"/>
        <v>3.6559999999999997</v>
      </c>
      <c r="I101" s="15">
        <v>0.67899999999999983</v>
      </c>
      <c r="J101" s="18">
        <v>7</v>
      </c>
      <c r="L101" s="8">
        <v>7</v>
      </c>
      <c r="M101" s="67">
        <v>999</v>
      </c>
      <c r="N101" s="67">
        <v>0</v>
      </c>
      <c r="O101" s="20"/>
      <c r="P101" s="22">
        <v>3</v>
      </c>
      <c r="Q101" s="26">
        <v>0.29166666666666669</v>
      </c>
      <c r="R101" s="25">
        <v>4</v>
      </c>
      <c r="S101" s="25">
        <v>9</v>
      </c>
      <c r="T101" s="25">
        <v>4</v>
      </c>
      <c r="U101" s="25">
        <v>9</v>
      </c>
      <c r="V101" s="130">
        <f t="shared" si="4"/>
        <v>7</v>
      </c>
      <c r="W101" s="28">
        <v>4</v>
      </c>
      <c r="X101" s="27">
        <v>0.29166666666666669</v>
      </c>
      <c r="Y101" s="107">
        <v>0</v>
      </c>
      <c r="Z101" s="107" t="s">
        <v>194</v>
      </c>
      <c r="AA101" s="107">
        <v>0</v>
      </c>
      <c r="AB101" s="107" t="s">
        <v>194</v>
      </c>
      <c r="AC101" s="130">
        <f t="shared" si="2"/>
        <v>0</v>
      </c>
      <c r="AH101" s="49"/>
    </row>
    <row r="102" spans="1:34" ht="15.75" customHeight="1">
      <c r="A102" s="88">
        <v>2014095</v>
      </c>
      <c r="B102" s="18">
        <v>6</v>
      </c>
      <c r="C102" s="62" t="s">
        <v>52</v>
      </c>
      <c r="D102" s="1" t="s">
        <v>17</v>
      </c>
      <c r="E102" s="65" t="s">
        <v>17</v>
      </c>
      <c r="F102" s="65" t="s">
        <v>17</v>
      </c>
      <c r="G102" s="18">
        <v>0</v>
      </c>
      <c r="H102" s="66">
        <f t="shared" si="3"/>
        <v>3.6559999999999997</v>
      </c>
      <c r="I102" s="15">
        <v>0</v>
      </c>
      <c r="J102" s="18" t="s">
        <v>17</v>
      </c>
      <c r="L102" s="8">
        <v>8</v>
      </c>
      <c r="M102" s="67">
        <v>0</v>
      </c>
      <c r="N102" s="67">
        <v>1</v>
      </c>
      <c r="O102" s="20"/>
      <c r="P102" s="22">
        <v>3</v>
      </c>
      <c r="Q102" s="26">
        <v>0.3125</v>
      </c>
      <c r="R102" s="25">
        <v>3</v>
      </c>
      <c r="S102" s="25">
        <v>9</v>
      </c>
      <c r="T102" s="25">
        <v>3</v>
      </c>
      <c r="U102" s="25">
        <v>9</v>
      </c>
      <c r="V102" s="130">
        <f t="shared" si="4"/>
        <v>7</v>
      </c>
      <c r="W102" s="28">
        <v>4</v>
      </c>
      <c r="X102" s="27">
        <v>0.3125</v>
      </c>
      <c r="Y102" s="107">
        <v>0</v>
      </c>
      <c r="Z102" s="107" t="s">
        <v>194</v>
      </c>
      <c r="AA102" s="107">
        <v>0</v>
      </c>
      <c r="AB102" s="107" t="s">
        <v>194</v>
      </c>
      <c r="AC102" s="130">
        <f t="shared" si="2"/>
        <v>0</v>
      </c>
      <c r="AH102" s="49"/>
    </row>
    <row r="103" spans="1:34" ht="15.75" customHeight="1">
      <c r="A103" s="88">
        <v>2014097</v>
      </c>
      <c r="B103" s="18">
        <v>8</v>
      </c>
      <c r="C103" s="62" t="s">
        <v>96</v>
      </c>
      <c r="D103" s="1" t="s">
        <v>95</v>
      </c>
      <c r="E103" s="65">
        <v>55.726121890000002</v>
      </c>
      <c r="F103" s="65">
        <v>37.710419450000003</v>
      </c>
      <c r="G103" s="18">
        <v>1</v>
      </c>
      <c r="H103" s="66">
        <v>0</v>
      </c>
      <c r="I103" s="15" t="s">
        <v>91</v>
      </c>
      <c r="J103" s="18">
        <v>1</v>
      </c>
      <c r="L103" s="8">
        <v>9</v>
      </c>
      <c r="M103" s="67">
        <v>0</v>
      </c>
      <c r="N103" s="67">
        <v>2</v>
      </c>
      <c r="O103" s="20"/>
      <c r="P103" s="22">
        <v>3</v>
      </c>
      <c r="Q103" s="26">
        <v>0.33333333333333331</v>
      </c>
      <c r="R103" s="25">
        <v>4</v>
      </c>
      <c r="S103" s="25">
        <v>9</v>
      </c>
      <c r="T103" s="25">
        <v>4</v>
      </c>
      <c r="U103" s="25">
        <v>9</v>
      </c>
      <c r="V103" s="130">
        <f t="shared" si="4"/>
        <v>7</v>
      </c>
      <c r="W103" s="28">
        <v>4</v>
      </c>
      <c r="X103" s="27">
        <v>0.33333333333333331</v>
      </c>
      <c r="Y103" s="107">
        <v>0</v>
      </c>
      <c r="Z103" s="107" t="s">
        <v>194</v>
      </c>
      <c r="AA103" s="107">
        <v>0</v>
      </c>
      <c r="AB103" s="107" t="s">
        <v>194</v>
      </c>
      <c r="AC103" s="130">
        <f t="shared" si="2"/>
        <v>0</v>
      </c>
      <c r="AH103" s="49"/>
    </row>
    <row r="104" spans="1:34" ht="15.75" customHeight="1">
      <c r="A104" s="88">
        <v>2014301</v>
      </c>
      <c r="B104" s="18">
        <v>9</v>
      </c>
      <c r="C104" s="62" t="s">
        <v>95</v>
      </c>
      <c r="D104" s="1" t="s">
        <v>95</v>
      </c>
      <c r="E104" s="65">
        <v>55.730885000000001</v>
      </c>
      <c r="F104" s="65">
        <v>37.704192999999997</v>
      </c>
      <c r="G104" s="18">
        <v>1</v>
      </c>
      <c r="H104" s="66">
        <f t="shared" si="3"/>
        <v>0.67800000000000005</v>
      </c>
      <c r="I104" s="15">
        <v>0.67800000000000005</v>
      </c>
      <c r="J104" s="18">
        <v>2</v>
      </c>
      <c r="L104" s="8">
        <v>10</v>
      </c>
      <c r="M104" s="67">
        <v>0</v>
      </c>
      <c r="N104" s="67">
        <v>3</v>
      </c>
      <c r="O104" s="20"/>
      <c r="P104" s="22">
        <v>3</v>
      </c>
      <c r="Q104" s="26">
        <v>0.35416666666666669</v>
      </c>
      <c r="R104" s="25">
        <v>3</v>
      </c>
      <c r="S104" s="25">
        <v>9</v>
      </c>
      <c r="T104" s="25">
        <v>3</v>
      </c>
      <c r="U104" s="25">
        <v>9</v>
      </c>
      <c r="V104" s="130">
        <f t="shared" si="4"/>
        <v>7</v>
      </c>
      <c r="W104" s="28">
        <v>4</v>
      </c>
      <c r="X104" s="27">
        <v>0.35416666666666669</v>
      </c>
      <c r="Y104" s="107">
        <v>0</v>
      </c>
      <c r="Z104" s="107" t="s">
        <v>194</v>
      </c>
      <c r="AA104" s="107">
        <v>0</v>
      </c>
      <c r="AB104" s="107" t="s">
        <v>194</v>
      </c>
      <c r="AC104" s="130">
        <f t="shared" si="2"/>
        <v>0</v>
      </c>
      <c r="AH104" s="49"/>
    </row>
    <row r="105" spans="1:34" ht="15.75" customHeight="1">
      <c r="A105" s="88">
        <v>2014013</v>
      </c>
      <c r="B105" s="18">
        <v>10</v>
      </c>
      <c r="C105" s="62" t="s">
        <v>94</v>
      </c>
      <c r="D105" s="1" t="s">
        <v>95</v>
      </c>
      <c r="E105" s="65">
        <v>55.730454999999999</v>
      </c>
      <c r="F105" s="65">
        <v>37.695034</v>
      </c>
      <c r="G105" s="18">
        <v>1</v>
      </c>
      <c r="H105" s="66">
        <f t="shared" si="3"/>
        <v>1.2549999999999999</v>
      </c>
      <c r="I105" s="15">
        <v>0.57699999999999985</v>
      </c>
      <c r="J105" s="18">
        <v>3</v>
      </c>
      <c r="L105" s="8">
        <v>11</v>
      </c>
      <c r="M105" s="67">
        <v>0</v>
      </c>
      <c r="N105" s="67">
        <v>4</v>
      </c>
      <c r="O105" s="20"/>
      <c r="P105" s="22">
        <v>3</v>
      </c>
      <c r="Q105" s="26">
        <v>0.375</v>
      </c>
      <c r="R105" s="25">
        <v>4</v>
      </c>
      <c r="S105" s="25">
        <v>9</v>
      </c>
      <c r="T105" s="25">
        <v>4</v>
      </c>
      <c r="U105" s="25">
        <v>9</v>
      </c>
      <c r="V105" s="130">
        <f t="shared" si="4"/>
        <v>6</v>
      </c>
      <c r="W105" s="28">
        <v>4</v>
      </c>
      <c r="X105" s="27">
        <v>0.375</v>
      </c>
      <c r="Y105" s="107">
        <v>0</v>
      </c>
      <c r="Z105" s="107" t="s">
        <v>194</v>
      </c>
      <c r="AA105" s="107">
        <v>0</v>
      </c>
      <c r="AB105" s="107" t="s">
        <v>194</v>
      </c>
      <c r="AC105" s="130">
        <f t="shared" si="2"/>
        <v>0</v>
      </c>
      <c r="AH105" s="49"/>
    </row>
    <row r="106" spans="1:34" ht="15.75" customHeight="1">
      <c r="A106" s="88">
        <v>13120</v>
      </c>
      <c r="B106" s="18">
        <v>11</v>
      </c>
      <c r="C106" s="62" t="s">
        <v>93</v>
      </c>
      <c r="D106" s="1" t="s">
        <v>215</v>
      </c>
      <c r="E106" s="65">
        <v>55.733232352923501</v>
      </c>
      <c r="F106" s="65">
        <v>37.684902657159803</v>
      </c>
      <c r="G106" s="18">
        <v>1</v>
      </c>
      <c r="H106" s="66">
        <f t="shared" si="3"/>
        <v>2.1269999999999998</v>
      </c>
      <c r="I106" s="15">
        <v>0.87199999999999989</v>
      </c>
      <c r="J106" s="18">
        <v>4</v>
      </c>
      <c r="L106" s="8">
        <v>12</v>
      </c>
      <c r="M106" s="67">
        <v>0</v>
      </c>
      <c r="N106" s="67">
        <v>5</v>
      </c>
      <c r="O106" s="20"/>
      <c r="P106" s="22">
        <v>3</v>
      </c>
      <c r="Q106" s="26">
        <v>0.39583333333333331</v>
      </c>
      <c r="R106" s="25">
        <v>2</v>
      </c>
      <c r="S106" s="25" t="s">
        <v>197</v>
      </c>
      <c r="T106" s="25">
        <v>2</v>
      </c>
      <c r="U106" s="25" t="s">
        <v>197</v>
      </c>
      <c r="V106" s="130">
        <f t="shared" si="4"/>
        <v>4</v>
      </c>
      <c r="W106" s="28">
        <v>4</v>
      </c>
      <c r="X106" s="27">
        <v>0.39583333333333331</v>
      </c>
      <c r="Y106" s="107">
        <v>0</v>
      </c>
      <c r="Z106" s="107" t="s">
        <v>194</v>
      </c>
      <c r="AA106" s="107">
        <v>0</v>
      </c>
      <c r="AB106" s="107" t="s">
        <v>194</v>
      </c>
      <c r="AC106" s="130">
        <f t="shared" si="2"/>
        <v>0</v>
      </c>
      <c r="AH106" s="49"/>
    </row>
    <row r="107" spans="1:34" ht="15.75" customHeight="1">
      <c r="A107" s="88">
        <v>2014033</v>
      </c>
      <c r="B107" s="18">
        <v>12</v>
      </c>
      <c r="C107" s="62" t="s">
        <v>97</v>
      </c>
      <c r="D107" s="1" t="s">
        <v>214</v>
      </c>
      <c r="E107" s="65">
        <v>55.7320691917662</v>
      </c>
      <c r="F107" s="65">
        <v>37.679589521586799</v>
      </c>
      <c r="G107" s="18">
        <v>1</v>
      </c>
      <c r="H107" s="66">
        <f t="shared" si="3"/>
        <v>2.6589999999999998</v>
      </c>
      <c r="I107" s="15">
        <v>0.53200000000000003</v>
      </c>
      <c r="J107" s="18">
        <v>5</v>
      </c>
      <c r="L107" s="8">
        <v>13</v>
      </c>
      <c r="M107" s="67">
        <v>0</v>
      </c>
      <c r="N107" s="67">
        <v>6</v>
      </c>
      <c r="O107" s="20"/>
      <c r="P107" s="22">
        <v>3</v>
      </c>
      <c r="Q107" s="26">
        <v>0.41666666666666669</v>
      </c>
      <c r="R107" s="25">
        <v>2</v>
      </c>
      <c r="S107" s="25" t="s">
        <v>197</v>
      </c>
      <c r="T107" s="25">
        <v>2</v>
      </c>
      <c r="U107" s="25" t="s">
        <v>197</v>
      </c>
      <c r="V107" s="130">
        <f t="shared" si="4"/>
        <v>4</v>
      </c>
      <c r="W107" s="28">
        <v>4</v>
      </c>
      <c r="X107" s="27">
        <v>0.41666666666666669</v>
      </c>
      <c r="Y107" s="107">
        <v>0</v>
      </c>
      <c r="Z107" s="107" t="s">
        <v>194</v>
      </c>
      <c r="AA107" s="107">
        <v>0</v>
      </c>
      <c r="AB107" s="107" t="s">
        <v>194</v>
      </c>
      <c r="AC107" s="130">
        <f t="shared" si="2"/>
        <v>0</v>
      </c>
      <c r="AH107" s="49"/>
    </row>
    <row r="108" spans="1:34" ht="15.75" customHeight="1">
      <c r="A108" s="88">
        <v>2014537</v>
      </c>
      <c r="B108" s="18">
        <v>13</v>
      </c>
      <c r="C108" s="62" t="s">
        <v>92</v>
      </c>
      <c r="D108" s="1" t="s">
        <v>213</v>
      </c>
      <c r="E108" s="65">
        <v>55.728781809439297</v>
      </c>
      <c r="F108" s="65">
        <v>37.680162314388703</v>
      </c>
      <c r="G108" s="18">
        <v>1</v>
      </c>
      <c r="H108" s="66">
        <f t="shared" si="3"/>
        <v>3.0989999999999998</v>
      </c>
      <c r="I108" s="15">
        <v>0.43999999999999995</v>
      </c>
      <c r="J108" s="18">
        <v>6</v>
      </c>
      <c r="L108" s="8">
        <v>14</v>
      </c>
      <c r="M108" s="67">
        <v>0</v>
      </c>
      <c r="N108" s="67">
        <v>7</v>
      </c>
      <c r="O108" s="20"/>
      <c r="P108" s="22">
        <v>3</v>
      </c>
      <c r="Q108" s="26">
        <v>0.4375</v>
      </c>
      <c r="R108" s="25">
        <v>2</v>
      </c>
      <c r="S108" s="25" t="s">
        <v>197</v>
      </c>
      <c r="T108" s="25">
        <v>2</v>
      </c>
      <c r="U108" s="25" t="s">
        <v>197</v>
      </c>
      <c r="V108" s="130">
        <f t="shared" si="4"/>
        <v>4</v>
      </c>
      <c r="W108" s="28">
        <v>4</v>
      </c>
      <c r="X108" s="27">
        <v>0.4375</v>
      </c>
      <c r="Y108" s="107">
        <v>0</v>
      </c>
      <c r="Z108" s="107" t="s">
        <v>194</v>
      </c>
      <c r="AA108" s="107">
        <v>0</v>
      </c>
      <c r="AB108" s="107" t="s">
        <v>194</v>
      </c>
      <c r="AC108" s="130">
        <f t="shared" si="2"/>
        <v>0</v>
      </c>
      <c r="AH108" s="49"/>
    </row>
    <row r="109" spans="1:34" ht="15.75" customHeight="1">
      <c r="A109" s="88" t="s">
        <v>52</v>
      </c>
      <c r="B109" s="18">
        <v>14</v>
      </c>
      <c r="C109" s="62" t="s">
        <v>279</v>
      </c>
      <c r="D109" s="1" t="s">
        <v>213</v>
      </c>
      <c r="E109" s="65">
        <v>55.725790000000003</v>
      </c>
      <c r="F109" s="65">
        <v>37.685208000000003</v>
      </c>
      <c r="G109" s="18">
        <v>1</v>
      </c>
      <c r="H109" s="66">
        <f t="shared" si="3"/>
        <v>3.9529999999999998</v>
      </c>
      <c r="I109" s="15">
        <v>0.85400000000000009</v>
      </c>
      <c r="J109" s="18">
        <v>7</v>
      </c>
      <c r="L109" s="8">
        <v>15</v>
      </c>
      <c r="M109" s="67">
        <v>0</v>
      </c>
      <c r="N109" s="67">
        <v>999</v>
      </c>
      <c r="O109" s="20"/>
      <c r="P109" s="22">
        <v>3</v>
      </c>
      <c r="Q109" s="26">
        <v>0.45833333333333298</v>
      </c>
      <c r="R109" s="25">
        <v>2</v>
      </c>
      <c r="S109" s="25" t="s">
        <v>197</v>
      </c>
      <c r="T109" s="25">
        <v>2</v>
      </c>
      <c r="U109" s="25" t="s">
        <v>197</v>
      </c>
      <c r="V109" s="130">
        <f t="shared" si="4"/>
        <v>4</v>
      </c>
      <c r="W109" s="28">
        <v>4</v>
      </c>
      <c r="X109" s="27">
        <v>0.45833333333333298</v>
      </c>
      <c r="Y109" s="107">
        <v>0</v>
      </c>
      <c r="Z109" s="107" t="s">
        <v>194</v>
      </c>
      <c r="AA109" s="107">
        <v>0</v>
      </c>
      <c r="AB109" s="107" t="s">
        <v>194</v>
      </c>
      <c r="AC109" s="130">
        <f t="shared" si="2"/>
        <v>0</v>
      </c>
      <c r="AH109" s="49"/>
    </row>
    <row r="110" spans="1:34" ht="15.75" customHeight="1">
      <c r="A110" s="88" t="s">
        <v>17</v>
      </c>
      <c r="B110" s="18">
        <v>13</v>
      </c>
      <c r="C110" s="62" t="s">
        <v>52</v>
      </c>
      <c r="D110" s="1" t="s">
        <v>17</v>
      </c>
      <c r="E110" s="65" t="s">
        <v>17</v>
      </c>
      <c r="F110" s="65" t="s">
        <v>17</v>
      </c>
      <c r="G110" s="18">
        <v>1</v>
      </c>
      <c r="H110" s="66">
        <f t="shared" si="3"/>
        <v>3.9529999999999998</v>
      </c>
      <c r="I110" s="15">
        <v>0</v>
      </c>
      <c r="J110" s="18" t="s">
        <v>17</v>
      </c>
      <c r="L110" s="8">
        <v>16</v>
      </c>
      <c r="M110" s="67">
        <v>0</v>
      </c>
      <c r="N110" s="67">
        <v>0</v>
      </c>
      <c r="O110" s="20"/>
      <c r="P110" s="22">
        <v>3</v>
      </c>
      <c r="Q110" s="26">
        <v>0.47916666666666702</v>
      </c>
      <c r="R110" s="25">
        <v>2</v>
      </c>
      <c r="S110" s="25" t="s">
        <v>197</v>
      </c>
      <c r="T110" s="25">
        <v>2</v>
      </c>
      <c r="U110" s="25" t="s">
        <v>197</v>
      </c>
      <c r="V110" s="130">
        <f t="shared" si="4"/>
        <v>4</v>
      </c>
      <c r="W110" s="28">
        <v>4</v>
      </c>
      <c r="X110" s="27">
        <v>0.47916666666666702</v>
      </c>
      <c r="Y110" s="107">
        <v>0</v>
      </c>
      <c r="Z110" s="107" t="s">
        <v>194</v>
      </c>
      <c r="AA110" s="107">
        <v>0</v>
      </c>
      <c r="AB110" s="107" t="s">
        <v>194</v>
      </c>
      <c r="AC110" s="130">
        <f t="shared" si="2"/>
        <v>0</v>
      </c>
      <c r="AH110" s="49"/>
    </row>
    <row r="111" spans="1:34" ht="15.75" customHeight="1">
      <c r="A111" s="88" t="s">
        <v>17</v>
      </c>
      <c r="B111" s="18" t="str">
        <f t="shared" ref="B111:B128" si="5">IF(C111=" ","",IF(C111=$L$9,B110,B110+1))</f>
        <v/>
      </c>
      <c r="C111" s="62" t="s">
        <v>17</v>
      </c>
      <c r="D111" s="1" t="s">
        <v>17</v>
      </c>
      <c r="E111" s="65" t="s">
        <v>17</v>
      </c>
      <c r="F111" s="65" t="s">
        <v>17</v>
      </c>
      <c r="G111" s="18" t="str">
        <f t="shared" ref="G111:G129" si="6">IF(AND(M110&gt;0),0,IF(AND(N110&gt;0),1,""))</f>
        <v/>
      </c>
      <c r="H111" s="66" t="s">
        <v>91</v>
      </c>
      <c r="I111" s="15" t="str">
        <f t="shared" ref="I111:I161" si="7">IFERROR(IF(IF(ISERROR(H111-H110),"",H111-H110)&lt;0,"",H111-H110)," ")</f>
        <v xml:space="preserve"> </v>
      </c>
      <c r="J111" s="18" t="str">
        <f t="shared" ref="J111:J129" si="8">IF(AND(M110&gt;0,M110&lt;999),M110,IF(AND(N110&gt;0,N110&lt;999),N110," "))</f>
        <v xml:space="preserve"> </v>
      </c>
      <c r="L111" s="8">
        <v>17</v>
      </c>
      <c r="M111" s="67">
        <v>0</v>
      </c>
      <c r="N111" s="67">
        <v>0</v>
      </c>
      <c r="O111" s="20"/>
      <c r="P111" s="22">
        <v>3</v>
      </c>
      <c r="Q111" s="26">
        <v>0.5</v>
      </c>
      <c r="R111" s="25">
        <v>2</v>
      </c>
      <c r="S111" s="25" t="s">
        <v>197</v>
      </c>
      <c r="T111" s="25">
        <v>2</v>
      </c>
      <c r="U111" s="25" t="s">
        <v>197</v>
      </c>
      <c r="V111" s="130">
        <f t="shared" si="4"/>
        <v>4</v>
      </c>
      <c r="W111" s="28">
        <v>4</v>
      </c>
      <c r="X111" s="27">
        <v>0.5</v>
      </c>
      <c r="Y111" s="107">
        <v>0</v>
      </c>
      <c r="Z111" s="107" t="s">
        <v>194</v>
      </c>
      <c r="AA111" s="107">
        <v>0</v>
      </c>
      <c r="AB111" s="107" t="s">
        <v>194</v>
      </c>
      <c r="AC111" s="130">
        <f t="shared" si="2"/>
        <v>0</v>
      </c>
      <c r="AH111" s="49"/>
    </row>
    <row r="112" spans="1:34" ht="15.75" customHeight="1">
      <c r="A112" s="88" t="s">
        <v>17</v>
      </c>
      <c r="B112" s="18" t="str">
        <f t="shared" si="5"/>
        <v/>
      </c>
      <c r="C112" s="62" t="s">
        <v>17</v>
      </c>
      <c r="D112" s="1" t="s">
        <v>17</v>
      </c>
      <c r="E112" s="65" t="s">
        <v>17</v>
      </c>
      <c r="F112" s="65" t="s">
        <v>17</v>
      </c>
      <c r="G112" s="18" t="str">
        <f t="shared" si="6"/>
        <v/>
      </c>
      <c r="H112" s="66" t="s">
        <v>91</v>
      </c>
      <c r="I112" s="15" t="str">
        <f t="shared" si="7"/>
        <v xml:space="preserve"> </v>
      </c>
      <c r="J112" s="18" t="str">
        <f t="shared" si="8"/>
        <v xml:space="preserve"> </v>
      </c>
      <c r="L112" s="8">
        <v>18</v>
      </c>
      <c r="M112" s="67">
        <v>0</v>
      </c>
      <c r="N112" s="67">
        <v>0</v>
      </c>
      <c r="O112" s="20"/>
      <c r="P112" s="22">
        <v>3</v>
      </c>
      <c r="Q112" s="26">
        <v>0.52083333333333337</v>
      </c>
      <c r="R112" s="25">
        <v>2</v>
      </c>
      <c r="S112" s="25" t="s">
        <v>197</v>
      </c>
      <c r="T112" s="25">
        <v>2</v>
      </c>
      <c r="U112" s="25" t="s">
        <v>197</v>
      </c>
      <c r="V112" s="130">
        <f t="shared" si="4"/>
        <v>3</v>
      </c>
      <c r="W112" s="28">
        <v>4</v>
      </c>
      <c r="X112" s="27">
        <v>0.52083333333333337</v>
      </c>
      <c r="Y112" s="107">
        <v>0</v>
      </c>
      <c r="Z112" s="107" t="s">
        <v>194</v>
      </c>
      <c r="AA112" s="107">
        <v>0</v>
      </c>
      <c r="AB112" s="107" t="s">
        <v>194</v>
      </c>
      <c r="AC112" s="130">
        <f t="shared" si="2"/>
        <v>0</v>
      </c>
      <c r="AH112" s="49"/>
    </row>
    <row r="113" spans="1:34" ht="15.75" customHeight="1">
      <c r="A113" s="88" t="s">
        <v>17</v>
      </c>
      <c r="B113" s="18" t="str">
        <f t="shared" si="5"/>
        <v/>
      </c>
      <c r="C113" s="62" t="s">
        <v>17</v>
      </c>
      <c r="D113" s="1" t="s">
        <v>17</v>
      </c>
      <c r="E113" s="65" t="s">
        <v>17</v>
      </c>
      <c r="F113" s="65" t="s">
        <v>17</v>
      </c>
      <c r="G113" s="18" t="str">
        <f t="shared" si="6"/>
        <v/>
      </c>
      <c r="H113" s="66" t="s">
        <v>91</v>
      </c>
      <c r="I113" s="15" t="str">
        <f t="shared" si="7"/>
        <v xml:space="preserve"> </v>
      </c>
      <c r="J113" s="18" t="str">
        <f t="shared" si="8"/>
        <v xml:space="preserve"> </v>
      </c>
      <c r="L113" s="8">
        <v>19</v>
      </c>
      <c r="M113" s="67">
        <v>0</v>
      </c>
      <c r="N113" s="67">
        <v>0</v>
      </c>
      <c r="O113" s="20" t="s">
        <v>17</v>
      </c>
      <c r="P113" s="22">
        <v>3</v>
      </c>
      <c r="Q113" s="26">
        <v>0.54166666666666663</v>
      </c>
      <c r="R113" s="25">
        <v>1</v>
      </c>
      <c r="S113" s="25" t="s">
        <v>198</v>
      </c>
      <c r="T113" s="25">
        <v>1</v>
      </c>
      <c r="U113" s="25" t="s">
        <v>198</v>
      </c>
      <c r="V113" s="130">
        <f t="shared" si="4"/>
        <v>3</v>
      </c>
      <c r="W113" s="28">
        <v>4</v>
      </c>
      <c r="X113" s="27">
        <v>0.54166666666666663</v>
      </c>
      <c r="Y113" s="107">
        <v>0</v>
      </c>
      <c r="Z113" s="107" t="s">
        <v>194</v>
      </c>
      <c r="AA113" s="107">
        <v>0</v>
      </c>
      <c r="AB113" s="107" t="s">
        <v>194</v>
      </c>
      <c r="AC113" s="130">
        <f t="shared" si="2"/>
        <v>0</v>
      </c>
      <c r="AH113" s="49"/>
    </row>
    <row r="114" spans="1:34" ht="15.75" customHeight="1">
      <c r="A114" s="88" t="s">
        <v>17</v>
      </c>
      <c r="B114" s="18" t="str">
        <f t="shared" si="5"/>
        <v/>
      </c>
      <c r="C114" s="62" t="s">
        <v>17</v>
      </c>
      <c r="D114" s="1" t="s">
        <v>17</v>
      </c>
      <c r="E114" s="65" t="s">
        <v>17</v>
      </c>
      <c r="F114" s="65" t="s">
        <v>17</v>
      </c>
      <c r="G114" s="18" t="str">
        <f t="shared" si="6"/>
        <v/>
      </c>
      <c r="H114" s="66" t="s">
        <v>91</v>
      </c>
      <c r="I114" s="15" t="str">
        <f t="shared" si="7"/>
        <v xml:space="preserve"> </v>
      </c>
      <c r="J114" s="18" t="str">
        <f t="shared" si="8"/>
        <v xml:space="preserve"> </v>
      </c>
      <c r="L114" s="8">
        <v>20</v>
      </c>
      <c r="M114" s="67">
        <v>0</v>
      </c>
      <c r="N114" s="67">
        <v>0</v>
      </c>
      <c r="O114" s="20"/>
      <c r="P114" s="22">
        <v>3</v>
      </c>
      <c r="Q114" s="26">
        <v>0.5625</v>
      </c>
      <c r="R114" s="25">
        <v>2</v>
      </c>
      <c r="S114" s="25" t="s">
        <v>198</v>
      </c>
      <c r="T114" s="25">
        <v>2</v>
      </c>
      <c r="U114" s="25" t="s">
        <v>198</v>
      </c>
      <c r="V114" s="130">
        <f t="shared" si="4"/>
        <v>3</v>
      </c>
      <c r="W114" s="28">
        <v>4</v>
      </c>
      <c r="X114" s="27">
        <v>0.5625</v>
      </c>
      <c r="Y114" s="107">
        <v>0</v>
      </c>
      <c r="Z114" s="107" t="s">
        <v>194</v>
      </c>
      <c r="AA114" s="107">
        <v>0</v>
      </c>
      <c r="AB114" s="107" t="s">
        <v>194</v>
      </c>
      <c r="AC114" s="130">
        <f t="shared" si="2"/>
        <v>0</v>
      </c>
      <c r="AH114" s="49"/>
    </row>
    <row r="115" spans="1:34" ht="15.75" customHeight="1">
      <c r="A115" s="88" t="s">
        <v>17</v>
      </c>
      <c r="B115" s="18" t="str">
        <f t="shared" si="5"/>
        <v/>
      </c>
      <c r="C115" s="62" t="s">
        <v>17</v>
      </c>
      <c r="D115" s="1" t="s">
        <v>17</v>
      </c>
      <c r="E115" s="65" t="s">
        <v>17</v>
      </c>
      <c r="F115" s="65" t="s">
        <v>17</v>
      </c>
      <c r="G115" s="18" t="str">
        <f t="shared" si="6"/>
        <v/>
      </c>
      <c r="H115" s="66" t="s">
        <v>91</v>
      </c>
      <c r="I115" s="15" t="str">
        <f t="shared" si="7"/>
        <v xml:space="preserve"> </v>
      </c>
      <c r="J115" s="18" t="str">
        <f t="shared" si="8"/>
        <v xml:space="preserve"> </v>
      </c>
      <c r="L115" s="8">
        <v>21</v>
      </c>
      <c r="M115" s="67">
        <v>0</v>
      </c>
      <c r="N115" s="67">
        <v>0</v>
      </c>
      <c r="O115" s="20"/>
      <c r="P115" s="22">
        <v>3</v>
      </c>
      <c r="Q115" s="26">
        <v>0.58333333333333337</v>
      </c>
      <c r="R115" s="25">
        <v>1</v>
      </c>
      <c r="S115" s="25" t="s">
        <v>198</v>
      </c>
      <c r="T115" s="25">
        <v>1</v>
      </c>
      <c r="U115" s="25" t="s">
        <v>198</v>
      </c>
      <c r="V115" s="130">
        <f t="shared" si="4"/>
        <v>3</v>
      </c>
      <c r="W115" s="28">
        <v>4</v>
      </c>
      <c r="X115" s="27">
        <v>0.58333333333333337</v>
      </c>
      <c r="Y115" s="107">
        <v>0</v>
      </c>
      <c r="Z115" s="107" t="s">
        <v>194</v>
      </c>
      <c r="AA115" s="107">
        <v>0</v>
      </c>
      <c r="AB115" s="107" t="s">
        <v>194</v>
      </c>
      <c r="AC115" s="130">
        <f t="shared" si="2"/>
        <v>0</v>
      </c>
      <c r="AH115" s="49"/>
    </row>
    <row r="116" spans="1:34" ht="15.75" customHeight="1">
      <c r="A116" s="88" t="s">
        <v>17</v>
      </c>
      <c r="B116" s="18" t="str">
        <f t="shared" si="5"/>
        <v/>
      </c>
      <c r="C116" s="62" t="s">
        <v>17</v>
      </c>
      <c r="D116" s="1" t="s">
        <v>17</v>
      </c>
      <c r="E116" s="65" t="s">
        <v>17</v>
      </c>
      <c r="F116" s="65" t="s">
        <v>17</v>
      </c>
      <c r="G116" s="18" t="str">
        <f t="shared" si="6"/>
        <v/>
      </c>
      <c r="H116" s="66" t="s">
        <v>91</v>
      </c>
      <c r="I116" s="15" t="str">
        <f t="shared" si="7"/>
        <v xml:space="preserve"> </v>
      </c>
      <c r="J116" s="18" t="str">
        <f t="shared" si="8"/>
        <v xml:space="preserve"> </v>
      </c>
      <c r="L116" s="8">
        <v>22</v>
      </c>
      <c r="M116" s="67">
        <v>0</v>
      </c>
      <c r="N116" s="67">
        <v>0</v>
      </c>
      <c r="O116" s="20"/>
      <c r="P116" s="22">
        <v>3</v>
      </c>
      <c r="Q116" s="26">
        <v>0.60416666666666663</v>
      </c>
      <c r="R116" s="25">
        <v>2</v>
      </c>
      <c r="S116" s="25" t="s">
        <v>198</v>
      </c>
      <c r="T116" s="25">
        <v>2</v>
      </c>
      <c r="U116" s="25" t="s">
        <v>198</v>
      </c>
      <c r="V116" s="130">
        <f t="shared" si="4"/>
        <v>4</v>
      </c>
      <c r="W116" s="28">
        <v>4</v>
      </c>
      <c r="X116" s="27">
        <v>0.60416666666666663</v>
      </c>
      <c r="Y116" s="107">
        <v>0</v>
      </c>
      <c r="Z116" s="107" t="s">
        <v>194</v>
      </c>
      <c r="AA116" s="107">
        <v>0</v>
      </c>
      <c r="AB116" s="107" t="s">
        <v>194</v>
      </c>
      <c r="AC116" s="130">
        <f t="shared" si="2"/>
        <v>0</v>
      </c>
      <c r="AH116" s="49"/>
    </row>
    <row r="117" spans="1:34" ht="15.75" customHeight="1">
      <c r="A117" s="88" t="s">
        <v>17</v>
      </c>
      <c r="B117" s="18" t="str">
        <f t="shared" si="5"/>
        <v/>
      </c>
      <c r="C117" s="62" t="s">
        <v>17</v>
      </c>
      <c r="D117" s="1" t="s">
        <v>17</v>
      </c>
      <c r="E117" s="65" t="s">
        <v>17</v>
      </c>
      <c r="F117" s="65" t="s">
        <v>17</v>
      </c>
      <c r="G117" s="18" t="str">
        <f t="shared" si="6"/>
        <v/>
      </c>
      <c r="H117" s="66" t="s">
        <v>91</v>
      </c>
      <c r="I117" s="15" t="str">
        <f t="shared" si="7"/>
        <v xml:space="preserve"> </v>
      </c>
      <c r="J117" s="18" t="str">
        <f t="shared" si="8"/>
        <v xml:space="preserve"> </v>
      </c>
      <c r="L117" s="8">
        <v>23</v>
      </c>
      <c r="M117" s="67">
        <v>0</v>
      </c>
      <c r="N117" s="67">
        <v>0</v>
      </c>
      <c r="O117" s="20"/>
      <c r="P117" s="22">
        <v>3</v>
      </c>
      <c r="Q117" s="26">
        <v>0.625</v>
      </c>
      <c r="R117" s="25">
        <v>2</v>
      </c>
      <c r="S117" s="25" t="s">
        <v>196</v>
      </c>
      <c r="T117" s="25">
        <v>2</v>
      </c>
      <c r="U117" s="25" t="s">
        <v>196</v>
      </c>
      <c r="V117" s="130">
        <f t="shared" si="4"/>
        <v>5</v>
      </c>
      <c r="W117" s="28">
        <v>4</v>
      </c>
      <c r="X117" s="27">
        <v>0.625</v>
      </c>
      <c r="Y117" s="107">
        <v>0</v>
      </c>
      <c r="Z117" s="107" t="s">
        <v>194</v>
      </c>
      <c r="AA117" s="107">
        <v>0</v>
      </c>
      <c r="AB117" s="107" t="s">
        <v>194</v>
      </c>
      <c r="AC117" s="130">
        <f t="shared" si="2"/>
        <v>0</v>
      </c>
      <c r="AH117" s="49"/>
    </row>
    <row r="118" spans="1:34" ht="15.75" customHeight="1">
      <c r="A118" s="88" t="s">
        <v>17</v>
      </c>
      <c r="B118" s="18" t="str">
        <f t="shared" si="5"/>
        <v/>
      </c>
      <c r="C118" s="62" t="s">
        <v>17</v>
      </c>
      <c r="D118" s="1" t="s">
        <v>17</v>
      </c>
      <c r="E118" s="65" t="s">
        <v>17</v>
      </c>
      <c r="F118" s="65" t="s">
        <v>17</v>
      </c>
      <c r="G118" s="18" t="str">
        <f t="shared" si="6"/>
        <v/>
      </c>
      <c r="H118" s="66" t="s">
        <v>91</v>
      </c>
      <c r="I118" s="15" t="str">
        <f t="shared" si="7"/>
        <v xml:space="preserve"> </v>
      </c>
      <c r="J118" s="18" t="str">
        <f t="shared" si="8"/>
        <v xml:space="preserve"> </v>
      </c>
      <c r="L118" s="8">
        <v>24</v>
      </c>
      <c r="M118" s="67">
        <v>0</v>
      </c>
      <c r="N118" s="67">
        <v>0</v>
      </c>
      <c r="O118" s="20"/>
      <c r="P118" s="22">
        <v>3</v>
      </c>
      <c r="Q118" s="26">
        <v>0.64583333333333337</v>
      </c>
      <c r="R118" s="25">
        <v>3</v>
      </c>
      <c r="S118" s="25" t="s">
        <v>196</v>
      </c>
      <c r="T118" s="25">
        <v>3</v>
      </c>
      <c r="U118" s="25" t="s">
        <v>196</v>
      </c>
      <c r="V118" s="130">
        <f t="shared" si="4"/>
        <v>5</v>
      </c>
      <c r="W118" s="28">
        <v>4</v>
      </c>
      <c r="X118" s="27">
        <v>0.64583333333333337</v>
      </c>
      <c r="Y118" s="107">
        <v>0</v>
      </c>
      <c r="Z118" s="107" t="s">
        <v>194</v>
      </c>
      <c r="AA118" s="107">
        <v>0</v>
      </c>
      <c r="AB118" s="107" t="s">
        <v>194</v>
      </c>
      <c r="AC118" s="130">
        <f t="shared" si="2"/>
        <v>0</v>
      </c>
      <c r="AH118" s="49"/>
    </row>
    <row r="119" spans="1:34" ht="15.75" customHeight="1">
      <c r="A119" s="88" t="s">
        <v>17</v>
      </c>
      <c r="B119" s="18" t="str">
        <f t="shared" si="5"/>
        <v/>
      </c>
      <c r="C119" s="62" t="s">
        <v>17</v>
      </c>
      <c r="D119" s="1" t="s">
        <v>17</v>
      </c>
      <c r="E119" s="65" t="s">
        <v>17</v>
      </c>
      <c r="F119" s="65" t="s">
        <v>17</v>
      </c>
      <c r="G119" s="18" t="str">
        <f t="shared" si="6"/>
        <v/>
      </c>
      <c r="H119" s="66" t="s">
        <v>91</v>
      </c>
      <c r="I119" s="15" t="str">
        <f t="shared" si="7"/>
        <v xml:space="preserve"> </v>
      </c>
      <c r="J119" s="18" t="str">
        <f t="shared" si="8"/>
        <v xml:space="preserve"> </v>
      </c>
      <c r="L119" s="8">
        <v>25</v>
      </c>
      <c r="M119" s="67">
        <v>0</v>
      </c>
      <c r="N119" s="67">
        <v>0</v>
      </c>
      <c r="O119" s="20"/>
      <c r="P119" s="22">
        <v>3</v>
      </c>
      <c r="Q119" s="26">
        <v>0.66666666666666663</v>
      </c>
      <c r="R119" s="25">
        <v>2</v>
      </c>
      <c r="S119" s="25" t="s">
        <v>196</v>
      </c>
      <c r="T119" s="25">
        <v>2</v>
      </c>
      <c r="U119" s="25" t="s">
        <v>196</v>
      </c>
      <c r="V119" s="130">
        <f t="shared" si="4"/>
        <v>6</v>
      </c>
      <c r="W119" s="28">
        <v>4</v>
      </c>
      <c r="X119" s="27">
        <v>0.66666666666666663</v>
      </c>
      <c r="Y119" s="107">
        <v>0</v>
      </c>
      <c r="Z119" s="107" t="s">
        <v>194</v>
      </c>
      <c r="AA119" s="107">
        <v>0</v>
      </c>
      <c r="AB119" s="107" t="s">
        <v>194</v>
      </c>
      <c r="AC119" s="130">
        <f t="shared" si="2"/>
        <v>0</v>
      </c>
      <c r="AH119" s="49"/>
    </row>
    <row r="120" spans="1:34" ht="15.75" customHeight="1">
      <c r="A120" s="88" t="s">
        <v>17</v>
      </c>
      <c r="B120" s="18" t="str">
        <f t="shared" si="5"/>
        <v/>
      </c>
      <c r="C120" s="62" t="s">
        <v>17</v>
      </c>
      <c r="D120" s="1" t="s">
        <v>17</v>
      </c>
      <c r="E120" s="65" t="s">
        <v>17</v>
      </c>
      <c r="F120" s="65" t="s">
        <v>17</v>
      </c>
      <c r="G120" s="18" t="str">
        <f t="shared" si="6"/>
        <v/>
      </c>
      <c r="H120" s="66" t="s">
        <v>91</v>
      </c>
      <c r="I120" s="15" t="str">
        <f t="shared" si="7"/>
        <v xml:space="preserve"> </v>
      </c>
      <c r="J120" s="18" t="str">
        <f t="shared" si="8"/>
        <v xml:space="preserve"> </v>
      </c>
      <c r="L120" s="8">
        <v>26</v>
      </c>
      <c r="M120" s="67">
        <v>0</v>
      </c>
      <c r="N120" s="67">
        <v>0</v>
      </c>
      <c r="O120" s="20"/>
      <c r="P120" s="22">
        <v>3</v>
      </c>
      <c r="Q120" s="26">
        <v>0.6875</v>
      </c>
      <c r="R120" s="25">
        <v>4</v>
      </c>
      <c r="S120" s="25">
        <v>9</v>
      </c>
      <c r="T120" s="25">
        <v>4</v>
      </c>
      <c r="U120" s="25">
        <v>9</v>
      </c>
      <c r="V120" s="130">
        <f t="shared" si="4"/>
        <v>7</v>
      </c>
      <c r="W120" s="28">
        <v>4</v>
      </c>
      <c r="X120" s="27">
        <v>0.6875</v>
      </c>
      <c r="Y120" s="107">
        <v>0</v>
      </c>
      <c r="Z120" s="107" t="s">
        <v>194</v>
      </c>
      <c r="AA120" s="107">
        <v>0</v>
      </c>
      <c r="AB120" s="107" t="s">
        <v>194</v>
      </c>
      <c r="AC120" s="130">
        <f t="shared" si="2"/>
        <v>0</v>
      </c>
      <c r="AH120" s="49"/>
    </row>
    <row r="121" spans="1:34" ht="15.75" customHeight="1">
      <c r="A121" s="88" t="s">
        <v>17</v>
      </c>
      <c r="B121" s="18" t="str">
        <f t="shared" si="5"/>
        <v/>
      </c>
      <c r="C121" s="62" t="s">
        <v>17</v>
      </c>
      <c r="D121" s="1" t="s">
        <v>17</v>
      </c>
      <c r="E121" s="65" t="s">
        <v>17</v>
      </c>
      <c r="F121" s="65" t="s">
        <v>17</v>
      </c>
      <c r="G121" s="18" t="str">
        <f t="shared" si="6"/>
        <v/>
      </c>
      <c r="H121" s="66" t="s">
        <v>91</v>
      </c>
      <c r="I121" s="15" t="str">
        <f t="shared" si="7"/>
        <v xml:space="preserve"> </v>
      </c>
      <c r="J121" s="18" t="str">
        <f t="shared" si="8"/>
        <v xml:space="preserve"> </v>
      </c>
      <c r="L121" s="8">
        <v>27</v>
      </c>
      <c r="M121" s="67">
        <v>0</v>
      </c>
      <c r="N121" s="67">
        <v>0</v>
      </c>
      <c r="O121" s="20"/>
      <c r="P121" s="22">
        <v>3</v>
      </c>
      <c r="Q121" s="26">
        <v>0.70833333333333337</v>
      </c>
      <c r="R121" s="25">
        <v>3</v>
      </c>
      <c r="S121" s="25">
        <v>9</v>
      </c>
      <c r="T121" s="25">
        <v>3</v>
      </c>
      <c r="U121" s="25">
        <v>9</v>
      </c>
      <c r="V121" s="130">
        <f t="shared" si="4"/>
        <v>7</v>
      </c>
      <c r="W121" s="28">
        <v>4</v>
      </c>
      <c r="X121" s="27">
        <v>0.70833333333333337</v>
      </c>
      <c r="Y121" s="107">
        <v>0</v>
      </c>
      <c r="Z121" s="107" t="s">
        <v>194</v>
      </c>
      <c r="AA121" s="107">
        <v>0</v>
      </c>
      <c r="AB121" s="107" t="s">
        <v>194</v>
      </c>
      <c r="AC121" s="130">
        <f t="shared" si="2"/>
        <v>0</v>
      </c>
      <c r="AH121" s="49"/>
    </row>
    <row r="122" spans="1:34" ht="15.75" customHeight="1">
      <c r="A122" s="88" t="s">
        <v>17</v>
      </c>
      <c r="B122" s="18" t="str">
        <f t="shared" si="5"/>
        <v/>
      </c>
      <c r="C122" s="62" t="s">
        <v>17</v>
      </c>
      <c r="D122" s="1" t="s">
        <v>17</v>
      </c>
      <c r="E122" s="65" t="s">
        <v>17</v>
      </c>
      <c r="F122" s="65" t="s">
        <v>17</v>
      </c>
      <c r="G122" s="18" t="str">
        <f t="shared" si="6"/>
        <v/>
      </c>
      <c r="H122" s="66" t="s">
        <v>91</v>
      </c>
      <c r="I122" s="15" t="str">
        <f t="shared" si="7"/>
        <v xml:space="preserve"> </v>
      </c>
      <c r="J122" s="18" t="str">
        <f t="shared" si="8"/>
        <v xml:space="preserve"> </v>
      </c>
      <c r="L122" s="8">
        <v>28</v>
      </c>
      <c r="M122" s="67">
        <v>0</v>
      </c>
      <c r="N122" s="67">
        <v>0</v>
      </c>
      <c r="O122" s="20"/>
      <c r="P122" s="22">
        <v>3</v>
      </c>
      <c r="Q122" s="26">
        <v>0.72916666666666663</v>
      </c>
      <c r="R122" s="25">
        <v>4</v>
      </c>
      <c r="S122" s="25">
        <v>9</v>
      </c>
      <c r="T122" s="25">
        <v>4</v>
      </c>
      <c r="U122" s="25">
        <v>9</v>
      </c>
      <c r="V122" s="130">
        <f t="shared" si="4"/>
        <v>7</v>
      </c>
      <c r="W122" s="28">
        <v>4</v>
      </c>
      <c r="X122" s="27">
        <v>0.72916666666666663</v>
      </c>
      <c r="Y122" s="107">
        <v>0</v>
      </c>
      <c r="Z122" s="107" t="s">
        <v>194</v>
      </c>
      <c r="AA122" s="107">
        <v>0</v>
      </c>
      <c r="AB122" s="107" t="s">
        <v>194</v>
      </c>
      <c r="AC122" s="130">
        <f t="shared" si="2"/>
        <v>0</v>
      </c>
      <c r="AH122" s="49"/>
    </row>
    <row r="123" spans="1:34" ht="15.75" customHeight="1">
      <c r="A123" s="88" t="s">
        <v>17</v>
      </c>
      <c r="B123" s="18" t="str">
        <f t="shared" si="5"/>
        <v/>
      </c>
      <c r="C123" s="62" t="s">
        <v>17</v>
      </c>
      <c r="D123" s="1" t="s">
        <v>17</v>
      </c>
      <c r="E123" s="65" t="s">
        <v>17</v>
      </c>
      <c r="F123" s="65" t="s">
        <v>17</v>
      </c>
      <c r="G123" s="18" t="str">
        <f t="shared" si="6"/>
        <v/>
      </c>
      <c r="H123" s="66" t="s">
        <v>91</v>
      </c>
      <c r="I123" s="15" t="str">
        <f t="shared" si="7"/>
        <v xml:space="preserve"> </v>
      </c>
      <c r="J123" s="18" t="str">
        <f t="shared" si="8"/>
        <v xml:space="preserve"> </v>
      </c>
      <c r="L123" s="8">
        <v>29</v>
      </c>
      <c r="M123" s="67">
        <v>0</v>
      </c>
      <c r="N123" s="67">
        <v>0</v>
      </c>
      <c r="O123" s="20"/>
      <c r="P123" s="22">
        <v>3</v>
      </c>
      <c r="Q123" s="26">
        <v>0.75</v>
      </c>
      <c r="R123" s="25">
        <v>3</v>
      </c>
      <c r="S123" s="25">
        <v>9</v>
      </c>
      <c r="T123" s="25">
        <v>3</v>
      </c>
      <c r="U123" s="25">
        <v>9</v>
      </c>
      <c r="V123" s="130">
        <f t="shared" si="4"/>
        <v>7</v>
      </c>
      <c r="W123" s="28">
        <v>4</v>
      </c>
      <c r="X123" s="27">
        <v>0.75</v>
      </c>
      <c r="Y123" s="107">
        <v>0</v>
      </c>
      <c r="Z123" s="107" t="s">
        <v>194</v>
      </c>
      <c r="AA123" s="107">
        <v>0</v>
      </c>
      <c r="AB123" s="107" t="s">
        <v>194</v>
      </c>
      <c r="AC123" s="130">
        <f t="shared" si="2"/>
        <v>0</v>
      </c>
      <c r="AH123" s="49"/>
    </row>
    <row r="124" spans="1:34" ht="15.75" customHeight="1">
      <c r="A124" s="88" t="s">
        <v>17</v>
      </c>
      <c r="B124" s="18" t="str">
        <f t="shared" si="5"/>
        <v/>
      </c>
      <c r="C124" s="62" t="s">
        <v>17</v>
      </c>
      <c r="D124" s="1" t="s">
        <v>17</v>
      </c>
      <c r="E124" s="65" t="s">
        <v>17</v>
      </c>
      <c r="F124" s="65" t="s">
        <v>17</v>
      </c>
      <c r="G124" s="18" t="str">
        <f t="shared" si="6"/>
        <v/>
      </c>
      <c r="H124" s="66" t="s">
        <v>91</v>
      </c>
      <c r="I124" s="15" t="str">
        <f t="shared" si="7"/>
        <v xml:space="preserve"> </v>
      </c>
      <c r="J124" s="18" t="str">
        <f t="shared" si="8"/>
        <v xml:space="preserve"> </v>
      </c>
      <c r="L124" s="8">
        <v>30</v>
      </c>
      <c r="M124" s="67">
        <v>0</v>
      </c>
      <c r="N124" s="67">
        <v>0</v>
      </c>
      <c r="O124" s="20"/>
      <c r="P124" s="22">
        <v>3</v>
      </c>
      <c r="Q124" s="26">
        <v>0.77083333333333337</v>
      </c>
      <c r="R124" s="25">
        <v>4</v>
      </c>
      <c r="S124" s="25">
        <v>9</v>
      </c>
      <c r="T124" s="25">
        <v>4</v>
      </c>
      <c r="U124" s="25">
        <v>9</v>
      </c>
      <c r="V124" s="130">
        <f t="shared" si="4"/>
        <v>7</v>
      </c>
      <c r="W124" s="28">
        <v>4</v>
      </c>
      <c r="X124" s="27">
        <v>0.77083333333333337</v>
      </c>
      <c r="Y124" s="107">
        <v>0</v>
      </c>
      <c r="Z124" s="107" t="s">
        <v>194</v>
      </c>
      <c r="AA124" s="107">
        <v>0</v>
      </c>
      <c r="AB124" s="107" t="s">
        <v>194</v>
      </c>
      <c r="AC124" s="130">
        <f t="shared" si="2"/>
        <v>0</v>
      </c>
      <c r="AH124" s="49"/>
    </row>
    <row r="125" spans="1:34" ht="15.75" customHeight="1">
      <c r="A125" s="88" t="s">
        <v>17</v>
      </c>
      <c r="B125" s="18" t="str">
        <f t="shared" si="5"/>
        <v/>
      </c>
      <c r="C125" s="62" t="s">
        <v>17</v>
      </c>
      <c r="D125" s="1" t="s">
        <v>17</v>
      </c>
      <c r="E125" s="65" t="s">
        <v>17</v>
      </c>
      <c r="F125" s="65" t="s">
        <v>17</v>
      </c>
      <c r="G125" s="18" t="str">
        <f t="shared" si="6"/>
        <v/>
      </c>
      <c r="H125" s="66" t="s">
        <v>91</v>
      </c>
      <c r="I125" s="15" t="str">
        <f t="shared" si="7"/>
        <v xml:space="preserve"> </v>
      </c>
      <c r="J125" s="18" t="str">
        <f t="shared" si="8"/>
        <v xml:space="preserve"> </v>
      </c>
      <c r="L125" s="8">
        <v>31</v>
      </c>
      <c r="M125" s="67">
        <v>0</v>
      </c>
      <c r="N125" s="67">
        <v>0</v>
      </c>
      <c r="O125" s="20"/>
      <c r="P125" s="22">
        <v>3</v>
      </c>
      <c r="Q125" s="26">
        <v>0.79166666666666663</v>
      </c>
      <c r="R125" s="25">
        <v>3</v>
      </c>
      <c r="S125" s="25">
        <v>9</v>
      </c>
      <c r="T125" s="25">
        <v>3</v>
      </c>
      <c r="U125" s="25">
        <v>9</v>
      </c>
      <c r="V125" s="130">
        <f t="shared" si="4"/>
        <v>4</v>
      </c>
      <c r="W125" s="28">
        <v>4</v>
      </c>
      <c r="X125" s="27">
        <v>0.79166666666666663</v>
      </c>
      <c r="Y125" s="107">
        <v>0</v>
      </c>
      <c r="Z125" s="107" t="s">
        <v>194</v>
      </c>
      <c r="AA125" s="107">
        <v>0</v>
      </c>
      <c r="AB125" s="107" t="s">
        <v>194</v>
      </c>
      <c r="AC125" s="130">
        <f t="shared" si="2"/>
        <v>0</v>
      </c>
      <c r="AH125" s="49"/>
    </row>
    <row r="126" spans="1:34" ht="15.75" customHeight="1">
      <c r="A126" s="88" t="s">
        <v>17</v>
      </c>
      <c r="B126" s="18" t="str">
        <f t="shared" si="5"/>
        <v/>
      </c>
      <c r="C126" s="62" t="s">
        <v>17</v>
      </c>
      <c r="D126" s="1" t="s">
        <v>17</v>
      </c>
      <c r="E126" s="65" t="s">
        <v>17</v>
      </c>
      <c r="F126" s="65" t="s">
        <v>17</v>
      </c>
      <c r="G126" s="18" t="str">
        <f t="shared" si="6"/>
        <v/>
      </c>
      <c r="H126" s="66" t="s">
        <v>91</v>
      </c>
      <c r="I126" s="15" t="str">
        <f t="shared" si="7"/>
        <v xml:space="preserve"> </v>
      </c>
      <c r="J126" s="18" t="str">
        <f t="shared" si="8"/>
        <v xml:space="preserve"> </v>
      </c>
      <c r="L126" s="8">
        <v>32</v>
      </c>
      <c r="M126" s="67">
        <v>0</v>
      </c>
      <c r="N126" s="67">
        <v>0</v>
      </c>
      <c r="O126" s="20"/>
      <c r="P126" s="22">
        <v>3</v>
      </c>
      <c r="Q126" s="26">
        <v>0.8125</v>
      </c>
      <c r="R126" s="25">
        <v>1</v>
      </c>
      <c r="S126" s="25" t="s">
        <v>195</v>
      </c>
      <c r="T126" s="25">
        <v>1</v>
      </c>
      <c r="U126" s="25" t="s">
        <v>195</v>
      </c>
      <c r="V126" s="130">
        <f t="shared" si="4"/>
        <v>2</v>
      </c>
      <c r="W126" s="28">
        <v>4</v>
      </c>
      <c r="X126" s="27">
        <v>0.8125</v>
      </c>
      <c r="Y126" s="107">
        <v>0</v>
      </c>
      <c r="Z126" s="107" t="s">
        <v>194</v>
      </c>
      <c r="AA126" s="107">
        <v>0</v>
      </c>
      <c r="AB126" s="107" t="s">
        <v>194</v>
      </c>
      <c r="AC126" s="130">
        <f t="shared" si="2"/>
        <v>0</v>
      </c>
      <c r="AH126" s="49"/>
    </row>
    <row r="127" spans="1:34" ht="15.75" customHeight="1">
      <c r="A127" s="88" t="s">
        <v>17</v>
      </c>
      <c r="B127" s="18" t="str">
        <f t="shared" si="5"/>
        <v/>
      </c>
      <c r="C127" s="62" t="s">
        <v>17</v>
      </c>
      <c r="D127" s="1" t="s">
        <v>17</v>
      </c>
      <c r="E127" s="65" t="s">
        <v>17</v>
      </c>
      <c r="F127" s="65" t="s">
        <v>17</v>
      </c>
      <c r="G127" s="18" t="str">
        <f t="shared" si="6"/>
        <v/>
      </c>
      <c r="H127" s="66" t="s">
        <v>91</v>
      </c>
      <c r="I127" s="15" t="str">
        <f t="shared" si="7"/>
        <v xml:space="preserve"> </v>
      </c>
      <c r="J127" s="18" t="str">
        <f t="shared" si="8"/>
        <v xml:space="preserve"> </v>
      </c>
      <c r="L127" s="8">
        <v>33</v>
      </c>
      <c r="M127" s="67">
        <v>0</v>
      </c>
      <c r="N127" s="67">
        <v>0</v>
      </c>
      <c r="O127" s="20"/>
      <c r="P127" s="22">
        <v>3</v>
      </c>
      <c r="Q127" s="26">
        <v>0.83333333333333337</v>
      </c>
      <c r="R127" s="25">
        <v>1</v>
      </c>
      <c r="S127" s="25" t="s">
        <v>195</v>
      </c>
      <c r="T127" s="25">
        <v>1</v>
      </c>
      <c r="U127" s="25" t="s">
        <v>195</v>
      </c>
      <c r="V127" s="130">
        <f t="shared" si="4"/>
        <v>2</v>
      </c>
      <c r="W127" s="28">
        <v>4</v>
      </c>
      <c r="X127" s="27">
        <v>0.83333333333333337</v>
      </c>
      <c r="Y127" s="107">
        <v>0</v>
      </c>
      <c r="Z127" s="107" t="s">
        <v>194</v>
      </c>
      <c r="AA127" s="107">
        <v>0</v>
      </c>
      <c r="AB127" s="107" t="s">
        <v>194</v>
      </c>
      <c r="AC127" s="130">
        <f t="shared" si="2"/>
        <v>0</v>
      </c>
      <c r="AH127" s="49"/>
    </row>
    <row r="128" spans="1:34" ht="15.75" customHeight="1">
      <c r="A128" s="88" t="s">
        <v>17</v>
      </c>
      <c r="B128" s="18" t="str">
        <f t="shared" si="5"/>
        <v/>
      </c>
      <c r="C128" s="62" t="s">
        <v>17</v>
      </c>
      <c r="D128" s="1" t="s">
        <v>17</v>
      </c>
      <c r="E128" s="65" t="s">
        <v>17</v>
      </c>
      <c r="F128" s="65" t="s">
        <v>17</v>
      </c>
      <c r="G128" s="18" t="str">
        <f t="shared" si="6"/>
        <v/>
      </c>
      <c r="H128" s="66" t="s">
        <v>91</v>
      </c>
      <c r="I128" s="15" t="str">
        <f t="shared" si="7"/>
        <v xml:space="preserve"> </v>
      </c>
      <c r="J128" s="18" t="str">
        <f t="shared" si="8"/>
        <v xml:space="preserve"> </v>
      </c>
      <c r="L128" s="8">
        <v>34</v>
      </c>
      <c r="M128" s="67">
        <v>0</v>
      </c>
      <c r="N128" s="67">
        <v>0</v>
      </c>
      <c r="O128" s="20"/>
      <c r="P128" s="22">
        <v>3</v>
      </c>
      <c r="Q128" s="26">
        <v>0.85416666666666663</v>
      </c>
      <c r="R128" s="25">
        <v>1</v>
      </c>
      <c r="S128" s="25" t="s">
        <v>195</v>
      </c>
      <c r="T128" s="25">
        <v>1</v>
      </c>
      <c r="U128" s="25" t="s">
        <v>195</v>
      </c>
      <c r="V128" s="130">
        <f t="shared" si="4"/>
        <v>1</v>
      </c>
      <c r="W128" s="28">
        <v>4</v>
      </c>
      <c r="X128" s="27">
        <v>0.85416666666666663</v>
      </c>
      <c r="Y128" s="107">
        <v>0</v>
      </c>
      <c r="Z128" s="107" t="s">
        <v>194</v>
      </c>
      <c r="AA128" s="107">
        <v>0</v>
      </c>
      <c r="AB128" s="107" t="s">
        <v>194</v>
      </c>
      <c r="AC128" s="130">
        <f t="shared" si="2"/>
        <v>0</v>
      </c>
      <c r="AH128" s="49"/>
    </row>
    <row r="129" spans="1:34" ht="15.75" customHeight="1">
      <c r="A129" s="88" t="s">
        <v>17</v>
      </c>
      <c r="B129" s="18" t="str">
        <f t="shared" ref="B129:B160" si="9">IF(C129=" ","",IF(C129=$L$9,B128,B128+1))</f>
        <v/>
      </c>
      <c r="C129" s="62" t="s">
        <v>17</v>
      </c>
      <c r="D129" s="1" t="s">
        <v>17</v>
      </c>
      <c r="E129" s="65" t="s">
        <v>17</v>
      </c>
      <c r="F129" s="65" t="s">
        <v>17</v>
      </c>
      <c r="G129" s="18" t="str">
        <f t="shared" si="6"/>
        <v/>
      </c>
      <c r="H129" s="66" t="s">
        <v>91</v>
      </c>
      <c r="I129" s="15" t="str">
        <f t="shared" si="7"/>
        <v xml:space="preserve"> </v>
      </c>
      <c r="J129" s="18" t="str">
        <f t="shared" si="8"/>
        <v xml:space="preserve"> </v>
      </c>
      <c r="L129" s="8">
        <v>35</v>
      </c>
      <c r="M129" s="67">
        <v>0</v>
      </c>
      <c r="N129" s="67">
        <v>0</v>
      </c>
      <c r="O129" s="20"/>
      <c r="P129" s="22">
        <v>3</v>
      </c>
      <c r="Q129" s="26">
        <v>0.875</v>
      </c>
      <c r="R129" s="107">
        <v>0</v>
      </c>
      <c r="S129" s="107" t="s">
        <v>194</v>
      </c>
      <c r="T129" s="107">
        <v>0</v>
      </c>
      <c r="U129" s="107" t="s">
        <v>194</v>
      </c>
      <c r="V129" s="130">
        <f t="shared" si="4"/>
        <v>0</v>
      </c>
      <c r="W129" s="28">
        <v>4</v>
      </c>
      <c r="X129" s="27">
        <v>0.875</v>
      </c>
      <c r="Y129" s="107">
        <v>0</v>
      </c>
      <c r="Z129" s="107" t="s">
        <v>194</v>
      </c>
      <c r="AA129" s="107">
        <v>0</v>
      </c>
      <c r="AB129" s="107" t="s">
        <v>194</v>
      </c>
      <c r="AC129" s="130">
        <f t="shared" si="2"/>
        <v>0</v>
      </c>
      <c r="AH129" s="49"/>
    </row>
    <row r="130" spans="1:34" ht="15.75" customHeight="1">
      <c r="A130" s="88" t="s">
        <v>17</v>
      </c>
      <c r="B130" s="18" t="str">
        <f t="shared" si="9"/>
        <v/>
      </c>
      <c r="C130" s="62" t="s">
        <v>17</v>
      </c>
      <c r="D130" s="1" t="s">
        <v>17</v>
      </c>
      <c r="E130" s="65" t="s">
        <v>17</v>
      </c>
      <c r="F130" s="65" t="s">
        <v>17</v>
      </c>
      <c r="G130" s="18" t="str">
        <f t="shared" ref="G130:G160" si="10">IF(AND(M129&gt;0),0,IF(AND(N129&gt;0),1,""))</f>
        <v/>
      </c>
      <c r="H130" s="66" t="s">
        <v>91</v>
      </c>
      <c r="I130" s="15" t="str">
        <f t="shared" si="7"/>
        <v xml:space="preserve"> </v>
      </c>
      <c r="J130" s="18" t="str">
        <f t="shared" ref="J130:J160" si="11">IF(AND(M129&gt;0,M129&lt;999),M129,IF(AND(N129&gt;0,N129&lt;999),N129," "))</f>
        <v xml:space="preserve"> </v>
      </c>
      <c r="L130" s="8">
        <v>36</v>
      </c>
      <c r="M130" s="67">
        <v>0</v>
      </c>
      <c r="N130" s="67">
        <v>0</v>
      </c>
      <c r="O130" s="20"/>
      <c r="P130" s="22">
        <v>3</v>
      </c>
      <c r="Q130" s="26">
        <v>0.89583333333333304</v>
      </c>
      <c r="R130" s="107">
        <v>0</v>
      </c>
      <c r="S130" s="107" t="s">
        <v>194</v>
      </c>
      <c r="T130" s="107">
        <v>0</v>
      </c>
      <c r="U130" s="107" t="s">
        <v>194</v>
      </c>
      <c r="V130" s="130">
        <f t="shared" si="4"/>
        <v>0</v>
      </c>
      <c r="W130" s="28">
        <v>4</v>
      </c>
      <c r="X130" s="27">
        <v>0.89583333333333304</v>
      </c>
      <c r="Y130" s="107">
        <v>0</v>
      </c>
      <c r="Z130" s="107" t="s">
        <v>194</v>
      </c>
      <c r="AA130" s="107">
        <v>0</v>
      </c>
      <c r="AB130" s="107" t="s">
        <v>194</v>
      </c>
      <c r="AC130" s="130">
        <f t="shared" si="2"/>
        <v>0</v>
      </c>
      <c r="AH130" s="49"/>
    </row>
    <row r="131" spans="1:34" ht="15.75" customHeight="1">
      <c r="A131" s="88" t="s">
        <v>17</v>
      </c>
      <c r="B131" s="18" t="str">
        <f t="shared" si="9"/>
        <v/>
      </c>
      <c r="C131" s="62" t="s">
        <v>17</v>
      </c>
      <c r="D131" s="1" t="s">
        <v>17</v>
      </c>
      <c r="E131" s="65" t="s">
        <v>17</v>
      </c>
      <c r="F131" s="65" t="s">
        <v>17</v>
      </c>
      <c r="G131" s="18" t="str">
        <f t="shared" si="10"/>
        <v/>
      </c>
      <c r="H131" s="66" t="s">
        <v>91</v>
      </c>
      <c r="I131" s="15" t="str">
        <f t="shared" si="7"/>
        <v xml:space="preserve"> </v>
      </c>
      <c r="J131" s="18" t="str">
        <f t="shared" si="11"/>
        <v xml:space="preserve"> </v>
      </c>
      <c r="L131" s="8">
        <v>37</v>
      </c>
      <c r="M131" s="67">
        <v>0</v>
      </c>
      <c r="N131" s="67">
        <v>0</v>
      </c>
      <c r="O131" s="20"/>
      <c r="P131" s="22">
        <v>3</v>
      </c>
      <c r="Q131" s="26">
        <v>0.91666666666666663</v>
      </c>
      <c r="R131" s="107">
        <v>0</v>
      </c>
      <c r="S131" s="107" t="s">
        <v>194</v>
      </c>
      <c r="T131" s="107">
        <v>0</v>
      </c>
      <c r="U131" s="107" t="s">
        <v>194</v>
      </c>
      <c r="V131" s="130">
        <f t="shared" si="4"/>
        <v>0</v>
      </c>
      <c r="W131" s="28">
        <v>4</v>
      </c>
      <c r="X131" s="27">
        <v>0.91666666666666663</v>
      </c>
      <c r="Y131" s="107">
        <v>0</v>
      </c>
      <c r="Z131" s="107" t="s">
        <v>194</v>
      </c>
      <c r="AA131" s="107">
        <v>0</v>
      </c>
      <c r="AB131" s="107" t="s">
        <v>194</v>
      </c>
      <c r="AC131" s="130">
        <f t="shared" si="2"/>
        <v>0</v>
      </c>
      <c r="AH131" s="49"/>
    </row>
    <row r="132" spans="1:34" ht="15.75" customHeight="1">
      <c r="A132" s="88" t="s">
        <v>17</v>
      </c>
      <c r="B132" s="18" t="str">
        <f t="shared" si="9"/>
        <v/>
      </c>
      <c r="C132" s="62" t="s">
        <v>17</v>
      </c>
      <c r="D132" s="1" t="s">
        <v>17</v>
      </c>
      <c r="E132" s="65" t="s">
        <v>17</v>
      </c>
      <c r="F132" s="65" t="s">
        <v>17</v>
      </c>
      <c r="G132" s="18" t="str">
        <f t="shared" si="10"/>
        <v/>
      </c>
      <c r="H132" s="66" t="s">
        <v>91</v>
      </c>
      <c r="I132" s="15" t="str">
        <f t="shared" si="7"/>
        <v xml:space="preserve"> </v>
      </c>
      <c r="J132" s="18" t="str">
        <f t="shared" si="11"/>
        <v xml:space="preserve"> </v>
      </c>
      <c r="L132" s="8">
        <v>38</v>
      </c>
      <c r="M132" s="67">
        <v>0</v>
      </c>
      <c r="N132" s="67">
        <v>0</v>
      </c>
      <c r="O132" s="20"/>
      <c r="P132" s="22">
        <v>3</v>
      </c>
      <c r="Q132" s="26">
        <v>0.9375</v>
      </c>
      <c r="R132" s="107">
        <v>0</v>
      </c>
      <c r="S132" s="107" t="s">
        <v>194</v>
      </c>
      <c r="T132" s="107">
        <v>0</v>
      </c>
      <c r="U132" s="107" t="s">
        <v>194</v>
      </c>
      <c r="V132" s="130">
        <f t="shared" si="4"/>
        <v>0</v>
      </c>
      <c r="W132" s="28">
        <v>4</v>
      </c>
      <c r="X132" s="27">
        <v>0.9375</v>
      </c>
      <c r="Y132" s="107">
        <v>0</v>
      </c>
      <c r="Z132" s="107" t="s">
        <v>194</v>
      </c>
      <c r="AA132" s="107">
        <v>0</v>
      </c>
      <c r="AB132" s="107" t="s">
        <v>194</v>
      </c>
      <c r="AC132" s="130">
        <f t="shared" si="2"/>
        <v>0</v>
      </c>
      <c r="AH132" s="49"/>
    </row>
    <row r="133" spans="1:34" ht="15.75" customHeight="1">
      <c r="A133" s="88" t="s">
        <v>17</v>
      </c>
      <c r="B133" s="18" t="str">
        <f t="shared" si="9"/>
        <v/>
      </c>
      <c r="C133" s="62" t="s">
        <v>17</v>
      </c>
      <c r="D133" s="1" t="s">
        <v>17</v>
      </c>
      <c r="E133" s="65" t="s">
        <v>17</v>
      </c>
      <c r="F133" s="65" t="s">
        <v>17</v>
      </c>
      <c r="G133" s="18" t="str">
        <f t="shared" si="10"/>
        <v/>
      </c>
      <c r="H133" s="66" t="s">
        <v>91</v>
      </c>
      <c r="I133" s="15" t="str">
        <f t="shared" si="7"/>
        <v xml:space="preserve"> </v>
      </c>
      <c r="J133" s="18" t="str">
        <f t="shared" si="11"/>
        <v xml:space="preserve"> </v>
      </c>
      <c r="L133" s="8">
        <v>39</v>
      </c>
      <c r="M133" s="67">
        <v>0</v>
      </c>
      <c r="N133" s="67">
        <v>0</v>
      </c>
      <c r="O133" s="20"/>
      <c r="P133" s="22">
        <v>3</v>
      </c>
      <c r="Q133" s="26">
        <v>0.95833333333333337</v>
      </c>
      <c r="R133" s="107">
        <v>0</v>
      </c>
      <c r="S133" s="107" t="s">
        <v>194</v>
      </c>
      <c r="T133" s="107">
        <v>0</v>
      </c>
      <c r="U133" s="107" t="s">
        <v>194</v>
      </c>
      <c r="V133" s="130">
        <f t="shared" si="4"/>
        <v>0</v>
      </c>
      <c r="W133" s="28">
        <v>4</v>
      </c>
      <c r="X133" s="27">
        <v>0.95833333333333337</v>
      </c>
      <c r="Y133" s="107">
        <v>0</v>
      </c>
      <c r="Z133" s="107" t="s">
        <v>194</v>
      </c>
      <c r="AA133" s="107">
        <v>0</v>
      </c>
      <c r="AB133" s="107" t="s">
        <v>194</v>
      </c>
      <c r="AC133" s="130">
        <f t="shared" si="2"/>
        <v>0</v>
      </c>
      <c r="AH133" s="49"/>
    </row>
    <row r="134" spans="1:34" ht="15.75" customHeight="1">
      <c r="A134" s="88" t="s">
        <v>17</v>
      </c>
      <c r="B134" s="18" t="str">
        <f t="shared" si="9"/>
        <v/>
      </c>
      <c r="C134" s="62" t="s">
        <v>17</v>
      </c>
      <c r="D134" s="1" t="s">
        <v>17</v>
      </c>
      <c r="E134" s="65" t="s">
        <v>17</v>
      </c>
      <c r="F134" s="65" t="s">
        <v>17</v>
      </c>
      <c r="G134" s="18" t="str">
        <f t="shared" si="10"/>
        <v/>
      </c>
      <c r="H134" s="66" t="s">
        <v>91</v>
      </c>
      <c r="I134" s="15" t="str">
        <f t="shared" si="7"/>
        <v xml:space="preserve"> </v>
      </c>
      <c r="J134" s="18" t="str">
        <f t="shared" si="11"/>
        <v xml:space="preserve"> </v>
      </c>
      <c r="L134" s="8">
        <v>40</v>
      </c>
      <c r="M134" s="67">
        <v>0</v>
      </c>
      <c r="N134" s="67">
        <v>0</v>
      </c>
      <c r="O134" s="20"/>
      <c r="P134" s="22">
        <v>3</v>
      </c>
      <c r="Q134" s="26">
        <v>0.97916666666666663</v>
      </c>
      <c r="R134" s="107">
        <v>0</v>
      </c>
      <c r="S134" s="107" t="s">
        <v>194</v>
      </c>
      <c r="T134" s="107">
        <v>0</v>
      </c>
      <c r="U134" s="107" t="s">
        <v>194</v>
      </c>
      <c r="V134" s="130">
        <f t="shared" si="4"/>
        <v>0</v>
      </c>
      <c r="W134" s="28">
        <v>4</v>
      </c>
      <c r="X134" s="27">
        <v>0.97916666666666663</v>
      </c>
      <c r="Y134" s="107">
        <v>0</v>
      </c>
      <c r="Z134" s="107" t="s">
        <v>194</v>
      </c>
      <c r="AA134" s="107">
        <v>0</v>
      </c>
      <c r="AB134" s="107" t="s">
        <v>194</v>
      </c>
      <c r="AC134" s="130">
        <f t="shared" si="2"/>
        <v>0</v>
      </c>
      <c r="AH134" s="49"/>
    </row>
    <row r="135" spans="1:34" ht="15.75" customHeight="1">
      <c r="A135" s="88" t="s">
        <v>17</v>
      </c>
      <c r="B135" s="18" t="str">
        <f t="shared" si="9"/>
        <v/>
      </c>
      <c r="C135" s="62" t="s">
        <v>17</v>
      </c>
      <c r="D135" s="1" t="s">
        <v>17</v>
      </c>
      <c r="E135" s="65" t="s">
        <v>17</v>
      </c>
      <c r="F135" s="65" t="s">
        <v>17</v>
      </c>
      <c r="G135" s="18" t="str">
        <f t="shared" si="10"/>
        <v/>
      </c>
      <c r="H135" s="66" t="s">
        <v>91</v>
      </c>
      <c r="I135" s="15" t="str">
        <f t="shared" si="7"/>
        <v xml:space="preserve"> </v>
      </c>
      <c r="J135" s="18" t="str">
        <f t="shared" si="11"/>
        <v xml:space="preserve"> </v>
      </c>
      <c r="L135" s="8">
        <v>41</v>
      </c>
      <c r="M135" s="67">
        <v>0</v>
      </c>
      <c r="N135" s="67">
        <v>0</v>
      </c>
      <c r="O135" s="20"/>
      <c r="P135" s="22">
        <v>3</v>
      </c>
      <c r="Q135" s="26">
        <v>0</v>
      </c>
      <c r="R135" s="107">
        <v>0</v>
      </c>
      <c r="S135" s="107" t="s">
        <v>194</v>
      </c>
      <c r="T135" s="107">
        <v>0</v>
      </c>
      <c r="U135" s="107" t="s">
        <v>194</v>
      </c>
      <c r="V135" s="130">
        <f t="shared" si="4"/>
        <v>0</v>
      </c>
      <c r="W135" s="28">
        <v>4</v>
      </c>
      <c r="X135" s="27">
        <v>0</v>
      </c>
      <c r="Y135" s="107">
        <v>0</v>
      </c>
      <c r="Z135" s="107" t="s">
        <v>194</v>
      </c>
      <c r="AA135" s="107">
        <v>0</v>
      </c>
      <c r="AB135" s="107" t="s">
        <v>194</v>
      </c>
      <c r="AC135" s="130">
        <f t="shared" si="2"/>
        <v>0</v>
      </c>
      <c r="AH135" s="49"/>
    </row>
    <row r="136" spans="1:34" ht="15.75" customHeight="1">
      <c r="A136" s="88" t="s">
        <v>17</v>
      </c>
      <c r="B136" s="18" t="str">
        <f t="shared" si="9"/>
        <v/>
      </c>
      <c r="C136" s="62" t="s">
        <v>17</v>
      </c>
      <c r="D136" s="1" t="s">
        <v>17</v>
      </c>
      <c r="E136" s="65" t="s">
        <v>17</v>
      </c>
      <c r="F136" s="65" t="s">
        <v>17</v>
      </c>
      <c r="G136" s="18" t="str">
        <f t="shared" si="10"/>
        <v/>
      </c>
      <c r="H136" s="66" t="s">
        <v>91</v>
      </c>
      <c r="I136" s="15" t="str">
        <f t="shared" si="7"/>
        <v xml:space="preserve"> </v>
      </c>
      <c r="J136" s="18" t="str">
        <f t="shared" si="11"/>
        <v xml:space="preserve"> </v>
      </c>
      <c r="L136" s="8">
        <v>42</v>
      </c>
      <c r="M136" s="67">
        <v>0</v>
      </c>
      <c r="N136" s="67">
        <v>0</v>
      </c>
      <c r="O136" s="20"/>
      <c r="P136" s="22">
        <v>3</v>
      </c>
      <c r="Q136" s="26">
        <v>2.0833333333333332E-2</v>
      </c>
      <c r="R136" s="107">
        <v>0</v>
      </c>
      <c r="S136" s="107" t="s">
        <v>194</v>
      </c>
      <c r="T136" s="107">
        <v>0</v>
      </c>
      <c r="U136" s="107" t="s">
        <v>194</v>
      </c>
      <c r="V136" s="130">
        <f t="shared" si="4"/>
        <v>0</v>
      </c>
      <c r="W136" s="28">
        <v>4</v>
      </c>
      <c r="X136" s="27">
        <v>2.0833333333333332E-2</v>
      </c>
      <c r="Y136" s="107">
        <v>0</v>
      </c>
      <c r="Z136" s="107" t="s">
        <v>194</v>
      </c>
      <c r="AA136" s="107">
        <v>0</v>
      </c>
      <c r="AB136" s="107" t="s">
        <v>194</v>
      </c>
      <c r="AC136" s="130">
        <f t="shared" si="2"/>
        <v>0</v>
      </c>
      <c r="AH136" s="49"/>
    </row>
    <row r="137" spans="1:34" ht="15.75" customHeight="1">
      <c r="A137" s="88" t="s">
        <v>17</v>
      </c>
      <c r="B137" s="18" t="str">
        <f t="shared" si="9"/>
        <v/>
      </c>
      <c r="C137" s="62" t="s">
        <v>17</v>
      </c>
      <c r="D137" s="1" t="s">
        <v>17</v>
      </c>
      <c r="E137" s="65" t="s">
        <v>17</v>
      </c>
      <c r="F137" s="65" t="s">
        <v>17</v>
      </c>
      <c r="G137" s="18" t="str">
        <f t="shared" si="10"/>
        <v/>
      </c>
      <c r="H137" s="66" t="s">
        <v>91</v>
      </c>
      <c r="I137" s="15" t="str">
        <f t="shared" si="7"/>
        <v xml:space="preserve"> </v>
      </c>
      <c r="J137" s="18" t="str">
        <f t="shared" si="11"/>
        <v xml:space="preserve"> </v>
      </c>
      <c r="L137" s="8">
        <v>43</v>
      </c>
      <c r="M137" s="67">
        <v>0</v>
      </c>
      <c r="N137" s="67">
        <v>0</v>
      </c>
      <c r="O137" s="20"/>
      <c r="P137" s="22">
        <v>3</v>
      </c>
      <c r="Q137" s="26">
        <v>4.1666666666666699E-2</v>
      </c>
      <c r="R137" s="107">
        <v>0</v>
      </c>
      <c r="S137" s="107" t="s">
        <v>194</v>
      </c>
      <c r="T137" s="107">
        <v>0</v>
      </c>
      <c r="U137" s="107" t="s">
        <v>194</v>
      </c>
      <c r="V137" s="130">
        <f t="shared" si="4"/>
        <v>0</v>
      </c>
      <c r="W137" s="28">
        <v>4</v>
      </c>
      <c r="X137" s="27">
        <v>4.1666666666666699E-2</v>
      </c>
      <c r="Y137" s="107">
        <v>0</v>
      </c>
      <c r="Z137" s="107" t="s">
        <v>194</v>
      </c>
      <c r="AA137" s="107">
        <v>0</v>
      </c>
      <c r="AB137" s="107" t="s">
        <v>194</v>
      </c>
      <c r="AC137" s="130">
        <f t="shared" si="2"/>
        <v>0</v>
      </c>
      <c r="AH137" s="49"/>
    </row>
    <row r="138" spans="1:34" ht="15.75" customHeight="1">
      <c r="A138" s="88" t="s">
        <v>17</v>
      </c>
      <c r="B138" s="18" t="str">
        <f t="shared" si="9"/>
        <v/>
      </c>
      <c r="C138" s="62" t="s">
        <v>17</v>
      </c>
      <c r="D138" s="1" t="s">
        <v>17</v>
      </c>
      <c r="E138" s="65" t="s">
        <v>17</v>
      </c>
      <c r="F138" s="65" t="s">
        <v>17</v>
      </c>
      <c r="G138" s="18" t="str">
        <f t="shared" si="10"/>
        <v/>
      </c>
      <c r="H138" s="66" t="s">
        <v>91</v>
      </c>
      <c r="I138" s="15" t="str">
        <f t="shared" si="7"/>
        <v xml:space="preserve"> </v>
      </c>
      <c r="J138" s="18" t="str">
        <f t="shared" si="11"/>
        <v xml:space="preserve"> </v>
      </c>
      <c r="L138" s="8">
        <v>44</v>
      </c>
      <c r="M138" s="67">
        <v>0</v>
      </c>
      <c r="N138" s="67">
        <v>0</v>
      </c>
      <c r="O138" s="20"/>
      <c r="P138" s="22">
        <v>3</v>
      </c>
      <c r="Q138" s="26">
        <v>6.25E-2</v>
      </c>
      <c r="R138" s="25">
        <v>0</v>
      </c>
      <c r="S138" s="25" t="s">
        <v>194</v>
      </c>
      <c r="T138" s="25">
        <v>0</v>
      </c>
      <c r="U138" s="25" t="s">
        <v>194</v>
      </c>
      <c r="V138" s="130">
        <f t="shared" si="4"/>
        <v>0</v>
      </c>
      <c r="W138" s="28">
        <v>4</v>
      </c>
      <c r="X138" s="27">
        <v>6.25E-2</v>
      </c>
      <c r="Y138" s="107">
        <v>0</v>
      </c>
      <c r="Z138" s="107" t="s">
        <v>194</v>
      </c>
      <c r="AA138" s="107">
        <v>0</v>
      </c>
      <c r="AB138" s="107" t="s">
        <v>194</v>
      </c>
      <c r="AC138" s="130">
        <f t="shared" si="2"/>
        <v>0</v>
      </c>
      <c r="AH138" s="9"/>
    </row>
    <row r="139" spans="1:34" ht="15.75" customHeight="1">
      <c r="A139" s="88" t="s">
        <v>17</v>
      </c>
      <c r="B139" s="18" t="str">
        <f t="shared" si="9"/>
        <v/>
      </c>
      <c r="C139" s="62" t="s">
        <v>17</v>
      </c>
      <c r="D139" s="1" t="s">
        <v>17</v>
      </c>
      <c r="E139" s="65" t="s">
        <v>17</v>
      </c>
      <c r="F139" s="65" t="s">
        <v>17</v>
      </c>
      <c r="G139" s="18" t="str">
        <f t="shared" si="10"/>
        <v/>
      </c>
      <c r="H139" s="66" t="s">
        <v>91</v>
      </c>
      <c r="I139" s="15" t="str">
        <f t="shared" si="7"/>
        <v xml:space="preserve"> </v>
      </c>
      <c r="J139" s="18" t="str">
        <f t="shared" si="11"/>
        <v xml:space="preserve"> </v>
      </c>
      <c r="L139" s="8">
        <v>45</v>
      </c>
      <c r="M139" s="67">
        <v>0</v>
      </c>
      <c r="N139" s="67">
        <v>0</v>
      </c>
      <c r="O139" s="20"/>
      <c r="P139" s="25">
        <v>3</v>
      </c>
      <c r="Q139" s="27">
        <v>8.3333333333333301E-2</v>
      </c>
      <c r="R139" s="25">
        <v>0</v>
      </c>
      <c r="S139" s="25" t="s">
        <v>194</v>
      </c>
      <c r="T139" s="25">
        <v>0</v>
      </c>
      <c r="U139" s="25" t="s">
        <v>194</v>
      </c>
      <c r="V139" s="130">
        <f t="shared" si="4"/>
        <v>0</v>
      </c>
      <c r="W139" s="28">
        <v>4</v>
      </c>
      <c r="X139" s="27">
        <v>8.3333333333333301E-2</v>
      </c>
      <c r="Y139" s="107">
        <v>0</v>
      </c>
      <c r="Z139" s="107" t="s">
        <v>194</v>
      </c>
      <c r="AA139" s="107">
        <v>0</v>
      </c>
      <c r="AB139" s="107" t="s">
        <v>194</v>
      </c>
      <c r="AC139" s="130">
        <f t="shared" si="2"/>
        <v>0</v>
      </c>
      <c r="AH139" s="9"/>
    </row>
    <row r="140" spans="1:34" ht="15.75" customHeight="1">
      <c r="A140" s="88" t="s">
        <v>17</v>
      </c>
      <c r="B140" s="18" t="str">
        <f t="shared" si="9"/>
        <v/>
      </c>
      <c r="C140" s="62" t="s">
        <v>17</v>
      </c>
      <c r="D140" s="1" t="s">
        <v>17</v>
      </c>
      <c r="E140" s="65" t="s">
        <v>17</v>
      </c>
      <c r="F140" s="65" t="s">
        <v>17</v>
      </c>
      <c r="G140" s="18" t="str">
        <f t="shared" si="10"/>
        <v/>
      </c>
      <c r="H140" s="66" t="s">
        <v>91</v>
      </c>
      <c r="I140" s="15" t="str">
        <f t="shared" si="7"/>
        <v xml:space="preserve"> </v>
      </c>
      <c r="J140" s="18" t="str">
        <f t="shared" si="11"/>
        <v xml:space="preserve"> </v>
      </c>
      <c r="L140" s="8">
        <v>46</v>
      </c>
      <c r="M140" s="67">
        <v>0</v>
      </c>
      <c r="N140" s="67">
        <v>0</v>
      </c>
      <c r="O140" s="20"/>
      <c r="P140" s="25">
        <v>3</v>
      </c>
      <c r="Q140" s="27">
        <v>0.104166666666667</v>
      </c>
      <c r="R140" s="25">
        <v>0</v>
      </c>
      <c r="S140" s="25" t="s">
        <v>194</v>
      </c>
      <c r="T140" s="25">
        <v>0</v>
      </c>
      <c r="U140" s="25" t="s">
        <v>194</v>
      </c>
      <c r="V140" s="130"/>
      <c r="W140" s="28">
        <v>4</v>
      </c>
      <c r="X140" s="27">
        <v>0.104166666666667</v>
      </c>
      <c r="Y140" s="107">
        <v>0</v>
      </c>
      <c r="Z140" s="107" t="s">
        <v>194</v>
      </c>
      <c r="AA140" s="107">
        <v>0</v>
      </c>
      <c r="AB140" s="107" t="s">
        <v>194</v>
      </c>
      <c r="AC140" s="131"/>
      <c r="AH140" s="9"/>
    </row>
    <row r="141" spans="1:34" ht="15.75" customHeight="1">
      <c r="A141" s="88" t="s">
        <v>17</v>
      </c>
      <c r="B141" s="18" t="str">
        <f t="shared" si="9"/>
        <v/>
      </c>
      <c r="C141" s="62" t="s">
        <v>17</v>
      </c>
      <c r="D141" s="1" t="s">
        <v>17</v>
      </c>
      <c r="E141" s="65" t="s">
        <v>17</v>
      </c>
      <c r="F141" s="65" t="s">
        <v>17</v>
      </c>
      <c r="G141" s="18" t="str">
        <f t="shared" si="10"/>
        <v/>
      </c>
      <c r="H141" s="66" t="s">
        <v>91</v>
      </c>
      <c r="I141" s="15" t="str">
        <f t="shared" si="7"/>
        <v xml:space="preserve"> </v>
      </c>
      <c r="J141" s="18" t="str">
        <f t="shared" si="11"/>
        <v xml:space="preserve"> </v>
      </c>
      <c r="L141" s="8">
        <v>47</v>
      </c>
      <c r="M141" s="67">
        <v>0</v>
      </c>
      <c r="N141" s="67">
        <v>0</v>
      </c>
      <c r="O141" s="20"/>
      <c r="P141" s="163" t="s">
        <v>68</v>
      </c>
      <c r="Q141" s="164"/>
      <c r="R141" s="74">
        <f>SUM(R93:R140)</f>
        <v>70</v>
      </c>
      <c r="S141" s="74"/>
      <c r="T141" s="74">
        <f>SUM(T93:T140)</f>
        <v>70</v>
      </c>
      <c r="U141" s="74"/>
      <c r="V141" s="130"/>
      <c r="W141" s="163" t="s">
        <v>68</v>
      </c>
      <c r="X141" s="164"/>
      <c r="Y141" s="74">
        <f>SUM(Y93:Y140)</f>
        <v>0</v>
      </c>
      <c r="Z141" s="74"/>
      <c r="AA141" s="74">
        <f>SUM(AA93:AA140)</f>
        <v>0</v>
      </c>
      <c r="AB141" s="74"/>
      <c r="AC141" s="131"/>
      <c r="AH141" s="9"/>
    </row>
    <row r="142" spans="1:34" ht="15.75" customHeight="1">
      <c r="A142" s="88" t="s">
        <v>17</v>
      </c>
      <c r="B142" s="18" t="str">
        <f t="shared" si="9"/>
        <v/>
      </c>
      <c r="C142" s="62" t="s">
        <v>17</v>
      </c>
      <c r="D142" s="1" t="s">
        <v>17</v>
      </c>
      <c r="E142" s="65" t="s">
        <v>17</v>
      </c>
      <c r="F142" s="65" t="s">
        <v>17</v>
      </c>
      <c r="G142" s="18" t="str">
        <f t="shared" si="10"/>
        <v/>
      </c>
      <c r="H142" s="66" t="s">
        <v>91</v>
      </c>
      <c r="I142" s="15" t="str">
        <f t="shared" si="7"/>
        <v xml:space="preserve"> </v>
      </c>
      <c r="J142" s="18" t="str">
        <f t="shared" si="11"/>
        <v xml:space="preserve"> </v>
      </c>
      <c r="L142" s="8">
        <v>48</v>
      </c>
      <c r="M142" s="67">
        <v>0</v>
      </c>
      <c r="N142" s="67">
        <v>0</v>
      </c>
      <c r="O142" s="20"/>
      <c r="P142" s="45"/>
      <c r="Q142" s="47"/>
      <c r="R142" s="47"/>
      <c r="S142" s="47"/>
      <c r="T142" s="33"/>
      <c r="U142" s="47"/>
      <c r="V142" s="132"/>
      <c r="W142" s="47"/>
      <c r="X142" s="45"/>
      <c r="Y142" s="45"/>
      <c r="Z142" s="45"/>
      <c r="AA142" s="45"/>
      <c r="AB142" s="45"/>
      <c r="AH142" s="9"/>
    </row>
    <row r="143" spans="1:34" ht="15.75" customHeight="1">
      <c r="A143" s="88" t="s">
        <v>17</v>
      </c>
      <c r="B143" s="18" t="str">
        <f t="shared" si="9"/>
        <v/>
      </c>
      <c r="C143" s="62" t="s">
        <v>17</v>
      </c>
      <c r="D143" s="1" t="s">
        <v>17</v>
      </c>
      <c r="E143" s="65" t="s">
        <v>17</v>
      </c>
      <c r="F143" s="65" t="s">
        <v>17</v>
      </c>
      <c r="G143" s="18" t="str">
        <f t="shared" si="10"/>
        <v/>
      </c>
      <c r="H143" s="66" t="s">
        <v>91</v>
      </c>
      <c r="I143" s="15" t="str">
        <f t="shared" si="7"/>
        <v xml:space="preserve"> </v>
      </c>
      <c r="J143" s="18" t="str">
        <f t="shared" si="11"/>
        <v xml:space="preserve"> </v>
      </c>
      <c r="L143" s="8">
        <v>49</v>
      </c>
      <c r="M143" s="67">
        <v>0</v>
      </c>
      <c r="N143" s="67">
        <v>0</v>
      </c>
      <c r="O143" s="20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H143" s="9"/>
    </row>
    <row r="144" spans="1:34" ht="15.75" customHeight="1">
      <c r="A144" s="88" t="s">
        <v>17</v>
      </c>
      <c r="B144" s="18" t="str">
        <f t="shared" si="9"/>
        <v/>
      </c>
      <c r="C144" s="62" t="s">
        <v>17</v>
      </c>
      <c r="D144" s="1" t="s">
        <v>17</v>
      </c>
      <c r="E144" s="65" t="s">
        <v>17</v>
      </c>
      <c r="F144" s="65" t="s">
        <v>17</v>
      </c>
      <c r="G144" s="18" t="str">
        <f t="shared" si="10"/>
        <v/>
      </c>
      <c r="H144" s="66" t="s">
        <v>91</v>
      </c>
      <c r="I144" s="15" t="str">
        <f t="shared" si="7"/>
        <v xml:space="preserve"> </v>
      </c>
      <c r="J144" s="18" t="str">
        <f t="shared" si="11"/>
        <v xml:space="preserve"> </v>
      </c>
      <c r="L144" s="8">
        <v>50</v>
      </c>
      <c r="M144" s="67">
        <v>0</v>
      </c>
      <c r="N144" s="67">
        <v>0</v>
      </c>
      <c r="O144" s="20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H144" s="9"/>
    </row>
    <row r="145" spans="1:34" ht="15.75" customHeight="1">
      <c r="A145" s="88" t="s">
        <v>17</v>
      </c>
      <c r="B145" s="18" t="str">
        <f t="shared" si="9"/>
        <v/>
      </c>
      <c r="C145" s="62" t="s">
        <v>17</v>
      </c>
      <c r="D145" s="1" t="s">
        <v>17</v>
      </c>
      <c r="E145" s="65" t="s">
        <v>17</v>
      </c>
      <c r="F145" s="65" t="s">
        <v>17</v>
      </c>
      <c r="G145" s="18" t="str">
        <f t="shared" si="10"/>
        <v/>
      </c>
      <c r="H145" s="66" t="s">
        <v>91</v>
      </c>
      <c r="I145" s="15" t="str">
        <f t="shared" si="7"/>
        <v xml:space="preserve"> </v>
      </c>
      <c r="J145" s="18" t="str">
        <f t="shared" si="11"/>
        <v xml:space="preserve"> </v>
      </c>
      <c r="L145" s="8">
        <v>51</v>
      </c>
      <c r="M145" s="67">
        <v>0</v>
      </c>
      <c r="N145" s="67">
        <v>0</v>
      </c>
      <c r="O145" s="20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H145" s="9"/>
    </row>
    <row r="146" spans="1:34" ht="15.75" customHeight="1">
      <c r="A146" s="88" t="s">
        <v>17</v>
      </c>
      <c r="B146" s="18" t="str">
        <f t="shared" si="9"/>
        <v/>
      </c>
      <c r="C146" s="62" t="s">
        <v>17</v>
      </c>
      <c r="D146" s="1" t="s">
        <v>17</v>
      </c>
      <c r="E146" s="65" t="s">
        <v>17</v>
      </c>
      <c r="F146" s="65" t="s">
        <v>17</v>
      </c>
      <c r="G146" s="18" t="str">
        <f t="shared" si="10"/>
        <v/>
      </c>
      <c r="H146" s="66" t="s">
        <v>91</v>
      </c>
      <c r="I146" s="15" t="str">
        <f t="shared" si="7"/>
        <v xml:space="preserve"> </v>
      </c>
      <c r="J146" s="18" t="str">
        <f t="shared" si="11"/>
        <v xml:space="preserve"> </v>
      </c>
      <c r="L146" s="8">
        <v>52</v>
      </c>
      <c r="M146" s="67">
        <v>0</v>
      </c>
      <c r="N146" s="67">
        <v>0</v>
      </c>
      <c r="O146" s="20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H146" s="9"/>
    </row>
    <row r="147" spans="1:34" ht="15.75" customHeight="1">
      <c r="A147" s="88" t="s">
        <v>17</v>
      </c>
      <c r="B147" s="18" t="str">
        <f t="shared" si="9"/>
        <v/>
      </c>
      <c r="C147" s="62" t="s">
        <v>17</v>
      </c>
      <c r="D147" s="1" t="s">
        <v>17</v>
      </c>
      <c r="E147" s="65" t="s">
        <v>17</v>
      </c>
      <c r="F147" s="65" t="s">
        <v>17</v>
      </c>
      <c r="G147" s="18" t="str">
        <f t="shared" si="10"/>
        <v/>
      </c>
      <c r="H147" s="66" t="s">
        <v>91</v>
      </c>
      <c r="I147" s="15" t="str">
        <f t="shared" si="7"/>
        <v xml:space="preserve"> </v>
      </c>
      <c r="J147" s="18" t="str">
        <f t="shared" si="11"/>
        <v xml:space="preserve"> </v>
      </c>
      <c r="L147" s="8">
        <v>53</v>
      </c>
      <c r="M147" s="67">
        <v>0</v>
      </c>
      <c r="N147" s="67">
        <v>0</v>
      </c>
      <c r="O147" s="20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H147" s="9"/>
    </row>
    <row r="148" spans="1:34" ht="15.75" customHeight="1">
      <c r="A148" s="88" t="s">
        <v>17</v>
      </c>
      <c r="B148" s="18" t="str">
        <f t="shared" si="9"/>
        <v/>
      </c>
      <c r="C148" s="62" t="s">
        <v>17</v>
      </c>
      <c r="D148" s="1" t="s">
        <v>17</v>
      </c>
      <c r="E148" s="65" t="s">
        <v>17</v>
      </c>
      <c r="F148" s="65" t="s">
        <v>17</v>
      </c>
      <c r="G148" s="18" t="str">
        <f t="shared" si="10"/>
        <v/>
      </c>
      <c r="H148" s="66" t="s">
        <v>91</v>
      </c>
      <c r="I148" s="15" t="str">
        <f t="shared" si="7"/>
        <v xml:space="preserve"> </v>
      </c>
      <c r="J148" s="18" t="str">
        <f t="shared" si="11"/>
        <v xml:space="preserve"> </v>
      </c>
      <c r="L148" s="8">
        <v>54</v>
      </c>
      <c r="M148" s="67">
        <v>0</v>
      </c>
      <c r="N148" s="67">
        <v>0</v>
      </c>
      <c r="O148" s="20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H148" s="9"/>
    </row>
    <row r="149" spans="1:34" ht="15.75" customHeight="1">
      <c r="A149" s="88" t="s">
        <v>17</v>
      </c>
      <c r="B149" s="18" t="str">
        <f t="shared" si="9"/>
        <v/>
      </c>
      <c r="C149" s="62" t="s">
        <v>17</v>
      </c>
      <c r="D149" s="1" t="s">
        <v>17</v>
      </c>
      <c r="E149" s="65" t="s">
        <v>17</v>
      </c>
      <c r="F149" s="65" t="s">
        <v>17</v>
      </c>
      <c r="G149" s="18" t="str">
        <f t="shared" si="10"/>
        <v/>
      </c>
      <c r="H149" s="66" t="s">
        <v>91</v>
      </c>
      <c r="I149" s="15" t="str">
        <f t="shared" si="7"/>
        <v xml:space="preserve"> </v>
      </c>
      <c r="J149" s="18" t="str">
        <f t="shared" si="11"/>
        <v xml:space="preserve"> </v>
      </c>
      <c r="L149" s="8">
        <v>55</v>
      </c>
      <c r="M149" s="67">
        <v>0</v>
      </c>
      <c r="N149" s="67">
        <v>0</v>
      </c>
      <c r="O149" s="20"/>
      <c r="P149" s="45"/>
      <c r="Q149" s="47"/>
      <c r="R149" s="47"/>
      <c r="S149" s="47"/>
      <c r="T149" s="47"/>
      <c r="U149" s="47"/>
      <c r="V149" s="47"/>
      <c r="W149" s="47"/>
      <c r="X149" s="45"/>
      <c r="Y149" s="45"/>
      <c r="Z149" s="45"/>
      <c r="AA149" s="45"/>
      <c r="AB149" s="45"/>
      <c r="AH149" s="9"/>
    </row>
    <row r="150" spans="1:34" ht="15.75" customHeight="1">
      <c r="A150" s="88" t="s">
        <v>17</v>
      </c>
      <c r="B150" s="18" t="str">
        <f t="shared" si="9"/>
        <v/>
      </c>
      <c r="C150" s="62" t="s">
        <v>17</v>
      </c>
      <c r="D150" s="1" t="s">
        <v>17</v>
      </c>
      <c r="E150" s="65" t="s">
        <v>17</v>
      </c>
      <c r="F150" s="65" t="s">
        <v>17</v>
      </c>
      <c r="G150" s="18" t="str">
        <f t="shared" si="10"/>
        <v/>
      </c>
      <c r="H150" s="66" t="s">
        <v>91</v>
      </c>
      <c r="I150" s="15" t="str">
        <f t="shared" si="7"/>
        <v xml:space="preserve"> </v>
      </c>
      <c r="J150" s="18" t="str">
        <f t="shared" si="11"/>
        <v xml:space="preserve"> </v>
      </c>
      <c r="L150" s="8">
        <v>56</v>
      </c>
      <c r="M150" s="67">
        <v>0</v>
      </c>
      <c r="N150" s="67">
        <v>0</v>
      </c>
      <c r="O150" s="20"/>
      <c r="P150" s="45"/>
      <c r="Q150" s="47"/>
      <c r="R150" s="47"/>
      <c r="S150" s="47"/>
      <c r="T150" s="47"/>
      <c r="U150" s="47"/>
      <c r="V150" s="47"/>
      <c r="W150" s="47"/>
      <c r="X150" s="45"/>
      <c r="Y150" s="45"/>
      <c r="Z150" s="45"/>
      <c r="AA150" s="45"/>
      <c r="AB150" s="45"/>
      <c r="AH150" s="9"/>
    </row>
    <row r="151" spans="1:34" ht="15.75" customHeight="1">
      <c r="A151" s="88" t="s">
        <v>17</v>
      </c>
      <c r="B151" s="18" t="str">
        <f t="shared" si="9"/>
        <v/>
      </c>
      <c r="C151" s="62" t="s">
        <v>17</v>
      </c>
      <c r="D151" s="1" t="s">
        <v>17</v>
      </c>
      <c r="E151" s="65" t="s">
        <v>17</v>
      </c>
      <c r="F151" s="65" t="s">
        <v>17</v>
      </c>
      <c r="G151" s="18" t="str">
        <f t="shared" si="10"/>
        <v/>
      </c>
      <c r="H151" s="66" t="s">
        <v>91</v>
      </c>
      <c r="I151" s="15" t="str">
        <f t="shared" si="7"/>
        <v xml:space="preserve"> </v>
      </c>
      <c r="J151" s="18" t="str">
        <f t="shared" si="11"/>
        <v xml:space="preserve"> </v>
      </c>
      <c r="L151" s="8">
        <v>57</v>
      </c>
      <c r="M151" s="67">
        <v>0</v>
      </c>
      <c r="N151" s="67">
        <v>0</v>
      </c>
      <c r="O151" s="20"/>
      <c r="P151" s="58"/>
      <c r="Q151" s="55"/>
      <c r="R151" s="55"/>
      <c r="S151" s="55"/>
      <c r="T151" s="55"/>
      <c r="U151" s="55"/>
      <c r="V151" s="55"/>
      <c r="W151" s="55"/>
      <c r="X151" s="58"/>
      <c r="Y151" s="58"/>
      <c r="Z151" s="58"/>
      <c r="AA151" s="58"/>
      <c r="AB151" s="58"/>
      <c r="AH151" s="9"/>
    </row>
    <row r="152" spans="1:34" ht="15.75" customHeight="1">
      <c r="A152" s="88" t="s">
        <v>17</v>
      </c>
      <c r="B152" s="18" t="str">
        <f t="shared" si="9"/>
        <v/>
      </c>
      <c r="C152" s="62" t="s">
        <v>17</v>
      </c>
      <c r="D152" s="1" t="s">
        <v>17</v>
      </c>
      <c r="E152" s="65" t="s">
        <v>17</v>
      </c>
      <c r="F152" s="65" t="s">
        <v>17</v>
      </c>
      <c r="G152" s="18" t="str">
        <f t="shared" si="10"/>
        <v/>
      </c>
      <c r="H152" s="66" t="s">
        <v>91</v>
      </c>
      <c r="I152" s="15" t="str">
        <f t="shared" si="7"/>
        <v xml:space="preserve"> </v>
      </c>
      <c r="J152" s="18" t="str">
        <f t="shared" si="11"/>
        <v xml:space="preserve"> </v>
      </c>
      <c r="L152" s="8">
        <v>58</v>
      </c>
      <c r="M152" s="67">
        <v>0</v>
      </c>
      <c r="N152" s="67">
        <v>0</v>
      </c>
      <c r="O152" s="20"/>
      <c r="P152" s="58"/>
      <c r="Q152" s="55"/>
      <c r="R152" s="55"/>
      <c r="S152" s="55"/>
      <c r="T152" s="55"/>
      <c r="U152" s="55"/>
      <c r="V152" s="55"/>
      <c r="W152" s="55"/>
      <c r="X152" s="58"/>
      <c r="Y152" s="58"/>
      <c r="Z152" s="58"/>
      <c r="AA152" s="58"/>
      <c r="AB152" s="58"/>
      <c r="AH152" s="9"/>
    </row>
    <row r="153" spans="1:34" ht="15.75" customHeight="1">
      <c r="A153" s="88" t="s">
        <v>17</v>
      </c>
      <c r="B153" s="18" t="str">
        <f t="shared" si="9"/>
        <v/>
      </c>
      <c r="C153" s="62" t="s">
        <v>17</v>
      </c>
      <c r="D153" s="1" t="s">
        <v>17</v>
      </c>
      <c r="E153" s="65" t="s">
        <v>17</v>
      </c>
      <c r="F153" s="65" t="s">
        <v>17</v>
      </c>
      <c r="G153" s="18" t="str">
        <f t="shared" si="10"/>
        <v/>
      </c>
      <c r="H153" s="66" t="s">
        <v>91</v>
      </c>
      <c r="I153" s="15" t="str">
        <f t="shared" si="7"/>
        <v xml:space="preserve"> </v>
      </c>
      <c r="J153" s="18" t="str">
        <f t="shared" si="11"/>
        <v xml:space="preserve"> </v>
      </c>
      <c r="L153" s="8">
        <v>59</v>
      </c>
      <c r="M153" s="67">
        <v>0</v>
      </c>
      <c r="N153" s="67">
        <v>0</v>
      </c>
      <c r="O153" s="20"/>
      <c r="P153" s="58"/>
      <c r="Q153" s="55"/>
      <c r="R153" s="55"/>
      <c r="S153" s="55"/>
      <c r="T153" s="55"/>
      <c r="U153" s="55"/>
      <c r="V153" s="55"/>
      <c r="W153" s="55"/>
      <c r="X153" s="58"/>
      <c r="Y153" s="58"/>
      <c r="Z153" s="58"/>
      <c r="AA153" s="58"/>
      <c r="AB153" s="58"/>
      <c r="AH153" s="1"/>
    </row>
    <row r="154" spans="1:34" ht="15.75" customHeight="1">
      <c r="A154" s="88" t="s">
        <v>17</v>
      </c>
      <c r="B154" s="18" t="str">
        <f t="shared" si="9"/>
        <v/>
      </c>
      <c r="C154" s="62" t="s">
        <v>17</v>
      </c>
      <c r="D154" s="1" t="s">
        <v>17</v>
      </c>
      <c r="E154" s="65" t="s">
        <v>17</v>
      </c>
      <c r="F154" s="65" t="s">
        <v>17</v>
      </c>
      <c r="G154" s="18" t="str">
        <f t="shared" si="10"/>
        <v/>
      </c>
      <c r="H154" s="66" t="s">
        <v>91</v>
      </c>
      <c r="I154" s="15" t="str">
        <f t="shared" si="7"/>
        <v xml:space="preserve"> </v>
      </c>
      <c r="J154" s="18" t="str">
        <f t="shared" si="11"/>
        <v xml:space="preserve"> </v>
      </c>
      <c r="L154" s="8">
        <v>60</v>
      </c>
      <c r="M154" s="67">
        <v>0</v>
      </c>
      <c r="N154" s="67">
        <v>0</v>
      </c>
      <c r="O154" s="20"/>
      <c r="P154" s="58"/>
      <c r="Q154" s="55"/>
      <c r="R154" s="55"/>
      <c r="S154" s="55"/>
      <c r="T154" s="55"/>
      <c r="U154" s="55"/>
      <c r="V154" s="55"/>
      <c r="W154" s="55"/>
      <c r="X154" s="58"/>
      <c r="Y154" s="58"/>
      <c r="Z154" s="58"/>
      <c r="AA154" s="58"/>
      <c r="AB154" s="58"/>
      <c r="AH154" s="1"/>
    </row>
    <row r="155" spans="1:34" ht="15.75" customHeight="1">
      <c r="A155" s="88" t="s">
        <v>17</v>
      </c>
      <c r="B155" s="18" t="str">
        <f t="shared" si="9"/>
        <v/>
      </c>
      <c r="C155" s="62" t="s">
        <v>17</v>
      </c>
      <c r="D155" s="1" t="s">
        <v>17</v>
      </c>
      <c r="E155" s="65" t="s">
        <v>17</v>
      </c>
      <c r="F155" s="65" t="s">
        <v>17</v>
      </c>
      <c r="G155" s="18" t="str">
        <f t="shared" si="10"/>
        <v/>
      </c>
      <c r="H155" s="66" t="s">
        <v>91</v>
      </c>
      <c r="I155" s="15" t="str">
        <f t="shared" si="7"/>
        <v xml:space="preserve"> </v>
      </c>
      <c r="J155" s="18" t="str">
        <f t="shared" si="11"/>
        <v xml:space="preserve"> </v>
      </c>
      <c r="L155" s="8">
        <v>61</v>
      </c>
      <c r="M155" s="67">
        <v>0</v>
      </c>
      <c r="N155" s="67">
        <v>0</v>
      </c>
      <c r="O155" s="20"/>
      <c r="P155" s="58"/>
      <c r="Q155" s="55"/>
      <c r="R155" s="55"/>
      <c r="S155" s="55"/>
      <c r="T155" s="55"/>
      <c r="U155" s="55"/>
      <c r="V155" s="55"/>
      <c r="W155" s="55"/>
      <c r="X155" s="58"/>
      <c r="Y155" s="58"/>
      <c r="Z155" s="58"/>
      <c r="AA155" s="58"/>
      <c r="AB155" s="58"/>
      <c r="AH155" s="1"/>
    </row>
    <row r="156" spans="1:34" ht="15.75" customHeight="1">
      <c r="A156" s="88" t="s">
        <v>17</v>
      </c>
      <c r="B156" s="18" t="str">
        <f t="shared" si="9"/>
        <v/>
      </c>
      <c r="C156" s="62" t="s">
        <v>17</v>
      </c>
      <c r="D156" s="1" t="s">
        <v>17</v>
      </c>
      <c r="E156" s="65" t="s">
        <v>17</v>
      </c>
      <c r="F156" s="65" t="s">
        <v>17</v>
      </c>
      <c r="G156" s="18" t="str">
        <f t="shared" si="10"/>
        <v/>
      </c>
      <c r="H156" s="66" t="s">
        <v>91</v>
      </c>
      <c r="I156" s="15" t="str">
        <f t="shared" si="7"/>
        <v xml:space="preserve"> </v>
      </c>
      <c r="J156" s="18" t="str">
        <f t="shared" si="11"/>
        <v xml:space="preserve"> </v>
      </c>
      <c r="L156" s="8">
        <v>62</v>
      </c>
      <c r="M156" s="67">
        <v>0</v>
      </c>
      <c r="N156" s="67">
        <v>0</v>
      </c>
      <c r="O156" s="20"/>
      <c r="P156" s="58"/>
      <c r="Q156" s="55"/>
      <c r="R156" s="55"/>
      <c r="S156" s="55"/>
      <c r="T156" s="55"/>
      <c r="U156" s="55"/>
      <c r="V156" s="55"/>
      <c r="W156" s="55"/>
      <c r="X156" s="58"/>
      <c r="Y156" s="58"/>
      <c r="Z156" s="58"/>
      <c r="AA156" s="58"/>
      <c r="AB156" s="58"/>
      <c r="AH156" s="1"/>
    </row>
    <row r="157" spans="1:34" ht="15.75" customHeight="1">
      <c r="A157" s="88" t="s">
        <v>17</v>
      </c>
      <c r="B157" s="18" t="str">
        <f t="shared" si="9"/>
        <v/>
      </c>
      <c r="C157" s="62" t="s">
        <v>17</v>
      </c>
      <c r="D157" s="1" t="s">
        <v>17</v>
      </c>
      <c r="E157" s="65" t="s">
        <v>17</v>
      </c>
      <c r="F157" s="65" t="s">
        <v>17</v>
      </c>
      <c r="G157" s="18" t="str">
        <f t="shared" si="10"/>
        <v/>
      </c>
      <c r="H157" s="66" t="s">
        <v>91</v>
      </c>
      <c r="I157" s="15" t="str">
        <f t="shared" si="7"/>
        <v xml:space="preserve"> </v>
      </c>
      <c r="J157" s="18" t="str">
        <f t="shared" si="11"/>
        <v xml:space="preserve"> </v>
      </c>
      <c r="L157" s="8">
        <v>63</v>
      </c>
      <c r="M157" s="67">
        <v>0</v>
      </c>
      <c r="N157" s="67">
        <v>0</v>
      </c>
      <c r="O157" s="20"/>
      <c r="P157" s="58"/>
      <c r="Q157" s="55"/>
      <c r="R157" s="55"/>
      <c r="S157" s="55"/>
      <c r="T157" s="55"/>
      <c r="U157" s="55"/>
      <c r="V157" s="55"/>
      <c r="W157" s="55"/>
      <c r="X157" s="58"/>
      <c r="Y157" s="58"/>
      <c r="Z157" s="58"/>
      <c r="AA157" s="58"/>
      <c r="AB157" s="58"/>
      <c r="AH157" s="1"/>
    </row>
    <row r="158" spans="1:34" ht="15.75" customHeight="1">
      <c r="A158" s="88" t="s">
        <v>17</v>
      </c>
      <c r="B158" s="18" t="str">
        <f t="shared" si="9"/>
        <v/>
      </c>
      <c r="C158" s="62" t="s">
        <v>17</v>
      </c>
      <c r="D158" s="1" t="s">
        <v>17</v>
      </c>
      <c r="E158" s="65" t="s">
        <v>17</v>
      </c>
      <c r="F158" s="65" t="s">
        <v>17</v>
      </c>
      <c r="G158" s="18" t="str">
        <f t="shared" si="10"/>
        <v/>
      </c>
      <c r="H158" s="66" t="s">
        <v>91</v>
      </c>
      <c r="I158" s="15" t="str">
        <f t="shared" si="7"/>
        <v xml:space="preserve"> </v>
      </c>
      <c r="J158" s="18" t="str">
        <f t="shared" si="11"/>
        <v xml:space="preserve"> </v>
      </c>
      <c r="L158" s="8">
        <v>64</v>
      </c>
      <c r="M158" s="67">
        <v>0</v>
      </c>
      <c r="N158" s="67">
        <v>0</v>
      </c>
      <c r="O158" s="20"/>
      <c r="P158" s="58"/>
      <c r="Q158" s="55"/>
      <c r="R158" s="55"/>
      <c r="S158" s="55"/>
      <c r="T158" s="55"/>
      <c r="U158" s="55"/>
      <c r="V158" s="55"/>
      <c r="W158" s="55"/>
      <c r="X158" s="58"/>
      <c r="Y158" s="58"/>
      <c r="Z158" s="58"/>
      <c r="AA158" s="58"/>
      <c r="AB158" s="58"/>
      <c r="AH158" s="1"/>
    </row>
    <row r="159" spans="1:34" ht="15.75" customHeight="1">
      <c r="A159" s="88" t="s">
        <v>17</v>
      </c>
      <c r="B159" s="18" t="str">
        <f t="shared" si="9"/>
        <v/>
      </c>
      <c r="C159" s="62" t="s">
        <v>17</v>
      </c>
      <c r="D159" s="1" t="s">
        <v>17</v>
      </c>
      <c r="E159" s="65" t="s">
        <v>17</v>
      </c>
      <c r="F159" s="65" t="s">
        <v>17</v>
      </c>
      <c r="G159" s="18" t="str">
        <f t="shared" si="10"/>
        <v/>
      </c>
      <c r="H159" s="66" t="s">
        <v>91</v>
      </c>
      <c r="I159" s="15" t="str">
        <f t="shared" si="7"/>
        <v xml:space="preserve"> </v>
      </c>
      <c r="J159" s="18" t="str">
        <f t="shared" si="11"/>
        <v xml:space="preserve"> </v>
      </c>
      <c r="L159" s="8">
        <v>65</v>
      </c>
      <c r="M159" s="67">
        <v>0</v>
      </c>
      <c r="N159" s="67">
        <v>0</v>
      </c>
      <c r="O159" s="20"/>
      <c r="P159" s="58"/>
      <c r="Q159" s="55"/>
      <c r="R159" s="55"/>
      <c r="S159" s="55"/>
      <c r="T159" s="55"/>
      <c r="U159" s="55"/>
      <c r="V159" s="55"/>
      <c r="W159" s="55"/>
      <c r="X159" s="58"/>
      <c r="Y159" s="58"/>
      <c r="Z159" s="58"/>
      <c r="AA159" s="58"/>
      <c r="AB159" s="58"/>
      <c r="AH159" s="1"/>
    </row>
    <row r="160" spans="1:34" ht="15.75" customHeight="1">
      <c r="A160" s="88" t="s">
        <v>17</v>
      </c>
      <c r="B160" s="18" t="str">
        <f t="shared" si="9"/>
        <v/>
      </c>
      <c r="C160" s="62" t="s">
        <v>17</v>
      </c>
      <c r="D160" s="1" t="s">
        <v>17</v>
      </c>
      <c r="E160" s="65" t="s">
        <v>17</v>
      </c>
      <c r="F160" s="65" t="s">
        <v>17</v>
      </c>
      <c r="G160" s="18" t="str">
        <f t="shared" si="10"/>
        <v/>
      </c>
      <c r="H160" s="66" t="s">
        <v>91</v>
      </c>
      <c r="I160" s="15" t="str">
        <f t="shared" si="7"/>
        <v xml:space="preserve"> </v>
      </c>
      <c r="J160" s="18" t="str">
        <f t="shared" si="11"/>
        <v xml:space="preserve"> </v>
      </c>
      <c r="L160" s="8">
        <v>66</v>
      </c>
      <c r="M160" s="67">
        <v>0</v>
      </c>
      <c r="N160" s="67">
        <v>0</v>
      </c>
      <c r="O160" s="20"/>
      <c r="P160" s="58"/>
      <c r="Q160" s="55"/>
      <c r="R160" s="55"/>
      <c r="S160" s="55"/>
      <c r="T160" s="55"/>
      <c r="U160" s="55"/>
      <c r="V160" s="55"/>
      <c r="W160" s="55"/>
      <c r="X160" s="58"/>
      <c r="Y160" s="58"/>
      <c r="Z160" s="58"/>
      <c r="AA160" s="58"/>
      <c r="AB160" s="58"/>
      <c r="AH160" s="1"/>
    </row>
    <row r="161" spans="1:34" ht="15.75" customHeight="1">
      <c r="A161" s="88" t="s">
        <v>17</v>
      </c>
      <c r="B161" s="18" t="str">
        <f t="shared" ref="B161:B192" si="12">IF(C161=" ","",IF(C161=$L$9,B160,B160+1))</f>
        <v/>
      </c>
      <c r="C161" s="62" t="s">
        <v>17</v>
      </c>
      <c r="D161" s="1" t="s">
        <v>17</v>
      </c>
      <c r="E161" s="65" t="s">
        <v>17</v>
      </c>
      <c r="F161" s="65" t="s">
        <v>17</v>
      </c>
      <c r="G161" s="18" t="str">
        <f t="shared" ref="G161:G205" si="13">IF(AND(M160&gt;0),0,IF(AND(N160&gt;0),1,""))</f>
        <v/>
      </c>
      <c r="H161" s="66" t="s">
        <v>91</v>
      </c>
      <c r="I161" s="15" t="str">
        <f t="shared" si="7"/>
        <v xml:space="preserve"> </v>
      </c>
      <c r="J161" s="18" t="str">
        <f t="shared" ref="J161:J205" si="14">IF(AND(M160&gt;0,M160&lt;999),M160,IF(AND(N160&gt;0,N160&lt;999),N160," "))</f>
        <v xml:space="preserve"> </v>
      </c>
      <c r="L161" s="8">
        <v>67</v>
      </c>
      <c r="M161" s="67">
        <v>0</v>
      </c>
      <c r="N161" s="67">
        <v>0</v>
      </c>
      <c r="O161" s="20"/>
      <c r="P161" s="58"/>
      <c r="Q161" s="55"/>
      <c r="R161" s="55"/>
      <c r="S161" s="55"/>
      <c r="T161" s="55"/>
      <c r="U161" s="55"/>
      <c r="V161" s="55"/>
      <c r="W161" s="55"/>
      <c r="X161" s="58"/>
      <c r="Y161" s="58"/>
      <c r="Z161" s="58"/>
      <c r="AA161" s="58"/>
      <c r="AB161" s="58"/>
      <c r="AH161" s="1"/>
    </row>
    <row r="162" spans="1:34" ht="15.75" customHeight="1">
      <c r="A162" s="88" t="s">
        <v>17</v>
      </c>
      <c r="B162" s="18" t="str">
        <f t="shared" si="12"/>
        <v/>
      </c>
      <c r="C162" s="62" t="s">
        <v>17</v>
      </c>
      <c r="D162" s="1" t="s">
        <v>17</v>
      </c>
      <c r="E162" s="65" t="s">
        <v>17</v>
      </c>
      <c r="F162" s="65" t="s">
        <v>17</v>
      </c>
      <c r="G162" s="18" t="str">
        <f t="shared" si="13"/>
        <v/>
      </c>
      <c r="H162" s="66" t="s">
        <v>91</v>
      </c>
      <c r="I162" s="15" t="str">
        <f t="shared" ref="I162:I205" si="15">IFERROR(IF(IF(ISERROR(H162-H161),"",H162-H161)&lt;0,"",H162-H161)," ")</f>
        <v xml:space="preserve"> </v>
      </c>
      <c r="J162" s="18" t="str">
        <f t="shared" si="14"/>
        <v xml:space="preserve"> </v>
      </c>
      <c r="L162" s="8">
        <v>68</v>
      </c>
      <c r="M162" s="67">
        <v>0</v>
      </c>
      <c r="N162" s="67">
        <v>0</v>
      </c>
      <c r="O162" s="20"/>
      <c r="P162" s="58"/>
      <c r="Q162" s="55"/>
      <c r="R162" s="55"/>
      <c r="S162" s="55"/>
      <c r="T162" s="55"/>
      <c r="U162" s="55"/>
      <c r="V162" s="55"/>
      <c r="W162" s="55"/>
      <c r="X162" s="58"/>
      <c r="Y162" s="58"/>
      <c r="Z162" s="58"/>
      <c r="AA162" s="58"/>
      <c r="AB162" s="58"/>
      <c r="AH162" s="1"/>
    </row>
    <row r="163" spans="1:34" ht="15.75" customHeight="1">
      <c r="A163" s="88" t="s">
        <v>17</v>
      </c>
      <c r="B163" s="18" t="str">
        <f t="shared" si="12"/>
        <v/>
      </c>
      <c r="C163" s="62" t="s">
        <v>17</v>
      </c>
      <c r="D163" s="1" t="s">
        <v>17</v>
      </c>
      <c r="E163" s="65" t="s">
        <v>17</v>
      </c>
      <c r="F163" s="65" t="s">
        <v>17</v>
      </c>
      <c r="G163" s="18" t="str">
        <f t="shared" si="13"/>
        <v/>
      </c>
      <c r="H163" s="66" t="s">
        <v>91</v>
      </c>
      <c r="I163" s="15" t="str">
        <f t="shared" si="15"/>
        <v xml:space="preserve"> </v>
      </c>
      <c r="J163" s="18" t="str">
        <f t="shared" si="14"/>
        <v xml:space="preserve"> </v>
      </c>
      <c r="L163" s="8">
        <v>69</v>
      </c>
      <c r="M163" s="67">
        <v>0</v>
      </c>
      <c r="N163" s="67">
        <v>0</v>
      </c>
      <c r="O163" s="20"/>
      <c r="P163" s="58"/>
      <c r="Q163" s="55"/>
      <c r="R163" s="55"/>
      <c r="S163" s="55"/>
      <c r="T163" s="55"/>
      <c r="U163" s="55"/>
      <c r="V163" s="55"/>
      <c r="W163" s="55"/>
      <c r="X163" s="58"/>
      <c r="Y163" s="58"/>
      <c r="Z163" s="58"/>
      <c r="AA163" s="58"/>
      <c r="AB163" s="58"/>
      <c r="AH163" s="1"/>
    </row>
    <row r="164" spans="1:34" ht="15.75" customHeight="1">
      <c r="A164" s="88" t="s">
        <v>17</v>
      </c>
      <c r="B164" s="18" t="str">
        <f t="shared" si="12"/>
        <v/>
      </c>
      <c r="C164" s="62" t="s">
        <v>17</v>
      </c>
      <c r="D164" s="1" t="s">
        <v>17</v>
      </c>
      <c r="E164" s="65" t="s">
        <v>17</v>
      </c>
      <c r="F164" s="65" t="s">
        <v>17</v>
      </c>
      <c r="G164" s="18" t="str">
        <f t="shared" si="13"/>
        <v/>
      </c>
      <c r="H164" s="66" t="s">
        <v>91</v>
      </c>
      <c r="I164" s="15" t="str">
        <f t="shared" si="15"/>
        <v xml:space="preserve"> </v>
      </c>
      <c r="J164" s="18" t="str">
        <f t="shared" si="14"/>
        <v xml:space="preserve"> </v>
      </c>
      <c r="L164" s="8">
        <v>70</v>
      </c>
      <c r="M164" s="67">
        <v>0</v>
      </c>
      <c r="N164" s="67">
        <v>0</v>
      </c>
      <c r="O164" s="20"/>
      <c r="P164" s="58"/>
      <c r="Q164" s="55"/>
      <c r="R164" s="55"/>
      <c r="S164" s="55"/>
      <c r="T164" s="55"/>
      <c r="U164" s="55"/>
      <c r="V164" s="55"/>
      <c r="W164" s="55"/>
      <c r="X164" s="58"/>
      <c r="Y164" s="58"/>
      <c r="Z164" s="58"/>
      <c r="AA164" s="58"/>
      <c r="AB164" s="58"/>
      <c r="AH164" s="1"/>
    </row>
    <row r="165" spans="1:34" ht="15.75" customHeight="1">
      <c r="A165" s="88" t="s">
        <v>17</v>
      </c>
      <c r="B165" s="18" t="str">
        <f t="shared" si="12"/>
        <v/>
      </c>
      <c r="C165" s="62" t="s">
        <v>17</v>
      </c>
      <c r="D165" s="1" t="s">
        <v>17</v>
      </c>
      <c r="E165" s="65" t="s">
        <v>17</v>
      </c>
      <c r="F165" s="65" t="s">
        <v>17</v>
      </c>
      <c r="G165" s="18" t="str">
        <f t="shared" si="13"/>
        <v/>
      </c>
      <c r="H165" s="66" t="s">
        <v>91</v>
      </c>
      <c r="I165" s="15" t="str">
        <f t="shared" si="15"/>
        <v xml:space="preserve"> </v>
      </c>
      <c r="J165" s="18" t="str">
        <f t="shared" si="14"/>
        <v xml:space="preserve"> </v>
      </c>
      <c r="L165" s="8">
        <v>71</v>
      </c>
      <c r="M165" s="67">
        <v>0</v>
      </c>
      <c r="N165" s="67">
        <v>0</v>
      </c>
      <c r="O165" s="20"/>
      <c r="P165" s="58"/>
      <c r="Q165" s="55"/>
      <c r="R165" s="55"/>
      <c r="S165" s="55"/>
      <c r="T165" s="55"/>
      <c r="U165" s="55"/>
      <c r="V165" s="55"/>
      <c r="W165" s="55"/>
      <c r="X165" s="58"/>
      <c r="Y165" s="58"/>
      <c r="Z165" s="58"/>
      <c r="AA165" s="58"/>
      <c r="AB165" s="58"/>
      <c r="AH165" s="1"/>
    </row>
    <row r="166" spans="1:34" ht="15.75" customHeight="1">
      <c r="A166" s="88" t="s">
        <v>17</v>
      </c>
      <c r="B166" s="18" t="str">
        <f t="shared" si="12"/>
        <v/>
      </c>
      <c r="C166" s="62" t="s">
        <v>17</v>
      </c>
      <c r="D166" s="1" t="s">
        <v>17</v>
      </c>
      <c r="E166" s="65" t="s">
        <v>17</v>
      </c>
      <c r="F166" s="65" t="s">
        <v>17</v>
      </c>
      <c r="G166" s="18" t="str">
        <f t="shared" si="13"/>
        <v/>
      </c>
      <c r="H166" s="66" t="s">
        <v>91</v>
      </c>
      <c r="I166" s="15" t="str">
        <f t="shared" si="15"/>
        <v xml:space="preserve"> </v>
      </c>
      <c r="J166" s="18" t="str">
        <f t="shared" si="14"/>
        <v xml:space="preserve"> </v>
      </c>
      <c r="L166" s="8">
        <v>72</v>
      </c>
      <c r="M166" s="67">
        <v>0</v>
      </c>
      <c r="N166" s="67">
        <v>0</v>
      </c>
      <c r="O166" s="20"/>
      <c r="P166" s="58"/>
      <c r="Q166" s="55"/>
      <c r="R166" s="55"/>
      <c r="S166" s="55"/>
      <c r="T166" s="55"/>
      <c r="U166" s="55"/>
      <c r="V166" s="55"/>
      <c r="W166" s="55"/>
      <c r="X166" s="58"/>
      <c r="Y166" s="58"/>
      <c r="Z166" s="58"/>
      <c r="AA166" s="58"/>
      <c r="AB166" s="58"/>
      <c r="AH166" s="1"/>
    </row>
    <row r="167" spans="1:34" ht="15.75" customHeight="1">
      <c r="A167" s="88" t="s">
        <v>17</v>
      </c>
      <c r="B167" s="18" t="str">
        <f t="shared" si="12"/>
        <v/>
      </c>
      <c r="C167" s="62" t="s">
        <v>17</v>
      </c>
      <c r="D167" s="1" t="s">
        <v>17</v>
      </c>
      <c r="E167" s="65" t="s">
        <v>17</v>
      </c>
      <c r="F167" s="65" t="s">
        <v>17</v>
      </c>
      <c r="G167" s="18" t="str">
        <f t="shared" si="13"/>
        <v/>
      </c>
      <c r="H167" s="66" t="s">
        <v>91</v>
      </c>
      <c r="I167" s="15" t="str">
        <f t="shared" si="15"/>
        <v xml:space="preserve"> </v>
      </c>
      <c r="J167" s="18" t="str">
        <f t="shared" si="14"/>
        <v xml:space="preserve"> </v>
      </c>
      <c r="L167" s="8">
        <v>73</v>
      </c>
      <c r="M167" s="67">
        <v>0</v>
      </c>
      <c r="N167" s="67">
        <v>0</v>
      </c>
      <c r="O167" s="20"/>
      <c r="P167" s="58"/>
      <c r="Q167" s="55"/>
      <c r="R167" s="55"/>
      <c r="S167" s="55"/>
      <c r="T167" s="55"/>
      <c r="U167" s="55"/>
      <c r="V167" s="55"/>
      <c r="W167" s="55"/>
      <c r="X167" s="58"/>
      <c r="Y167" s="58"/>
      <c r="Z167" s="58"/>
      <c r="AA167" s="58"/>
      <c r="AB167" s="58"/>
      <c r="AH167" s="1"/>
    </row>
    <row r="168" spans="1:34" ht="15.75" customHeight="1">
      <c r="A168" s="88" t="s">
        <v>17</v>
      </c>
      <c r="B168" s="18" t="str">
        <f t="shared" si="12"/>
        <v/>
      </c>
      <c r="C168" s="62" t="s">
        <v>17</v>
      </c>
      <c r="D168" s="1" t="s">
        <v>17</v>
      </c>
      <c r="E168" s="65" t="s">
        <v>17</v>
      </c>
      <c r="F168" s="65" t="s">
        <v>17</v>
      </c>
      <c r="G168" s="18" t="str">
        <f t="shared" si="13"/>
        <v/>
      </c>
      <c r="H168" s="66" t="s">
        <v>91</v>
      </c>
      <c r="I168" s="15" t="str">
        <f t="shared" si="15"/>
        <v xml:space="preserve"> </v>
      </c>
      <c r="J168" s="18" t="str">
        <f t="shared" si="14"/>
        <v xml:space="preserve"> </v>
      </c>
      <c r="L168" s="8">
        <v>74</v>
      </c>
      <c r="M168" s="67">
        <v>0</v>
      </c>
      <c r="N168" s="67">
        <v>0</v>
      </c>
      <c r="O168" s="20"/>
      <c r="P168" s="58"/>
      <c r="Q168" s="55"/>
      <c r="R168" s="55"/>
      <c r="S168" s="55"/>
      <c r="T168" s="55"/>
      <c r="U168" s="55"/>
      <c r="V168" s="55"/>
      <c r="W168" s="55"/>
      <c r="X168" s="58"/>
      <c r="Y168" s="58"/>
      <c r="Z168" s="58"/>
      <c r="AA168" s="58"/>
      <c r="AB168" s="58"/>
      <c r="AH168" s="1"/>
    </row>
    <row r="169" spans="1:34" ht="15.75" customHeight="1">
      <c r="A169" s="88" t="s">
        <v>17</v>
      </c>
      <c r="B169" s="18" t="str">
        <f t="shared" si="12"/>
        <v/>
      </c>
      <c r="C169" s="62" t="s">
        <v>17</v>
      </c>
      <c r="D169" s="1" t="s">
        <v>17</v>
      </c>
      <c r="E169" s="65" t="s">
        <v>17</v>
      </c>
      <c r="F169" s="65" t="s">
        <v>17</v>
      </c>
      <c r="G169" s="18" t="str">
        <f t="shared" si="13"/>
        <v/>
      </c>
      <c r="H169" s="66" t="s">
        <v>91</v>
      </c>
      <c r="I169" s="15" t="str">
        <f t="shared" si="15"/>
        <v xml:space="preserve"> </v>
      </c>
      <c r="J169" s="18" t="str">
        <f t="shared" si="14"/>
        <v xml:space="preserve"> </v>
      </c>
      <c r="L169" s="8">
        <v>75</v>
      </c>
      <c r="M169" s="67">
        <v>0</v>
      </c>
      <c r="N169" s="67">
        <v>0</v>
      </c>
      <c r="O169" s="20"/>
      <c r="P169" s="58"/>
      <c r="Q169" s="55"/>
      <c r="R169" s="55"/>
      <c r="S169" s="55"/>
      <c r="T169" s="55"/>
      <c r="U169" s="55"/>
      <c r="V169" s="55"/>
      <c r="W169" s="55"/>
      <c r="X169" s="58"/>
      <c r="Y169" s="58"/>
      <c r="Z169" s="58"/>
      <c r="AA169" s="58"/>
      <c r="AB169" s="58"/>
      <c r="AH169" s="1"/>
    </row>
    <row r="170" spans="1:34" ht="15.75" customHeight="1">
      <c r="A170" s="88" t="s">
        <v>17</v>
      </c>
      <c r="B170" s="18" t="str">
        <f t="shared" si="12"/>
        <v/>
      </c>
      <c r="C170" s="62" t="s">
        <v>17</v>
      </c>
      <c r="D170" s="1" t="s">
        <v>17</v>
      </c>
      <c r="E170" s="65" t="s">
        <v>17</v>
      </c>
      <c r="F170" s="65" t="s">
        <v>17</v>
      </c>
      <c r="G170" s="18" t="str">
        <f t="shared" si="13"/>
        <v/>
      </c>
      <c r="H170" s="66" t="s">
        <v>91</v>
      </c>
      <c r="I170" s="15" t="str">
        <f t="shared" si="15"/>
        <v xml:space="preserve"> </v>
      </c>
      <c r="J170" s="18" t="str">
        <f t="shared" si="14"/>
        <v xml:space="preserve"> </v>
      </c>
      <c r="L170" s="8">
        <v>76</v>
      </c>
      <c r="M170" s="67">
        <v>0</v>
      </c>
      <c r="N170" s="67">
        <v>0</v>
      </c>
      <c r="O170" s="20"/>
      <c r="P170" s="58"/>
      <c r="Q170" s="55"/>
      <c r="R170" s="55"/>
      <c r="S170" s="55"/>
      <c r="T170" s="55"/>
      <c r="U170" s="55"/>
      <c r="V170" s="55"/>
      <c r="W170" s="55"/>
      <c r="X170" s="58"/>
      <c r="Y170" s="58"/>
      <c r="Z170" s="58"/>
      <c r="AA170" s="58"/>
      <c r="AB170" s="58"/>
      <c r="AH170" s="1"/>
    </row>
    <row r="171" spans="1:34" ht="15.75" customHeight="1">
      <c r="A171" s="88" t="s">
        <v>17</v>
      </c>
      <c r="B171" s="18" t="str">
        <f t="shared" si="12"/>
        <v/>
      </c>
      <c r="C171" s="62" t="s">
        <v>17</v>
      </c>
      <c r="D171" s="1" t="s">
        <v>17</v>
      </c>
      <c r="E171" s="65" t="s">
        <v>17</v>
      </c>
      <c r="F171" s="65" t="s">
        <v>17</v>
      </c>
      <c r="G171" s="18" t="str">
        <f t="shared" si="13"/>
        <v/>
      </c>
      <c r="H171" s="66" t="s">
        <v>91</v>
      </c>
      <c r="I171" s="15" t="str">
        <f t="shared" si="15"/>
        <v xml:space="preserve"> </v>
      </c>
      <c r="J171" s="18" t="str">
        <f t="shared" si="14"/>
        <v xml:space="preserve"> </v>
      </c>
      <c r="L171" s="8">
        <v>77</v>
      </c>
      <c r="M171" s="67">
        <v>0</v>
      </c>
      <c r="N171" s="67">
        <v>0</v>
      </c>
      <c r="O171" s="20"/>
      <c r="P171" s="58"/>
      <c r="Q171" s="55"/>
      <c r="R171" s="55"/>
      <c r="S171" s="55"/>
      <c r="T171" s="55"/>
      <c r="U171" s="55"/>
      <c r="V171" s="55"/>
      <c r="W171" s="55"/>
      <c r="X171" s="58"/>
      <c r="Y171" s="58"/>
      <c r="Z171" s="58"/>
      <c r="AA171" s="58"/>
      <c r="AB171" s="58"/>
      <c r="AH171" s="1"/>
    </row>
    <row r="172" spans="1:34" ht="15.75" customHeight="1">
      <c r="A172" s="88" t="s">
        <v>17</v>
      </c>
      <c r="B172" s="18" t="str">
        <f t="shared" si="12"/>
        <v/>
      </c>
      <c r="C172" s="62" t="s">
        <v>17</v>
      </c>
      <c r="D172" s="1" t="s">
        <v>17</v>
      </c>
      <c r="E172" s="65" t="s">
        <v>17</v>
      </c>
      <c r="F172" s="65" t="s">
        <v>17</v>
      </c>
      <c r="G172" s="18" t="str">
        <f t="shared" si="13"/>
        <v/>
      </c>
      <c r="H172" s="66" t="s">
        <v>91</v>
      </c>
      <c r="I172" s="15" t="str">
        <f t="shared" si="15"/>
        <v xml:space="preserve"> </v>
      </c>
      <c r="J172" s="18" t="str">
        <f t="shared" si="14"/>
        <v xml:space="preserve"> </v>
      </c>
      <c r="L172" s="8">
        <v>78</v>
      </c>
      <c r="M172" s="67">
        <v>0</v>
      </c>
      <c r="N172" s="67">
        <v>0</v>
      </c>
      <c r="O172" s="20"/>
      <c r="P172" s="58"/>
      <c r="Q172" s="55"/>
      <c r="R172" s="55"/>
      <c r="S172" s="55"/>
      <c r="T172" s="55"/>
      <c r="U172" s="55"/>
      <c r="V172" s="55"/>
      <c r="W172" s="55"/>
      <c r="X172" s="58"/>
      <c r="Y172" s="58"/>
      <c r="Z172" s="58"/>
      <c r="AA172" s="58"/>
      <c r="AB172" s="58"/>
      <c r="AH172" s="1"/>
    </row>
    <row r="173" spans="1:34" ht="15.75" customHeight="1">
      <c r="A173" s="88" t="s">
        <v>17</v>
      </c>
      <c r="B173" s="18" t="str">
        <f t="shared" si="12"/>
        <v/>
      </c>
      <c r="C173" s="62" t="s">
        <v>17</v>
      </c>
      <c r="D173" s="1" t="s">
        <v>17</v>
      </c>
      <c r="E173" s="65" t="s">
        <v>17</v>
      </c>
      <c r="F173" s="65" t="s">
        <v>17</v>
      </c>
      <c r="G173" s="18" t="str">
        <f t="shared" si="13"/>
        <v/>
      </c>
      <c r="H173" s="66" t="s">
        <v>91</v>
      </c>
      <c r="I173" s="15" t="str">
        <f t="shared" si="15"/>
        <v xml:space="preserve"> </v>
      </c>
      <c r="J173" s="18" t="str">
        <f t="shared" si="14"/>
        <v xml:space="preserve"> </v>
      </c>
      <c r="L173" s="8">
        <v>79</v>
      </c>
      <c r="M173" s="67">
        <v>0</v>
      </c>
      <c r="N173" s="67">
        <v>0</v>
      </c>
      <c r="O173" s="20"/>
      <c r="P173" s="58"/>
      <c r="Q173" s="55"/>
      <c r="R173" s="55"/>
      <c r="S173" s="55"/>
      <c r="T173" s="55"/>
      <c r="U173" s="55"/>
      <c r="V173" s="55"/>
      <c r="W173" s="55"/>
      <c r="X173" s="58"/>
      <c r="Y173" s="58"/>
      <c r="Z173" s="58"/>
      <c r="AA173" s="58"/>
      <c r="AB173" s="58"/>
      <c r="AH173" s="1"/>
    </row>
    <row r="174" spans="1:34" ht="15.75" customHeight="1">
      <c r="A174" s="88" t="s">
        <v>17</v>
      </c>
      <c r="B174" s="18" t="str">
        <f t="shared" si="12"/>
        <v/>
      </c>
      <c r="C174" s="62" t="s">
        <v>17</v>
      </c>
      <c r="D174" s="1" t="s">
        <v>17</v>
      </c>
      <c r="E174" s="65" t="s">
        <v>17</v>
      </c>
      <c r="F174" s="65" t="s">
        <v>17</v>
      </c>
      <c r="G174" s="18" t="str">
        <f t="shared" si="13"/>
        <v/>
      </c>
      <c r="H174" s="66" t="s">
        <v>91</v>
      </c>
      <c r="I174" s="15" t="str">
        <f t="shared" si="15"/>
        <v xml:space="preserve"> </v>
      </c>
      <c r="J174" s="18" t="str">
        <f t="shared" si="14"/>
        <v xml:space="preserve"> </v>
      </c>
      <c r="L174" s="8">
        <v>80</v>
      </c>
      <c r="M174" s="67">
        <v>0</v>
      </c>
      <c r="N174" s="67">
        <v>0</v>
      </c>
      <c r="O174" s="20"/>
      <c r="P174" s="58"/>
      <c r="Q174" s="55"/>
      <c r="R174" s="55"/>
      <c r="S174" s="55"/>
      <c r="T174" s="55"/>
      <c r="U174" s="55"/>
      <c r="V174" s="55"/>
      <c r="W174" s="55"/>
      <c r="X174" s="58"/>
      <c r="Y174" s="58"/>
      <c r="Z174" s="58"/>
      <c r="AA174" s="58"/>
      <c r="AB174" s="58"/>
      <c r="AH174" s="1"/>
    </row>
    <row r="175" spans="1:34" ht="15.75" customHeight="1">
      <c r="A175" s="88" t="s">
        <v>17</v>
      </c>
      <c r="B175" s="18" t="str">
        <f t="shared" si="12"/>
        <v/>
      </c>
      <c r="C175" s="62" t="s">
        <v>17</v>
      </c>
      <c r="D175" s="1" t="s">
        <v>17</v>
      </c>
      <c r="E175" s="65" t="s">
        <v>17</v>
      </c>
      <c r="F175" s="65" t="s">
        <v>17</v>
      </c>
      <c r="G175" s="18" t="str">
        <f t="shared" si="13"/>
        <v/>
      </c>
      <c r="H175" s="66" t="s">
        <v>91</v>
      </c>
      <c r="I175" s="15" t="str">
        <f t="shared" si="15"/>
        <v xml:space="preserve"> </v>
      </c>
      <c r="J175" s="18" t="str">
        <f t="shared" si="14"/>
        <v xml:space="preserve"> </v>
      </c>
      <c r="L175" s="8">
        <v>81</v>
      </c>
      <c r="M175" s="67">
        <v>0</v>
      </c>
      <c r="N175" s="67">
        <v>0</v>
      </c>
      <c r="O175" s="20"/>
      <c r="P175" s="58"/>
      <c r="Q175" s="55"/>
      <c r="R175" s="55"/>
      <c r="S175" s="55"/>
      <c r="T175" s="55"/>
      <c r="U175" s="55"/>
      <c r="V175" s="55"/>
      <c r="W175" s="55"/>
      <c r="X175" s="58"/>
      <c r="Y175" s="58"/>
      <c r="Z175" s="58"/>
      <c r="AA175" s="58"/>
      <c r="AB175" s="58"/>
      <c r="AH175" s="1"/>
    </row>
    <row r="176" spans="1:34" ht="15.75" customHeight="1">
      <c r="A176" s="88" t="s">
        <v>17</v>
      </c>
      <c r="B176" s="18" t="str">
        <f t="shared" si="12"/>
        <v/>
      </c>
      <c r="C176" s="62" t="s">
        <v>17</v>
      </c>
      <c r="D176" s="1" t="s">
        <v>17</v>
      </c>
      <c r="E176" s="65" t="s">
        <v>17</v>
      </c>
      <c r="F176" s="65" t="s">
        <v>17</v>
      </c>
      <c r="G176" s="18" t="str">
        <f t="shared" si="13"/>
        <v/>
      </c>
      <c r="H176" s="66" t="s">
        <v>91</v>
      </c>
      <c r="I176" s="15" t="str">
        <f t="shared" si="15"/>
        <v xml:space="preserve"> </v>
      </c>
      <c r="J176" s="18" t="str">
        <f t="shared" si="14"/>
        <v xml:space="preserve"> </v>
      </c>
      <c r="L176" s="8">
        <v>82</v>
      </c>
      <c r="M176" s="67">
        <v>0</v>
      </c>
      <c r="N176" s="67">
        <v>0</v>
      </c>
      <c r="O176" s="20"/>
      <c r="P176" s="58"/>
      <c r="Q176" s="55"/>
      <c r="R176" s="55"/>
      <c r="S176" s="55"/>
      <c r="T176" s="55"/>
      <c r="U176" s="55"/>
      <c r="V176" s="55"/>
      <c r="W176" s="55"/>
      <c r="X176" s="58"/>
      <c r="Y176" s="58"/>
      <c r="Z176" s="58"/>
      <c r="AA176" s="58"/>
      <c r="AB176" s="58"/>
      <c r="AH176" s="1"/>
    </row>
    <row r="177" spans="1:34" ht="15.75" customHeight="1">
      <c r="A177" s="88" t="s">
        <v>17</v>
      </c>
      <c r="B177" s="18" t="str">
        <f t="shared" si="12"/>
        <v/>
      </c>
      <c r="C177" s="62" t="s">
        <v>17</v>
      </c>
      <c r="D177" s="1" t="s">
        <v>17</v>
      </c>
      <c r="E177" s="65" t="s">
        <v>17</v>
      </c>
      <c r="F177" s="65" t="s">
        <v>17</v>
      </c>
      <c r="G177" s="18" t="str">
        <f t="shared" si="13"/>
        <v/>
      </c>
      <c r="H177" s="66" t="s">
        <v>91</v>
      </c>
      <c r="I177" s="15" t="str">
        <f t="shared" si="15"/>
        <v xml:space="preserve"> </v>
      </c>
      <c r="J177" s="18" t="str">
        <f t="shared" si="14"/>
        <v xml:space="preserve"> </v>
      </c>
      <c r="L177" s="8">
        <v>83</v>
      </c>
      <c r="M177" s="67">
        <v>0</v>
      </c>
      <c r="N177" s="67">
        <v>0</v>
      </c>
      <c r="O177" s="20"/>
      <c r="P177" s="58"/>
      <c r="Q177" s="55"/>
      <c r="R177" s="55"/>
      <c r="S177" s="55"/>
      <c r="T177" s="55"/>
      <c r="U177" s="55"/>
      <c r="V177" s="55"/>
      <c r="W177" s="55"/>
      <c r="X177" s="58"/>
      <c r="Y177" s="58"/>
      <c r="Z177" s="58"/>
      <c r="AA177" s="58"/>
      <c r="AB177" s="58"/>
      <c r="AH177" s="1"/>
    </row>
    <row r="178" spans="1:34" ht="15.75" customHeight="1">
      <c r="A178" s="88" t="s">
        <v>17</v>
      </c>
      <c r="B178" s="18" t="str">
        <f t="shared" si="12"/>
        <v/>
      </c>
      <c r="C178" s="62" t="s">
        <v>17</v>
      </c>
      <c r="D178" s="1" t="s">
        <v>17</v>
      </c>
      <c r="E178" s="65" t="s">
        <v>17</v>
      </c>
      <c r="F178" s="65" t="s">
        <v>17</v>
      </c>
      <c r="G178" s="18" t="str">
        <f t="shared" si="13"/>
        <v/>
      </c>
      <c r="H178" s="66" t="s">
        <v>91</v>
      </c>
      <c r="I178" s="15" t="str">
        <f t="shared" si="15"/>
        <v xml:space="preserve"> </v>
      </c>
      <c r="J178" s="18" t="str">
        <f t="shared" si="14"/>
        <v xml:space="preserve"> </v>
      </c>
      <c r="L178" s="8">
        <v>84</v>
      </c>
      <c r="M178" s="67">
        <v>0</v>
      </c>
      <c r="N178" s="67">
        <v>0</v>
      </c>
      <c r="O178" s="20"/>
      <c r="P178" s="58"/>
      <c r="Q178" s="55"/>
      <c r="R178" s="55"/>
      <c r="S178" s="55"/>
      <c r="T178" s="55"/>
      <c r="U178" s="55"/>
      <c r="V178" s="55"/>
      <c r="W178" s="55"/>
      <c r="X178" s="58"/>
      <c r="Y178" s="58"/>
      <c r="Z178" s="58"/>
      <c r="AA178" s="58"/>
      <c r="AB178" s="58"/>
      <c r="AH178" s="1"/>
    </row>
    <row r="179" spans="1:34" ht="15.75" customHeight="1">
      <c r="A179" s="88" t="s">
        <v>17</v>
      </c>
      <c r="B179" s="18" t="str">
        <f t="shared" si="12"/>
        <v/>
      </c>
      <c r="C179" s="62" t="s">
        <v>17</v>
      </c>
      <c r="D179" s="1" t="s">
        <v>17</v>
      </c>
      <c r="E179" s="65" t="s">
        <v>17</v>
      </c>
      <c r="F179" s="65" t="s">
        <v>17</v>
      </c>
      <c r="G179" s="18" t="str">
        <f t="shared" si="13"/>
        <v/>
      </c>
      <c r="H179" s="66" t="s">
        <v>91</v>
      </c>
      <c r="I179" s="15" t="str">
        <f t="shared" si="15"/>
        <v xml:space="preserve"> </v>
      </c>
      <c r="J179" s="18" t="str">
        <f t="shared" si="14"/>
        <v xml:space="preserve"> </v>
      </c>
      <c r="L179" s="8">
        <v>85</v>
      </c>
      <c r="M179" s="67">
        <v>0</v>
      </c>
      <c r="N179" s="67">
        <v>0</v>
      </c>
      <c r="O179" s="20"/>
      <c r="P179" s="58"/>
      <c r="Q179" s="55"/>
      <c r="R179" s="55"/>
      <c r="S179" s="55"/>
      <c r="T179" s="55"/>
      <c r="U179" s="55"/>
      <c r="V179" s="55"/>
      <c r="W179" s="55"/>
      <c r="X179" s="58"/>
      <c r="Y179" s="58"/>
      <c r="Z179" s="58"/>
      <c r="AA179" s="58"/>
      <c r="AB179" s="58"/>
      <c r="AH179" s="1"/>
    </row>
    <row r="180" spans="1:34" ht="15.75" customHeight="1">
      <c r="A180" s="88" t="s">
        <v>17</v>
      </c>
      <c r="B180" s="18" t="str">
        <f t="shared" si="12"/>
        <v/>
      </c>
      <c r="C180" s="62" t="s">
        <v>17</v>
      </c>
      <c r="D180" s="1" t="s">
        <v>17</v>
      </c>
      <c r="E180" s="65" t="s">
        <v>17</v>
      </c>
      <c r="F180" s="65" t="s">
        <v>17</v>
      </c>
      <c r="G180" s="18" t="str">
        <f t="shared" si="13"/>
        <v/>
      </c>
      <c r="H180" s="66" t="s">
        <v>91</v>
      </c>
      <c r="I180" s="15" t="str">
        <f t="shared" si="15"/>
        <v xml:space="preserve"> </v>
      </c>
      <c r="J180" s="18" t="str">
        <f t="shared" si="14"/>
        <v xml:space="preserve"> </v>
      </c>
      <c r="L180" s="8">
        <v>86</v>
      </c>
      <c r="M180" s="67">
        <v>0</v>
      </c>
      <c r="N180" s="67">
        <v>0</v>
      </c>
      <c r="O180" s="20"/>
      <c r="P180" s="58"/>
      <c r="Q180" s="55"/>
      <c r="R180" s="55"/>
      <c r="S180" s="55"/>
      <c r="T180" s="55"/>
      <c r="U180" s="55"/>
      <c r="V180" s="55"/>
      <c r="W180" s="55"/>
      <c r="X180" s="58"/>
      <c r="Y180" s="58"/>
      <c r="Z180" s="58"/>
      <c r="AA180" s="58"/>
      <c r="AB180" s="58"/>
      <c r="AH180" s="1"/>
    </row>
    <row r="181" spans="1:34" ht="15.75" customHeight="1">
      <c r="A181" s="88" t="s">
        <v>17</v>
      </c>
      <c r="B181" s="18" t="str">
        <f t="shared" si="12"/>
        <v/>
      </c>
      <c r="C181" s="62" t="s">
        <v>17</v>
      </c>
      <c r="D181" s="1" t="s">
        <v>17</v>
      </c>
      <c r="E181" s="65" t="s">
        <v>17</v>
      </c>
      <c r="F181" s="65" t="s">
        <v>17</v>
      </c>
      <c r="G181" s="18" t="str">
        <f t="shared" si="13"/>
        <v/>
      </c>
      <c r="H181" s="66" t="s">
        <v>91</v>
      </c>
      <c r="I181" s="15" t="str">
        <f t="shared" si="15"/>
        <v xml:space="preserve"> </v>
      </c>
      <c r="J181" s="18" t="str">
        <f t="shared" si="14"/>
        <v xml:space="preserve"> </v>
      </c>
      <c r="L181" s="8">
        <v>87</v>
      </c>
      <c r="M181" s="67">
        <v>0</v>
      </c>
      <c r="N181" s="67">
        <v>0</v>
      </c>
      <c r="O181" s="20"/>
      <c r="P181" s="58"/>
      <c r="Q181" s="55"/>
      <c r="R181" s="55"/>
      <c r="S181" s="55"/>
      <c r="T181" s="55"/>
      <c r="U181" s="55"/>
      <c r="V181" s="55"/>
      <c r="W181" s="55"/>
      <c r="X181" s="58"/>
      <c r="Y181" s="58"/>
      <c r="Z181" s="58"/>
      <c r="AA181" s="58"/>
      <c r="AB181" s="58"/>
      <c r="AH181" s="1"/>
    </row>
    <row r="182" spans="1:34" ht="15.75" customHeight="1">
      <c r="A182" s="88" t="s">
        <v>17</v>
      </c>
      <c r="B182" s="18" t="str">
        <f t="shared" si="12"/>
        <v/>
      </c>
      <c r="C182" s="62" t="s">
        <v>17</v>
      </c>
      <c r="D182" s="1" t="s">
        <v>17</v>
      </c>
      <c r="E182" s="65" t="s">
        <v>17</v>
      </c>
      <c r="F182" s="65" t="s">
        <v>17</v>
      </c>
      <c r="G182" s="18" t="str">
        <f t="shared" si="13"/>
        <v/>
      </c>
      <c r="H182" s="66" t="s">
        <v>91</v>
      </c>
      <c r="I182" s="15" t="str">
        <f t="shared" si="15"/>
        <v xml:space="preserve"> </v>
      </c>
      <c r="J182" s="18" t="str">
        <f t="shared" si="14"/>
        <v xml:space="preserve"> </v>
      </c>
      <c r="L182" s="8">
        <v>88</v>
      </c>
      <c r="M182" s="67">
        <v>0</v>
      </c>
      <c r="N182" s="67">
        <v>0</v>
      </c>
      <c r="O182" s="20"/>
      <c r="P182" s="58"/>
      <c r="Q182" s="55"/>
      <c r="R182" s="55"/>
      <c r="S182" s="55"/>
      <c r="T182" s="55"/>
      <c r="U182" s="55"/>
      <c r="V182" s="55"/>
      <c r="W182" s="55"/>
      <c r="X182" s="58"/>
      <c r="Y182" s="58"/>
      <c r="Z182" s="58"/>
      <c r="AA182" s="58"/>
      <c r="AB182" s="58"/>
      <c r="AH182" s="1"/>
    </row>
    <row r="183" spans="1:34" ht="15.75" customHeight="1">
      <c r="A183" s="88" t="s">
        <v>17</v>
      </c>
      <c r="B183" s="18" t="str">
        <f t="shared" si="12"/>
        <v/>
      </c>
      <c r="C183" s="62" t="s">
        <v>17</v>
      </c>
      <c r="D183" s="1" t="s">
        <v>17</v>
      </c>
      <c r="E183" s="65" t="s">
        <v>17</v>
      </c>
      <c r="F183" s="65" t="s">
        <v>17</v>
      </c>
      <c r="G183" s="18" t="str">
        <f t="shared" si="13"/>
        <v/>
      </c>
      <c r="H183" s="66" t="s">
        <v>91</v>
      </c>
      <c r="I183" s="15" t="str">
        <f t="shared" si="15"/>
        <v xml:space="preserve"> </v>
      </c>
      <c r="J183" s="18" t="str">
        <f t="shared" si="14"/>
        <v xml:space="preserve"> </v>
      </c>
      <c r="L183" s="8">
        <v>89</v>
      </c>
      <c r="M183" s="67">
        <v>0</v>
      </c>
      <c r="N183" s="67">
        <v>0</v>
      </c>
      <c r="O183" s="20"/>
      <c r="P183" s="58"/>
      <c r="Q183" s="55"/>
      <c r="R183" s="55"/>
      <c r="S183" s="55"/>
      <c r="T183" s="55"/>
      <c r="U183" s="55"/>
      <c r="V183" s="55"/>
      <c r="W183" s="55"/>
      <c r="X183" s="58"/>
      <c r="Y183" s="58"/>
      <c r="Z183" s="58"/>
      <c r="AA183" s="58"/>
      <c r="AB183" s="58"/>
      <c r="AH183" s="1"/>
    </row>
    <row r="184" spans="1:34" ht="15.75" customHeight="1">
      <c r="A184" s="88" t="s">
        <v>17</v>
      </c>
      <c r="B184" s="18" t="str">
        <f t="shared" si="12"/>
        <v/>
      </c>
      <c r="C184" s="62" t="s">
        <v>17</v>
      </c>
      <c r="D184" s="1" t="s">
        <v>17</v>
      </c>
      <c r="E184" s="65" t="s">
        <v>17</v>
      </c>
      <c r="F184" s="65" t="s">
        <v>17</v>
      </c>
      <c r="G184" s="18" t="str">
        <f t="shared" si="13"/>
        <v/>
      </c>
      <c r="H184" s="66" t="s">
        <v>91</v>
      </c>
      <c r="I184" s="15" t="str">
        <f t="shared" si="15"/>
        <v xml:space="preserve"> </v>
      </c>
      <c r="J184" s="18" t="str">
        <f t="shared" si="14"/>
        <v xml:space="preserve"> </v>
      </c>
      <c r="L184" s="8">
        <v>90</v>
      </c>
      <c r="M184" s="67">
        <v>0</v>
      </c>
      <c r="N184" s="67">
        <v>0</v>
      </c>
      <c r="O184" s="20"/>
      <c r="P184" s="58"/>
      <c r="Q184" s="55"/>
      <c r="R184" s="55"/>
      <c r="S184" s="55"/>
      <c r="T184" s="55"/>
      <c r="U184" s="55"/>
      <c r="V184" s="55"/>
      <c r="W184" s="55"/>
      <c r="X184" s="58"/>
      <c r="Y184" s="58"/>
      <c r="Z184" s="58"/>
      <c r="AA184" s="58"/>
      <c r="AB184" s="58"/>
      <c r="AH184" s="1"/>
    </row>
    <row r="185" spans="1:34" ht="15.75" customHeight="1">
      <c r="A185" s="88" t="s">
        <v>17</v>
      </c>
      <c r="B185" s="18" t="str">
        <f t="shared" si="12"/>
        <v/>
      </c>
      <c r="C185" s="62" t="s">
        <v>17</v>
      </c>
      <c r="D185" s="1" t="s">
        <v>17</v>
      </c>
      <c r="E185" s="65" t="s">
        <v>17</v>
      </c>
      <c r="F185" s="65" t="s">
        <v>17</v>
      </c>
      <c r="G185" s="18" t="str">
        <f t="shared" si="13"/>
        <v/>
      </c>
      <c r="H185" s="66" t="s">
        <v>91</v>
      </c>
      <c r="I185" s="15" t="str">
        <f t="shared" si="15"/>
        <v xml:space="preserve"> </v>
      </c>
      <c r="J185" s="18" t="str">
        <f t="shared" si="14"/>
        <v xml:space="preserve"> </v>
      </c>
      <c r="L185" s="8">
        <v>91</v>
      </c>
      <c r="M185" s="67">
        <v>0</v>
      </c>
      <c r="N185" s="67">
        <v>0</v>
      </c>
      <c r="O185" s="20"/>
      <c r="P185" s="58"/>
      <c r="Q185" s="55"/>
      <c r="R185" s="55"/>
      <c r="S185" s="55"/>
      <c r="T185" s="55"/>
      <c r="U185" s="55"/>
      <c r="V185" s="55"/>
      <c r="W185" s="55"/>
      <c r="X185" s="58"/>
      <c r="Y185" s="58"/>
      <c r="Z185" s="58"/>
      <c r="AA185" s="58"/>
      <c r="AB185" s="58"/>
      <c r="AH185" s="1"/>
    </row>
    <row r="186" spans="1:34" ht="15.75" customHeight="1">
      <c r="A186" s="88" t="s">
        <v>17</v>
      </c>
      <c r="B186" s="18" t="str">
        <f t="shared" si="12"/>
        <v/>
      </c>
      <c r="C186" s="62" t="s">
        <v>17</v>
      </c>
      <c r="D186" s="1" t="s">
        <v>17</v>
      </c>
      <c r="E186" s="65" t="s">
        <v>17</v>
      </c>
      <c r="F186" s="65" t="s">
        <v>17</v>
      </c>
      <c r="G186" s="18" t="str">
        <f t="shared" si="13"/>
        <v/>
      </c>
      <c r="H186" s="66" t="s">
        <v>91</v>
      </c>
      <c r="I186" s="15" t="str">
        <f t="shared" si="15"/>
        <v xml:space="preserve"> </v>
      </c>
      <c r="J186" s="18" t="str">
        <f t="shared" si="14"/>
        <v xml:space="preserve"> </v>
      </c>
      <c r="L186" s="8">
        <v>92</v>
      </c>
      <c r="M186" s="67">
        <v>0</v>
      </c>
      <c r="N186" s="67">
        <v>0</v>
      </c>
      <c r="O186" s="20"/>
      <c r="P186" s="58"/>
      <c r="Q186" s="55"/>
      <c r="R186" s="55"/>
      <c r="S186" s="55"/>
      <c r="T186" s="55"/>
      <c r="U186" s="55"/>
      <c r="V186" s="55"/>
      <c r="W186" s="55"/>
      <c r="X186" s="58"/>
      <c r="Y186" s="58"/>
      <c r="Z186" s="58"/>
      <c r="AA186" s="58"/>
      <c r="AB186" s="58"/>
      <c r="AH186" s="1"/>
    </row>
    <row r="187" spans="1:34" ht="15.75" customHeight="1">
      <c r="A187" s="88" t="s">
        <v>17</v>
      </c>
      <c r="B187" s="18" t="str">
        <f t="shared" si="12"/>
        <v/>
      </c>
      <c r="C187" s="62" t="s">
        <v>17</v>
      </c>
      <c r="D187" s="1" t="s">
        <v>17</v>
      </c>
      <c r="E187" s="65" t="s">
        <v>17</v>
      </c>
      <c r="F187" s="65" t="s">
        <v>17</v>
      </c>
      <c r="G187" s="18" t="str">
        <f t="shared" si="13"/>
        <v/>
      </c>
      <c r="H187" s="66" t="s">
        <v>91</v>
      </c>
      <c r="I187" s="15" t="str">
        <f t="shared" si="15"/>
        <v xml:space="preserve"> </v>
      </c>
      <c r="J187" s="18" t="str">
        <f t="shared" si="14"/>
        <v xml:space="preserve"> </v>
      </c>
      <c r="L187" s="8">
        <v>93</v>
      </c>
      <c r="M187" s="67">
        <v>0</v>
      </c>
      <c r="N187" s="67">
        <v>0</v>
      </c>
      <c r="O187" s="20"/>
      <c r="P187" s="58"/>
      <c r="Q187" s="55"/>
      <c r="R187" s="55"/>
      <c r="S187" s="55"/>
      <c r="T187" s="55"/>
      <c r="U187" s="55"/>
      <c r="V187" s="55"/>
      <c r="W187" s="55"/>
      <c r="X187" s="58"/>
      <c r="Y187" s="58"/>
      <c r="Z187" s="58"/>
      <c r="AA187" s="58"/>
      <c r="AB187" s="58"/>
      <c r="AH187" s="1"/>
    </row>
    <row r="188" spans="1:34" ht="15.75" customHeight="1">
      <c r="A188" s="88" t="s">
        <v>17</v>
      </c>
      <c r="B188" s="18" t="str">
        <f t="shared" si="12"/>
        <v/>
      </c>
      <c r="C188" s="62" t="s">
        <v>17</v>
      </c>
      <c r="D188" s="1" t="s">
        <v>17</v>
      </c>
      <c r="E188" s="65" t="s">
        <v>17</v>
      </c>
      <c r="F188" s="65" t="s">
        <v>17</v>
      </c>
      <c r="G188" s="18" t="str">
        <f t="shared" si="13"/>
        <v/>
      </c>
      <c r="H188" s="66" t="s">
        <v>91</v>
      </c>
      <c r="I188" s="15" t="str">
        <f t="shared" si="15"/>
        <v xml:space="preserve"> </v>
      </c>
      <c r="J188" s="18" t="str">
        <f t="shared" si="14"/>
        <v xml:space="preserve"> </v>
      </c>
      <c r="L188" s="8">
        <v>94</v>
      </c>
      <c r="M188" s="67">
        <v>0</v>
      </c>
      <c r="N188" s="67">
        <v>0</v>
      </c>
      <c r="O188" s="20"/>
      <c r="P188" s="58"/>
      <c r="Q188" s="55"/>
      <c r="R188" s="55"/>
      <c r="S188" s="55"/>
      <c r="T188" s="55"/>
      <c r="U188" s="55"/>
      <c r="V188" s="55"/>
      <c r="W188" s="55"/>
      <c r="X188" s="58"/>
      <c r="Y188" s="58"/>
      <c r="Z188" s="58"/>
      <c r="AA188" s="58"/>
      <c r="AB188" s="58"/>
      <c r="AH188" s="1"/>
    </row>
    <row r="189" spans="1:34" ht="15.75" customHeight="1">
      <c r="A189" s="88" t="s">
        <v>17</v>
      </c>
      <c r="B189" s="18" t="str">
        <f t="shared" si="12"/>
        <v/>
      </c>
      <c r="C189" s="62" t="s">
        <v>17</v>
      </c>
      <c r="D189" s="1" t="s">
        <v>17</v>
      </c>
      <c r="E189" s="65" t="s">
        <v>17</v>
      </c>
      <c r="F189" s="65" t="s">
        <v>17</v>
      </c>
      <c r="G189" s="18" t="str">
        <f t="shared" si="13"/>
        <v/>
      </c>
      <c r="H189" s="66" t="s">
        <v>91</v>
      </c>
      <c r="I189" s="15" t="str">
        <f t="shared" si="15"/>
        <v xml:space="preserve"> </v>
      </c>
      <c r="J189" s="18" t="str">
        <f t="shared" si="14"/>
        <v xml:space="preserve"> </v>
      </c>
      <c r="L189" s="8">
        <v>95</v>
      </c>
      <c r="M189" s="67">
        <v>0</v>
      </c>
      <c r="N189" s="67">
        <v>0</v>
      </c>
      <c r="O189" s="20"/>
      <c r="P189" s="58"/>
      <c r="Q189" s="55"/>
      <c r="R189" s="55"/>
      <c r="S189" s="55"/>
      <c r="T189" s="55"/>
      <c r="U189" s="55"/>
      <c r="V189" s="55"/>
      <c r="W189" s="55"/>
      <c r="X189" s="58"/>
      <c r="Y189" s="58"/>
      <c r="Z189" s="58"/>
      <c r="AA189" s="58"/>
      <c r="AB189" s="58"/>
      <c r="AH189" s="1"/>
    </row>
    <row r="190" spans="1:34" ht="15.75" customHeight="1">
      <c r="A190" s="88" t="s">
        <v>17</v>
      </c>
      <c r="B190" s="18" t="str">
        <f t="shared" si="12"/>
        <v/>
      </c>
      <c r="C190" s="62" t="s">
        <v>17</v>
      </c>
      <c r="D190" s="1" t="s">
        <v>17</v>
      </c>
      <c r="E190" s="65" t="s">
        <v>17</v>
      </c>
      <c r="F190" s="65" t="s">
        <v>17</v>
      </c>
      <c r="G190" s="18" t="str">
        <f t="shared" si="13"/>
        <v/>
      </c>
      <c r="H190" s="66" t="s">
        <v>91</v>
      </c>
      <c r="I190" s="15" t="str">
        <f t="shared" si="15"/>
        <v xml:space="preserve"> </v>
      </c>
      <c r="J190" s="18" t="str">
        <f t="shared" si="14"/>
        <v xml:space="preserve"> </v>
      </c>
      <c r="L190" s="8">
        <v>96</v>
      </c>
      <c r="M190" s="67">
        <v>0</v>
      </c>
      <c r="N190" s="67">
        <v>0</v>
      </c>
      <c r="O190" s="20"/>
      <c r="P190" s="58"/>
      <c r="Q190" s="55"/>
      <c r="R190" s="55"/>
      <c r="S190" s="55"/>
      <c r="T190" s="55"/>
      <c r="U190" s="55"/>
      <c r="V190" s="55"/>
      <c r="W190" s="55"/>
      <c r="X190" s="58"/>
      <c r="Y190" s="58"/>
      <c r="Z190" s="58"/>
      <c r="AA190" s="58"/>
      <c r="AB190" s="58"/>
      <c r="AH190" s="1"/>
    </row>
    <row r="191" spans="1:34" ht="15.75" customHeight="1">
      <c r="A191" s="88" t="s">
        <v>17</v>
      </c>
      <c r="B191" s="18" t="str">
        <f t="shared" si="12"/>
        <v/>
      </c>
      <c r="C191" s="62" t="s">
        <v>17</v>
      </c>
      <c r="D191" s="1" t="s">
        <v>17</v>
      </c>
      <c r="E191" s="65" t="s">
        <v>17</v>
      </c>
      <c r="F191" s="65" t="s">
        <v>17</v>
      </c>
      <c r="G191" s="18" t="str">
        <f t="shared" si="13"/>
        <v/>
      </c>
      <c r="H191" s="66" t="s">
        <v>91</v>
      </c>
      <c r="I191" s="15" t="str">
        <f t="shared" si="15"/>
        <v xml:space="preserve"> </v>
      </c>
      <c r="J191" s="18" t="str">
        <f t="shared" si="14"/>
        <v xml:space="preserve"> </v>
      </c>
      <c r="L191" s="8">
        <v>97</v>
      </c>
      <c r="M191" s="67">
        <v>0</v>
      </c>
      <c r="N191" s="67">
        <v>0</v>
      </c>
      <c r="O191" s="20"/>
      <c r="P191" s="58"/>
      <c r="Q191" s="55"/>
      <c r="R191" s="55"/>
      <c r="S191" s="55"/>
      <c r="T191" s="55"/>
      <c r="U191" s="55"/>
      <c r="V191" s="55"/>
      <c r="W191" s="55"/>
      <c r="X191" s="58"/>
      <c r="Y191" s="58"/>
      <c r="Z191" s="58"/>
      <c r="AA191" s="58"/>
      <c r="AB191" s="58"/>
      <c r="AH191" s="1"/>
    </row>
    <row r="192" spans="1:34" ht="15.75" customHeight="1">
      <c r="A192" s="88" t="s">
        <v>17</v>
      </c>
      <c r="B192" s="18" t="str">
        <f t="shared" si="12"/>
        <v/>
      </c>
      <c r="C192" s="62" t="s">
        <v>17</v>
      </c>
      <c r="D192" s="1" t="s">
        <v>17</v>
      </c>
      <c r="E192" s="65" t="s">
        <v>17</v>
      </c>
      <c r="F192" s="65" t="s">
        <v>17</v>
      </c>
      <c r="G192" s="18" t="str">
        <f t="shared" si="13"/>
        <v/>
      </c>
      <c r="H192" s="66" t="s">
        <v>91</v>
      </c>
      <c r="I192" s="15" t="str">
        <f t="shared" si="15"/>
        <v xml:space="preserve"> </v>
      </c>
      <c r="J192" s="18" t="str">
        <f t="shared" si="14"/>
        <v xml:space="preserve"> </v>
      </c>
      <c r="L192" s="8">
        <v>98</v>
      </c>
      <c r="M192" s="67">
        <v>0</v>
      </c>
      <c r="N192" s="67">
        <v>0</v>
      </c>
      <c r="O192" s="20"/>
      <c r="P192" s="58"/>
      <c r="Q192" s="55"/>
      <c r="R192" s="55"/>
      <c r="S192" s="55"/>
      <c r="T192" s="55"/>
      <c r="U192" s="55"/>
      <c r="V192" s="55"/>
      <c r="W192" s="55"/>
      <c r="X192" s="58"/>
      <c r="Y192" s="58"/>
      <c r="Z192" s="58"/>
      <c r="AA192" s="58"/>
      <c r="AB192" s="58"/>
      <c r="AH192" s="1"/>
    </row>
    <row r="193" spans="1:34" ht="15.75" customHeight="1">
      <c r="A193" s="88" t="s">
        <v>17</v>
      </c>
      <c r="B193" s="18" t="str">
        <f t="shared" ref="B193:B205" si="16">IF(C193=" ","",IF(C193=$L$9,B192,B192+1))</f>
        <v/>
      </c>
      <c r="C193" s="62" t="s">
        <v>17</v>
      </c>
      <c r="D193" s="1" t="s">
        <v>17</v>
      </c>
      <c r="E193" s="65" t="s">
        <v>17</v>
      </c>
      <c r="F193" s="65" t="s">
        <v>17</v>
      </c>
      <c r="G193" s="18" t="str">
        <f t="shared" si="13"/>
        <v/>
      </c>
      <c r="H193" s="66" t="s">
        <v>91</v>
      </c>
      <c r="I193" s="15" t="str">
        <f t="shared" si="15"/>
        <v xml:space="preserve"> </v>
      </c>
      <c r="J193" s="18" t="str">
        <f t="shared" si="14"/>
        <v xml:space="preserve"> </v>
      </c>
      <c r="L193" s="8">
        <v>99</v>
      </c>
      <c r="M193" s="67">
        <v>0</v>
      </c>
      <c r="N193" s="67">
        <v>0</v>
      </c>
      <c r="O193" s="20"/>
      <c r="P193" s="58"/>
      <c r="Q193" s="55"/>
      <c r="R193" s="55"/>
      <c r="S193" s="55"/>
      <c r="T193" s="55"/>
      <c r="U193" s="55"/>
      <c r="V193" s="55"/>
      <c r="W193" s="55"/>
      <c r="X193" s="58"/>
      <c r="Y193" s="58"/>
      <c r="Z193" s="58"/>
      <c r="AA193" s="58"/>
      <c r="AB193" s="58"/>
      <c r="AH193" s="1"/>
    </row>
    <row r="194" spans="1:34" ht="15.75" customHeight="1">
      <c r="A194" s="88" t="s">
        <v>17</v>
      </c>
      <c r="B194" s="18" t="str">
        <f t="shared" si="16"/>
        <v/>
      </c>
      <c r="C194" s="62" t="s">
        <v>17</v>
      </c>
      <c r="D194" s="1" t="s">
        <v>17</v>
      </c>
      <c r="E194" s="65" t="s">
        <v>17</v>
      </c>
      <c r="F194" s="65" t="s">
        <v>17</v>
      </c>
      <c r="G194" s="18" t="str">
        <f t="shared" si="13"/>
        <v/>
      </c>
      <c r="H194" s="66" t="s">
        <v>91</v>
      </c>
      <c r="I194" s="15" t="str">
        <f t="shared" si="15"/>
        <v xml:space="preserve"> </v>
      </c>
      <c r="J194" s="18" t="str">
        <f t="shared" si="14"/>
        <v xml:space="preserve"> </v>
      </c>
      <c r="L194" s="8">
        <v>100</v>
      </c>
      <c r="M194" s="67">
        <v>0</v>
      </c>
      <c r="N194" s="67">
        <v>0</v>
      </c>
      <c r="O194" s="20"/>
      <c r="P194" s="58"/>
      <c r="Q194" s="55"/>
      <c r="R194" s="55"/>
      <c r="S194" s="55"/>
      <c r="T194" s="55"/>
      <c r="U194" s="55"/>
      <c r="V194" s="55"/>
      <c r="W194" s="55"/>
      <c r="X194" s="58"/>
      <c r="Y194" s="58"/>
      <c r="Z194" s="58"/>
      <c r="AA194" s="58"/>
      <c r="AB194" s="58"/>
      <c r="AH194" s="1"/>
    </row>
    <row r="195" spans="1:34" ht="15.75" customHeight="1">
      <c r="A195" s="88" t="s">
        <v>17</v>
      </c>
      <c r="B195" s="18" t="str">
        <f t="shared" si="16"/>
        <v/>
      </c>
      <c r="C195" s="62" t="s">
        <v>17</v>
      </c>
      <c r="D195" s="1" t="s">
        <v>17</v>
      </c>
      <c r="E195" s="65" t="s">
        <v>17</v>
      </c>
      <c r="F195" s="65" t="s">
        <v>17</v>
      </c>
      <c r="G195" s="18" t="str">
        <f t="shared" si="13"/>
        <v/>
      </c>
      <c r="H195" s="66" t="s">
        <v>91</v>
      </c>
      <c r="I195" s="15" t="str">
        <f t="shared" si="15"/>
        <v xml:space="preserve"> </v>
      </c>
      <c r="J195" s="18" t="str">
        <f t="shared" si="14"/>
        <v xml:space="preserve"> </v>
      </c>
      <c r="L195" s="8">
        <v>101</v>
      </c>
      <c r="M195" s="67">
        <v>0</v>
      </c>
      <c r="N195" s="67">
        <v>0</v>
      </c>
      <c r="O195" s="20"/>
      <c r="P195" s="58"/>
      <c r="Q195" s="55"/>
      <c r="R195" s="55"/>
      <c r="S195" s="55"/>
      <c r="T195" s="55"/>
      <c r="U195" s="55"/>
      <c r="V195" s="55"/>
      <c r="W195" s="55"/>
      <c r="X195" s="58"/>
      <c r="Y195" s="58"/>
      <c r="Z195" s="58"/>
      <c r="AA195" s="58"/>
      <c r="AB195" s="58"/>
      <c r="AH195" s="1"/>
    </row>
    <row r="196" spans="1:34" ht="15.75" customHeight="1">
      <c r="A196" s="88" t="s">
        <v>17</v>
      </c>
      <c r="B196" s="18" t="str">
        <f t="shared" si="16"/>
        <v/>
      </c>
      <c r="C196" s="62" t="s">
        <v>17</v>
      </c>
      <c r="D196" s="1" t="s">
        <v>17</v>
      </c>
      <c r="E196" s="65" t="s">
        <v>17</v>
      </c>
      <c r="F196" s="65" t="s">
        <v>17</v>
      </c>
      <c r="G196" s="18" t="str">
        <f t="shared" si="13"/>
        <v/>
      </c>
      <c r="H196" s="66" t="s">
        <v>91</v>
      </c>
      <c r="I196" s="15" t="str">
        <f t="shared" si="15"/>
        <v xml:space="preserve"> </v>
      </c>
      <c r="J196" s="18" t="str">
        <f t="shared" si="14"/>
        <v xml:space="preserve"> </v>
      </c>
      <c r="L196" s="8">
        <v>102</v>
      </c>
      <c r="M196" s="67">
        <v>0</v>
      </c>
      <c r="N196" s="67">
        <v>0</v>
      </c>
      <c r="O196" s="20"/>
      <c r="P196" s="58"/>
      <c r="Q196" s="55"/>
      <c r="R196" s="55"/>
      <c r="S196" s="55"/>
      <c r="T196" s="55"/>
      <c r="U196" s="55"/>
      <c r="V196" s="55"/>
      <c r="W196" s="55"/>
      <c r="X196" s="58"/>
      <c r="Y196" s="58"/>
      <c r="Z196" s="58"/>
      <c r="AA196" s="58"/>
      <c r="AB196" s="58"/>
      <c r="AH196" s="1"/>
    </row>
    <row r="197" spans="1:34" ht="15.75" customHeight="1">
      <c r="A197" s="88" t="s">
        <v>17</v>
      </c>
      <c r="B197" s="18" t="str">
        <f t="shared" si="16"/>
        <v/>
      </c>
      <c r="C197" s="62" t="s">
        <v>17</v>
      </c>
      <c r="D197" s="1" t="s">
        <v>17</v>
      </c>
      <c r="E197" s="65" t="s">
        <v>17</v>
      </c>
      <c r="F197" s="65" t="s">
        <v>17</v>
      </c>
      <c r="G197" s="18" t="str">
        <f t="shared" si="13"/>
        <v/>
      </c>
      <c r="H197" s="66" t="s">
        <v>91</v>
      </c>
      <c r="I197" s="15" t="str">
        <f t="shared" si="15"/>
        <v xml:space="preserve"> </v>
      </c>
      <c r="J197" s="18" t="str">
        <f t="shared" si="14"/>
        <v xml:space="preserve"> </v>
      </c>
      <c r="L197" s="8">
        <v>103</v>
      </c>
      <c r="M197" s="67">
        <v>0</v>
      </c>
      <c r="N197" s="67">
        <v>0</v>
      </c>
      <c r="O197" s="20"/>
      <c r="P197" s="58"/>
      <c r="Q197" s="55"/>
      <c r="R197" s="55"/>
      <c r="S197" s="55"/>
      <c r="T197" s="55"/>
      <c r="U197" s="55"/>
      <c r="V197" s="55"/>
      <c r="W197" s="55"/>
      <c r="X197" s="58"/>
      <c r="Y197" s="58"/>
      <c r="Z197" s="58"/>
      <c r="AA197" s="58"/>
      <c r="AB197" s="58"/>
      <c r="AH197" s="1"/>
    </row>
    <row r="198" spans="1:34" ht="15.75" customHeight="1">
      <c r="A198" s="88" t="s">
        <v>17</v>
      </c>
      <c r="B198" s="18" t="str">
        <f t="shared" si="16"/>
        <v/>
      </c>
      <c r="C198" s="62" t="s">
        <v>17</v>
      </c>
      <c r="D198" s="1" t="s">
        <v>17</v>
      </c>
      <c r="E198" s="65" t="s">
        <v>17</v>
      </c>
      <c r="F198" s="65" t="s">
        <v>17</v>
      </c>
      <c r="G198" s="18" t="str">
        <f t="shared" si="13"/>
        <v/>
      </c>
      <c r="H198" s="66" t="s">
        <v>91</v>
      </c>
      <c r="I198" s="15" t="str">
        <f t="shared" si="15"/>
        <v xml:space="preserve"> </v>
      </c>
      <c r="J198" s="18" t="str">
        <f t="shared" si="14"/>
        <v xml:space="preserve"> </v>
      </c>
      <c r="L198" s="8">
        <v>104</v>
      </c>
      <c r="M198" s="67">
        <v>0</v>
      </c>
      <c r="N198" s="67">
        <v>0</v>
      </c>
      <c r="O198" s="20"/>
      <c r="P198" s="58"/>
      <c r="Q198" s="55"/>
      <c r="R198" s="55"/>
      <c r="S198" s="55"/>
      <c r="T198" s="55"/>
      <c r="U198" s="55"/>
      <c r="V198" s="55"/>
      <c r="W198" s="55"/>
      <c r="X198" s="58"/>
      <c r="Y198" s="58"/>
      <c r="Z198" s="58"/>
      <c r="AA198" s="58"/>
      <c r="AB198" s="58"/>
      <c r="AH198" s="1"/>
    </row>
    <row r="199" spans="1:34" ht="15.75" customHeight="1">
      <c r="A199" s="88" t="s">
        <v>17</v>
      </c>
      <c r="B199" s="18" t="str">
        <f t="shared" si="16"/>
        <v/>
      </c>
      <c r="C199" s="62" t="s">
        <v>17</v>
      </c>
      <c r="D199" s="1" t="s">
        <v>17</v>
      </c>
      <c r="E199" s="65" t="s">
        <v>17</v>
      </c>
      <c r="F199" s="65" t="s">
        <v>17</v>
      </c>
      <c r="G199" s="18" t="str">
        <f t="shared" si="13"/>
        <v/>
      </c>
      <c r="H199" s="66" t="s">
        <v>91</v>
      </c>
      <c r="I199" s="15" t="str">
        <f t="shared" si="15"/>
        <v xml:space="preserve"> </v>
      </c>
      <c r="J199" s="18" t="str">
        <f t="shared" si="14"/>
        <v xml:space="preserve"> </v>
      </c>
      <c r="L199" s="8">
        <v>105</v>
      </c>
      <c r="M199" s="67">
        <v>0</v>
      </c>
      <c r="N199" s="67">
        <v>0</v>
      </c>
      <c r="O199" s="20"/>
      <c r="P199" s="58"/>
      <c r="Q199" s="55"/>
      <c r="R199" s="55"/>
      <c r="S199" s="55"/>
      <c r="T199" s="55"/>
      <c r="U199" s="55"/>
      <c r="V199" s="55"/>
      <c r="W199" s="55"/>
      <c r="X199" s="58"/>
      <c r="Y199" s="58"/>
      <c r="Z199" s="58"/>
      <c r="AA199" s="58"/>
      <c r="AB199" s="58"/>
      <c r="AH199" s="1"/>
    </row>
    <row r="200" spans="1:34" ht="15.75" customHeight="1">
      <c r="A200" s="88" t="s">
        <v>17</v>
      </c>
      <c r="B200" s="18" t="str">
        <f t="shared" si="16"/>
        <v/>
      </c>
      <c r="C200" s="62" t="s">
        <v>17</v>
      </c>
      <c r="D200" s="1" t="s">
        <v>17</v>
      </c>
      <c r="E200" s="65" t="s">
        <v>17</v>
      </c>
      <c r="F200" s="65" t="s">
        <v>17</v>
      </c>
      <c r="G200" s="18" t="str">
        <f t="shared" si="13"/>
        <v/>
      </c>
      <c r="H200" s="66" t="s">
        <v>91</v>
      </c>
      <c r="I200" s="15" t="str">
        <f t="shared" si="15"/>
        <v xml:space="preserve"> </v>
      </c>
      <c r="J200" s="18" t="str">
        <f t="shared" si="14"/>
        <v xml:space="preserve"> </v>
      </c>
      <c r="L200" s="8">
        <v>106</v>
      </c>
      <c r="M200" s="67">
        <v>0</v>
      </c>
      <c r="N200" s="67">
        <v>0</v>
      </c>
      <c r="O200" s="20"/>
      <c r="P200" s="58"/>
      <c r="Q200" s="55"/>
      <c r="R200" s="55"/>
      <c r="S200" s="55"/>
      <c r="T200" s="55"/>
      <c r="U200" s="55"/>
      <c r="V200" s="55"/>
      <c r="W200" s="55"/>
      <c r="X200" s="58"/>
      <c r="Y200" s="58"/>
      <c r="Z200" s="58"/>
      <c r="AA200" s="58"/>
      <c r="AB200" s="58"/>
      <c r="AH200" s="1"/>
    </row>
    <row r="201" spans="1:34" ht="15.75" customHeight="1">
      <c r="A201" s="88" t="s">
        <v>17</v>
      </c>
      <c r="B201" s="18" t="str">
        <f t="shared" si="16"/>
        <v/>
      </c>
      <c r="C201" s="62" t="s">
        <v>17</v>
      </c>
      <c r="D201" s="1" t="s">
        <v>17</v>
      </c>
      <c r="E201" s="65" t="s">
        <v>17</v>
      </c>
      <c r="F201" s="65" t="s">
        <v>17</v>
      </c>
      <c r="G201" s="18" t="str">
        <f t="shared" si="13"/>
        <v/>
      </c>
      <c r="H201" s="66" t="s">
        <v>91</v>
      </c>
      <c r="I201" s="15" t="str">
        <f t="shared" si="15"/>
        <v xml:space="preserve"> </v>
      </c>
      <c r="J201" s="18" t="str">
        <f t="shared" si="14"/>
        <v xml:space="preserve"> </v>
      </c>
      <c r="L201" s="8">
        <v>107</v>
      </c>
      <c r="M201" s="67">
        <v>0</v>
      </c>
      <c r="N201" s="67">
        <v>0</v>
      </c>
      <c r="O201" s="20"/>
      <c r="P201" s="58"/>
      <c r="Q201" s="55"/>
      <c r="R201" s="55"/>
      <c r="S201" s="55"/>
      <c r="T201" s="55"/>
      <c r="U201" s="55"/>
      <c r="V201" s="55"/>
      <c r="W201" s="55"/>
      <c r="X201" s="58"/>
      <c r="Y201" s="58"/>
      <c r="Z201" s="58"/>
      <c r="AA201" s="58"/>
      <c r="AB201" s="58"/>
      <c r="AH201" s="1"/>
    </row>
    <row r="202" spans="1:34" ht="15.75" customHeight="1">
      <c r="A202" s="88" t="s">
        <v>17</v>
      </c>
      <c r="B202" s="18" t="str">
        <f t="shared" si="16"/>
        <v/>
      </c>
      <c r="C202" s="62" t="s">
        <v>17</v>
      </c>
      <c r="D202" s="1" t="s">
        <v>17</v>
      </c>
      <c r="E202" s="65" t="s">
        <v>17</v>
      </c>
      <c r="F202" s="65" t="s">
        <v>17</v>
      </c>
      <c r="G202" s="18" t="str">
        <f t="shared" si="13"/>
        <v/>
      </c>
      <c r="H202" s="66" t="s">
        <v>91</v>
      </c>
      <c r="I202" s="15" t="str">
        <f t="shared" si="15"/>
        <v xml:space="preserve"> </v>
      </c>
      <c r="J202" s="18" t="str">
        <f t="shared" si="14"/>
        <v xml:space="preserve"> </v>
      </c>
      <c r="L202" s="8">
        <v>108</v>
      </c>
      <c r="M202" s="67">
        <v>0</v>
      </c>
      <c r="N202" s="67">
        <v>0</v>
      </c>
      <c r="O202" s="20"/>
      <c r="P202" s="58"/>
      <c r="Q202" s="55"/>
      <c r="R202" s="55"/>
      <c r="S202" s="55"/>
      <c r="T202" s="55"/>
      <c r="U202" s="55"/>
      <c r="V202" s="55"/>
      <c r="W202" s="55"/>
      <c r="X202" s="58"/>
      <c r="Y202" s="58"/>
      <c r="Z202" s="58"/>
      <c r="AA202" s="58"/>
      <c r="AB202" s="58"/>
      <c r="AH202" s="1"/>
    </row>
    <row r="203" spans="1:34" ht="15.75" customHeight="1">
      <c r="A203" s="88" t="s">
        <v>17</v>
      </c>
      <c r="B203" s="18" t="str">
        <f t="shared" si="16"/>
        <v/>
      </c>
      <c r="C203" s="62" t="s">
        <v>17</v>
      </c>
      <c r="D203" s="1" t="s">
        <v>17</v>
      </c>
      <c r="E203" s="65" t="s">
        <v>17</v>
      </c>
      <c r="F203" s="65" t="s">
        <v>17</v>
      </c>
      <c r="G203" s="18" t="str">
        <f t="shared" si="13"/>
        <v/>
      </c>
      <c r="H203" s="66" t="s">
        <v>91</v>
      </c>
      <c r="I203" s="15" t="str">
        <f t="shared" si="15"/>
        <v xml:space="preserve"> </v>
      </c>
      <c r="J203" s="18" t="str">
        <f t="shared" si="14"/>
        <v xml:space="preserve"> </v>
      </c>
      <c r="L203" s="8">
        <v>109</v>
      </c>
      <c r="M203" s="67">
        <v>0</v>
      </c>
      <c r="N203" s="67">
        <v>0</v>
      </c>
      <c r="O203" s="20"/>
      <c r="P203" s="58"/>
      <c r="Q203" s="55"/>
      <c r="R203" s="55"/>
      <c r="S203" s="55"/>
      <c r="T203" s="55"/>
      <c r="U203" s="55"/>
      <c r="V203" s="55"/>
      <c r="W203" s="55"/>
      <c r="X203" s="58"/>
      <c r="Y203" s="58"/>
      <c r="Z203" s="58"/>
      <c r="AA203" s="58"/>
      <c r="AB203" s="58"/>
      <c r="AH203" s="1"/>
    </row>
    <row r="204" spans="1:34" ht="15.75" customHeight="1">
      <c r="A204" s="88" t="s">
        <v>17</v>
      </c>
      <c r="B204" s="18" t="str">
        <f t="shared" si="16"/>
        <v/>
      </c>
      <c r="C204" s="62" t="s">
        <v>17</v>
      </c>
      <c r="D204" s="1" t="s">
        <v>17</v>
      </c>
      <c r="E204" s="65" t="s">
        <v>17</v>
      </c>
      <c r="F204" s="65" t="s">
        <v>17</v>
      </c>
      <c r="G204" s="18" t="str">
        <f t="shared" si="13"/>
        <v/>
      </c>
      <c r="H204" s="66" t="s">
        <v>91</v>
      </c>
      <c r="I204" s="15" t="str">
        <f t="shared" si="15"/>
        <v xml:space="preserve"> </v>
      </c>
      <c r="J204" s="18" t="str">
        <f t="shared" si="14"/>
        <v xml:space="preserve"> </v>
      </c>
      <c r="L204" s="8">
        <v>110</v>
      </c>
      <c r="M204" s="67">
        <v>0</v>
      </c>
      <c r="N204" s="67">
        <v>0</v>
      </c>
      <c r="O204" s="20"/>
      <c r="P204" s="58"/>
      <c r="Q204" s="55"/>
      <c r="R204" s="55"/>
      <c r="S204" s="55"/>
      <c r="T204" s="55"/>
      <c r="U204" s="55"/>
      <c r="V204" s="55"/>
      <c r="W204" s="55"/>
      <c r="X204" s="58"/>
      <c r="Y204" s="58"/>
      <c r="Z204" s="58"/>
      <c r="AA204" s="58"/>
      <c r="AB204" s="58"/>
      <c r="AH204" s="1"/>
    </row>
    <row r="205" spans="1:34" ht="15.75" customHeight="1">
      <c r="B205" s="18" t="str">
        <f t="shared" si="16"/>
        <v/>
      </c>
      <c r="C205" s="62" t="s">
        <v>17</v>
      </c>
      <c r="D205" s="1" t="s">
        <v>17</v>
      </c>
      <c r="E205" s="65" t="s">
        <v>17</v>
      </c>
      <c r="F205" s="65" t="s">
        <v>17</v>
      </c>
      <c r="G205" s="18" t="str">
        <f t="shared" si="13"/>
        <v/>
      </c>
      <c r="H205" s="66" t="s">
        <v>91</v>
      </c>
      <c r="I205" s="15" t="str">
        <f t="shared" si="15"/>
        <v xml:space="preserve"> </v>
      </c>
      <c r="J205" s="18" t="str">
        <f t="shared" si="14"/>
        <v xml:space="preserve"> </v>
      </c>
      <c r="L205" s="8"/>
      <c r="M205" s="8"/>
      <c r="N205" s="8"/>
      <c r="O205" s="20"/>
      <c r="P205" s="58"/>
      <c r="Q205" s="55"/>
      <c r="R205" s="55"/>
      <c r="S205" s="55"/>
      <c r="T205" s="55"/>
      <c r="U205" s="55"/>
      <c r="V205" s="55"/>
      <c r="W205" s="55"/>
      <c r="X205" s="58"/>
      <c r="Y205" s="58"/>
      <c r="Z205" s="58"/>
      <c r="AA205" s="58"/>
      <c r="AB205" s="58"/>
      <c r="AH205" s="1"/>
    </row>
    <row r="206" spans="1:34" ht="15.75" customHeight="1">
      <c r="J206" s="1"/>
      <c r="L206" s="8"/>
      <c r="M206" s="8"/>
      <c r="N206" s="8"/>
      <c r="P206" s="58"/>
      <c r="Q206" s="55"/>
      <c r="R206" s="55"/>
      <c r="S206" s="55"/>
      <c r="T206" s="55"/>
      <c r="U206" s="55"/>
      <c r="V206" s="55"/>
      <c r="W206" s="55"/>
      <c r="X206" s="58"/>
      <c r="Y206" s="58"/>
      <c r="Z206" s="58"/>
      <c r="AA206" s="58"/>
      <c r="AB206" s="58"/>
      <c r="AH206" s="1"/>
    </row>
    <row r="207" spans="1:34" ht="15.75" customHeight="1">
      <c r="J207" s="1"/>
      <c r="P207" s="58"/>
      <c r="Q207" s="55"/>
      <c r="R207" s="55"/>
      <c r="S207" s="55"/>
      <c r="T207" s="55"/>
      <c r="U207" s="55"/>
      <c r="V207" s="55"/>
      <c r="W207" s="55"/>
      <c r="X207" s="58"/>
      <c r="Y207" s="58"/>
      <c r="Z207" s="58"/>
      <c r="AA207" s="58"/>
      <c r="AB207" s="58"/>
      <c r="AH207" s="1"/>
    </row>
    <row r="208" spans="1:34" ht="15.75" customHeight="1">
      <c r="J208" s="1"/>
      <c r="P208" s="58"/>
      <c r="Q208" s="55"/>
      <c r="R208" s="55"/>
      <c r="S208" s="55"/>
      <c r="T208" s="55"/>
      <c r="U208" s="55"/>
      <c r="V208" s="55"/>
      <c r="W208" s="55"/>
      <c r="X208" s="58"/>
      <c r="Y208" s="58"/>
      <c r="Z208" s="58"/>
      <c r="AA208" s="58"/>
      <c r="AB208" s="58"/>
      <c r="AH208" s="1"/>
    </row>
    <row r="209" spans="10:28">
      <c r="J209" s="1"/>
      <c r="P209" s="58"/>
      <c r="Q209" s="55"/>
      <c r="R209" s="55"/>
      <c r="S209" s="55"/>
      <c r="T209" s="55"/>
      <c r="U209" s="55"/>
      <c r="V209" s="55"/>
      <c r="W209" s="55"/>
      <c r="X209" s="58"/>
      <c r="Y209" s="58"/>
      <c r="Z209" s="58"/>
      <c r="AA209" s="58"/>
      <c r="AB209" s="58"/>
    </row>
    <row r="210" spans="10:28">
      <c r="P210" s="58"/>
      <c r="Q210" s="55"/>
      <c r="R210" s="55"/>
      <c r="S210" s="55"/>
      <c r="T210" s="55"/>
      <c r="U210" s="55"/>
      <c r="V210" s="55"/>
      <c r="W210" s="55"/>
      <c r="X210" s="58"/>
      <c r="Y210" s="58"/>
      <c r="Z210" s="58"/>
      <c r="AA210" s="58"/>
      <c r="AB210" s="58"/>
    </row>
    <row r="211" spans="10:28">
      <c r="P211" s="58"/>
      <c r="Q211" s="55"/>
      <c r="R211" s="55"/>
      <c r="S211" s="55"/>
      <c r="T211" s="55"/>
      <c r="U211" s="55"/>
      <c r="V211" s="55"/>
      <c r="W211" s="55"/>
      <c r="X211" s="58"/>
      <c r="Y211" s="58"/>
      <c r="Z211" s="58"/>
      <c r="AA211" s="58"/>
      <c r="AB211" s="58"/>
    </row>
    <row r="212" spans="10:28">
      <c r="P212" s="58"/>
      <c r="Q212" s="55"/>
      <c r="R212" s="55"/>
      <c r="S212" s="55"/>
      <c r="T212" s="55"/>
      <c r="U212" s="55"/>
      <c r="V212" s="55"/>
      <c r="W212" s="55"/>
      <c r="X212" s="58"/>
      <c r="Y212" s="58"/>
      <c r="Z212" s="58"/>
      <c r="AA212" s="58"/>
      <c r="AB212" s="58"/>
    </row>
    <row r="213" spans="10:28">
      <c r="P213" s="58"/>
      <c r="Q213" s="55"/>
      <c r="R213" s="55"/>
      <c r="S213" s="55"/>
      <c r="T213" s="55"/>
      <c r="U213" s="55"/>
      <c r="V213" s="55"/>
      <c r="W213" s="55"/>
      <c r="X213" s="58"/>
      <c r="Y213" s="58"/>
      <c r="Z213" s="58"/>
      <c r="AA213" s="58"/>
      <c r="AB213" s="58"/>
    </row>
    <row r="214" spans="10:28">
      <c r="P214" s="58"/>
      <c r="Q214" s="55"/>
      <c r="R214" s="55"/>
      <c r="S214" s="55"/>
      <c r="T214" s="55"/>
      <c r="U214" s="55"/>
      <c r="V214" s="55"/>
      <c r="W214" s="55"/>
      <c r="X214" s="58"/>
      <c r="Y214" s="58"/>
      <c r="Z214" s="58"/>
      <c r="AA214" s="58"/>
      <c r="AB214" s="58"/>
    </row>
    <row r="215" spans="10:28">
      <c r="P215" s="58"/>
      <c r="Q215" s="55"/>
      <c r="R215" s="55"/>
      <c r="S215" s="55"/>
      <c r="T215" s="55"/>
      <c r="U215" s="55"/>
      <c r="V215" s="55"/>
      <c r="W215" s="55"/>
      <c r="X215" s="58"/>
      <c r="Y215" s="58"/>
      <c r="Z215" s="58"/>
      <c r="AA215" s="58"/>
      <c r="AB215" s="58"/>
    </row>
    <row r="216" spans="10:28">
      <c r="P216" s="58"/>
      <c r="Q216" s="55"/>
      <c r="R216" s="55"/>
      <c r="S216" s="55"/>
      <c r="T216" s="55"/>
      <c r="U216" s="55"/>
      <c r="V216" s="55"/>
      <c r="W216" s="55"/>
      <c r="X216" s="58"/>
      <c r="Y216" s="58"/>
      <c r="Z216" s="58"/>
      <c r="AA216" s="58"/>
      <c r="AB216" s="58"/>
    </row>
    <row r="217" spans="10:28">
      <c r="P217" s="58"/>
      <c r="Q217" s="55"/>
      <c r="R217" s="55"/>
      <c r="S217" s="55"/>
      <c r="T217" s="55"/>
      <c r="U217" s="55"/>
      <c r="V217" s="55"/>
      <c r="W217" s="55"/>
      <c r="X217" s="58"/>
      <c r="Y217" s="58"/>
      <c r="Z217" s="58"/>
      <c r="AA217" s="58"/>
      <c r="AB217" s="58"/>
    </row>
    <row r="218" spans="10:28">
      <c r="P218" s="58"/>
      <c r="Q218" s="55"/>
      <c r="R218" s="55"/>
      <c r="S218" s="55"/>
      <c r="T218" s="55"/>
      <c r="U218" s="55"/>
      <c r="V218" s="55"/>
      <c r="W218" s="55"/>
      <c r="X218" s="58"/>
      <c r="Y218" s="58"/>
      <c r="Z218" s="58"/>
      <c r="AA218" s="58"/>
      <c r="AB218" s="58"/>
    </row>
    <row r="219" spans="10:28">
      <c r="P219" s="58"/>
      <c r="Q219" s="55"/>
      <c r="R219" s="55"/>
      <c r="S219" s="55"/>
      <c r="T219" s="55"/>
      <c r="U219" s="55"/>
      <c r="V219" s="55"/>
      <c r="W219" s="55"/>
      <c r="X219" s="58"/>
      <c r="Y219" s="58"/>
      <c r="Z219" s="58"/>
      <c r="AA219" s="58"/>
      <c r="AB219" s="58"/>
    </row>
    <row r="40415" spans="15:34">
      <c r="O40415" s="1"/>
    </row>
    <row r="40416" spans="15:34">
      <c r="AH40416" s="1"/>
    </row>
    <row r="40418" spans="4:11">
      <c r="K40418" s="1"/>
    </row>
    <row r="40419" spans="4:11">
      <c r="D40419" s="1">
        <v>1888</v>
      </c>
      <c r="J40419" s="1"/>
    </row>
  </sheetData>
  <mergeCells count="96">
    <mergeCell ref="T88:T92"/>
    <mergeCell ref="U88:U92"/>
    <mergeCell ref="Y88:Y92"/>
    <mergeCell ref="AA88:AA92"/>
    <mergeCell ref="AB88:AB92"/>
    <mergeCell ref="W87:W92"/>
    <mergeCell ref="X87:X92"/>
    <mergeCell ref="Y87:Z87"/>
    <mergeCell ref="AA87:AB87"/>
    <mergeCell ref="Z88:Z92"/>
    <mergeCell ref="P87:P92"/>
    <mergeCell ref="Q87:Q92"/>
    <mergeCell ref="R87:S87"/>
    <mergeCell ref="R88:R92"/>
    <mergeCell ref="S88:S92"/>
    <mergeCell ref="E35:E36"/>
    <mergeCell ref="B37:D38"/>
    <mergeCell ref="E37:E38"/>
    <mergeCell ref="T87:U87"/>
    <mergeCell ref="B41:D42"/>
    <mergeCell ref="E41:E42"/>
    <mergeCell ref="D85:I85"/>
    <mergeCell ref="B87:B94"/>
    <mergeCell ref="C87:C94"/>
    <mergeCell ref="D87:D94"/>
    <mergeCell ref="E87:E94"/>
    <mergeCell ref="F87:F94"/>
    <mergeCell ref="G87:G94"/>
    <mergeCell ref="H87:H94"/>
    <mergeCell ref="I87:I94"/>
    <mergeCell ref="J87:J94"/>
    <mergeCell ref="B39:D40"/>
    <mergeCell ref="E39:E40"/>
    <mergeCell ref="Z22:Z26"/>
    <mergeCell ref="AA22:AA26"/>
    <mergeCell ref="AB22:AB26"/>
    <mergeCell ref="B26:J27"/>
    <mergeCell ref="B28:J29"/>
    <mergeCell ref="B30:J31"/>
    <mergeCell ref="B22:J23"/>
    <mergeCell ref="R22:R26"/>
    <mergeCell ref="S22:S26"/>
    <mergeCell ref="T22:T26"/>
    <mergeCell ref="U22:U26"/>
    <mergeCell ref="Y22:Y26"/>
    <mergeCell ref="B33:J34"/>
    <mergeCell ref="B35:D36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10:J11"/>
    <mergeCell ref="Y10:Z10"/>
    <mergeCell ref="AA10:AB10"/>
    <mergeCell ref="Y11:Z11"/>
    <mergeCell ref="AA11:AB11"/>
    <mergeCell ref="Y4:Z7"/>
    <mergeCell ref="AA4:AB7"/>
    <mergeCell ref="B5:J6"/>
    <mergeCell ref="B8:J9"/>
    <mergeCell ref="Y8:Z8"/>
    <mergeCell ref="AA8:AB8"/>
    <mergeCell ref="Y9:Z9"/>
    <mergeCell ref="AA9:AB9"/>
    <mergeCell ref="W141:X141"/>
    <mergeCell ref="P141:Q141"/>
    <mergeCell ref="W75:X75"/>
    <mergeCell ref="P75:Q75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</mergeCells>
  <conditionalFormatting sqref="C95:C205">
    <cfRule type="notContainsBlanks" dxfId="53" priority="2">
      <formula>LEN(TRIM(C95))&gt;0</formula>
    </cfRule>
  </conditionalFormatting>
  <conditionalFormatting sqref="B95:B205 D95:J205">
    <cfRule type="expression" dxfId="52" priority="3">
      <formula>IF($C95=" ",FALSE,TRUE)</formula>
    </cfRule>
  </conditionalFormatting>
  <conditionalFormatting sqref="B95:B205">
    <cfRule type="expression" dxfId="51" priority="1">
      <formula>IF($C95=$L$9,TRUE,FALSE)</formula>
    </cfRule>
  </conditionalFormatting>
  <pageMargins left="0.7" right="0.7" top="0.75" bottom="0.75" header="0.3" footer="0.3"/>
  <pageSetup paperSize="9" scale="42" fitToHeight="0" orientation="portrait" horizontalDpi="4294967295" verticalDpi="4294967295" r:id="rId1"/>
  <rowBreaks count="2" manualBreakCount="2">
    <brk id="83" max="28" man="1"/>
    <brk id="153" max="28" man="1"/>
  </rowBreaks>
  <colBreaks count="1" manualBreakCount="1">
    <brk id="14" max="146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33">
    <tabColor rgb="FFC00000"/>
  </sheetPr>
  <dimension ref="A1:AL40410"/>
  <sheetViews>
    <sheetView view="pageBreakPreview" topLeftCell="A13" zoomScale="64" zoomScaleNormal="50" zoomScaleSheetLayoutView="64" workbookViewId="0">
      <selection activeCell="Q116" sqref="Q116"/>
    </sheetView>
  </sheetViews>
  <sheetFormatPr defaultRowHeight="15.75"/>
  <cols>
    <col min="1" max="1" width="5.7109375" style="1" customWidth="1"/>
    <col min="2" max="2" width="9.7109375" style="1" customWidth="1"/>
    <col min="3" max="3" width="49.42578125" style="1" customWidth="1"/>
    <col min="4" max="4" width="33" style="1" customWidth="1"/>
    <col min="5" max="5" width="18.7109375" style="1" customWidth="1"/>
    <col min="6" max="6" width="19.140625" style="1" customWidth="1"/>
    <col min="7" max="7" width="10.85546875" style="1" customWidth="1"/>
    <col min="8" max="8" width="12" style="1" customWidth="1"/>
    <col min="9" max="9" width="12.5703125" style="1" customWidth="1"/>
    <col min="10" max="10" width="16.140625" customWidth="1"/>
    <col min="11" max="11" width="5.5703125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16" customWidth="1"/>
    <col min="16" max="16" width="9.5703125" style="16" customWidth="1"/>
    <col min="17" max="17" width="10" style="17" customWidth="1"/>
    <col min="18" max="18" width="13.5703125" style="17" customWidth="1"/>
    <col min="19" max="19" width="18.85546875" style="17" customWidth="1"/>
    <col min="20" max="20" width="13.5703125" style="17" customWidth="1"/>
    <col min="21" max="21" width="18.85546875" style="17" customWidth="1"/>
    <col min="22" max="22" width="9.42578125" style="17" customWidth="1"/>
    <col min="23" max="23" width="9.5703125" style="17" customWidth="1"/>
    <col min="24" max="24" width="10" style="16" customWidth="1"/>
    <col min="25" max="25" width="13.5703125" style="16" customWidth="1"/>
    <col min="26" max="26" width="18.85546875" style="16" customWidth="1"/>
    <col min="27" max="27" width="13.5703125" style="16" customWidth="1"/>
    <col min="28" max="28" width="18.85546875" style="16" customWidth="1"/>
    <col min="29" max="29" width="5.7109375" style="16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4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8" ht="74.25" customHeight="1">
      <c r="E1" s="165" t="s">
        <v>70</v>
      </c>
      <c r="F1" s="165"/>
      <c r="G1" s="165"/>
      <c r="H1" s="165"/>
      <c r="I1" s="165"/>
      <c r="J1" s="165"/>
      <c r="L1" s="2" t="s">
        <v>2</v>
      </c>
      <c r="M1" s="3"/>
      <c r="N1" s="64">
        <v>2</v>
      </c>
    </row>
    <row r="2" spans="1:38" ht="16.5" customHeight="1">
      <c r="D2" s="73"/>
      <c r="E2" s="165"/>
      <c r="F2" s="165"/>
      <c r="G2" s="165"/>
      <c r="H2" s="165"/>
      <c r="I2" s="165"/>
      <c r="J2" s="165"/>
      <c r="L2" s="59" t="str">
        <f ca="1">INDIRECT("лоты!C"&amp;SUM(N1,3))</f>
        <v>35м</v>
      </c>
      <c r="M2" s="5" t="s">
        <v>61</v>
      </c>
      <c r="N2" s="6"/>
      <c r="O2" s="19"/>
      <c r="P2" s="166" t="s">
        <v>23</v>
      </c>
      <c r="Q2" s="166"/>
      <c r="R2" s="166"/>
      <c r="S2" s="166"/>
      <c r="T2" s="166"/>
      <c r="U2" s="166"/>
      <c r="V2" s="166"/>
      <c r="W2" s="166"/>
      <c r="X2" s="166"/>
      <c r="Y2" s="166"/>
      <c r="Z2" s="166"/>
      <c r="AA2" s="166"/>
      <c r="AB2" s="166"/>
      <c r="AD2" s="8"/>
      <c r="AE2" s="8"/>
      <c r="AF2" s="8"/>
      <c r="AG2" s="8"/>
      <c r="AH2" s="9"/>
      <c r="AI2" s="8"/>
      <c r="AJ2" s="8"/>
      <c r="AK2" s="9"/>
      <c r="AL2" s="8"/>
    </row>
    <row r="3" spans="1:38" ht="15" customHeight="1">
      <c r="D3" s="73"/>
      <c r="E3" s="165"/>
      <c r="F3" s="165"/>
      <c r="G3" s="165"/>
      <c r="H3" s="165"/>
      <c r="I3" s="165"/>
      <c r="J3" s="165"/>
      <c r="L3" s="60" t="str">
        <f ca="1">IF(INDIRECT("лоты!d"&amp;SUM(N1,3))="","",INDIRECT("лоты!d"&amp;SUM(N1,3)))</f>
        <v>Отменен</v>
      </c>
      <c r="M3" s="1" t="s">
        <v>62</v>
      </c>
      <c r="N3" s="7"/>
      <c r="O3" s="19"/>
      <c r="AI3" s="8"/>
      <c r="AJ3" s="8"/>
      <c r="AK3" s="9"/>
      <c r="AL3" s="8"/>
    </row>
    <row r="4" spans="1:38" ht="15" customHeight="1">
      <c r="L4" s="5">
        <v>158</v>
      </c>
      <c r="M4" s="5" t="s">
        <v>3</v>
      </c>
      <c r="N4" s="6"/>
      <c r="O4" s="19"/>
      <c r="P4" s="167" t="s">
        <v>24</v>
      </c>
      <c r="Q4" s="167" t="s">
        <v>25</v>
      </c>
      <c r="R4" s="167" t="s">
        <v>26</v>
      </c>
      <c r="S4" s="167" t="s">
        <v>27</v>
      </c>
      <c r="T4" s="167" t="s">
        <v>28</v>
      </c>
      <c r="U4" s="167" t="s">
        <v>29</v>
      </c>
      <c r="V4" s="167" t="s">
        <v>30</v>
      </c>
      <c r="W4" s="167" t="s">
        <v>34</v>
      </c>
      <c r="X4" s="171" t="s">
        <v>49</v>
      </c>
      <c r="Y4" s="172" t="s">
        <v>31</v>
      </c>
      <c r="Z4" s="173"/>
      <c r="AA4" s="172" t="s">
        <v>32</v>
      </c>
      <c r="AB4" s="173"/>
      <c r="AI4" s="8"/>
      <c r="AJ4" s="8"/>
      <c r="AK4" s="9"/>
      <c r="AL4" s="8"/>
    </row>
    <row r="5" spans="1:38" ht="15" customHeight="1">
      <c r="B5" s="178" t="str">
        <f ca="1">"№ (ID) Маршрута: "&amp;VLOOKUP(L2,лоты!C:G,5,0)</f>
        <v xml:space="preserve">№ (ID) Маршрута: </v>
      </c>
      <c r="C5" s="178"/>
      <c r="D5" s="178"/>
      <c r="E5" s="178"/>
      <c r="F5" s="178"/>
      <c r="G5" s="178"/>
      <c r="H5" s="178"/>
      <c r="I5" s="178"/>
      <c r="J5" s="178"/>
      <c r="L5" s="10">
        <v>158</v>
      </c>
      <c r="M5" s="8" t="s">
        <v>4</v>
      </c>
      <c r="N5" s="7"/>
      <c r="O5" s="19"/>
      <c r="P5" s="168"/>
      <c r="Q5" s="168"/>
      <c r="R5" s="168"/>
      <c r="S5" s="168"/>
      <c r="T5" s="168"/>
      <c r="U5" s="168"/>
      <c r="V5" s="168"/>
      <c r="W5" s="168"/>
      <c r="X5" s="171"/>
      <c r="Y5" s="174"/>
      <c r="Z5" s="175"/>
      <c r="AA5" s="174"/>
      <c r="AB5" s="175"/>
      <c r="AI5" s="8"/>
      <c r="AJ5" s="8"/>
      <c r="AK5" s="9"/>
      <c r="AL5" s="8"/>
    </row>
    <row r="6" spans="1:38" ht="15.75" customHeight="1">
      <c r="B6" s="178"/>
      <c r="C6" s="178"/>
      <c r="D6" s="178"/>
      <c r="E6" s="178"/>
      <c r="F6" s="178"/>
      <c r="G6" s="178"/>
      <c r="H6" s="178"/>
      <c r="I6" s="178"/>
      <c r="J6" s="178"/>
      <c r="L6" s="63">
        <v>309</v>
      </c>
      <c r="M6" s="5" t="s">
        <v>6</v>
      </c>
      <c r="N6" s="5"/>
      <c r="P6" s="168"/>
      <c r="Q6" s="168"/>
      <c r="R6" s="168"/>
      <c r="S6" s="168"/>
      <c r="T6" s="168"/>
      <c r="U6" s="168"/>
      <c r="V6" s="168"/>
      <c r="W6" s="168"/>
      <c r="X6" s="171"/>
      <c r="Y6" s="174"/>
      <c r="Z6" s="175"/>
      <c r="AA6" s="174"/>
      <c r="AB6" s="175"/>
      <c r="AI6" s="8"/>
      <c r="AJ6" s="8"/>
      <c r="AK6" s="9"/>
      <c r="AL6" s="8"/>
    </row>
    <row r="7" spans="1:38" ht="15.75" customHeight="1">
      <c r="A7" s="40"/>
      <c r="L7" s="10">
        <v>310</v>
      </c>
      <c r="M7" s="8" t="s">
        <v>8</v>
      </c>
      <c r="N7" s="8"/>
      <c r="P7" s="169"/>
      <c r="Q7" s="169"/>
      <c r="R7" s="169"/>
      <c r="S7" s="169"/>
      <c r="T7" s="169"/>
      <c r="U7" s="169"/>
      <c r="V7" s="169"/>
      <c r="W7" s="169"/>
      <c r="X7" s="171"/>
      <c r="Y7" s="176"/>
      <c r="Z7" s="177"/>
      <c r="AA7" s="176"/>
      <c r="AB7" s="177"/>
      <c r="AI7" s="8"/>
      <c r="AJ7" s="8"/>
      <c r="AK7" s="9"/>
      <c r="AL7" s="8"/>
    </row>
    <row r="8" spans="1:38" ht="15.75" customHeight="1">
      <c r="A8" s="40"/>
      <c r="B8" s="178" t="s">
        <v>5</v>
      </c>
      <c r="C8" s="178"/>
      <c r="D8" s="178"/>
      <c r="E8" s="178"/>
      <c r="F8" s="178"/>
      <c r="G8" s="178"/>
      <c r="H8" s="178"/>
      <c r="I8" s="178"/>
      <c r="J8" s="178"/>
      <c r="L8" s="51">
        <v>1</v>
      </c>
      <c r="M8" s="5" t="s">
        <v>11</v>
      </c>
      <c r="N8" s="5"/>
      <c r="P8" s="25">
        <v>1</v>
      </c>
      <c r="Q8" s="56">
        <v>1</v>
      </c>
      <c r="R8" s="56">
        <v>1</v>
      </c>
      <c r="S8" s="56">
        <v>1</v>
      </c>
      <c r="T8" s="56">
        <v>1</v>
      </c>
      <c r="U8" s="56">
        <v>1</v>
      </c>
      <c r="V8" s="56">
        <v>0</v>
      </c>
      <c r="W8" s="56">
        <v>0</v>
      </c>
      <c r="X8" s="56">
        <v>0</v>
      </c>
      <c r="Y8" s="179" t="s">
        <v>42</v>
      </c>
      <c r="Z8" s="179"/>
      <c r="AA8" s="179" t="s">
        <v>43</v>
      </c>
      <c r="AB8" s="179"/>
      <c r="AD8" s="8"/>
      <c r="AE8" s="8"/>
      <c r="AF8" s="8"/>
      <c r="AG8" s="8"/>
      <c r="AH8" s="9"/>
      <c r="AI8" s="8"/>
      <c r="AJ8" s="8"/>
      <c r="AK8" s="9"/>
      <c r="AL8" s="8"/>
    </row>
    <row r="9" spans="1:38" ht="15.75" customHeight="1">
      <c r="A9" s="40"/>
      <c r="B9" s="178"/>
      <c r="C9" s="178"/>
      <c r="D9" s="178"/>
      <c r="E9" s="178"/>
      <c r="F9" s="178"/>
      <c r="G9" s="178"/>
      <c r="H9" s="178"/>
      <c r="I9" s="178"/>
      <c r="J9" s="178"/>
      <c r="L9" s="51" t="s">
        <v>52</v>
      </c>
      <c r="M9" s="5" t="s">
        <v>60</v>
      </c>
      <c r="N9" s="5"/>
      <c r="P9" s="25">
        <v>2</v>
      </c>
      <c r="Q9" s="56">
        <v>0</v>
      </c>
      <c r="R9" s="56">
        <v>0</v>
      </c>
      <c r="S9" s="56">
        <v>0</v>
      </c>
      <c r="T9" s="56">
        <v>0</v>
      </c>
      <c r="U9" s="56">
        <v>0</v>
      </c>
      <c r="V9" s="56">
        <v>1</v>
      </c>
      <c r="W9" s="56">
        <v>1</v>
      </c>
      <c r="X9" s="56">
        <v>1</v>
      </c>
      <c r="Y9" s="179" t="s">
        <v>42</v>
      </c>
      <c r="Z9" s="179"/>
      <c r="AA9" s="179" t="s">
        <v>43</v>
      </c>
      <c r="AB9" s="179"/>
      <c r="AD9" s="8"/>
      <c r="AE9" s="8"/>
      <c r="AF9" s="8"/>
      <c r="AG9" s="8"/>
      <c r="AH9" s="9"/>
      <c r="AI9" s="8"/>
      <c r="AJ9" s="8"/>
      <c r="AK9" s="9"/>
      <c r="AL9" s="8"/>
    </row>
    <row r="10" spans="1:38" ht="15.75" customHeight="1">
      <c r="A10" s="40"/>
      <c r="B10" s="180" t="s">
        <v>7</v>
      </c>
      <c r="C10" s="180"/>
      <c r="D10" s="180"/>
      <c r="E10" s="180"/>
      <c r="F10" s="180"/>
      <c r="G10" s="180"/>
      <c r="H10" s="180"/>
      <c r="I10" s="180"/>
      <c r="J10" s="180"/>
      <c r="L10" s="52">
        <f ca="1">INDIRECT("лоты!e"&amp;SUM(N1,3))</f>
        <v>0</v>
      </c>
      <c r="M10" s="5" t="s">
        <v>63</v>
      </c>
      <c r="N10" s="5"/>
      <c r="P10" s="25">
        <v>3</v>
      </c>
      <c r="Q10" s="56">
        <v>1</v>
      </c>
      <c r="R10" s="56">
        <v>1</v>
      </c>
      <c r="S10" s="56">
        <v>1</v>
      </c>
      <c r="T10" s="56">
        <v>1</v>
      </c>
      <c r="U10" s="56">
        <v>1</v>
      </c>
      <c r="V10" s="56">
        <v>0</v>
      </c>
      <c r="W10" s="56">
        <v>0</v>
      </c>
      <c r="X10" s="56">
        <v>0</v>
      </c>
      <c r="Y10" s="179" t="s">
        <v>50</v>
      </c>
      <c r="Z10" s="179"/>
      <c r="AA10" s="179" t="s">
        <v>44</v>
      </c>
      <c r="AB10" s="179"/>
      <c r="AD10" s="8"/>
      <c r="AE10" s="8"/>
      <c r="AF10" s="8"/>
      <c r="AG10" s="8"/>
      <c r="AH10" s="9"/>
      <c r="AI10" s="8"/>
      <c r="AJ10" s="8"/>
      <c r="AK10" s="9"/>
      <c r="AL10" s="8"/>
    </row>
    <row r="11" spans="1:38" ht="15.75" customHeight="1">
      <c r="A11" s="40"/>
      <c r="B11" s="180"/>
      <c r="C11" s="180"/>
      <c r="D11" s="180"/>
      <c r="E11" s="180"/>
      <c r="F11" s="180"/>
      <c r="G11" s="180"/>
      <c r="H11" s="180"/>
      <c r="I11" s="180"/>
      <c r="J11" s="180"/>
      <c r="L11" s="10" t="str">
        <f>INDEX(C87:C194,MATCH(L9,C87:C194,0)-1)</f>
        <v>Октябрьское трамвайное депо</v>
      </c>
      <c r="M11" s="53" t="s">
        <v>64</v>
      </c>
      <c r="N11" s="10"/>
      <c r="O11" s="50"/>
      <c r="P11" s="25">
        <v>4</v>
      </c>
      <c r="Q11" s="56">
        <v>0</v>
      </c>
      <c r="R11" s="56">
        <v>0</v>
      </c>
      <c r="S11" s="56">
        <v>0</v>
      </c>
      <c r="T11" s="56">
        <v>0</v>
      </c>
      <c r="U11" s="56">
        <v>0</v>
      </c>
      <c r="V11" s="56">
        <v>1</v>
      </c>
      <c r="W11" s="56">
        <v>1</v>
      </c>
      <c r="X11" s="56">
        <v>1</v>
      </c>
      <c r="Y11" s="179" t="s">
        <v>50</v>
      </c>
      <c r="Z11" s="179"/>
      <c r="AA11" s="179" t="s">
        <v>44</v>
      </c>
      <c r="AB11" s="179"/>
      <c r="AD11" s="8"/>
      <c r="AE11" s="8"/>
      <c r="AF11" s="8"/>
      <c r="AG11" s="8"/>
      <c r="AH11" s="9"/>
      <c r="AI11" s="8"/>
      <c r="AJ11" s="8"/>
      <c r="AK11" s="9"/>
      <c r="AL11" s="8"/>
    </row>
    <row r="12" spans="1:38" ht="15.75" customHeight="1">
      <c r="A12" s="40"/>
      <c r="L12" s="53"/>
      <c r="M12" s="10"/>
      <c r="N12" s="10"/>
      <c r="O12" s="50"/>
      <c r="P12" s="23"/>
      <c r="Q12" s="24"/>
      <c r="R12" s="24"/>
      <c r="S12" s="24"/>
      <c r="T12" s="24"/>
      <c r="U12" s="24"/>
      <c r="V12" s="24"/>
      <c r="W12" s="24"/>
      <c r="X12" s="23"/>
      <c r="Y12" s="23"/>
      <c r="Z12" s="23"/>
      <c r="AA12" s="23"/>
      <c r="AB12" s="23"/>
      <c r="AD12" s="8"/>
      <c r="AE12" s="8"/>
      <c r="AF12" s="8"/>
      <c r="AG12" s="8"/>
      <c r="AH12" s="9"/>
      <c r="AI12" s="8"/>
      <c r="AJ12" s="8"/>
      <c r="AK12" s="9"/>
      <c r="AL12" s="8"/>
    </row>
    <row r="13" spans="1:38" ht="15.75" customHeight="1">
      <c r="A13" s="40"/>
      <c r="M13" s="10"/>
      <c r="N13" s="10"/>
      <c r="O13" s="50"/>
      <c r="P13" s="170" t="s">
        <v>35</v>
      </c>
      <c r="Q13" s="170"/>
      <c r="R13" s="170"/>
      <c r="S13" s="170"/>
      <c r="T13" s="170"/>
      <c r="U13" s="170"/>
      <c r="V13" s="170"/>
      <c r="W13" s="170"/>
      <c r="X13" s="170"/>
      <c r="Y13" s="170"/>
      <c r="Z13" s="170"/>
      <c r="AA13" s="170"/>
      <c r="AB13" s="170"/>
      <c r="AC13" s="34"/>
      <c r="AD13" s="8"/>
      <c r="AE13" s="8"/>
      <c r="AF13" s="8"/>
      <c r="AG13" s="8"/>
      <c r="AH13" s="9"/>
      <c r="AI13" s="8"/>
      <c r="AJ13" s="8"/>
      <c r="AK13" s="9"/>
      <c r="AL13" s="8"/>
    </row>
    <row r="14" spans="1:38" ht="15.75" customHeight="1">
      <c r="A14" s="40"/>
      <c r="B14" s="178" t="s">
        <v>9</v>
      </c>
      <c r="C14" s="178"/>
      <c r="D14" s="178"/>
      <c r="E14" s="178"/>
      <c r="F14" s="178"/>
      <c r="G14" s="178"/>
      <c r="H14" s="178"/>
      <c r="I14" s="178"/>
      <c r="J14" s="178"/>
      <c r="L14" s="53"/>
      <c r="M14" s="10"/>
      <c r="N14" s="10"/>
      <c r="O14" s="50"/>
      <c r="P14" s="23"/>
      <c r="Q14" s="24"/>
      <c r="R14" s="24"/>
      <c r="S14" s="24"/>
      <c r="T14" s="24"/>
      <c r="U14" s="24"/>
      <c r="V14" s="24"/>
      <c r="W14" s="24"/>
      <c r="X14" s="23"/>
      <c r="Y14" s="23"/>
      <c r="Z14" s="23"/>
      <c r="AA14" s="23"/>
      <c r="AB14" s="23"/>
      <c r="AD14" s="8"/>
      <c r="AE14" s="8"/>
      <c r="AF14" s="8"/>
      <c r="AG14" s="8"/>
      <c r="AH14" s="9"/>
      <c r="AI14" s="8"/>
      <c r="AJ14" s="8"/>
      <c r="AK14" s="9"/>
      <c r="AL14" s="8"/>
    </row>
    <row r="15" spans="1:38" ht="15.75" customHeight="1">
      <c r="A15" s="40"/>
      <c r="B15" s="178"/>
      <c r="C15" s="178"/>
      <c r="D15" s="178"/>
      <c r="E15" s="178"/>
      <c r="F15" s="178"/>
      <c r="G15" s="178"/>
      <c r="H15" s="178"/>
      <c r="I15" s="178"/>
      <c r="J15" s="178"/>
      <c r="L15" s="53"/>
      <c r="M15" s="10"/>
      <c r="N15" s="10"/>
      <c r="O15" s="50"/>
      <c r="P15" s="181" t="s">
        <v>24</v>
      </c>
      <c r="Q15" s="181"/>
      <c r="R15" s="181"/>
      <c r="S15" s="181"/>
      <c r="T15" s="171" t="s">
        <v>36</v>
      </c>
      <c r="U15" s="171"/>
      <c r="V15" s="171"/>
      <c r="W15" s="171" t="s">
        <v>37</v>
      </c>
      <c r="X15" s="171"/>
      <c r="Y15" s="171"/>
      <c r="Z15" s="171" t="s">
        <v>38</v>
      </c>
      <c r="AA15" s="171"/>
      <c r="AB15" s="171"/>
      <c r="AD15" s="8"/>
      <c r="AE15" s="8"/>
      <c r="AF15" s="8"/>
      <c r="AG15" s="8"/>
      <c r="AH15" s="9"/>
      <c r="AI15" s="8"/>
      <c r="AJ15" s="8"/>
      <c r="AK15" s="9"/>
      <c r="AL15" s="8"/>
    </row>
    <row r="16" spans="1:38" ht="15.75" customHeight="1">
      <c r="A16" s="40"/>
      <c r="B16" s="180" t="str">
        <f ca="1">"Категория транспортного средства для использования на маршруте: "&amp;VLOOKUP(L2,лоты!C:F,4,0)</f>
        <v xml:space="preserve">Категория транспортного средства для использования на маршруте: </v>
      </c>
      <c r="C16" s="180"/>
      <c r="D16" s="180"/>
      <c r="E16" s="180"/>
      <c r="F16" s="180"/>
      <c r="G16" s="180"/>
      <c r="H16" s="180"/>
      <c r="I16" s="180"/>
      <c r="J16" s="180"/>
      <c r="L16" s="53"/>
      <c r="M16" s="10"/>
      <c r="N16" s="10"/>
      <c r="O16" s="50"/>
      <c r="P16" s="181"/>
      <c r="Q16" s="181"/>
      <c r="R16" s="181"/>
      <c r="S16" s="181"/>
      <c r="T16" s="171"/>
      <c r="U16" s="171"/>
      <c r="V16" s="171"/>
      <c r="W16" s="171"/>
      <c r="X16" s="171"/>
      <c r="Y16" s="171"/>
      <c r="Z16" s="171"/>
      <c r="AA16" s="171"/>
      <c r="AB16" s="171"/>
      <c r="AD16" s="12"/>
      <c r="AE16" s="11"/>
      <c r="AF16" s="12"/>
      <c r="AG16" s="8"/>
      <c r="AH16" s="13"/>
      <c r="AI16" s="8"/>
      <c r="AJ16" s="13"/>
      <c r="AK16" s="8"/>
      <c r="AL16" s="8"/>
    </row>
    <row r="17" spans="1:38" ht="15.75" customHeight="1">
      <c r="A17" s="40"/>
      <c r="B17" s="180"/>
      <c r="C17" s="180"/>
      <c r="D17" s="180"/>
      <c r="E17" s="180"/>
      <c r="F17" s="180"/>
      <c r="G17" s="180"/>
      <c r="H17" s="180"/>
      <c r="I17" s="180"/>
      <c r="J17" s="180"/>
      <c r="L17" s="10"/>
      <c r="M17" s="10"/>
      <c r="N17" s="10"/>
      <c r="O17" s="50"/>
      <c r="P17" s="181" t="s">
        <v>39</v>
      </c>
      <c r="Q17" s="181"/>
      <c r="R17" s="181"/>
      <c r="S17" s="181"/>
      <c r="T17" s="171" t="s">
        <v>33</v>
      </c>
      <c r="U17" s="171"/>
      <c r="V17" s="171"/>
      <c r="W17" s="171" t="s">
        <v>40</v>
      </c>
      <c r="X17" s="171"/>
      <c r="Y17" s="171"/>
      <c r="Z17" s="171" t="s">
        <v>39</v>
      </c>
      <c r="AA17" s="171"/>
      <c r="AB17" s="171"/>
      <c r="AD17" s="12"/>
      <c r="AE17" s="11"/>
      <c r="AF17" s="12"/>
      <c r="AG17" s="8"/>
      <c r="AH17" s="13"/>
      <c r="AI17" s="8"/>
      <c r="AJ17" s="13"/>
      <c r="AK17" s="8"/>
      <c r="AL17" s="8"/>
    </row>
    <row r="18" spans="1:38" ht="15.75" customHeight="1">
      <c r="A18" s="40"/>
      <c r="L18" s="10"/>
      <c r="M18" s="10"/>
      <c r="N18" s="10"/>
      <c r="O18" s="50"/>
      <c r="P18" s="23"/>
      <c r="Q18" s="24"/>
      <c r="R18" s="24"/>
      <c r="S18" s="24"/>
      <c r="T18" s="24"/>
      <c r="U18" s="24"/>
      <c r="V18" s="24"/>
      <c r="W18" s="24"/>
      <c r="X18" s="23"/>
      <c r="Y18" s="23"/>
      <c r="Z18" s="23"/>
      <c r="AA18" s="23"/>
      <c r="AB18" s="23"/>
      <c r="AD18" s="12"/>
      <c r="AE18" s="11"/>
      <c r="AF18" s="12"/>
      <c r="AG18" s="8"/>
      <c r="AH18" s="13"/>
      <c r="AI18" s="8"/>
      <c r="AJ18" s="13"/>
      <c r="AK18" s="8"/>
      <c r="AL18" s="8"/>
    </row>
    <row r="19" spans="1:38" ht="15.75" customHeight="1">
      <c r="A19" s="40"/>
      <c r="B19" s="178" t="s">
        <v>18</v>
      </c>
      <c r="C19" s="178"/>
      <c r="D19" s="178"/>
      <c r="E19" s="178"/>
      <c r="F19" s="178"/>
      <c r="G19" s="178"/>
      <c r="H19" s="178"/>
      <c r="I19" s="178"/>
      <c r="J19" s="178"/>
      <c r="L19" s="10"/>
      <c r="M19" s="10"/>
      <c r="N19" s="10"/>
      <c r="O19" s="50"/>
      <c r="P19" s="182" t="s">
        <v>41</v>
      </c>
      <c r="Q19" s="182"/>
      <c r="R19" s="182"/>
      <c r="S19" s="182"/>
      <c r="T19" s="182"/>
      <c r="U19" s="182"/>
      <c r="V19" s="182"/>
      <c r="W19" s="182"/>
      <c r="X19" s="182"/>
      <c r="Y19" s="182"/>
      <c r="Z19" s="182"/>
      <c r="AA19" s="182"/>
      <c r="AB19" s="182"/>
      <c r="AD19" s="12"/>
      <c r="AE19" s="11"/>
      <c r="AF19" s="12"/>
      <c r="AG19" s="8"/>
      <c r="AH19" s="13"/>
      <c r="AI19" s="8"/>
      <c r="AJ19" s="13"/>
      <c r="AK19" s="8"/>
      <c r="AL19" s="8"/>
    </row>
    <row r="20" spans="1:38" ht="15.75" customHeight="1">
      <c r="A20" s="40"/>
      <c r="B20" s="178"/>
      <c r="C20" s="178"/>
      <c r="D20" s="178"/>
      <c r="E20" s="178"/>
      <c r="F20" s="178"/>
      <c r="G20" s="178"/>
      <c r="H20" s="178"/>
      <c r="I20" s="178"/>
      <c r="J20" s="178"/>
      <c r="L20" s="10"/>
      <c r="M20" s="10"/>
      <c r="N20" s="10"/>
      <c r="O20" s="50"/>
      <c r="P20" s="23"/>
      <c r="Q20" s="24"/>
      <c r="R20" s="24"/>
      <c r="S20" s="24"/>
      <c r="T20" s="24"/>
      <c r="U20" s="24"/>
      <c r="V20" s="24"/>
      <c r="W20" s="24"/>
      <c r="X20" s="23"/>
      <c r="Y20" s="23"/>
      <c r="Z20" s="23"/>
      <c r="AA20" s="23"/>
      <c r="AB20" s="23"/>
      <c r="AD20" s="12"/>
      <c r="AE20" s="11"/>
      <c r="AF20" s="12"/>
      <c r="AG20" s="8"/>
      <c r="AH20" s="13"/>
      <c r="AI20" s="8"/>
      <c r="AJ20" s="13"/>
      <c r="AK20" s="8"/>
      <c r="AL20" s="8"/>
    </row>
    <row r="21" spans="1:38" ht="15.75" customHeight="1">
      <c r="A21" s="40"/>
      <c r="P21" s="183" t="s">
        <v>24</v>
      </c>
      <c r="Q21" s="183" t="s">
        <v>10</v>
      </c>
      <c r="R21" s="186" t="s">
        <v>46</v>
      </c>
      <c r="S21" s="187"/>
      <c r="T21" s="186" t="s">
        <v>47</v>
      </c>
      <c r="U21" s="187"/>
      <c r="V21" s="47"/>
      <c r="W21" s="183" t="s">
        <v>24</v>
      </c>
      <c r="X21" s="183" t="s">
        <v>10</v>
      </c>
      <c r="Y21" s="186" t="s">
        <v>46</v>
      </c>
      <c r="Z21" s="187"/>
      <c r="AA21" s="186" t="s">
        <v>47</v>
      </c>
      <c r="AB21" s="187"/>
      <c r="AD21" s="12"/>
      <c r="AE21" s="11"/>
      <c r="AF21" s="12"/>
      <c r="AG21" s="8"/>
      <c r="AH21" s="13"/>
      <c r="AI21" s="8"/>
      <c r="AJ21" s="13"/>
      <c r="AK21" s="8"/>
      <c r="AL21" s="8"/>
    </row>
    <row r="22" spans="1:38" ht="15.75" customHeight="1">
      <c r="A22" s="40"/>
      <c r="B22" s="180" t="str">
        <f ca="1">"Минимальное количество транспортных средств:  "&amp;ROUND(VLOOKUP(L2,лоты!C:H,6,0),0)&amp;"  ед."</f>
        <v>Минимальное количество транспортных средств:  0  ед.</v>
      </c>
      <c r="C22" s="180"/>
      <c r="D22" s="180"/>
      <c r="E22" s="180"/>
      <c r="F22" s="180"/>
      <c r="G22" s="180"/>
      <c r="H22" s="180"/>
      <c r="I22" s="180"/>
      <c r="J22" s="180"/>
      <c r="P22" s="184"/>
      <c r="Q22" s="184"/>
      <c r="R22" s="183" t="s">
        <v>68</v>
      </c>
      <c r="S22" s="183" t="s">
        <v>69</v>
      </c>
      <c r="T22" s="183" t="s">
        <v>68</v>
      </c>
      <c r="U22" s="183" t="s">
        <v>69</v>
      </c>
      <c r="V22" s="47"/>
      <c r="W22" s="184"/>
      <c r="X22" s="184"/>
      <c r="Y22" s="183" t="s">
        <v>68</v>
      </c>
      <c r="Z22" s="183" t="s">
        <v>69</v>
      </c>
      <c r="AA22" s="183" t="s">
        <v>68</v>
      </c>
      <c r="AB22" s="183" t="s">
        <v>69</v>
      </c>
      <c r="AD22" s="12"/>
      <c r="AE22" s="11"/>
      <c r="AF22" s="12"/>
      <c r="AG22" s="8"/>
      <c r="AH22" s="13"/>
      <c r="AI22" s="8"/>
      <c r="AJ22" s="13"/>
      <c r="AK22" s="8"/>
      <c r="AL22" s="8"/>
    </row>
    <row r="23" spans="1:38" ht="15.75" customHeight="1">
      <c r="A23" s="40"/>
      <c r="B23" s="180"/>
      <c r="C23" s="180"/>
      <c r="D23" s="180"/>
      <c r="E23" s="180"/>
      <c r="F23" s="180"/>
      <c r="G23" s="180"/>
      <c r="H23" s="180"/>
      <c r="I23" s="180"/>
      <c r="J23" s="180"/>
      <c r="P23" s="184"/>
      <c r="Q23" s="184"/>
      <c r="R23" s="184"/>
      <c r="S23" s="184"/>
      <c r="T23" s="184"/>
      <c r="U23" s="184"/>
      <c r="V23" s="47"/>
      <c r="W23" s="184"/>
      <c r="X23" s="184"/>
      <c r="Y23" s="184"/>
      <c r="Z23" s="184"/>
      <c r="AA23" s="184"/>
      <c r="AB23" s="184"/>
      <c r="AD23" s="12"/>
      <c r="AE23" s="11"/>
      <c r="AF23" s="12"/>
      <c r="AG23" s="8"/>
      <c r="AH23" s="13"/>
      <c r="AI23" s="8"/>
      <c r="AJ23" s="13"/>
      <c r="AK23" s="8"/>
      <c r="AL23" s="8"/>
    </row>
    <row r="24" spans="1:38" ht="15.75" customHeight="1">
      <c r="A24" s="40"/>
      <c r="P24" s="184"/>
      <c r="Q24" s="184"/>
      <c r="R24" s="184"/>
      <c r="S24" s="184"/>
      <c r="T24" s="184"/>
      <c r="U24" s="184"/>
      <c r="V24" s="47"/>
      <c r="W24" s="184"/>
      <c r="X24" s="184"/>
      <c r="Y24" s="184"/>
      <c r="Z24" s="184"/>
      <c r="AA24" s="184"/>
      <c r="AB24" s="184"/>
      <c r="AD24" s="12"/>
      <c r="AE24" s="11"/>
      <c r="AF24" s="12"/>
      <c r="AG24" s="8"/>
      <c r="AH24" s="13"/>
      <c r="AI24" s="8"/>
      <c r="AJ24" s="13"/>
      <c r="AK24" s="8"/>
      <c r="AL24" s="8"/>
    </row>
    <row r="25" spans="1:38" ht="15.75" customHeight="1">
      <c r="A25" s="40"/>
      <c r="P25" s="184"/>
      <c r="Q25" s="184"/>
      <c r="R25" s="184"/>
      <c r="S25" s="184"/>
      <c r="T25" s="184"/>
      <c r="U25" s="184"/>
      <c r="V25" s="47"/>
      <c r="W25" s="184"/>
      <c r="X25" s="184"/>
      <c r="Y25" s="184"/>
      <c r="Z25" s="184"/>
      <c r="AA25" s="184"/>
      <c r="AB25" s="184"/>
      <c r="AD25" s="12"/>
      <c r="AE25" s="11"/>
      <c r="AF25" s="12"/>
      <c r="AG25" s="8"/>
      <c r="AH25" s="13"/>
      <c r="AI25" s="8"/>
      <c r="AJ25" s="13"/>
      <c r="AK25" s="8"/>
      <c r="AL25" s="8"/>
    </row>
    <row r="26" spans="1:38" ht="15.75" customHeight="1">
      <c r="A26" s="40"/>
      <c r="B26" s="180" t="s">
        <v>53</v>
      </c>
      <c r="C26" s="180"/>
      <c r="D26" s="180"/>
      <c r="E26" s="180"/>
      <c r="F26" s="180"/>
      <c r="G26" s="180"/>
      <c r="H26" s="180"/>
      <c r="I26" s="180"/>
      <c r="J26" s="180"/>
      <c r="P26" s="185"/>
      <c r="Q26" s="185"/>
      <c r="R26" s="185"/>
      <c r="S26" s="185"/>
      <c r="T26" s="185"/>
      <c r="U26" s="185"/>
      <c r="V26" s="57"/>
      <c r="W26" s="185"/>
      <c r="X26" s="185"/>
      <c r="Y26" s="185"/>
      <c r="Z26" s="185"/>
      <c r="AA26" s="185"/>
      <c r="AB26" s="185"/>
      <c r="AC26" s="34"/>
      <c r="AD26" s="12"/>
      <c r="AE26" s="11"/>
      <c r="AF26" s="12"/>
      <c r="AG26" s="8"/>
      <c r="AH26" s="13"/>
      <c r="AI26" s="8"/>
      <c r="AJ26" s="13"/>
      <c r="AK26" s="8"/>
      <c r="AL26" s="8"/>
    </row>
    <row r="27" spans="1:38" ht="15.75" customHeight="1">
      <c r="A27" s="40"/>
      <c r="B27" s="180"/>
      <c r="C27" s="180"/>
      <c r="D27" s="180"/>
      <c r="E27" s="180"/>
      <c r="F27" s="180"/>
      <c r="G27" s="180"/>
      <c r="H27" s="180"/>
      <c r="I27" s="180"/>
      <c r="J27" s="180"/>
      <c r="N27" s="1">
        <v>180</v>
      </c>
      <c r="P27" s="70">
        <v>1</v>
      </c>
      <c r="Q27" s="43">
        <v>0.125</v>
      </c>
      <c r="R27" s="70">
        <v>0</v>
      </c>
      <c r="S27" s="70" t="s">
        <v>194</v>
      </c>
      <c r="T27" s="98">
        <v>0</v>
      </c>
      <c r="U27" s="98" t="s">
        <v>194</v>
      </c>
      <c r="V27" s="57"/>
      <c r="W27" s="54">
        <v>2</v>
      </c>
      <c r="X27" s="43">
        <v>0.125</v>
      </c>
      <c r="Y27" s="70">
        <v>0</v>
      </c>
      <c r="Z27" s="70" t="s">
        <v>194</v>
      </c>
      <c r="AA27" s="98">
        <v>0</v>
      </c>
      <c r="AB27" s="98" t="s">
        <v>194</v>
      </c>
      <c r="AC27" s="34"/>
      <c r="AD27" s="12"/>
      <c r="AE27" s="11"/>
      <c r="AF27" s="12"/>
      <c r="AG27" s="8"/>
      <c r="AH27" s="13"/>
      <c r="AI27" s="8"/>
      <c r="AJ27" s="13"/>
      <c r="AK27" s="8"/>
      <c r="AL27" s="8"/>
    </row>
    <row r="28" spans="1:38" ht="15.75" customHeight="1">
      <c r="A28" s="40"/>
      <c r="B28" s="180" t="str">
        <f>"Начальный пункт: "&amp;C87</f>
        <v>Начальный пункт: Кожевническая ул.</v>
      </c>
      <c r="C28" s="180"/>
      <c r="D28" s="180"/>
      <c r="E28" s="180"/>
      <c r="F28" s="180"/>
      <c r="G28" s="180"/>
      <c r="H28" s="180"/>
      <c r="I28" s="180"/>
      <c r="J28" s="180"/>
      <c r="N28" s="1">
        <v>210</v>
      </c>
      <c r="P28" s="25">
        <v>1</v>
      </c>
      <c r="Q28" s="27">
        <v>0.14583333333333301</v>
      </c>
      <c r="R28" s="70">
        <v>0</v>
      </c>
      <c r="S28" s="70" t="s">
        <v>194</v>
      </c>
      <c r="T28" s="98">
        <v>0</v>
      </c>
      <c r="U28" s="98" t="s">
        <v>194</v>
      </c>
      <c r="V28" s="47"/>
      <c r="W28" s="28">
        <v>2</v>
      </c>
      <c r="X28" s="27">
        <v>0.14583333333333301</v>
      </c>
      <c r="Y28" s="70">
        <v>0</v>
      </c>
      <c r="Z28" s="70" t="s">
        <v>194</v>
      </c>
      <c r="AA28" s="98">
        <v>0</v>
      </c>
      <c r="AB28" s="98" t="s">
        <v>194</v>
      </c>
      <c r="AD28" s="12"/>
      <c r="AE28" s="11"/>
      <c r="AF28" s="12"/>
      <c r="AG28" s="8"/>
      <c r="AH28" s="13"/>
      <c r="AI28" s="8"/>
      <c r="AJ28" s="13"/>
      <c r="AK28" s="8"/>
      <c r="AL28" s="8"/>
    </row>
    <row r="29" spans="1:38" ht="15.75" customHeight="1">
      <c r="A29" s="40"/>
      <c r="B29" s="180"/>
      <c r="C29" s="180"/>
      <c r="D29" s="180"/>
      <c r="E29" s="180"/>
      <c r="F29" s="180"/>
      <c r="G29" s="180"/>
      <c r="H29" s="180"/>
      <c r="I29" s="180"/>
      <c r="J29" s="180"/>
      <c r="N29" s="1">
        <v>240</v>
      </c>
      <c r="P29" s="25">
        <v>1</v>
      </c>
      <c r="Q29" s="27">
        <v>0.16666666666666699</v>
      </c>
      <c r="R29" s="70">
        <v>0</v>
      </c>
      <c r="S29" s="70" t="s">
        <v>194</v>
      </c>
      <c r="T29" s="98">
        <v>0</v>
      </c>
      <c r="U29" s="98" t="s">
        <v>194</v>
      </c>
      <c r="V29" s="47"/>
      <c r="W29" s="28">
        <v>2</v>
      </c>
      <c r="X29" s="27">
        <v>0.16666666666666699</v>
      </c>
      <c r="Y29" s="70">
        <v>0</v>
      </c>
      <c r="Z29" s="70" t="s">
        <v>194</v>
      </c>
      <c r="AA29" s="98">
        <v>0</v>
      </c>
      <c r="AB29" s="98" t="s">
        <v>194</v>
      </c>
      <c r="AD29" s="12"/>
      <c r="AE29" s="11"/>
      <c r="AF29" s="12"/>
      <c r="AG29" s="8"/>
      <c r="AH29" s="13"/>
      <c r="AI29" s="8"/>
      <c r="AJ29" s="13"/>
      <c r="AK29" s="8"/>
      <c r="AL29" s="8"/>
    </row>
    <row r="30" spans="1:38" ht="15.75" customHeight="1">
      <c r="A30" s="40"/>
      <c r="B30" s="180" t="str">
        <f>"Конечный пункт: "&amp;L11</f>
        <v>Конечный пункт: Октябрьское трамвайное депо</v>
      </c>
      <c r="C30" s="180"/>
      <c r="D30" s="180"/>
      <c r="E30" s="180"/>
      <c r="F30" s="180"/>
      <c r="G30" s="180"/>
      <c r="H30" s="180"/>
      <c r="I30" s="180"/>
      <c r="J30" s="180"/>
      <c r="N30" s="1">
        <v>270</v>
      </c>
      <c r="P30" s="25">
        <v>1</v>
      </c>
      <c r="Q30" s="27">
        <v>0.1875</v>
      </c>
      <c r="R30" s="70">
        <v>0</v>
      </c>
      <c r="S30" s="70" t="s">
        <v>194</v>
      </c>
      <c r="T30" s="98">
        <v>0</v>
      </c>
      <c r="U30" s="98" t="s">
        <v>194</v>
      </c>
      <c r="V30" s="47"/>
      <c r="W30" s="28">
        <v>2</v>
      </c>
      <c r="X30" s="27">
        <v>0.1875</v>
      </c>
      <c r="Y30" s="70">
        <v>0</v>
      </c>
      <c r="Z30" s="70" t="s">
        <v>194</v>
      </c>
      <c r="AA30" s="98">
        <v>0</v>
      </c>
      <c r="AB30" s="98" t="s">
        <v>194</v>
      </c>
      <c r="AD30" s="12"/>
      <c r="AE30" s="11"/>
      <c r="AF30" s="12"/>
      <c r="AG30" s="8"/>
      <c r="AH30" s="13"/>
      <c r="AI30" s="8"/>
      <c r="AJ30" s="13"/>
      <c r="AK30" s="8"/>
      <c r="AL30" s="8"/>
    </row>
    <row r="31" spans="1:38" ht="15.75" customHeight="1">
      <c r="A31" s="40"/>
      <c r="B31" s="180"/>
      <c r="C31" s="180"/>
      <c r="D31" s="180"/>
      <c r="E31" s="180"/>
      <c r="F31" s="180"/>
      <c r="G31" s="180"/>
      <c r="H31" s="180"/>
      <c r="I31" s="180"/>
      <c r="J31" s="180"/>
      <c r="N31" s="1">
        <v>300</v>
      </c>
      <c r="P31" s="25">
        <v>1</v>
      </c>
      <c r="Q31" s="27">
        <v>0.20833333333333334</v>
      </c>
      <c r="R31" s="70">
        <v>0</v>
      </c>
      <c r="S31" s="70" t="s">
        <v>194</v>
      </c>
      <c r="T31" s="98">
        <v>0</v>
      </c>
      <c r="U31" s="98" t="s">
        <v>194</v>
      </c>
      <c r="V31" s="47"/>
      <c r="W31" s="28">
        <v>2</v>
      </c>
      <c r="X31" s="21">
        <v>0.20833333333333334</v>
      </c>
      <c r="Y31" s="70">
        <v>0</v>
      </c>
      <c r="Z31" s="70" t="s">
        <v>194</v>
      </c>
      <c r="AA31" s="98">
        <v>0</v>
      </c>
      <c r="AB31" s="98" t="s">
        <v>194</v>
      </c>
      <c r="AD31" s="12"/>
      <c r="AE31" s="11"/>
      <c r="AF31" s="12"/>
      <c r="AG31" s="8"/>
      <c r="AH31" s="13"/>
      <c r="AI31" s="8"/>
      <c r="AJ31" s="13"/>
      <c r="AK31" s="8"/>
      <c r="AL31" s="8"/>
    </row>
    <row r="32" spans="1:38" ht="15.75" customHeight="1">
      <c r="A32" s="40"/>
      <c r="B32" s="40"/>
      <c r="C32" s="40"/>
      <c r="D32" s="40"/>
      <c r="E32" s="40"/>
      <c r="F32" s="40"/>
      <c r="G32" s="40"/>
      <c r="H32" s="40"/>
      <c r="I32" s="40"/>
      <c r="N32" s="14">
        <v>330</v>
      </c>
      <c r="P32" s="70">
        <v>1</v>
      </c>
      <c r="Q32" s="43">
        <v>0.22916666666666666</v>
      </c>
      <c r="R32" s="70">
        <v>0</v>
      </c>
      <c r="S32" s="70" t="s">
        <v>194</v>
      </c>
      <c r="T32" s="98">
        <v>0</v>
      </c>
      <c r="U32" s="98" t="s">
        <v>194</v>
      </c>
      <c r="V32" s="57"/>
      <c r="W32" s="54">
        <v>2</v>
      </c>
      <c r="X32" s="44">
        <v>0.22916666666666666</v>
      </c>
      <c r="Y32" s="70">
        <v>0</v>
      </c>
      <c r="Z32" s="70" t="s">
        <v>194</v>
      </c>
      <c r="AA32" s="98">
        <v>0</v>
      </c>
      <c r="AB32" s="98" t="s">
        <v>194</v>
      </c>
      <c r="AC32" s="34"/>
      <c r="AD32" s="12"/>
      <c r="AE32" s="11"/>
      <c r="AF32" s="12"/>
      <c r="AG32" s="8"/>
      <c r="AH32" s="13"/>
      <c r="AI32" s="8"/>
      <c r="AJ32" s="13"/>
      <c r="AK32" s="8"/>
      <c r="AL32" s="8"/>
    </row>
    <row r="33" spans="1:38" ht="15.75" customHeight="1">
      <c r="A33" s="40"/>
      <c r="B33" s="178" t="s">
        <v>12</v>
      </c>
      <c r="C33" s="178"/>
      <c r="D33" s="178"/>
      <c r="E33" s="178"/>
      <c r="F33" s="178"/>
      <c r="G33" s="178"/>
      <c r="H33" s="178"/>
      <c r="I33" s="178"/>
      <c r="J33" s="178"/>
      <c r="N33" s="14">
        <v>360</v>
      </c>
      <c r="P33" s="70">
        <v>1</v>
      </c>
      <c r="Q33" s="43">
        <v>0.25</v>
      </c>
      <c r="R33" s="70">
        <v>0</v>
      </c>
      <c r="S33" s="70" t="s">
        <v>194</v>
      </c>
      <c r="T33" s="98">
        <v>0</v>
      </c>
      <c r="U33" s="98" t="s">
        <v>194</v>
      </c>
      <c r="V33" s="57"/>
      <c r="W33" s="54">
        <v>2</v>
      </c>
      <c r="X33" s="44">
        <v>0.25</v>
      </c>
      <c r="Y33" s="70">
        <v>0</v>
      </c>
      <c r="Z33" s="70" t="s">
        <v>194</v>
      </c>
      <c r="AA33" s="98">
        <v>0</v>
      </c>
      <c r="AB33" s="98" t="s">
        <v>194</v>
      </c>
      <c r="AC33" s="34"/>
      <c r="AD33" s="12"/>
      <c r="AE33" s="11"/>
      <c r="AF33" s="12"/>
      <c r="AG33" s="8"/>
      <c r="AH33" s="13"/>
      <c r="AI33" s="8"/>
      <c r="AJ33" s="13"/>
      <c r="AK33" s="8"/>
      <c r="AL33" s="8"/>
    </row>
    <row r="34" spans="1:38" ht="15.75" customHeight="1">
      <c r="A34" s="40"/>
      <c r="B34" s="178"/>
      <c r="C34" s="178"/>
      <c r="D34" s="178"/>
      <c r="E34" s="178"/>
      <c r="F34" s="178"/>
      <c r="G34" s="178"/>
      <c r="H34" s="178"/>
      <c r="I34" s="178"/>
      <c r="J34" s="178"/>
      <c r="N34" s="1">
        <v>390</v>
      </c>
      <c r="O34" s="17"/>
      <c r="P34" s="70">
        <v>1</v>
      </c>
      <c r="Q34" s="43">
        <v>0.27083333333333331</v>
      </c>
      <c r="R34" s="70">
        <v>1</v>
      </c>
      <c r="S34" s="70" t="s">
        <v>195</v>
      </c>
      <c r="T34" s="98">
        <v>1</v>
      </c>
      <c r="U34" s="98" t="s">
        <v>195</v>
      </c>
      <c r="V34" s="57"/>
      <c r="W34" s="54">
        <v>2</v>
      </c>
      <c r="X34" s="44">
        <v>0.27083333333333331</v>
      </c>
      <c r="Y34" s="70">
        <v>0</v>
      </c>
      <c r="Z34" s="70" t="s">
        <v>194</v>
      </c>
      <c r="AA34" s="98">
        <v>0</v>
      </c>
      <c r="AB34" s="98" t="s">
        <v>194</v>
      </c>
      <c r="AC34" s="34"/>
      <c r="AD34" s="12"/>
      <c r="AE34" s="11"/>
      <c r="AF34" s="12"/>
      <c r="AG34" s="8"/>
      <c r="AH34" s="13"/>
      <c r="AI34" s="8"/>
      <c r="AJ34" s="13"/>
      <c r="AK34" s="8"/>
      <c r="AL34" s="8"/>
    </row>
    <row r="35" spans="1:38" ht="15.75" customHeight="1">
      <c r="A35" s="40"/>
      <c r="B35" s="190" t="s">
        <v>65</v>
      </c>
      <c r="C35" s="190"/>
      <c r="D35" s="190"/>
      <c r="E35" s="189">
        <f t="array" ref="E35">ROUND(MAX(IF(G79:G197=0,H79:H197)),2)</f>
        <v>4.3</v>
      </c>
      <c r="F35" s="40"/>
      <c r="G35" s="40"/>
      <c r="H35" s="40"/>
      <c r="I35" s="40"/>
      <c r="N35" s="1">
        <v>420</v>
      </c>
      <c r="O35" s="17"/>
      <c r="P35" s="70">
        <v>1</v>
      </c>
      <c r="Q35" s="43">
        <v>0.29166666666666669</v>
      </c>
      <c r="R35" s="70">
        <v>3</v>
      </c>
      <c r="S35" s="70">
        <v>10</v>
      </c>
      <c r="T35" s="98">
        <v>3</v>
      </c>
      <c r="U35" s="98">
        <v>10</v>
      </c>
      <c r="V35" s="57"/>
      <c r="W35" s="54">
        <v>2</v>
      </c>
      <c r="X35" s="44">
        <v>0.29166666666666669</v>
      </c>
      <c r="Y35" s="70">
        <v>1</v>
      </c>
      <c r="Z35" s="70" t="s">
        <v>195</v>
      </c>
      <c r="AA35" s="98">
        <v>1</v>
      </c>
      <c r="AB35" s="98" t="s">
        <v>195</v>
      </c>
      <c r="AC35" s="34"/>
      <c r="AD35" s="12"/>
      <c r="AE35" s="11"/>
      <c r="AF35" s="12"/>
      <c r="AG35" s="8"/>
      <c r="AH35" s="13"/>
      <c r="AI35" s="8"/>
      <c r="AJ35" s="13"/>
      <c r="AK35" s="8"/>
      <c r="AL35" s="8"/>
    </row>
    <row r="36" spans="1:38" ht="15.75" customHeight="1">
      <c r="A36" s="40"/>
      <c r="B36" s="190"/>
      <c r="C36" s="190"/>
      <c r="D36" s="190"/>
      <c r="E36" s="189"/>
      <c r="F36" s="40"/>
      <c r="G36" s="40"/>
      <c r="H36" s="40"/>
      <c r="I36" s="40"/>
      <c r="N36" s="1">
        <v>450</v>
      </c>
      <c r="P36" s="25">
        <v>1</v>
      </c>
      <c r="Q36" s="27">
        <v>0.3125</v>
      </c>
      <c r="R36" s="70">
        <v>3</v>
      </c>
      <c r="S36" s="70">
        <v>10</v>
      </c>
      <c r="T36" s="98">
        <v>3</v>
      </c>
      <c r="U36" s="98">
        <v>10</v>
      </c>
      <c r="V36" s="47"/>
      <c r="W36" s="28">
        <v>2</v>
      </c>
      <c r="X36" s="21">
        <v>0.3125</v>
      </c>
      <c r="Y36" s="70">
        <v>1</v>
      </c>
      <c r="Z36" s="70" t="s">
        <v>195</v>
      </c>
      <c r="AA36" s="98">
        <v>1</v>
      </c>
      <c r="AB36" s="98" t="s">
        <v>195</v>
      </c>
      <c r="AD36" s="8"/>
      <c r="AE36" s="8"/>
      <c r="AF36" s="8"/>
      <c r="AG36" s="8"/>
      <c r="AH36" s="9"/>
      <c r="AI36" s="8"/>
      <c r="AJ36" s="8"/>
      <c r="AK36" s="8"/>
      <c r="AL36" s="8"/>
    </row>
    <row r="37" spans="1:38" ht="15.75" customHeight="1">
      <c r="B37" s="190" t="s">
        <v>66</v>
      </c>
      <c r="C37" s="190"/>
      <c r="D37" s="190"/>
      <c r="E37" s="189">
        <f t="array" ref="E37">ROUND(MAX(IF(G79:G197=1,H79:H197)),2)</f>
        <v>5.17</v>
      </c>
      <c r="F37" s="40"/>
      <c r="G37" s="40"/>
      <c r="H37" s="40"/>
      <c r="I37" s="40"/>
      <c r="N37" s="1">
        <v>480</v>
      </c>
      <c r="P37" s="25">
        <v>1</v>
      </c>
      <c r="Q37" s="27">
        <v>0.33333333333333331</v>
      </c>
      <c r="R37" s="70">
        <v>3</v>
      </c>
      <c r="S37" s="70">
        <v>10</v>
      </c>
      <c r="T37" s="98">
        <v>3</v>
      </c>
      <c r="U37" s="98">
        <v>10</v>
      </c>
      <c r="V37" s="47"/>
      <c r="W37" s="28">
        <v>2</v>
      </c>
      <c r="X37" s="21">
        <v>0.33333333333333331</v>
      </c>
      <c r="Y37" s="70">
        <v>1</v>
      </c>
      <c r="Z37" s="70" t="s">
        <v>195</v>
      </c>
      <c r="AA37" s="98">
        <v>1</v>
      </c>
      <c r="AB37" s="98" t="s">
        <v>195</v>
      </c>
    </row>
    <row r="38" spans="1:38" ht="15.75" customHeight="1">
      <c r="A38" s="40"/>
      <c r="B38" s="190"/>
      <c r="C38" s="190"/>
      <c r="D38" s="190"/>
      <c r="E38" s="189"/>
      <c r="F38" s="41"/>
      <c r="G38" s="41"/>
      <c r="H38" s="41"/>
      <c r="I38" s="41"/>
      <c r="N38" s="1">
        <v>510</v>
      </c>
      <c r="P38" s="25">
        <v>1</v>
      </c>
      <c r="Q38" s="27">
        <v>0.35416666666666669</v>
      </c>
      <c r="R38" s="70">
        <v>3</v>
      </c>
      <c r="S38" s="70">
        <v>10</v>
      </c>
      <c r="T38" s="98">
        <v>3</v>
      </c>
      <c r="U38" s="98">
        <v>10</v>
      </c>
      <c r="V38" s="47"/>
      <c r="W38" s="28">
        <v>2</v>
      </c>
      <c r="X38" s="21">
        <v>0.35416666666666669</v>
      </c>
      <c r="Y38" s="70">
        <v>1</v>
      </c>
      <c r="Z38" s="70" t="s">
        <v>195</v>
      </c>
      <c r="AA38" s="98">
        <v>1</v>
      </c>
      <c r="AB38" s="98" t="s">
        <v>195</v>
      </c>
    </row>
    <row r="39" spans="1:38" ht="15.75" customHeight="1">
      <c r="A39" s="40"/>
      <c r="B39" s="188" t="s">
        <v>67</v>
      </c>
      <c r="C39" s="188"/>
      <c r="D39" s="188"/>
      <c r="E39" s="189">
        <f>SUM(E35:E38)</f>
        <v>9.4699999999999989</v>
      </c>
      <c r="F39" s="40"/>
      <c r="G39" s="40"/>
      <c r="H39" s="40"/>
      <c r="I39" s="40"/>
      <c r="N39" s="1">
        <v>540</v>
      </c>
      <c r="P39" s="25">
        <v>1</v>
      </c>
      <c r="Q39" s="27">
        <v>0.375</v>
      </c>
      <c r="R39" s="70">
        <v>3</v>
      </c>
      <c r="S39" s="70">
        <v>10</v>
      </c>
      <c r="T39" s="98">
        <v>3</v>
      </c>
      <c r="U39" s="98">
        <v>10</v>
      </c>
      <c r="V39" s="47"/>
      <c r="W39" s="28">
        <v>2</v>
      </c>
      <c r="X39" s="21">
        <v>0.375</v>
      </c>
      <c r="Y39" s="70">
        <v>1</v>
      </c>
      <c r="Z39" s="70" t="s">
        <v>195</v>
      </c>
      <c r="AA39" s="98">
        <v>1</v>
      </c>
      <c r="AB39" s="98" t="s">
        <v>195</v>
      </c>
    </row>
    <row r="40" spans="1:38" ht="15.75" customHeight="1">
      <c r="A40" s="40"/>
      <c r="B40" s="188"/>
      <c r="C40" s="188"/>
      <c r="D40" s="188"/>
      <c r="E40" s="189"/>
      <c r="F40" s="40"/>
      <c r="G40" s="40"/>
      <c r="H40" s="40"/>
      <c r="I40" s="40"/>
      <c r="L40" s="8"/>
      <c r="N40" s="1">
        <v>570</v>
      </c>
      <c r="P40" s="25">
        <v>1</v>
      </c>
      <c r="Q40" s="27">
        <v>0.39583333333333331</v>
      </c>
      <c r="R40" s="70">
        <v>2</v>
      </c>
      <c r="S40" s="70" t="s">
        <v>198</v>
      </c>
      <c r="T40" s="98">
        <v>2</v>
      </c>
      <c r="U40" s="98" t="s">
        <v>198</v>
      </c>
      <c r="V40" s="47"/>
      <c r="W40" s="28">
        <v>2</v>
      </c>
      <c r="X40" s="21">
        <v>0.39583333333333331</v>
      </c>
      <c r="Y40" s="70">
        <v>1</v>
      </c>
      <c r="Z40" s="70" t="s">
        <v>195</v>
      </c>
      <c r="AA40" s="98">
        <v>1</v>
      </c>
      <c r="AB40" s="98" t="s">
        <v>195</v>
      </c>
    </row>
    <row r="41" spans="1:38" ht="15.75" customHeight="1">
      <c r="A41" s="40"/>
      <c r="B41" s="188"/>
      <c r="C41" s="188"/>
      <c r="D41" s="188"/>
      <c r="E41" s="191"/>
      <c r="F41" s="42"/>
      <c r="G41" s="42"/>
      <c r="H41" s="42"/>
      <c r="I41" s="42"/>
      <c r="N41" s="1">
        <v>600</v>
      </c>
      <c r="P41" s="25">
        <v>1</v>
      </c>
      <c r="Q41" s="27">
        <v>0.41666666666666669</v>
      </c>
      <c r="R41" s="70">
        <v>1</v>
      </c>
      <c r="S41" s="70" t="s">
        <v>198</v>
      </c>
      <c r="T41" s="98">
        <v>1</v>
      </c>
      <c r="U41" s="98" t="s">
        <v>198</v>
      </c>
      <c r="V41" s="47"/>
      <c r="W41" s="28">
        <v>2</v>
      </c>
      <c r="X41" s="21">
        <v>0.41666666666666669</v>
      </c>
      <c r="Y41" s="70">
        <v>2</v>
      </c>
      <c r="Z41" s="70" t="s">
        <v>206</v>
      </c>
      <c r="AA41" s="98">
        <v>2</v>
      </c>
      <c r="AB41" s="98" t="s">
        <v>206</v>
      </c>
    </row>
    <row r="42" spans="1:38" ht="15.75" customHeight="1">
      <c r="A42" s="40"/>
      <c r="B42" s="188"/>
      <c r="C42" s="188"/>
      <c r="D42" s="188"/>
      <c r="E42" s="191"/>
      <c r="F42" s="40"/>
      <c r="G42" s="40"/>
      <c r="H42" s="40"/>
      <c r="I42" s="40"/>
      <c r="N42" s="1">
        <v>630</v>
      </c>
      <c r="P42" s="25">
        <v>1</v>
      </c>
      <c r="Q42" s="27">
        <v>0.4375</v>
      </c>
      <c r="R42" s="70">
        <v>2</v>
      </c>
      <c r="S42" s="70" t="s">
        <v>198</v>
      </c>
      <c r="T42" s="98">
        <v>2</v>
      </c>
      <c r="U42" s="98" t="s">
        <v>198</v>
      </c>
      <c r="V42" s="47"/>
      <c r="W42" s="28">
        <v>2</v>
      </c>
      <c r="X42" s="21">
        <v>0.4375</v>
      </c>
      <c r="Y42" s="70">
        <v>1</v>
      </c>
      <c r="Z42" s="70" t="s">
        <v>206</v>
      </c>
      <c r="AA42" s="98">
        <v>1</v>
      </c>
      <c r="AB42" s="98" t="s">
        <v>206</v>
      </c>
    </row>
    <row r="43" spans="1:38" ht="15.75" customHeight="1">
      <c r="A43" s="40"/>
      <c r="B43" s="40"/>
      <c r="C43" s="40"/>
      <c r="D43" s="40"/>
      <c r="E43" s="40"/>
      <c r="F43" s="40"/>
      <c r="G43" s="40"/>
      <c r="H43" s="40"/>
      <c r="I43" s="40"/>
      <c r="N43" s="1">
        <v>660</v>
      </c>
      <c r="P43" s="25">
        <v>1</v>
      </c>
      <c r="Q43" s="27">
        <v>0.45833333333333298</v>
      </c>
      <c r="R43" s="70">
        <v>1</v>
      </c>
      <c r="S43" s="70" t="s">
        <v>198</v>
      </c>
      <c r="T43" s="98">
        <v>1</v>
      </c>
      <c r="U43" s="98" t="s">
        <v>198</v>
      </c>
      <c r="V43" s="47"/>
      <c r="W43" s="28">
        <v>2</v>
      </c>
      <c r="X43" s="21">
        <v>0.45833333333333298</v>
      </c>
      <c r="Y43" s="70">
        <v>2</v>
      </c>
      <c r="Z43" s="70" t="s">
        <v>206</v>
      </c>
      <c r="AA43" s="98">
        <v>2</v>
      </c>
      <c r="AB43" s="98" t="s">
        <v>206</v>
      </c>
    </row>
    <row r="44" spans="1:38" ht="15.75" customHeight="1">
      <c r="A44" s="40"/>
      <c r="B44" s="40"/>
      <c r="C44" s="40"/>
      <c r="D44" s="40"/>
      <c r="E44" s="40"/>
      <c r="F44" s="40"/>
      <c r="G44" s="40"/>
      <c r="H44" s="40"/>
      <c r="I44" s="40"/>
      <c r="N44" s="1">
        <v>690</v>
      </c>
      <c r="P44" s="25">
        <v>1</v>
      </c>
      <c r="Q44" s="27">
        <v>0.47916666666666702</v>
      </c>
      <c r="R44" s="70">
        <v>2</v>
      </c>
      <c r="S44" s="70" t="s">
        <v>198</v>
      </c>
      <c r="T44" s="98">
        <v>2</v>
      </c>
      <c r="U44" s="98" t="s">
        <v>198</v>
      </c>
      <c r="V44" s="47"/>
      <c r="W44" s="28">
        <v>2</v>
      </c>
      <c r="X44" s="21">
        <v>0.47916666666666702</v>
      </c>
      <c r="Y44" s="70">
        <v>2</v>
      </c>
      <c r="Z44" s="70" t="s">
        <v>206</v>
      </c>
      <c r="AA44" s="98">
        <v>2</v>
      </c>
      <c r="AB44" s="98" t="s">
        <v>206</v>
      </c>
    </row>
    <row r="45" spans="1:38" ht="15.75" customHeight="1">
      <c r="A45" s="40"/>
      <c r="B45" s="40"/>
      <c r="C45" s="40"/>
      <c r="D45" s="40"/>
      <c r="E45" s="40"/>
      <c r="F45" s="40"/>
      <c r="G45" s="40"/>
      <c r="H45" s="40"/>
      <c r="I45" s="40"/>
      <c r="N45" s="1">
        <v>720</v>
      </c>
      <c r="P45" s="25">
        <v>1</v>
      </c>
      <c r="Q45" s="27">
        <v>0.5</v>
      </c>
      <c r="R45" s="70">
        <v>1</v>
      </c>
      <c r="S45" s="70" t="s">
        <v>198</v>
      </c>
      <c r="T45" s="98">
        <v>1</v>
      </c>
      <c r="U45" s="98" t="s">
        <v>198</v>
      </c>
      <c r="V45" s="47"/>
      <c r="W45" s="28">
        <v>2</v>
      </c>
      <c r="X45" s="21">
        <v>0.5</v>
      </c>
      <c r="Y45" s="70">
        <v>2</v>
      </c>
      <c r="Z45" s="70" t="s">
        <v>206</v>
      </c>
      <c r="AA45" s="98">
        <v>2</v>
      </c>
      <c r="AB45" s="98" t="s">
        <v>206</v>
      </c>
    </row>
    <row r="46" spans="1:38" ht="15.75" customHeight="1">
      <c r="A46" s="40"/>
      <c r="B46" s="40"/>
      <c r="C46" s="40"/>
      <c r="D46" s="40"/>
      <c r="E46" s="40"/>
      <c r="F46" s="40"/>
      <c r="G46" s="40"/>
      <c r="H46" s="40"/>
      <c r="I46" s="40"/>
      <c r="N46" s="1">
        <v>750</v>
      </c>
      <c r="P46" s="25">
        <v>1</v>
      </c>
      <c r="Q46" s="27">
        <v>0.52083333333333337</v>
      </c>
      <c r="R46" s="70">
        <v>2</v>
      </c>
      <c r="S46" s="70" t="s">
        <v>198</v>
      </c>
      <c r="T46" s="98">
        <v>2</v>
      </c>
      <c r="U46" s="98" t="s">
        <v>198</v>
      </c>
      <c r="V46" s="47"/>
      <c r="W46" s="28">
        <v>2</v>
      </c>
      <c r="X46" s="21">
        <v>0.52083333333333337</v>
      </c>
      <c r="Y46" s="70">
        <v>2</v>
      </c>
      <c r="Z46" s="70" t="s">
        <v>206</v>
      </c>
      <c r="AA46" s="98">
        <v>2</v>
      </c>
      <c r="AB46" s="98" t="s">
        <v>206</v>
      </c>
    </row>
    <row r="47" spans="1:38" ht="15.75" customHeight="1">
      <c r="A47" s="40"/>
      <c r="B47" s="40"/>
      <c r="C47" s="40"/>
      <c r="D47" s="40"/>
      <c r="E47" s="40"/>
      <c r="F47" s="40"/>
      <c r="G47" s="40"/>
      <c r="H47" s="40"/>
      <c r="I47" s="40"/>
      <c r="N47" s="1">
        <v>780</v>
      </c>
      <c r="P47" s="25">
        <v>1</v>
      </c>
      <c r="Q47" s="27">
        <v>0.54166666666666663</v>
      </c>
      <c r="R47" s="70">
        <v>1</v>
      </c>
      <c r="S47" s="70" t="s">
        <v>198</v>
      </c>
      <c r="T47" s="98">
        <v>1</v>
      </c>
      <c r="U47" s="98" t="s">
        <v>198</v>
      </c>
      <c r="V47" s="47"/>
      <c r="W47" s="28">
        <v>2</v>
      </c>
      <c r="X47" s="21">
        <v>0.54166666666666663</v>
      </c>
      <c r="Y47" s="70">
        <v>1</v>
      </c>
      <c r="Z47" s="70" t="s">
        <v>206</v>
      </c>
      <c r="AA47" s="98">
        <v>1</v>
      </c>
      <c r="AB47" s="98" t="s">
        <v>206</v>
      </c>
    </row>
    <row r="48" spans="1:38" ht="15.75" customHeight="1">
      <c r="A48" s="40"/>
      <c r="B48" s="40"/>
      <c r="C48" s="40"/>
      <c r="D48" s="40"/>
      <c r="E48" s="40"/>
      <c r="F48" s="40"/>
      <c r="G48" s="40"/>
      <c r="H48" s="40"/>
      <c r="I48" s="40"/>
      <c r="N48" s="1">
        <v>810</v>
      </c>
      <c r="P48" s="25">
        <v>1</v>
      </c>
      <c r="Q48" s="27">
        <v>0.5625</v>
      </c>
      <c r="R48" s="70">
        <v>2</v>
      </c>
      <c r="S48" s="70" t="s">
        <v>198</v>
      </c>
      <c r="T48" s="98">
        <v>2</v>
      </c>
      <c r="U48" s="98" t="s">
        <v>198</v>
      </c>
      <c r="V48" s="47"/>
      <c r="W48" s="28">
        <v>2</v>
      </c>
      <c r="X48" s="21">
        <v>0.5625</v>
      </c>
      <c r="Y48" s="70">
        <v>2</v>
      </c>
      <c r="Z48" s="70" t="s">
        <v>206</v>
      </c>
      <c r="AA48" s="98">
        <v>2</v>
      </c>
      <c r="AB48" s="98" t="s">
        <v>206</v>
      </c>
    </row>
    <row r="49" spans="1:34" ht="15.75" customHeight="1">
      <c r="A49" s="40"/>
      <c r="B49" s="40"/>
      <c r="C49" s="40"/>
      <c r="D49" s="40"/>
      <c r="E49" s="40"/>
      <c r="F49" s="40"/>
      <c r="G49" s="40"/>
      <c r="H49" s="40"/>
      <c r="I49" s="40"/>
      <c r="N49" s="1">
        <v>840</v>
      </c>
      <c r="P49" s="25">
        <v>1</v>
      </c>
      <c r="Q49" s="27">
        <v>0.58333333333333337</v>
      </c>
      <c r="R49" s="70">
        <v>1</v>
      </c>
      <c r="S49" s="70" t="s">
        <v>198</v>
      </c>
      <c r="T49" s="98">
        <v>1</v>
      </c>
      <c r="U49" s="98" t="s">
        <v>198</v>
      </c>
      <c r="V49" s="47"/>
      <c r="W49" s="28">
        <v>2</v>
      </c>
      <c r="X49" s="21">
        <v>0.58333333333333337</v>
      </c>
      <c r="Y49" s="70">
        <v>2</v>
      </c>
      <c r="Z49" s="70" t="s">
        <v>206</v>
      </c>
      <c r="AA49" s="98">
        <v>2</v>
      </c>
      <c r="AB49" s="98" t="s">
        <v>206</v>
      </c>
      <c r="AH49" s="1"/>
    </row>
    <row r="50" spans="1:34" ht="15.75" customHeight="1">
      <c r="A50" s="40"/>
      <c r="B50" s="40"/>
      <c r="C50" s="40"/>
      <c r="D50" s="40"/>
      <c r="E50" s="40"/>
      <c r="F50" s="40"/>
      <c r="G50" s="40"/>
      <c r="H50" s="40"/>
      <c r="I50" s="40"/>
      <c r="N50" s="1">
        <v>870</v>
      </c>
      <c r="P50" s="25">
        <v>1</v>
      </c>
      <c r="Q50" s="27">
        <v>0.60416666666666663</v>
      </c>
      <c r="R50" s="70">
        <v>2</v>
      </c>
      <c r="S50" s="70" t="s">
        <v>198</v>
      </c>
      <c r="T50" s="98">
        <v>2</v>
      </c>
      <c r="U50" s="98" t="s">
        <v>198</v>
      </c>
      <c r="V50" s="47"/>
      <c r="W50" s="28">
        <v>2</v>
      </c>
      <c r="X50" s="21">
        <v>0.60416666666666663</v>
      </c>
      <c r="Y50" s="70">
        <v>2</v>
      </c>
      <c r="Z50" s="70" t="s">
        <v>206</v>
      </c>
      <c r="AA50" s="98">
        <v>2</v>
      </c>
      <c r="AB50" s="98" t="s">
        <v>206</v>
      </c>
      <c r="AH50" s="1"/>
    </row>
    <row r="51" spans="1:34" ht="15.75" customHeight="1">
      <c r="A51" s="40"/>
      <c r="B51" s="40"/>
      <c r="C51" s="40"/>
      <c r="D51" s="40"/>
      <c r="E51" s="40"/>
      <c r="F51" s="40"/>
      <c r="G51" s="40"/>
      <c r="H51" s="40"/>
      <c r="I51" s="40"/>
      <c r="N51" s="1">
        <v>900</v>
      </c>
      <c r="P51" s="25">
        <v>1</v>
      </c>
      <c r="Q51" s="27">
        <v>0.625</v>
      </c>
      <c r="R51" s="70">
        <v>1</v>
      </c>
      <c r="S51" s="70" t="s">
        <v>198</v>
      </c>
      <c r="T51" s="98">
        <v>1</v>
      </c>
      <c r="U51" s="98" t="s">
        <v>198</v>
      </c>
      <c r="V51" s="47"/>
      <c r="W51" s="28">
        <v>2</v>
      </c>
      <c r="X51" s="21">
        <v>0.625</v>
      </c>
      <c r="Y51" s="70">
        <v>2</v>
      </c>
      <c r="Z51" s="70" t="s">
        <v>206</v>
      </c>
      <c r="AA51" s="98">
        <v>2</v>
      </c>
      <c r="AB51" s="98" t="s">
        <v>206</v>
      </c>
      <c r="AH51" s="1"/>
    </row>
    <row r="52" spans="1:34" ht="15.75" customHeight="1">
      <c r="A52" s="40"/>
      <c r="B52" s="40"/>
      <c r="C52" s="40"/>
      <c r="D52" s="40"/>
      <c r="E52" s="40"/>
      <c r="F52" s="40"/>
      <c r="G52" s="40"/>
      <c r="H52" s="40"/>
      <c r="I52" s="40"/>
      <c r="N52" s="1">
        <v>930</v>
      </c>
      <c r="P52" s="25">
        <v>1</v>
      </c>
      <c r="Q52" s="27">
        <v>0.64583333333333337</v>
      </c>
      <c r="R52" s="70">
        <v>2</v>
      </c>
      <c r="S52" s="70" t="s">
        <v>198</v>
      </c>
      <c r="T52" s="98">
        <v>2</v>
      </c>
      <c r="U52" s="98" t="s">
        <v>198</v>
      </c>
      <c r="V52" s="47"/>
      <c r="W52" s="28">
        <v>2</v>
      </c>
      <c r="X52" s="21">
        <v>0.64583333333333337</v>
      </c>
      <c r="Y52" s="70">
        <v>1</v>
      </c>
      <c r="Z52" s="70" t="s">
        <v>206</v>
      </c>
      <c r="AA52" s="98">
        <v>1</v>
      </c>
      <c r="AB52" s="98" t="s">
        <v>206</v>
      </c>
      <c r="AH52" s="1"/>
    </row>
    <row r="53" spans="1:34" ht="15.75" customHeight="1">
      <c r="A53" s="40"/>
      <c r="B53" s="40"/>
      <c r="C53" s="40"/>
      <c r="D53" s="40"/>
      <c r="E53" s="40"/>
      <c r="F53" s="40"/>
      <c r="G53" s="40"/>
      <c r="H53" s="40"/>
      <c r="I53" s="40"/>
      <c r="N53" s="1">
        <v>960</v>
      </c>
      <c r="P53" s="25">
        <v>1</v>
      </c>
      <c r="Q53" s="27">
        <v>0.66666666666666663</v>
      </c>
      <c r="R53" s="70">
        <v>2</v>
      </c>
      <c r="S53" s="70" t="s">
        <v>203</v>
      </c>
      <c r="T53" s="98">
        <v>2</v>
      </c>
      <c r="U53" s="98" t="s">
        <v>203</v>
      </c>
      <c r="V53" s="47"/>
      <c r="W53" s="28">
        <v>2</v>
      </c>
      <c r="X53" s="21">
        <v>0.66666666666666663</v>
      </c>
      <c r="Y53" s="70">
        <v>2</v>
      </c>
      <c r="Z53" s="70" t="s">
        <v>206</v>
      </c>
      <c r="AA53" s="98">
        <v>2</v>
      </c>
      <c r="AB53" s="98" t="s">
        <v>206</v>
      </c>
      <c r="AH53" s="1"/>
    </row>
    <row r="54" spans="1:34" ht="15.75" customHeight="1">
      <c r="A54" s="40"/>
      <c r="B54" s="40"/>
      <c r="C54" s="40"/>
      <c r="D54" s="40"/>
      <c r="E54" s="40"/>
      <c r="F54" s="40"/>
      <c r="G54" s="40"/>
      <c r="H54" s="40"/>
      <c r="I54" s="40"/>
      <c r="N54" s="1">
        <v>990</v>
      </c>
      <c r="P54" s="25">
        <v>1</v>
      </c>
      <c r="Q54" s="27">
        <v>0.6875</v>
      </c>
      <c r="R54" s="70">
        <v>2</v>
      </c>
      <c r="S54" s="70" t="s">
        <v>203</v>
      </c>
      <c r="T54" s="98">
        <v>2</v>
      </c>
      <c r="U54" s="98" t="s">
        <v>203</v>
      </c>
      <c r="V54" s="47"/>
      <c r="W54" s="28">
        <v>2</v>
      </c>
      <c r="X54" s="21">
        <v>0.6875</v>
      </c>
      <c r="Y54" s="70">
        <v>2</v>
      </c>
      <c r="Z54" s="70" t="s">
        <v>206</v>
      </c>
      <c r="AA54" s="98">
        <v>2</v>
      </c>
      <c r="AB54" s="98" t="s">
        <v>206</v>
      </c>
      <c r="AH54" s="1"/>
    </row>
    <row r="55" spans="1:34" ht="15.75" customHeight="1">
      <c r="A55" s="40"/>
      <c r="B55" s="40"/>
      <c r="C55" s="40"/>
      <c r="D55" s="40"/>
      <c r="E55" s="40"/>
      <c r="F55" s="40"/>
      <c r="G55" s="40"/>
      <c r="H55" s="40"/>
      <c r="I55" s="40"/>
      <c r="N55" s="1">
        <v>1020</v>
      </c>
      <c r="P55" s="25">
        <v>1</v>
      </c>
      <c r="Q55" s="27">
        <v>0.70833333333333337</v>
      </c>
      <c r="R55" s="70">
        <v>3</v>
      </c>
      <c r="S55" s="70" t="s">
        <v>203</v>
      </c>
      <c r="T55" s="98">
        <v>3</v>
      </c>
      <c r="U55" s="98" t="s">
        <v>203</v>
      </c>
      <c r="V55" s="47"/>
      <c r="W55" s="28">
        <v>2</v>
      </c>
      <c r="X55" s="21">
        <v>0.70833333333333337</v>
      </c>
      <c r="Y55" s="70">
        <v>2</v>
      </c>
      <c r="Z55" s="70" t="s">
        <v>206</v>
      </c>
      <c r="AA55" s="98">
        <v>2</v>
      </c>
      <c r="AB55" s="98" t="s">
        <v>206</v>
      </c>
      <c r="AH55" s="1"/>
    </row>
    <row r="56" spans="1:34" ht="15.75" customHeight="1">
      <c r="A56" s="40"/>
      <c r="B56" s="40"/>
      <c r="C56" s="40"/>
      <c r="D56" s="40"/>
      <c r="E56" s="40"/>
      <c r="F56" s="40"/>
      <c r="G56" s="40"/>
      <c r="H56" s="40"/>
      <c r="I56" s="40"/>
      <c r="N56" s="1">
        <v>1050</v>
      </c>
      <c r="P56" s="25">
        <v>1</v>
      </c>
      <c r="Q56" s="27">
        <v>0.72916666666666663</v>
      </c>
      <c r="R56" s="70">
        <v>2</v>
      </c>
      <c r="S56" s="70" t="s">
        <v>203</v>
      </c>
      <c r="T56" s="98">
        <v>2</v>
      </c>
      <c r="U56" s="98" t="s">
        <v>203</v>
      </c>
      <c r="V56" s="47"/>
      <c r="W56" s="28">
        <v>2</v>
      </c>
      <c r="X56" s="21">
        <v>0.72916666666666663</v>
      </c>
      <c r="Y56" s="70">
        <v>2</v>
      </c>
      <c r="Z56" s="70" t="s">
        <v>206</v>
      </c>
      <c r="AA56" s="98">
        <v>2</v>
      </c>
      <c r="AB56" s="98" t="s">
        <v>206</v>
      </c>
      <c r="AH56" s="1"/>
    </row>
    <row r="57" spans="1:34" ht="15.75" customHeight="1">
      <c r="A57" s="40"/>
      <c r="B57" s="40"/>
      <c r="C57" s="40"/>
      <c r="D57" s="40"/>
      <c r="E57" s="40"/>
      <c r="F57" s="40"/>
      <c r="G57" s="40"/>
      <c r="H57" s="40"/>
      <c r="I57" s="40"/>
      <c r="N57" s="1">
        <v>1080</v>
      </c>
      <c r="P57" s="25">
        <v>1</v>
      </c>
      <c r="Q57" s="27">
        <v>0.75</v>
      </c>
      <c r="R57" s="70">
        <v>3</v>
      </c>
      <c r="S57" s="70" t="s">
        <v>203</v>
      </c>
      <c r="T57" s="98">
        <v>3</v>
      </c>
      <c r="U57" s="98" t="s">
        <v>203</v>
      </c>
      <c r="V57" s="47"/>
      <c r="W57" s="28">
        <v>2</v>
      </c>
      <c r="X57" s="21">
        <v>0.75</v>
      </c>
      <c r="Y57" s="70">
        <v>1</v>
      </c>
      <c r="Z57" s="70" t="s">
        <v>206</v>
      </c>
      <c r="AA57" s="98">
        <v>1</v>
      </c>
      <c r="AB57" s="98" t="s">
        <v>206</v>
      </c>
      <c r="AH57" s="1"/>
    </row>
    <row r="58" spans="1:34" ht="15.75" customHeight="1">
      <c r="A58" s="40"/>
      <c r="B58" s="40"/>
      <c r="C58" s="40"/>
      <c r="D58" s="40"/>
      <c r="E58" s="40"/>
      <c r="F58" s="40"/>
      <c r="G58" s="40"/>
      <c r="H58" s="40"/>
      <c r="I58" s="40"/>
      <c r="N58" s="1">
        <v>1110</v>
      </c>
      <c r="P58" s="25">
        <v>1</v>
      </c>
      <c r="Q58" s="27">
        <v>0.77083333333333337</v>
      </c>
      <c r="R58" s="70">
        <v>2</v>
      </c>
      <c r="S58" s="70" t="s">
        <v>203</v>
      </c>
      <c r="T58" s="98">
        <v>2</v>
      </c>
      <c r="U58" s="98" t="s">
        <v>203</v>
      </c>
      <c r="V58" s="47"/>
      <c r="W58" s="28">
        <v>2</v>
      </c>
      <c r="X58" s="21">
        <v>0.77083333333333337</v>
      </c>
      <c r="Y58" s="70">
        <v>2</v>
      </c>
      <c r="Z58" s="70" t="s">
        <v>206</v>
      </c>
      <c r="AA58" s="98">
        <v>2</v>
      </c>
      <c r="AB58" s="98" t="s">
        <v>206</v>
      </c>
      <c r="AH58" s="1"/>
    </row>
    <row r="59" spans="1:34" ht="15.75" customHeight="1">
      <c r="A59" s="40"/>
      <c r="B59" s="40"/>
      <c r="C59" s="40"/>
      <c r="D59" s="40"/>
      <c r="E59" s="40"/>
      <c r="F59" s="40"/>
      <c r="G59" s="40"/>
      <c r="H59" s="40"/>
      <c r="I59" s="40"/>
      <c r="N59" s="1">
        <v>1140</v>
      </c>
      <c r="P59" s="25">
        <v>1</v>
      </c>
      <c r="Q59" s="27">
        <v>0.79166666666666663</v>
      </c>
      <c r="R59" s="70">
        <v>1</v>
      </c>
      <c r="S59" s="70" t="s">
        <v>198</v>
      </c>
      <c r="T59" s="98">
        <v>1</v>
      </c>
      <c r="U59" s="98" t="s">
        <v>198</v>
      </c>
      <c r="V59" s="47"/>
      <c r="W59" s="28">
        <v>2</v>
      </c>
      <c r="X59" s="21">
        <v>0.79166666666666663</v>
      </c>
      <c r="Y59" s="70">
        <v>2</v>
      </c>
      <c r="Z59" s="70" t="s">
        <v>206</v>
      </c>
      <c r="AA59" s="98">
        <v>2</v>
      </c>
      <c r="AB59" s="98" t="s">
        <v>206</v>
      </c>
      <c r="AH59" s="1"/>
    </row>
    <row r="60" spans="1:34" ht="15.75" customHeight="1">
      <c r="A60" s="40"/>
      <c r="B60" s="40"/>
      <c r="C60" s="40"/>
      <c r="D60" s="40"/>
      <c r="E60" s="41"/>
      <c r="F60" s="41"/>
      <c r="G60" s="41"/>
      <c r="H60" s="41"/>
      <c r="I60" s="41"/>
      <c r="N60" s="1">
        <v>1170</v>
      </c>
      <c r="P60" s="25">
        <v>1</v>
      </c>
      <c r="Q60" s="27">
        <v>0.8125</v>
      </c>
      <c r="R60" s="70">
        <v>2</v>
      </c>
      <c r="S60" s="70" t="s">
        <v>198</v>
      </c>
      <c r="T60" s="98">
        <v>2</v>
      </c>
      <c r="U60" s="98" t="s">
        <v>198</v>
      </c>
      <c r="V60" s="47"/>
      <c r="W60" s="28">
        <v>2</v>
      </c>
      <c r="X60" s="21">
        <v>0.8125</v>
      </c>
      <c r="Y60" s="70">
        <v>2</v>
      </c>
      <c r="Z60" s="70" t="s">
        <v>206</v>
      </c>
      <c r="AA60" s="98">
        <v>2</v>
      </c>
      <c r="AB60" s="98" t="s">
        <v>206</v>
      </c>
      <c r="AH60" s="1"/>
    </row>
    <row r="61" spans="1:34" ht="15.75" customHeight="1">
      <c r="A61" s="40"/>
      <c r="B61" s="40"/>
      <c r="C61" s="40"/>
      <c r="D61" s="40"/>
      <c r="E61" s="40"/>
      <c r="F61" s="40"/>
      <c r="G61" s="40"/>
      <c r="H61" s="40"/>
      <c r="I61" s="40"/>
      <c r="N61" s="1">
        <v>1200</v>
      </c>
      <c r="P61" s="25">
        <v>1</v>
      </c>
      <c r="Q61" s="27">
        <v>0.83333333333333337</v>
      </c>
      <c r="R61" s="70">
        <v>1</v>
      </c>
      <c r="S61" s="70" t="s">
        <v>195</v>
      </c>
      <c r="T61" s="98">
        <v>1</v>
      </c>
      <c r="U61" s="98" t="s">
        <v>195</v>
      </c>
      <c r="V61" s="47"/>
      <c r="W61" s="28">
        <v>2</v>
      </c>
      <c r="X61" s="21">
        <v>0.83333333333333337</v>
      </c>
      <c r="Y61" s="70">
        <v>1</v>
      </c>
      <c r="Z61" s="70" t="s">
        <v>195</v>
      </c>
      <c r="AA61" s="98">
        <v>1</v>
      </c>
      <c r="AB61" s="98" t="s">
        <v>195</v>
      </c>
      <c r="AH61" s="1"/>
    </row>
    <row r="62" spans="1:34" ht="15.75" customHeight="1">
      <c r="A62" s="40"/>
      <c r="B62" s="40"/>
      <c r="C62" s="40"/>
      <c r="D62" s="42"/>
      <c r="E62" s="42"/>
      <c r="F62" s="42"/>
      <c r="G62" s="42"/>
      <c r="H62" s="42"/>
      <c r="I62" s="42"/>
      <c r="N62" s="1">
        <v>1230</v>
      </c>
      <c r="P62" s="25">
        <v>1</v>
      </c>
      <c r="Q62" s="27">
        <v>0.85416666666666663</v>
      </c>
      <c r="R62" s="70">
        <v>1</v>
      </c>
      <c r="S62" s="70" t="s">
        <v>195</v>
      </c>
      <c r="T62" s="98">
        <v>1</v>
      </c>
      <c r="U62" s="98" t="s">
        <v>195</v>
      </c>
      <c r="V62" s="47"/>
      <c r="W62" s="28">
        <v>2</v>
      </c>
      <c r="X62" s="21">
        <v>0.85416666666666663</v>
      </c>
      <c r="Y62" s="70">
        <v>1</v>
      </c>
      <c r="Z62" s="70" t="s">
        <v>195</v>
      </c>
      <c r="AA62" s="98">
        <v>1</v>
      </c>
      <c r="AB62" s="98" t="s">
        <v>195</v>
      </c>
      <c r="AH62" s="1"/>
    </row>
    <row r="63" spans="1:34" ht="15.75" customHeight="1">
      <c r="A63" s="40"/>
      <c r="B63" s="40"/>
      <c r="C63" s="40"/>
      <c r="D63" s="41"/>
      <c r="E63" s="41"/>
      <c r="F63" s="41"/>
      <c r="G63" s="41"/>
      <c r="H63" s="41"/>
      <c r="I63" s="41"/>
      <c r="N63" s="1">
        <v>1260</v>
      </c>
      <c r="P63" s="25">
        <v>1</v>
      </c>
      <c r="Q63" s="27">
        <v>0.875</v>
      </c>
      <c r="R63" s="70">
        <v>1</v>
      </c>
      <c r="S63" s="70" t="s">
        <v>195</v>
      </c>
      <c r="T63" s="98">
        <v>1</v>
      </c>
      <c r="U63" s="98" t="s">
        <v>195</v>
      </c>
      <c r="V63" s="47"/>
      <c r="W63" s="28">
        <v>2</v>
      </c>
      <c r="X63" s="21">
        <v>0.875</v>
      </c>
      <c r="Y63" s="70">
        <v>1</v>
      </c>
      <c r="Z63" s="70" t="s">
        <v>195</v>
      </c>
      <c r="AA63" s="98">
        <v>1</v>
      </c>
      <c r="AB63" s="98" t="s">
        <v>195</v>
      </c>
      <c r="AH63" s="1"/>
    </row>
    <row r="64" spans="1:34" ht="15.75" customHeight="1">
      <c r="A64" s="40"/>
      <c r="B64" s="40"/>
      <c r="C64" s="40"/>
      <c r="D64" s="41"/>
      <c r="E64" s="41"/>
      <c r="F64" s="41"/>
      <c r="G64" s="41"/>
      <c r="H64" s="41"/>
      <c r="I64" s="41"/>
      <c r="N64" s="1">
        <v>1290</v>
      </c>
      <c r="P64" s="25">
        <v>1</v>
      </c>
      <c r="Q64" s="27">
        <v>0.89583333333333304</v>
      </c>
      <c r="R64" s="70">
        <v>1</v>
      </c>
      <c r="S64" s="70" t="s">
        <v>195</v>
      </c>
      <c r="T64" s="98">
        <v>1</v>
      </c>
      <c r="U64" s="98" t="s">
        <v>195</v>
      </c>
      <c r="V64" s="47"/>
      <c r="W64" s="28">
        <v>2</v>
      </c>
      <c r="X64" s="21">
        <v>0.89583333333333304</v>
      </c>
      <c r="Y64" s="70">
        <v>1</v>
      </c>
      <c r="Z64" s="70" t="s">
        <v>195</v>
      </c>
      <c r="AA64" s="98">
        <v>1</v>
      </c>
      <c r="AB64" s="98" t="s">
        <v>195</v>
      </c>
      <c r="AH64" s="1"/>
    </row>
    <row r="65" spans="1:34" ht="15.75" customHeight="1">
      <c r="A65" s="40"/>
      <c r="B65" s="40"/>
      <c r="C65" s="40"/>
      <c r="D65" s="40"/>
      <c r="E65" s="40"/>
      <c r="F65" s="40"/>
      <c r="G65" s="40"/>
      <c r="H65" s="40"/>
      <c r="I65" s="40"/>
      <c r="N65" s="1">
        <v>1320</v>
      </c>
      <c r="P65" s="25">
        <v>1</v>
      </c>
      <c r="Q65" s="27">
        <v>0.91666666666666663</v>
      </c>
      <c r="R65" s="70">
        <v>1</v>
      </c>
      <c r="S65" s="70" t="s">
        <v>195</v>
      </c>
      <c r="T65" s="98">
        <v>1</v>
      </c>
      <c r="U65" s="98" t="s">
        <v>195</v>
      </c>
      <c r="V65" s="47"/>
      <c r="W65" s="28">
        <v>2</v>
      </c>
      <c r="X65" s="21">
        <v>0.91666666666666663</v>
      </c>
      <c r="Y65" s="70">
        <v>1</v>
      </c>
      <c r="Z65" s="70" t="s">
        <v>195</v>
      </c>
      <c r="AA65" s="98">
        <v>1</v>
      </c>
      <c r="AB65" s="98" t="s">
        <v>195</v>
      </c>
      <c r="AH65" s="1"/>
    </row>
    <row r="66" spans="1:34" ht="15.75" customHeight="1">
      <c r="A66" s="40"/>
      <c r="B66" s="40"/>
      <c r="C66" s="40"/>
      <c r="D66" s="40"/>
      <c r="E66" s="40"/>
      <c r="F66" s="40"/>
      <c r="G66" s="40"/>
      <c r="H66" s="40"/>
      <c r="I66" s="40"/>
      <c r="N66" s="1">
        <v>1350</v>
      </c>
      <c r="P66" s="25">
        <v>1</v>
      </c>
      <c r="Q66" s="27">
        <v>0.9375</v>
      </c>
      <c r="R66" s="70">
        <v>1</v>
      </c>
      <c r="S66" s="70" t="s">
        <v>195</v>
      </c>
      <c r="T66" s="98">
        <v>1</v>
      </c>
      <c r="U66" s="98" t="s">
        <v>195</v>
      </c>
      <c r="V66" s="47"/>
      <c r="W66" s="28">
        <v>2</v>
      </c>
      <c r="X66" s="21">
        <v>0.9375</v>
      </c>
      <c r="Y66" s="70">
        <v>1</v>
      </c>
      <c r="Z66" s="70" t="s">
        <v>195</v>
      </c>
      <c r="AA66" s="98">
        <v>1</v>
      </c>
      <c r="AB66" s="98" t="s">
        <v>195</v>
      </c>
      <c r="AH66" s="1"/>
    </row>
    <row r="67" spans="1:34" ht="15.75" customHeight="1">
      <c r="A67" s="40"/>
      <c r="B67" s="40"/>
      <c r="C67" s="40"/>
      <c r="D67" s="40"/>
      <c r="E67" s="40"/>
      <c r="F67" s="40"/>
      <c r="G67" s="40"/>
      <c r="H67" s="40"/>
      <c r="I67" s="40"/>
      <c r="N67" s="1">
        <v>1380</v>
      </c>
      <c r="P67" s="25">
        <v>1</v>
      </c>
      <c r="Q67" s="27">
        <v>0.95833333333333337</v>
      </c>
      <c r="R67" s="70">
        <v>0</v>
      </c>
      <c r="S67" s="70" t="s">
        <v>194</v>
      </c>
      <c r="T67" s="98">
        <v>0</v>
      </c>
      <c r="U67" s="98" t="s">
        <v>194</v>
      </c>
      <c r="V67" s="47"/>
      <c r="W67" s="28">
        <v>2</v>
      </c>
      <c r="X67" s="21">
        <v>0.95833333333333337</v>
      </c>
      <c r="Y67" s="70">
        <v>0</v>
      </c>
      <c r="Z67" s="70" t="s">
        <v>194</v>
      </c>
      <c r="AA67" s="98">
        <v>0</v>
      </c>
      <c r="AB67" s="98" t="s">
        <v>194</v>
      </c>
      <c r="AH67" s="1"/>
    </row>
    <row r="68" spans="1:34" ht="15.75" customHeight="1">
      <c r="A68" s="40"/>
      <c r="B68" s="40"/>
      <c r="C68" s="40"/>
      <c r="D68" s="40"/>
      <c r="E68" s="40"/>
      <c r="F68" s="40"/>
      <c r="G68" s="40"/>
      <c r="H68" s="40"/>
      <c r="I68" s="40"/>
      <c r="N68" s="1">
        <v>1410</v>
      </c>
      <c r="P68" s="25">
        <v>1</v>
      </c>
      <c r="Q68" s="27">
        <v>0.97916666666666663</v>
      </c>
      <c r="R68" s="70">
        <v>0</v>
      </c>
      <c r="S68" s="70" t="s">
        <v>194</v>
      </c>
      <c r="T68" s="98">
        <v>0</v>
      </c>
      <c r="U68" s="98" t="s">
        <v>194</v>
      </c>
      <c r="V68" s="47"/>
      <c r="W68" s="28">
        <v>2</v>
      </c>
      <c r="X68" s="21">
        <v>0.97916666666666663</v>
      </c>
      <c r="Y68" s="70">
        <v>0</v>
      </c>
      <c r="Z68" s="70" t="s">
        <v>194</v>
      </c>
      <c r="AA68" s="98">
        <v>0</v>
      </c>
      <c r="AB68" s="98" t="s">
        <v>194</v>
      </c>
      <c r="AH68" s="1"/>
    </row>
    <row r="69" spans="1:34" ht="15.75" customHeight="1">
      <c r="A69" s="40"/>
      <c r="B69" s="40"/>
      <c r="C69" s="40"/>
      <c r="D69" s="40"/>
      <c r="E69" s="40"/>
      <c r="F69" s="40"/>
      <c r="G69" s="40"/>
      <c r="H69" s="40"/>
      <c r="I69" s="40"/>
      <c r="N69" s="1">
        <v>0</v>
      </c>
      <c r="P69" s="25">
        <v>1</v>
      </c>
      <c r="Q69" s="27">
        <v>0</v>
      </c>
      <c r="R69" s="70">
        <v>0</v>
      </c>
      <c r="S69" s="70" t="s">
        <v>194</v>
      </c>
      <c r="T69" s="98">
        <v>0</v>
      </c>
      <c r="U69" s="98" t="s">
        <v>194</v>
      </c>
      <c r="V69" s="47"/>
      <c r="W69" s="28">
        <v>2</v>
      </c>
      <c r="X69" s="21">
        <v>0</v>
      </c>
      <c r="Y69" s="70">
        <v>0</v>
      </c>
      <c r="Z69" s="70" t="s">
        <v>194</v>
      </c>
      <c r="AA69" s="98">
        <v>0</v>
      </c>
      <c r="AB69" s="98" t="s">
        <v>194</v>
      </c>
      <c r="AH69" s="1"/>
    </row>
    <row r="70" spans="1:34" ht="15.75" customHeight="1">
      <c r="D70" s="17"/>
      <c r="E70" s="17"/>
      <c r="F70" s="17"/>
      <c r="G70" s="17"/>
      <c r="H70" s="17"/>
      <c r="I70" s="17"/>
      <c r="N70" s="1">
        <v>30</v>
      </c>
      <c r="P70" s="25">
        <v>1</v>
      </c>
      <c r="Q70" s="27">
        <v>2.0833333333333332E-2</v>
      </c>
      <c r="R70" s="70">
        <v>0</v>
      </c>
      <c r="S70" s="70" t="s">
        <v>194</v>
      </c>
      <c r="T70" s="98">
        <v>0</v>
      </c>
      <c r="U70" s="98" t="s">
        <v>194</v>
      </c>
      <c r="V70" s="47"/>
      <c r="W70" s="28">
        <v>2</v>
      </c>
      <c r="X70" s="21">
        <v>2.0833333333333332E-2</v>
      </c>
      <c r="Y70" s="70">
        <v>0</v>
      </c>
      <c r="Z70" s="70" t="s">
        <v>194</v>
      </c>
      <c r="AA70" s="98">
        <v>0</v>
      </c>
      <c r="AB70" s="98" t="s">
        <v>194</v>
      </c>
      <c r="AH70" s="1"/>
    </row>
    <row r="71" spans="1:34" ht="15.75" customHeight="1">
      <c r="D71" s="17"/>
      <c r="E71" s="17"/>
      <c r="F71" s="17"/>
      <c r="G71" s="17"/>
      <c r="H71" s="17"/>
      <c r="I71" s="17"/>
      <c r="N71" s="1">
        <v>60</v>
      </c>
      <c r="P71" s="25">
        <v>1</v>
      </c>
      <c r="Q71" s="27">
        <v>4.1666666666666699E-2</v>
      </c>
      <c r="R71" s="70">
        <v>0</v>
      </c>
      <c r="S71" s="70" t="s">
        <v>194</v>
      </c>
      <c r="T71" s="98">
        <v>0</v>
      </c>
      <c r="U71" s="98" t="s">
        <v>194</v>
      </c>
      <c r="V71" s="47"/>
      <c r="W71" s="28">
        <v>2</v>
      </c>
      <c r="X71" s="21">
        <v>4.1666666666666699E-2</v>
      </c>
      <c r="Y71" s="70">
        <v>0</v>
      </c>
      <c r="Z71" s="70" t="s">
        <v>194</v>
      </c>
      <c r="AA71" s="98">
        <v>0</v>
      </c>
      <c r="AB71" s="98" t="s">
        <v>194</v>
      </c>
      <c r="AH71" s="1"/>
    </row>
    <row r="72" spans="1:34" ht="15.75" customHeight="1">
      <c r="N72" s="1">
        <v>90</v>
      </c>
      <c r="P72" s="25">
        <v>1</v>
      </c>
      <c r="Q72" s="27">
        <v>6.25E-2</v>
      </c>
      <c r="R72" s="70">
        <v>0</v>
      </c>
      <c r="S72" s="70" t="s">
        <v>194</v>
      </c>
      <c r="T72" s="98">
        <v>0</v>
      </c>
      <c r="U72" s="98" t="s">
        <v>194</v>
      </c>
      <c r="V72" s="47"/>
      <c r="W72" s="28">
        <v>2</v>
      </c>
      <c r="X72" s="21">
        <v>6.25E-2</v>
      </c>
      <c r="Y72" s="70">
        <v>0</v>
      </c>
      <c r="Z72" s="70" t="s">
        <v>194</v>
      </c>
      <c r="AA72" s="98">
        <v>0</v>
      </c>
      <c r="AB72" s="98" t="s">
        <v>194</v>
      </c>
      <c r="AH72" s="1"/>
    </row>
    <row r="73" spans="1:34" ht="15.75" customHeight="1">
      <c r="N73" s="1">
        <v>120</v>
      </c>
      <c r="P73" s="25">
        <v>1</v>
      </c>
      <c r="Q73" s="27">
        <v>8.3333333333333301E-2</v>
      </c>
      <c r="R73" s="70">
        <v>0</v>
      </c>
      <c r="S73" s="70" t="s">
        <v>194</v>
      </c>
      <c r="T73" s="98">
        <v>0</v>
      </c>
      <c r="U73" s="98" t="s">
        <v>194</v>
      </c>
      <c r="V73" s="47"/>
      <c r="W73" s="28">
        <v>2</v>
      </c>
      <c r="X73" s="27">
        <v>8.3333333333333301E-2</v>
      </c>
      <c r="Y73" s="70">
        <v>0</v>
      </c>
      <c r="Z73" s="70" t="s">
        <v>194</v>
      </c>
      <c r="AA73" s="98">
        <v>0</v>
      </c>
      <c r="AB73" s="98" t="s">
        <v>194</v>
      </c>
      <c r="AH73" s="1"/>
    </row>
    <row r="74" spans="1:34" ht="15.75" customHeight="1">
      <c r="N74" s="1">
        <v>150</v>
      </c>
      <c r="P74" s="25">
        <v>1</v>
      </c>
      <c r="Q74" s="27">
        <v>0.104166666666667</v>
      </c>
      <c r="R74" s="70">
        <v>0</v>
      </c>
      <c r="S74" s="70" t="s">
        <v>194</v>
      </c>
      <c r="T74" s="98">
        <v>0</v>
      </c>
      <c r="U74" s="98" t="s">
        <v>194</v>
      </c>
      <c r="V74" s="47"/>
      <c r="W74" s="28">
        <v>2</v>
      </c>
      <c r="X74" s="27">
        <v>0.104166666666667</v>
      </c>
      <c r="Y74" s="70">
        <v>0</v>
      </c>
      <c r="Z74" s="70" t="s">
        <v>194</v>
      </c>
      <c r="AA74" s="98">
        <v>0</v>
      </c>
      <c r="AB74" s="98" t="s">
        <v>194</v>
      </c>
      <c r="AH74" s="1"/>
    </row>
    <row r="75" spans="1:34" ht="15.75" customHeight="1">
      <c r="P75" s="200" t="s">
        <v>68</v>
      </c>
      <c r="Q75" s="201"/>
      <c r="R75" s="75">
        <f>SUM(R27:R74)</f>
        <v>59</v>
      </c>
      <c r="S75" s="75"/>
      <c r="T75" s="75">
        <f>SUM(T27:T74)</f>
        <v>59</v>
      </c>
      <c r="U75" s="75"/>
      <c r="V75" s="47"/>
      <c r="W75" s="200" t="s">
        <v>68</v>
      </c>
      <c r="X75" s="201"/>
      <c r="Y75" s="75">
        <f>SUM(Y27:Y74)</f>
        <v>48</v>
      </c>
      <c r="Z75" s="75"/>
      <c r="AA75" s="75">
        <f>SUM(AA27:AA74)</f>
        <v>48</v>
      </c>
      <c r="AB75" s="75"/>
      <c r="AH75" s="1"/>
    </row>
    <row r="76" spans="1:34" ht="15.75" customHeight="1">
      <c r="P76" s="29"/>
      <c r="Q76" s="30"/>
      <c r="R76" s="29"/>
      <c r="S76" s="31"/>
      <c r="T76" s="29"/>
      <c r="U76" s="31"/>
      <c r="V76" s="55"/>
      <c r="W76" s="46"/>
      <c r="X76" s="32"/>
      <c r="Y76" s="29"/>
      <c r="Z76" s="31"/>
      <c r="AA76" s="29"/>
      <c r="AB76" s="31"/>
      <c r="AH76" s="1"/>
    </row>
    <row r="77" spans="1:34" ht="15.75" customHeight="1">
      <c r="D77" s="166" t="s">
        <v>19</v>
      </c>
      <c r="E77" s="166"/>
      <c r="F77" s="166"/>
      <c r="G77" s="166"/>
      <c r="H77" s="166"/>
      <c r="I77" s="166"/>
      <c r="P77" s="29"/>
      <c r="Q77" s="30"/>
      <c r="R77" s="29"/>
      <c r="S77" s="31"/>
      <c r="T77" s="29"/>
      <c r="U77" s="31"/>
      <c r="V77" s="55"/>
      <c r="W77" s="46"/>
      <c r="X77" s="32"/>
      <c r="Y77" s="29"/>
      <c r="Z77" s="31"/>
      <c r="AA77" s="29"/>
      <c r="AB77" s="31"/>
      <c r="AH77" s="1"/>
    </row>
    <row r="78" spans="1:34" ht="15.75" customHeight="1">
      <c r="P78" s="29"/>
      <c r="Q78" s="30"/>
      <c r="R78" s="29"/>
      <c r="S78" s="31"/>
      <c r="T78" s="29"/>
      <c r="U78" s="31"/>
      <c r="V78" s="55"/>
      <c r="W78" s="46"/>
      <c r="X78" s="32"/>
      <c r="Y78" s="29"/>
      <c r="Z78" s="31"/>
      <c r="AA78" s="29"/>
      <c r="AB78" s="31"/>
      <c r="AH78" s="1"/>
    </row>
    <row r="79" spans="1:34" ht="15.75" customHeight="1">
      <c r="B79" s="192" t="s">
        <v>20</v>
      </c>
      <c r="C79" s="193" t="s">
        <v>13</v>
      </c>
      <c r="D79" s="196" t="s">
        <v>51</v>
      </c>
      <c r="E79" s="196" t="s">
        <v>21</v>
      </c>
      <c r="F79" s="196" t="s">
        <v>22</v>
      </c>
      <c r="G79" s="196" t="s">
        <v>56</v>
      </c>
      <c r="H79" s="196" t="s">
        <v>14</v>
      </c>
      <c r="I79" s="192" t="s">
        <v>15</v>
      </c>
      <c r="J79" s="192" t="s">
        <v>57</v>
      </c>
      <c r="P79" s="197" t="s">
        <v>24</v>
      </c>
      <c r="Q79" s="197" t="s">
        <v>10</v>
      </c>
      <c r="R79" s="186" t="s">
        <v>46</v>
      </c>
      <c r="S79" s="187"/>
      <c r="T79" s="186" t="s">
        <v>47</v>
      </c>
      <c r="U79" s="187"/>
      <c r="V79" s="55"/>
      <c r="W79" s="197" t="s">
        <v>24</v>
      </c>
      <c r="X79" s="197" t="s">
        <v>10</v>
      </c>
      <c r="Y79" s="186" t="s">
        <v>46</v>
      </c>
      <c r="Z79" s="187"/>
      <c r="AA79" s="186" t="s">
        <v>47</v>
      </c>
      <c r="AB79" s="187"/>
      <c r="AH79" s="1"/>
    </row>
    <row r="80" spans="1:34" ht="15.75" customHeight="1">
      <c r="B80" s="192"/>
      <c r="C80" s="194"/>
      <c r="D80" s="196"/>
      <c r="E80" s="196"/>
      <c r="F80" s="196"/>
      <c r="G80" s="196"/>
      <c r="H80" s="196"/>
      <c r="I80" s="192"/>
      <c r="J80" s="192"/>
      <c r="P80" s="198"/>
      <c r="Q80" s="198"/>
      <c r="R80" s="183" t="s">
        <v>68</v>
      </c>
      <c r="S80" s="183" t="s">
        <v>69</v>
      </c>
      <c r="T80" s="183" t="s">
        <v>48</v>
      </c>
      <c r="U80" s="183" t="s">
        <v>69</v>
      </c>
      <c r="V80" s="55"/>
      <c r="W80" s="198"/>
      <c r="X80" s="198"/>
      <c r="Y80" s="183" t="s">
        <v>68</v>
      </c>
      <c r="Z80" s="183" t="s">
        <v>69</v>
      </c>
      <c r="AA80" s="183" t="s">
        <v>68</v>
      </c>
      <c r="AB80" s="183" t="s">
        <v>69</v>
      </c>
      <c r="AH80" s="1"/>
    </row>
    <row r="81" spans="1:34" ht="15.75" customHeight="1">
      <c r="B81" s="192"/>
      <c r="C81" s="194"/>
      <c r="D81" s="196"/>
      <c r="E81" s="196"/>
      <c r="F81" s="196"/>
      <c r="G81" s="196"/>
      <c r="H81" s="196"/>
      <c r="I81" s="192"/>
      <c r="J81" s="192"/>
      <c r="P81" s="198"/>
      <c r="Q81" s="198"/>
      <c r="R81" s="184"/>
      <c r="S81" s="184"/>
      <c r="T81" s="184"/>
      <c r="U81" s="184"/>
      <c r="V81" s="55"/>
      <c r="W81" s="198"/>
      <c r="X81" s="198"/>
      <c r="Y81" s="184"/>
      <c r="Z81" s="184"/>
      <c r="AA81" s="184"/>
      <c r="AB81" s="184"/>
    </row>
    <row r="82" spans="1:34" ht="15.75" customHeight="1">
      <c r="B82" s="192"/>
      <c r="C82" s="194"/>
      <c r="D82" s="196"/>
      <c r="E82" s="196"/>
      <c r="F82" s="196"/>
      <c r="G82" s="196"/>
      <c r="H82" s="196"/>
      <c r="I82" s="192"/>
      <c r="J82" s="192"/>
      <c r="P82" s="198"/>
      <c r="Q82" s="198"/>
      <c r="R82" s="184"/>
      <c r="S82" s="184"/>
      <c r="T82" s="184"/>
      <c r="U82" s="184"/>
      <c r="V82" s="55"/>
      <c r="W82" s="198"/>
      <c r="X82" s="198"/>
      <c r="Y82" s="184"/>
      <c r="Z82" s="184"/>
      <c r="AA82" s="184"/>
      <c r="AB82" s="184"/>
    </row>
    <row r="83" spans="1:34" ht="15.75" customHeight="1">
      <c r="B83" s="192"/>
      <c r="C83" s="194"/>
      <c r="D83" s="196"/>
      <c r="E83" s="196"/>
      <c r="F83" s="196"/>
      <c r="G83" s="196"/>
      <c r="H83" s="196"/>
      <c r="I83" s="192"/>
      <c r="J83" s="192"/>
      <c r="P83" s="198"/>
      <c r="Q83" s="198"/>
      <c r="R83" s="184"/>
      <c r="S83" s="184"/>
      <c r="T83" s="184"/>
      <c r="U83" s="184"/>
      <c r="V83" s="55"/>
      <c r="W83" s="198"/>
      <c r="X83" s="198"/>
      <c r="Y83" s="184"/>
      <c r="Z83" s="184"/>
      <c r="AA83" s="184"/>
      <c r="AB83" s="184"/>
    </row>
    <row r="84" spans="1:34" ht="15.75" customHeight="1">
      <c r="B84" s="192"/>
      <c r="C84" s="194"/>
      <c r="D84" s="196"/>
      <c r="E84" s="196"/>
      <c r="F84" s="196"/>
      <c r="G84" s="196"/>
      <c r="H84" s="196"/>
      <c r="I84" s="192"/>
      <c r="J84" s="192"/>
      <c r="P84" s="199"/>
      <c r="Q84" s="199"/>
      <c r="R84" s="185"/>
      <c r="S84" s="185"/>
      <c r="T84" s="185"/>
      <c r="U84" s="185"/>
      <c r="V84" s="55"/>
      <c r="W84" s="199"/>
      <c r="X84" s="199"/>
      <c r="Y84" s="185"/>
      <c r="Z84" s="185"/>
      <c r="AA84" s="185"/>
      <c r="AB84" s="185"/>
    </row>
    <row r="85" spans="1:34" ht="15.75" customHeight="1">
      <c r="B85" s="192"/>
      <c r="C85" s="194"/>
      <c r="D85" s="196"/>
      <c r="E85" s="196"/>
      <c r="F85" s="196"/>
      <c r="G85" s="196"/>
      <c r="H85" s="196"/>
      <c r="I85" s="192"/>
      <c r="J85" s="192"/>
      <c r="P85" s="25">
        <v>3</v>
      </c>
      <c r="Q85" s="27">
        <v>0.125</v>
      </c>
      <c r="R85" s="25">
        <v>0</v>
      </c>
      <c r="S85" s="25" t="s">
        <v>194</v>
      </c>
      <c r="T85" s="107">
        <v>0</v>
      </c>
      <c r="U85" s="107" t="s">
        <v>194</v>
      </c>
      <c r="V85" s="47"/>
      <c r="W85" s="28">
        <v>4</v>
      </c>
      <c r="X85" s="27">
        <v>0.125</v>
      </c>
      <c r="Y85" s="25">
        <v>0</v>
      </c>
      <c r="Z85" s="25" t="s">
        <v>194</v>
      </c>
      <c r="AA85" s="25">
        <v>0</v>
      </c>
      <c r="AB85" s="25" t="s">
        <v>194</v>
      </c>
    </row>
    <row r="86" spans="1:34" ht="15.75" customHeight="1">
      <c r="B86" s="192"/>
      <c r="C86" s="195"/>
      <c r="D86" s="196"/>
      <c r="E86" s="196"/>
      <c r="F86" s="196"/>
      <c r="G86" s="196"/>
      <c r="H86" s="196"/>
      <c r="I86" s="192"/>
      <c r="J86" s="192"/>
      <c r="L86" s="1" t="s">
        <v>16</v>
      </c>
      <c r="M86" s="68" t="s">
        <v>6</v>
      </c>
      <c r="N86" s="68" t="s">
        <v>8</v>
      </c>
      <c r="O86" s="20"/>
      <c r="P86" s="25">
        <v>3</v>
      </c>
      <c r="Q86" s="27">
        <v>0.14583333333333301</v>
      </c>
      <c r="R86" s="25">
        <v>0</v>
      </c>
      <c r="S86" s="25" t="s">
        <v>194</v>
      </c>
      <c r="T86" s="107">
        <v>0</v>
      </c>
      <c r="U86" s="107" t="s">
        <v>194</v>
      </c>
      <c r="V86" s="47"/>
      <c r="W86" s="28">
        <v>4</v>
      </c>
      <c r="X86" s="27">
        <v>0.14583333333333301</v>
      </c>
      <c r="Y86" s="25">
        <v>0</v>
      </c>
      <c r="Z86" s="25" t="s">
        <v>194</v>
      </c>
      <c r="AA86" s="25">
        <v>0</v>
      </c>
      <c r="AB86" s="25" t="s">
        <v>194</v>
      </c>
      <c r="AH86" s="9"/>
    </row>
    <row r="87" spans="1:34" ht="15.75" customHeight="1">
      <c r="A87" s="88">
        <v>7023</v>
      </c>
      <c r="B87" s="18">
        <v>1</v>
      </c>
      <c r="C87" s="62" t="s">
        <v>98</v>
      </c>
      <c r="D87" s="1" t="s">
        <v>216</v>
      </c>
      <c r="E87" s="65">
        <v>55.7298368251585</v>
      </c>
      <c r="F87" s="65">
        <v>37.643895109694903</v>
      </c>
      <c r="G87" s="18">
        <v>0</v>
      </c>
      <c r="H87" s="66">
        <v>0</v>
      </c>
      <c r="I87" s="15"/>
      <c r="J87" s="18">
        <v>1</v>
      </c>
      <c r="L87" s="8">
        <v>1</v>
      </c>
      <c r="M87" s="67">
        <v>1</v>
      </c>
      <c r="N87" s="8">
        <v>0</v>
      </c>
      <c r="O87" s="20"/>
      <c r="P87" s="25">
        <v>3</v>
      </c>
      <c r="Q87" s="27">
        <v>0.16666666666666699</v>
      </c>
      <c r="R87" s="25">
        <v>0</v>
      </c>
      <c r="S87" s="25" t="s">
        <v>194</v>
      </c>
      <c r="T87" s="107">
        <v>0</v>
      </c>
      <c r="U87" s="107" t="s">
        <v>194</v>
      </c>
      <c r="V87" s="47"/>
      <c r="W87" s="28">
        <v>4</v>
      </c>
      <c r="X87" s="27">
        <v>0.16666666666666699</v>
      </c>
      <c r="Y87" s="25">
        <v>0</v>
      </c>
      <c r="Z87" s="25" t="s">
        <v>194</v>
      </c>
      <c r="AA87" s="25">
        <v>0</v>
      </c>
      <c r="AB87" s="25" t="s">
        <v>194</v>
      </c>
      <c r="AH87" s="9"/>
    </row>
    <row r="88" spans="1:34" ht="15.75" customHeight="1">
      <c r="A88" s="88">
        <v>7024</v>
      </c>
      <c r="B88" s="18">
        <v>2</v>
      </c>
      <c r="C88" s="62" t="s">
        <v>99</v>
      </c>
      <c r="D88" s="1" t="s">
        <v>216</v>
      </c>
      <c r="E88" s="65">
        <v>55.728184938010997</v>
      </c>
      <c r="F88" s="65">
        <v>37.650542157498698</v>
      </c>
      <c r="G88" s="18">
        <v>0</v>
      </c>
      <c r="H88" s="66">
        <f t="shared" ref="H88:H107" si="0">H87+I88</f>
        <v>0.45700000000000002</v>
      </c>
      <c r="I88" s="15">
        <v>0.45700000000000002</v>
      </c>
      <c r="J88" s="18">
        <v>2</v>
      </c>
      <c r="L88" s="8">
        <v>2</v>
      </c>
      <c r="M88" s="67">
        <v>2</v>
      </c>
      <c r="N88" s="67">
        <v>0</v>
      </c>
      <c r="O88" s="20"/>
      <c r="P88" s="25">
        <v>3</v>
      </c>
      <c r="Q88" s="27">
        <v>0.1875</v>
      </c>
      <c r="R88" s="25">
        <v>0</v>
      </c>
      <c r="S88" s="25" t="s">
        <v>194</v>
      </c>
      <c r="T88" s="107">
        <v>0</v>
      </c>
      <c r="U88" s="107" t="s">
        <v>194</v>
      </c>
      <c r="V88" s="47"/>
      <c r="W88" s="28">
        <v>4</v>
      </c>
      <c r="X88" s="27">
        <v>0.1875</v>
      </c>
      <c r="Y88" s="25">
        <v>0</v>
      </c>
      <c r="Z88" s="25" t="s">
        <v>194</v>
      </c>
      <c r="AA88" s="25">
        <v>0</v>
      </c>
      <c r="AB88" s="25" t="s">
        <v>194</v>
      </c>
      <c r="AH88" s="49"/>
    </row>
    <row r="89" spans="1:34" ht="15.75" customHeight="1">
      <c r="A89" s="88">
        <v>2014466</v>
      </c>
      <c r="B89" s="18">
        <v>3</v>
      </c>
      <c r="C89" s="62" t="s">
        <v>100</v>
      </c>
      <c r="D89" s="1" t="s">
        <v>217</v>
      </c>
      <c r="E89" s="65">
        <v>55.730305999999999</v>
      </c>
      <c r="F89" s="65">
        <v>37.659694000000002</v>
      </c>
      <c r="G89" s="18">
        <v>0</v>
      </c>
      <c r="H89" s="66">
        <f t="shared" si="0"/>
        <v>1.262</v>
      </c>
      <c r="I89" s="15">
        <v>0.80499999999999994</v>
      </c>
      <c r="J89" s="18">
        <v>3</v>
      </c>
      <c r="L89" s="8">
        <v>3</v>
      </c>
      <c r="M89" s="67">
        <v>3</v>
      </c>
      <c r="N89" s="67">
        <v>0</v>
      </c>
      <c r="O89" s="20"/>
      <c r="P89" s="22">
        <v>3</v>
      </c>
      <c r="Q89" s="26">
        <v>0.20833333333333334</v>
      </c>
      <c r="R89" s="25">
        <v>0</v>
      </c>
      <c r="S89" s="25" t="s">
        <v>194</v>
      </c>
      <c r="T89" s="107">
        <v>0</v>
      </c>
      <c r="U89" s="107" t="s">
        <v>194</v>
      </c>
      <c r="V89" s="55"/>
      <c r="W89" s="28">
        <v>4</v>
      </c>
      <c r="X89" s="27">
        <v>0.20833333333333334</v>
      </c>
      <c r="Y89" s="25">
        <v>0</v>
      </c>
      <c r="Z89" s="25" t="s">
        <v>194</v>
      </c>
      <c r="AA89" s="25">
        <v>0</v>
      </c>
      <c r="AB89" s="25" t="s">
        <v>194</v>
      </c>
      <c r="AH89" s="49"/>
    </row>
    <row r="90" spans="1:34" ht="15.75" customHeight="1">
      <c r="A90" s="88">
        <v>7192</v>
      </c>
      <c r="B90" s="18">
        <v>4</v>
      </c>
      <c r="C90" s="62" t="s">
        <v>101</v>
      </c>
      <c r="D90" s="1" t="s">
        <v>217</v>
      </c>
      <c r="E90" s="65">
        <v>55.731342927893898</v>
      </c>
      <c r="F90" s="65">
        <v>37.664092256971799</v>
      </c>
      <c r="G90" s="18">
        <v>0</v>
      </c>
      <c r="H90" s="66">
        <f t="shared" si="0"/>
        <v>1.5565</v>
      </c>
      <c r="I90" s="15">
        <v>0.29449999999999998</v>
      </c>
      <c r="J90" s="18">
        <v>4</v>
      </c>
      <c r="L90" s="8">
        <v>4</v>
      </c>
      <c r="M90" s="67">
        <v>4</v>
      </c>
      <c r="N90" s="67">
        <v>0</v>
      </c>
      <c r="O90" s="20"/>
      <c r="P90" s="22">
        <v>3</v>
      </c>
      <c r="Q90" s="26">
        <v>0.22916666666666666</v>
      </c>
      <c r="R90" s="25">
        <v>0</v>
      </c>
      <c r="S90" s="25" t="s">
        <v>194</v>
      </c>
      <c r="T90" s="107">
        <v>0</v>
      </c>
      <c r="U90" s="107" t="s">
        <v>194</v>
      </c>
      <c r="V90" s="55"/>
      <c r="W90" s="28">
        <v>4</v>
      </c>
      <c r="X90" s="27">
        <v>0.22916666666666666</v>
      </c>
      <c r="Y90" s="25">
        <v>0</v>
      </c>
      <c r="Z90" s="25" t="s">
        <v>194</v>
      </c>
      <c r="AA90" s="25">
        <v>0</v>
      </c>
      <c r="AB90" s="25" t="s">
        <v>194</v>
      </c>
      <c r="AH90" s="49"/>
    </row>
    <row r="91" spans="1:34" ht="15.75" customHeight="1">
      <c r="A91" s="88">
        <v>2014467</v>
      </c>
      <c r="B91" s="18">
        <v>5</v>
      </c>
      <c r="C91" s="62" t="s">
        <v>102</v>
      </c>
      <c r="D91" s="1" t="s">
        <v>218</v>
      </c>
      <c r="E91" s="65">
        <v>55.734687000000001</v>
      </c>
      <c r="F91" s="65">
        <v>37.670290999999999</v>
      </c>
      <c r="G91" s="18">
        <v>0</v>
      </c>
      <c r="H91" s="66">
        <f t="shared" si="0"/>
        <v>2.1315</v>
      </c>
      <c r="I91" s="15">
        <v>0.57499999999999996</v>
      </c>
      <c r="J91" s="18">
        <v>5</v>
      </c>
      <c r="L91" s="8">
        <v>5</v>
      </c>
      <c r="M91" s="67">
        <v>5</v>
      </c>
      <c r="N91" s="67">
        <v>0</v>
      </c>
      <c r="O91" s="20"/>
      <c r="P91" s="22">
        <v>3</v>
      </c>
      <c r="Q91" s="26">
        <v>0.25</v>
      </c>
      <c r="R91" s="25">
        <v>0</v>
      </c>
      <c r="S91" s="25" t="s">
        <v>194</v>
      </c>
      <c r="T91" s="107">
        <v>0</v>
      </c>
      <c r="U91" s="107" t="s">
        <v>194</v>
      </c>
      <c r="V91" s="55"/>
      <c r="W91" s="28">
        <v>4</v>
      </c>
      <c r="X91" s="27">
        <v>0.25</v>
      </c>
      <c r="Y91" s="25">
        <v>0</v>
      </c>
      <c r="Z91" s="25" t="s">
        <v>194</v>
      </c>
      <c r="AA91" s="25">
        <v>0</v>
      </c>
      <c r="AB91" s="25" t="s">
        <v>194</v>
      </c>
      <c r="AH91" s="49"/>
    </row>
    <row r="92" spans="1:34" ht="15.75" customHeight="1">
      <c r="A92" s="88">
        <v>2014468</v>
      </c>
      <c r="B92" s="18">
        <v>6</v>
      </c>
      <c r="C92" s="62" t="s">
        <v>103</v>
      </c>
      <c r="D92" s="1" t="s">
        <v>218</v>
      </c>
      <c r="E92" s="65">
        <v>55.737903000000003</v>
      </c>
      <c r="F92" s="65">
        <v>37.672646</v>
      </c>
      <c r="G92" s="18">
        <v>0</v>
      </c>
      <c r="H92" s="66">
        <f t="shared" si="0"/>
        <v>2.5354999999999999</v>
      </c>
      <c r="I92" s="15">
        <v>0.40399999999999991</v>
      </c>
      <c r="J92" s="18">
        <v>6</v>
      </c>
      <c r="L92" s="8">
        <v>6</v>
      </c>
      <c r="M92" s="67">
        <v>6</v>
      </c>
      <c r="N92" s="67">
        <v>0</v>
      </c>
      <c r="O92" s="20"/>
      <c r="P92" s="22">
        <v>3</v>
      </c>
      <c r="Q92" s="26">
        <v>0.27083333333333331</v>
      </c>
      <c r="R92" s="25">
        <v>1</v>
      </c>
      <c r="S92" s="25" t="s">
        <v>195</v>
      </c>
      <c r="T92" s="107">
        <v>1</v>
      </c>
      <c r="U92" s="107" t="s">
        <v>195</v>
      </c>
      <c r="V92" s="55"/>
      <c r="W92" s="28">
        <v>4</v>
      </c>
      <c r="X92" s="27">
        <v>0.27083333333333331</v>
      </c>
      <c r="Y92" s="25">
        <v>0</v>
      </c>
      <c r="Z92" s="25" t="s">
        <v>194</v>
      </c>
      <c r="AA92" s="25">
        <v>0</v>
      </c>
      <c r="AB92" s="25" t="s">
        <v>194</v>
      </c>
      <c r="AH92" s="49"/>
    </row>
    <row r="93" spans="1:34" ht="15.75" customHeight="1">
      <c r="A93" s="88">
        <v>2014469</v>
      </c>
      <c r="B93" s="18">
        <v>7</v>
      </c>
      <c r="C93" s="62" t="s">
        <v>104</v>
      </c>
      <c r="D93" s="1" t="s">
        <v>219</v>
      </c>
      <c r="E93" s="65">
        <v>55.737983999999997</v>
      </c>
      <c r="F93" s="65">
        <v>37.675395000000002</v>
      </c>
      <c r="G93" s="18">
        <v>0</v>
      </c>
      <c r="H93" s="66">
        <f t="shared" si="0"/>
        <v>2.7384999999999997</v>
      </c>
      <c r="I93" s="15">
        <v>0.20299999999999985</v>
      </c>
      <c r="J93" s="18">
        <v>7</v>
      </c>
      <c r="L93" s="8">
        <v>7</v>
      </c>
      <c r="M93" s="67">
        <v>7</v>
      </c>
      <c r="N93" s="67">
        <v>0</v>
      </c>
      <c r="O93" s="20"/>
      <c r="P93" s="22">
        <v>3</v>
      </c>
      <c r="Q93" s="26">
        <v>0.29166666666666669</v>
      </c>
      <c r="R93" s="25">
        <v>3</v>
      </c>
      <c r="S93" s="25">
        <v>10</v>
      </c>
      <c r="T93" s="107">
        <v>3</v>
      </c>
      <c r="U93" s="107">
        <v>10</v>
      </c>
      <c r="V93" s="55"/>
      <c r="W93" s="28">
        <v>4</v>
      </c>
      <c r="X93" s="27">
        <v>0.29166666666666669</v>
      </c>
      <c r="Y93" s="25">
        <v>1</v>
      </c>
      <c r="Z93" s="25" t="s">
        <v>195</v>
      </c>
      <c r="AA93" s="25">
        <v>1</v>
      </c>
      <c r="AB93" s="25" t="s">
        <v>195</v>
      </c>
      <c r="AH93" s="49"/>
    </row>
    <row r="94" spans="1:34" ht="15.75" customHeight="1">
      <c r="A94" s="88">
        <v>2014470</v>
      </c>
      <c r="B94" s="18">
        <v>8</v>
      </c>
      <c r="C94" s="62" t="s">
        <v>105</v>
      </c>
      <c r="D94" s="1" t="s">
        <v>219</v>
      </c>
      <c r="E94" s="65">
        <v>55.737022000000003</v>
      </c>
      <c r="F94" s="65">
        <v>37.683280000000003</v>
      </c>
      <c r="G94" s="18">
        <v>0</v>
      </c>
      <c r="H94" s="66">
        <f t="shared" si="0"/>
        <v>3.4409999999999998</v>
      </c>
      <c r="I94" s="15">
        <v>0.70250000000000012</v>
      </c>
      <c r="J94" s="18">
        <v>8</v>
      </c>
      <c r="L94" s="8">
        <v>8</v>
      </c>
      <c r="M94" s="67">
        <v>8</v>
      </c>
      <c r="N94" s="67">
        <v>0</v>
      </c>
      <c r="O94" s="20"/>
      <c r="P94" s="22">
        <v>3</v>
      </c>
      <c r="Q94" s="26">
        <v>0.3125</v>
      </c>
      <c r="R94" s="25">
        <v>3</v>
      </c>
      <c r="S94" s="25">
        <v>10</v>
      </c>
      <c r="T94" s="107">
        <v>3</v>
      </c>
      <c r="U94" s="107">
        <v>10</v>
      </c>
      <c r="V94" s="55"/>
      <c r="W94" s="28">
        <v>4</v>
      </c>
      <c r="X94" s="27">
        <v>0.3125</v>
      </c>
      <c r="Y94" s="25">
        <v>1</v>
      </c>
      <c r="Z94" s="25" t="s">
        <v>195</v>
      </c>
      <c r="AA94" s="25">
        <v>1</v>
      </c>
      <c r="AB94" s="25" t="s">
        <v>195</v>
      </c>
      <c r="AH94" s="49"/>
    </row>
    <row r="95" spans="1:34" ht="15.75" customHeight="1">
      <c r="A95" s="88">
        <v>2014471</v>
      </c>
      <c r="B95" s="18">
        <v>9</v>
      </c>
      <c r="C95" s="62" t="s">
        <v>106</v>
      </c>
      <c r="D95" s="1" t="s">
        <v>219</v>
      </c>
      <c r="E95" s="65">
        <v>55.736488000000001</v>
      </c>
      <c r="F95" s="65">
        <v>37.688851999999997</v>
      </c>
      <c r="G95" s="18">
        <v>0</v>
      </c>
      <c r="H95" s="66">
        <f t="shared" si="0"/>
        <v>3.7449999999999997</v>
      </c>
      <c r="I95" s="15">
        <v>0.30399999999999983</v>
      </c>
      <c r="J95" s="18">
        <v>9</v>
      </c>
      <c r="L95" s="8">
        <v>9</v>
      </c>
      <c r="M95" s="67">
        <v>9</v>
      </c>
      <c r="N95" s="67">
        <v>0</v>
      </c>
      <c r="O95" s="20"/>
      <c r="P95" s="22">
        <v>3</v>
      </c>
      <c r="Q95" s="26">
        <v>0.33333333333333331</v>
      </c>
      <c r="R95" s="25">
        <v>3</v>
      </c>
      <c r="S95" s="25">
        <v>10</v>
      </c>
      <c r="T95" s="107">
        <v>3</v>
      </c>
      <c r="U95" s="107">
        <v>10</v>
      </c>
      <c r="V95" s="55"/>
      <c r="W95" s="28">
        <v>4</v>
      </c>
      <c r="X95" s="27">
        <v>0.33333333333333331</v>
      </c>
      <c r="Y95" s="25">
        <v>1</v>
      </c>
      <c r="Z95" s="25" t="s">
        <v>195</v>
      </c>
      <c r="AA95" s="25">
        <v>1</v>
      </c>
      <c r="AB95" s="25" t="s">
        <v>195</v>
      </c>
      <c r="AH95" s="49"/>
    </row>
    <row r="96" spans="1:34" ht="15.75" customHeight="1">
      <c r="A96" s="88">
        <v>2014472</v>
      </c>
      <c r="B96" s="18">
        <v>10</v>
      </c>
      <c r="C96" s="62" t="s">
        <v>107</v>
      </c>
      <c r="D96" s="1" t="s">
        <v>219</v>
      </c>
      <c r="E96" s="65">
        <v>55.735883999999999</v>
      </c>
      <c r="F96" s="65">
        <v>37.695371000000002</v>
      </c>
      <c r="G96" s="18">
        <v>0</v>
      </c>
      <c r="H96" s="66">
        <f t="shared" si="0"/>
        <v>4.1959999999999997</v>
      </c>
      <c r="I96" s="15">
        <v>0.45100000000000007</v>
      </c>
      <c r="J96" s="18">
        <v>10</v>
      </c>
      <c r="L96" s="8">
        <v>10</v>
      </c>
      <c r="M96" s="67">
        <v>10</v>
      </c>
      <c r="N96" s="67">
        <v>0</v>
      </c>
      <c r="O96" s="20"/>
      <c r="P96" s="22">
        <v>3</v>
      </c>
      <c r="Q96" s="26">
        <v>0.35416666666666669</v>
      </c>
      <c r="R96" s="25">
        <v>3</v>
      </c>
      <c r="S96" s="25">
        <v>10</v>
      </c>
      <c r="T96" s="107">
        <v>3</v>
      </c>
      <c r="U96" s="107">
        <v>10</v>
      </c>
      <c r="V96" s="55"/>
      <c r="W96" s="28">
        <v>4</v>
      </c>
      <c r="X96" s="27">
        <v>0.35416666666666669</v>
      </c>
      <c r="Y96" s="25">
        <v>1</v>
      </c>
      <c r="Z96" s="25" t="s">
        <v>195</v>
      </c>
      <c r="AA96" s="25">
        <v>1</v>
      </c>
      <c r="AB96" s="25" t="s">
        <v>195</v>
      </c>
      <c r="AH96" s="49"/>
    </row>
    <row r="97" spans="1:34" ht="15.75" customHeight="1">
      <c r="A97" s="88" t="s">
        <v>52</v>
      </c>
      <c r="B97" s="18">
        <v>11</v>
      </c>
      <c r="C97" s="62" t="s">
        <v>52</v>
      </c>
      <c r="D97" s="1" t="s">
        <v>17</v>
      </c>
      <c r="E97" s="65" t="s">
        <v>17</v>
      </c>
      <c r="F97" s="65" t="s">
        <v>17</v>
      </c>
      <c r="G97" s="18">
        <v>0</v>
      </c>
      <c r="H97" s="66">
        <f t="shared" si="0"/>
        <v>4.2959999999999994</v>
      </c>
      <c r="I97" s="15">
        <v>0.1</v>
      </c>
      <c r="J97" s="18" t="s">
        <v>17</v>
      </c>
      <c r="L97" s="8">
        <v>11</v>
      </c>
      <c r="M97" s="67">
        <v>11</v>
      </c>
      <c r="N97" s="67">
        <v>0</v>
      </c>
      <c r="O97" s="20"/>
      <c r="P97" s="22">
        <v>3</v>
      </c>
      <c r="Q97" s="26">
        <v>0.375</v>
      </c>
      <c r="R97" s="25">
        <v>3</v>
      </c>
      <c r="S97" s="25">
        <v>10</v>
      </c>
      <c r="T97" s="107">
        <v>3</v>
      </c>
      <c r="U97" s="107">
        <v>10</v>
      </c>
      <c r="V97" s="55"/>
      <c r="W97" s="28">
        <v>4</v>
      </c>
      <c r="X97" s="27">
        <v>0.375</v>
      </c>
      <c r="Y97" s="25">
        <v>1</v>
      </c>
      <c r="Z97" s="25" t="s">
        <v>195</v>
      </c>
      <c r="AA97" s="25">
        <v>1</v>
      </c>
      <c r="AB97" s="25" t="s">
        <v>195</v>
      </c>
      <c r="AH97" s="49"/>
    </row>
    <row r="98" spans="1:34" ht="15.75" customHeight="1">
      <c r="A98" s="88">
        <v>2014475</v>
      </c>
      <c r="B98" s="18">
        <v>11</v>
      </c>
      <c r="C98" s="62" t="s">
        <v>107</v>
      </c>
      <c r="D98" s="1" t="s">
        <v>219</v>
      </c>
      <c r="E98" s="65">
        <v>55.73601</v>
      </c>
      <c r="F98" s="65">
        <v>37.695414</v>
      </c>
      <c r="G98" s="18">
        <v>1</v>
      </c>
      <c r="H98" s="66">
        <v>0</v>
      </c>
      <c r="I98" s="15"/>
      <c r="J98" s="18">
        <v>1</v>
      </c>
      <c r="L98" s="8">
        <v>12</v>
      </c>
      <c r="M98" s="67">
        <v>999</v>
      </c>
      <c r="N98" s="67">
        <v>0</v>
      </c>
      <c r="O98" s="20"/>
      <c r="P98" s="22">
        <v>3</v>
      </c>
      <c r="Q98" s="26">
        <v>0.39583333333333331</v>
      </c>
      <c r="R98" s="25">
        <v>2</v>
      </c>
      <c r="S98" s="25" t="s">
        <v>198</v>
      </c>
      <c r="T98" s="107">
        <v>2</v>
      </c>
      <c r="U98" s="107" t="s">
        <v>198</v>
      </c>
      <c r="V98" s="55"/>
      <c r="W98" s="28">
        <v>4</v>
      </c>
      <c r="X98" s="27">
        <v>0.39583333333333331</v>
      </c>
      <c r="Y98" s="25">
        <v>1</v>
      </c>
      <c r="Z98" s="25" t="s">
        <v>195</v>
      </c>
      <c r="AA98" s="25">
        <v>1</v>
      </c>
      <c r="AB98" s="25" t="s">
        <v>195</v>
      </c>
      <c r="AH98" s="49"/>
    </row>
    <row r="99" spans="1:34" ht="15.75" customHeight="1">
      <c r="A99" s="88">
        <v>2014476</v>
      </c>
      <c r="B99" s="18">
        <v>12</v>
      </c>
      <c r="C99" s="62" t="s">
        <v>106</v>
      </c>
      <c r="D99" s="1" t="s">
        <v>219</v>
      </c>
      <c r="E99" s="65">
        <v>55.736719000000001</v>
      </c>
      <c r="F99" s="65">
        <v>37.687533000000002</v>
      </c>
      <c r="G99" s="18">
        <v>1</v>
      </c>
      <c r="H99" s="66">
        <f t="shared" si="0"/>
        <v>0.69700000000000006</v>
      </c>
      <c r="I99" s="15">
        <v>0.69700000000000006</v>
      </c>
      <c r="J99" s="18">
        <v>2</v>
      </c>
      <c r="L99" s="8">
        <v>13</v>
      </c>
      <c r="M99" s="67">
        <v>0</v>
      </c>
      <c r="N99" s="67">
        <v>1</v>
      </c>
      <c r="O99" s="20"/>
      <c r="P99" s="22">
        <v>3</v>
      </c>
      <c r="Q99" s="26">
        <v>0.41666666666666669</v>
      </c>
      <c r="R99" s="25">
        <v>1</v>
      </c>
      <c r="S99" s="25" t="s">
        <v>198</v>
      </c>
      <c r="T99" s="107">
        <v>1</v>
      </c>
      <c r="U99" s="107" t="s">
        <v>198</v>
      </c>
      <c r="V99" s="55"/>
      <c r="W99" s="28">
        <v>4</v>
      </c>
      <c r="X99" s="27">
        <v>0.41666666666666669</v>
      </c>
      <c r="Y99" s="25">
        <v>2</v>
      </c>
      <c r="Z99" s="25" t="s">
        <v>206</v>
      </c>
      <c r="AA99" s="25">
        <v>2</v>
      </c>
      <c r="AB99" s="25" t="s">
        <v>206</v>
      </c>
      <c r="AH99" s="49"/>
    </row>
    <row r="100" spans="1:34" ht="15.75" customHeight="1">
      <c r="A100" s="88">
        <v>2014477</v>
      </c>
      <c r="B100" s="18">
        <v>13</v>
      </c>
      <c r="C100" s="62" t="s">
        <v>105</v>
      </c>
      <c r="D100" s="1" t="s">
        <v>219</v>
      </c>
      <c r="E100" s="65">
        <v>55.737118000000002</v>
      </c>
      <c r="F100" s="65">
        <v>37.683424000000002</v>
      </c>
      <c r="G100" s="18">
        <v>1</v>
      </c>
      <c r="H100" s="66">
        <f t="shared" si="0"/>
        <v>0.76100000000000012</v>
      </c>
      <c r="I100" s="15">
        <v>6.4000000000000057E-2</v>
      </c>
      <c r="J100" s="18">
        <v>3</v>
      </c>
      <c r="L100" s="8">
        <v>14</v>
      </c>
      <c r="M100" s="67">
        <v>0</v>
      </c>
      <c r="N100" s="67">
        <v>2</v>
      </c>
      <c r="O100" s="20"/>
      <c r="P100" s="22">
        <v>3</v>
      </c>
      <c r="Q100" s="26">
        <v>0.4375</v>
      </c>
      <c r="R100" s="25">
        <v>2</v>
      </c>
      <c r="S100" s="25" t="s">
        <v>198</v>
      </c>
      <c r="T100" s="107">
        <v>2</v>
      </c>
      <c r="U100" s="107" t="s">
        <v>198</v>
      </c>
      <c r="V100" s="55"/>
      <c r="W100" s="28">
        <v>4</v>
      </c>
      <c r="X100" s="27">
        <v>0.4375</v>
      </c>
      <c r="Y100" s="25">
        <v>1</v>
      </c>
      <c r="Z100" s="25" t="s">
        <v>206</v>
      </c>
      <c r="AA100" s="25">
        <v>1</v>
      </c>
      <c r="AB100" s="25" t="s">
        <v>206</v>
      </c>
      <c r="AH100" s="49"/>
    </row>
    <row r="101" spans="1:34" ht="15.75" customHeight="1">
      <c r="A101" s="88">
        <v>2014478</v>
      </c>
      <c r="B101" s="18">
        <v>14</v>
      </c>
      <c r="C101" s="62" t="s">
        <v>104</v>
      </c>
      <c r="D101" s="1" t="s">
        <v>219</v>
      </c>
      <c r="E101" s="65">
        <v>55.738101999999998</v>
      </c>
      <c r="F101" s="65">
        <v>37.675536999999998</v>
      </c>
      <c r="G101" s="18">
        <v>1</v>
      </c>
      <c r="H101" s="66">
        <f t="shared" si="0"/>
        <v>1.3210000000000002</v>
      </c>
      <c r="I101" s="15">
        <v>0.56000000000000005</v>
      </c>
      <c r="J101" s="18">
        <v>4</v>
      </c>
      <c r="L101" s="8">
        <v>15</v>
      </c>
      <c r="M101" s="67">
        <v>0</v>
      </c>
      <c r="N101" s="67">
        <v>3</v>
      </c>
      <c r="O101" s="20"/>
      <c r="P101" s="22">
        <v>3</v>
      </c>
      <c r="Q101" s="26">
        <v>0.45833333333333298</v>
      </c>
      <c r="R101" s="25">
        <v>1</v>
      </c>
      <c r="S101" s="25" t="s">
        <v>198</v>
      </c>
      <c r="T101" s="107">
        <v>1</v>
      </c>
      <c r="U101" s="107" t="s">
        <v>198</v>
      </c>
      <c r="V101" s="55"/>
      <c r="W101" s="28">
        <v>4</v>
      </c>
      <c r="X101" s="27">
        <v>0.45833333333333298</v>
      </c>
      <c r="Y101" s="25">
        <v>2</v>
      </c>
      <c r="Z101" s="25" t="s">
        <v>206</v>
      </c>
      <c r="AA101" s="25">
        <v>2</v>
      </c>
      <c r="AB101" s="25" t="s">
        <v>206</v>
      </c>
      <c r="AH101" s="49"/>
    </row>
    <row r="102" spans="1:34" ht="15.75" customHeight="1">
      <c r="A102" s="88">
        <v>2014479</v>
      </c>
      <c r="B102" s="18">
        <v>15</v>
      </c>
      <c r="C102" s="62" t="s">
        <v>102</v>
      </c>
      <c r="D102" s="1" t="s">
        <v>218</v>
      </c>
      <c r="E102" s="65">
        <v>55.735436</v>
      </c>
      <c r="F102" s="65">
        <v>37.670209999999997</v>
      </c>
      <c r="G102" s="18">
        <v>1</v>
      </c>
      <c r="H102" s="66">
        <f t="shared" si="0"/>
        <v>1.8730000000000002</v>
      </c>
      <c r="I102" s="15">
        <v>0.55200000000000005</v>
      </c>
      <c r="J102" s="18">
        <v>5</v>
      </c>
      <c r="L102" s="8">
        <v>16</v>
      </c>
      <c r="M102" s="67">
        <v>0</v>
      </c>
      <c r="N102" s="67">
        <v>4</v>
      </c>
      <c r="O102" s="20"/>
      <c r="P102" s="22">
        <v>3</v>
      </c>
      <c r="Q102" s="26">
        <v>0.47916666666666702</v>
      </c>
      <c r="R102" s="25">
        <v>2</v>
      </c>
      <c r="S102" s="25" t="s">
        <v>198</v>
      </c>
      <c r="T102" s="107">
        <v>2</v>
      </c>
      <c r="U102" s="107" t="s">
        <v>198</v>
      </c>
      <c r="V102" s="55"/>
      <c r="W102" s="28">
        <v>4</v>
      </c>
      <c r="X102" s="27">
        <v>0.47916666666666702</v>
      </c>
      <c r="Y102" s="25">
        <v>2</v>
      </c>
      <c r="Z102" s="25" t="s">
        <v>206</v>
      </c>
      <c r="AA102" s="25">
        <v>2</v>
      </c>
      <c r="AB102" s="25" t="s">
        <v>206</v>
      </c>
      <c r="AH102" s="49"/>
    </row>
    <row r="103" spans="1:34" ht="15.75" customHeight="1">
      <c r="A103" s="88">
        <v>6733</v>
      </c>
      <c r="B103" s="18">
        <v>16</v>
      </c>
      <c r="C103" s="62" t="s">
        <v>101</v>
      </c>
      <c r="D103" s="1" t="s">
        <v>217</v>
      </c>
      <c r="E103" s="65">
        <v>55.731782614083798</v>
      </c>
      <c r="F103" s="65">
        <v>37.664627781778101</v>
      </c>
      <c r="G103" s="18">
        <v>1</v>
      </c>
      <c r="H103" s="66">
        <f t="shared" si="0"/>
        <v>2.5250000000000004</v>
      </c>
      <c r="I103" s="15">
        <v>0.65200000000000014</v>
      </c>
      <c r="J103" s="18">
        <v>6</v>
      </c>
      <c r="L103" s="8">
        <v>17</v>
      </c>
      <c r="M103" s="67">
        <v>0</v>
      </c>
      <c r="N103" s="67">
        <v>5</v>
      </c>
      <c r="O103" s="20"/>
      <c r="P103" s="22">
        <v>3</v>
      </c>
      <c r="Q103" s="26">
        <v>0.5</v>
      </c>
      <c r="R103" s="25">
        <v>1</v>
      </c>
      <c r="S103" s="25" t="s">
        <v>198</v>
      </c>
      <c r="T103" s="107">
        <v>1</v>
      </c>
      <c r="U103" s="107" t="s">
        <v>198</v>
      </c>
      <c r="V103" s="55"/>
      <c r="W103" s="28">
        <v>4</v>
      </c>
      <c r="X103" s="27">
        <v>0.5</v>
      </c>
      <c r="Y103" s="25">
        <v>2</v>
      </c>
      <c r="Z103" s="25" t="s">
        <v>206</v>
      </c>
      <c r="AA103" s="25">
        <v>2</v>
      </c>
      <c r="AB103" s="25" t="s">
        <v>206</v>
      </c>
      <c r="AH103" s="49"/>
    </row>
    <row r="104" spans="1:34" ht="15.75" customHeight="1">
      <c r="A104" s="88">
        <v>2014480</v>
      </c>
      <c r="B104" s="18">
        <v>17</v>
      </c>
      <c r="C104" s="62" t="s">
        <v>100</v>
      </c>
      <c r="D104" s="1" t="s">
        <v>217</v>
      </c>
      <c r="E104" s="65">
        <v>55.730694999999997</v>
      </c>
      <c r="F104" s="65">
        <v>37.659717000000001</v>
      </c>
      <c r="G104" s="18">
        <v>1</v>
      </c>
      <c r="H104" s="66">
        <f t="shared" si="0"/>
        <v>2.8980000000000001</v>
      </c>
      <c r="I104" s="15">
        <v>0.37299999999999978</v>
      </c>
      <c r="J104" s="18">
        <v>7</v>
      </c>
      <c r="L104" s="8">
        <v>18</v>
      </c>
      <c r="M104" s="67">
        <v>0</v>
      </c>
      <c r="N104" s="67">
        <v>6</v>
      </c>
      <c r="O104" s="20"/>
      <c r="P104" s="22">
        <v>3</v>
      </c>
      <c r="Q104" s="26">
        <v>0.52083333333333337</v>
      </c>
      <c r="R104" s="25">
        <v>2</v>
      </c>
      <c r="S104" s="25" t="s">
        <v>198</v>
      </c>
      <c r="T104" s="107">
        <v>2</v>
      </c>
      <c r="U104" s="107" t="s">
        <v>198</v>
      </c>
      <c r="V104" s="55"/>
      <c r="W104" s="28">
        <v>4</v>
      </c>
      <c r="X104" s="27">
        <v>0.52083333333333337</v>
      </c>
      <c r="Y104" s="25">
        <v>2</v>
      </c>
      <c r="Z104" s="25" t="s">
        <v>206</v>
      </c>
      <c r="AA104" s="25">
        <v>2</v>
      </c>
      <c r="AB104" s="25" t="s">
        <v>206</v>
      </c>
      <c r="AH104" s="49"/>
    </row>
    <row r="105" spans="1:34" ht="15.75" customHeight="1">
      <c r="A105" s="88">
        <v>7019</v>
      </c>
      <c r="B105" s="18">
        <v>18</v>
      </c>
      <c r="C105" s="62" t="s">
        <v>99</v>
      </c>
      <c r="D105" s="1" t="s">
        <v>216</v>
      </c>
      <c r="E105" s="65">
        <v>55.728479978682103</v>
      </c>
      <c r="F105" s="65">
        <v>37.650198215474198</v>
      </c>
      <c r="G105" s="18">
        <v>1</v>
      </c>
      <c r="H105" s="66">
        <f t="shared" si="0"/>
        <v>3.6850000000000001</v>
      </c>
      <c r="I105" s="15">
        <v>0.78699999999999992</v>
      </c>
      <c r="J105" s="18">
        <v>8</v>
      </c>
      <c r="L105" s="8">
        <v>19</v>
      </c>
      <c r="M105" s="67">
        <v>0</v>
      </c>
      <c r="N105" s="67">
        <v>7</v>
      </c>
      <c r="O105" s="20" t="s">
        <v>17</v>
      </c>
      <c r="P105" s="22">
        <v>3</v>
      </c>
      <c r="Q105" s="26">
        <v>0.54166666666666663</v>
      </c>
      <c r="R105" s="25">
        <v>1</v>
      </c>
      <c r="S105" s="25" t="s">
        <v>198</v>
      </c>
      <c r="T105" s="107">
        <v>1</v>
      </c>
      <c r="U105" s="107" t="s">
        <v>198</v>
      </c>
      <c r="V105" s="55"/>
      <c r="W105" s="28">
        <v>4</v>
      </c>
      <c r="X105" s="27">
        <v>0.54166666666666663</v>
      </c>
      <c r="Y105" s="25">
        <v>1</v>
      </c>
      <c r="Z105" s="25" t="s">
        <v>206</v>
      </c>
      <c r="AA105" s="25">
        <v>1</v>
      </c>
      <c r="AB105" s="25" t="s">
        <v>206</v>
      </c>
      <c r="AH105" s="49"/>
    </row>
    <row r="106" spans="1:34" ht="15.75" customHeight="1">
      <c r="A106" s="88">
        <v>7020</v>
      </c>
      <c r="B106" s="18">
        <v>19</v>
      </c>
      <c r="C106" s="62" t="s">
        <v>98</v>
      </c>
      <c r="D106" s="1" t="s">
        <v>216</v>
      </c>
      <c r="E106" s="65">
        <v>55.730248901149899</v>
      </c>
      <c r="F106" s="65">
        <v>37.643240087898199</v>
      </c>
      <c r="G106" s="18">
        <v>1</v>
      </c>
      <c r="H106" s="66">
        <f t="shared" si="0"/>
        <v>4.1649999999999991</v>
      </c>
      <c r="I106" s="15">
        <v>0.47999999999999954</v>
      </c>
      <c r="J106" s="18">
        <v>9</v>
      </c>
      <c r="L106" s="8">
        <v>20</v>
      </c>
      <c r="M106" s="67">
        <v>0</v>
      </c>
      <c r="N106" s="67">
        <v>8</v>
      </c>
      <c r="O106" s="20"/>
      <c r="P106" s="22">
        <v>3</v>
      </c>
      <c r="Q106" s="26">
        <v>0.5625</v>
      </c>
      <c r="R106" s="25">
        <v>2</v>
      </c>
      <c r="S106" s="25" t="s">
        <v>198</v>
      </c>
      <c r="T106" s="107">
        <v>2</v>
      </c>
      <c r="U106" s="107" t="s">
        <v>198</v>
      </c>
      <c r="V106" s="55"/>
      <c r="W106" s="28">
        <v>4</v>
      </c>
      <c r="X106" s="27">
        <v>0.5625</v>
      </c>
      <c r="Y106" s="25">
        <v>2</v>
      </c>
      <c r="Z106" s="25" t="s">
        <v>206</v>
      </c>
      <c r="AA106" s="25">
        <v>2</v>
      </c>
      <c r="AB106" s="25" t="s">
        <v>206</v>
      </c>
      <c r="AH106" s="49"/>
    </row>
    <row r="107" spans="1:34" ht="15.75" customHeight="1">
      <c r="A107" s="88" t="s">
        <v>52</v>
      </c>
      <c r="B107" s="18">
        <v>21</v>
      </c>
      <c r="C107" s="62" t="s">
        <v>52</v>
      </c>
      <c r="D107" s="1" t="s">
        <v>17</v>
      </c>
      <c r="E107" s="65" t="s">
        <v>17</v>
      </c>
      <c r="F107" s="65" t="s">
        <v>17</v>
      </c>
      <c r="G107" s="18">
        <v>1</v>
      </c>
      <c r="H107" s="66">
        <f t="shared" si="0"/>
        <v>5.1649999999999991</v>
      </c>
      <c r="I107" s="15">
        <v>1</v>
      </c>
      <c r="J107" s="18" t="s">
        <v>17</v>
      </c>
      <c r="L107" s="8">
        <v>21</v>
      </c>
      <c r="M107" s="67">
        <v>0</v>
      </c>
      <c r="N107" s="67">
        <v>9</v>
      </c>
      <c r="O107" s="20"/>
      <c r="P107" s="22">
        <v>3</v>
      </c>
      <c r="Q107" s="26">
        <v>0.58333333333333337</v>
      </c>
      <c r="R107" s="25">
        <v>1</v>
      </c>
      <c r="S107" s="25" t="s">
        <v>198</v>
      </c>
      <c r="T107" s="107">
        <v>1</v>
      </c>
      <c r="U107" s="107" t="s">
        <v>198</v>
      </c>
      <c r="V107" s="55"/>
      <c r="W107" s="28">
        <v>4</v>
      </c>
      <c r="X107" s="27">
        <v>0.58333333333333337</v>
      </c>
      <c r="Y107" s="25">
        <v>2</v>
      </c>
      <c r="Z107" s="25" t="s">
        <v>206</v>
      </c>
      <c r="AA107" s="25">
        <v>2</v>
      </c>
      <c r="AB107" s="25" t="s">
        <v>206</v>
      </c>
      <c r="AH107" s="49"/>
    </row>
    <row r="108" spans="1:34" ht="15.75" customHeight="1">
      <c r="A108" s="88" t="s">
        <v>17</v>
      </c>
      <c r="B108" s="18" t="str">
        <f t="shared" ref="B108:B149" si="1">IF(C108=" ","",IF(C108=$L$9,B107,B107+1))</f>
        <v/>
      </c>
      <c r="C108" s="62" t="s">
        <v>17</v>
      </c>
      <c r="D108" s="1" t="s">
        <v>17</v>
      </c>
      <c r="E108" s="65" t="s">
        <v>17</v>
      </c>
      <c r="F108" s="65" t="s">
        <v>17</v>
      </c>
      <c r="G108" s="18" t="str">
        <f t="shared" ref="G108:G149" si="2">IF(AND(M110&gt;0),0,IF(AND(N110&gt;0),1,""))</f>
        <v/>
      </c>
      <c r="H108" s="66" t="s">
        <v>91</v>
      </c>
      <c r="I108" s="15" t="str">
        <f t="shared" ref="I108:I150" si="3">IFERROR(IF(IF(ISERROR(H108-H107),"",H108-H107)&lt;0,"",H108-H107)," ")</f>
        <v xml:space="preserve"> </v>
      </c>
      <c r="J108" s="18" t="str">
        <f t="shared" ref="J108:J149" si="4">IF(AND(M110&gt;0,M110&lt;999),M110,IF(AND(N110&gt;0,N110&lt;999),N110," "))</f>
        <v xml:space="preserve"> </v>
      </c>
      <c r="L108" s="8">
        <v>22</v>
      </c>
      <c r="M108" s="67">
        <v>0</v>
      </c>
      <c r="N108" s="67">
        <v>10</v>
      </c>
      <c r="O108" s="20"/>
      <c r="P108" s="22">
        <v>3</v>
      </c>
      <c r="Q108" s="26">
        <v>0.60416666666666663</v>
      </c>
      <c r="R108" s="25">
        <v>2</v>
      </c>
      <c r="S108" s="25" t="s">
        <v>198</v>
      </c>
      <c r="T108" s="107">
        <v>2</v>
      </c>
      <c r="U108" s="107" t="s">
        <v>198</v>
      </c>
      <c r="V108" s="55"/>
      <c r="W108" s="28">
        <v>4</v>
      </c>
      <c r="X108" s="27">
        <v>0.60416666666666663</v>
      </c>
      <c r="Y108" s="25">
        <v>2</v>
      </c>
      <c r="Z108" s="25" t="s">
        <v>206</v>
      </c>
      <c r="AA108" s="25">
        <v>2</v>
      </c>
      <c r="AB108" s="25" t="s">
        <v>206</v>
      </c>
      <c r="AH108" s="49"/>
    </row>
    <row r="109" spans="1:34" ht="15.75" customHeight="1">
      <c r="A109" s="88" t="s">
        <v>17</v>
      </c>
      <c r="B109" s="18" t="str">
        <f t="shared" si="1"/>
        <v/>
      </c>
      <c r="C109" s="62" t="s">
        <v>17</v>
      </c>
      <c r="D109" s="1" t="s">
        <v>17</v>
      </c>
      <c r="E109" s="65" t="s">
        <v>17</v>
      </c>
      <c r="F109" s="65" t="s">
        <v>17</v>
      </c>
      <c r="G109" s="18" t="str">
        <f t="shared" si="2"/>
        <v/>
      </c>
      <c r="H109" s="66" t="s">
        <v>91</v>
      </c>
      <c r="I109" s="15" t="str">
        <f t="shared" si="3"/>
        <v xml:space="preserve"> </v>
      </c>
      <c r="J109" s="18" t="str">
        <f t="shared" si="4"/>
        <v xml:space="preserve"> </v>
      </c>
      <c r="L109" s="8">
        <v>23</v>
      </c>
      <c r="M109" s="67">
        <v>0</v>
      </c>
      <c r="N109" s="67">
        <v>999</v>
      </c>
      <c r="O109" s="20"/>
      <c r="P109" s="22">
        <v>3</v>
      </c>
      <c r="Q109" s="26">
        <v>0.625</v>
      </c>
      <c r="R109" s="25">
        <v>1</v>
      </c>
      <c r="S109" s="25" t="s">
        <v>198</v>
      </c>
      <c r="T109" s="107">
        <v>1</v>
      </c>
      <c r="U109" s="107" t="s">
        <v>198</v>
      </c>
      <c r="V109" s="55"/>
      <c r="W109" s="28">
        <v>4</v>
      </c>
      <c r="X109" s="27">
        <v>0.625</v>
      </c>
      <c r="Y109" s="25">
        <v>2</v>
      </c>
      <c r="Z109" s="25" t="s">
        <v>206</v>
      </c>
      <c r="AA109" s="25">
        <v>2</v>
      </c>
      <c r="AB109" s="25" t="s">
        <v>206</v>
      </c>
      <c r="AH109" s="49"/>
    </row>
    <row r="110" spans="1:34" ht="15.75" customHeight="1">
      <c r="A110" s="88" t="s">
        <v>17</v>
      </c>
      <c r="B110" s="18" t="str">
        <f t="shared" si="1"/>
        <v/>
      </c>
      <c r="C110" s="62" t="s">
        <v>17</v>
      </c>
      <c r="D110" s="1" t="s">
        <v>17</v>
      </c>
      <c r="E110" s="65" t="s">
        <v>17</v>
      </c>
      <c r="F110" s="65" t="s">
        <v>17</v>
      </c>
      <c r="G110" s="18" t="str">
        <f t="shared" si="2"/>
        <v/>
      </c>
      <c r="H110" s="66" t="s">
        <v>91</v>
      </c>
      <c r="I110" s="15" t="str">
        <f t="shared" si="3"/>
        <v xml:space="preserve"> </v>
      </c>
      <c r="J110" s="18" t="str">
        <f t="shared" si="4"/>
        <v xml:space="preserve"> </v>
      </c>
      <c r="L110" s="8">
        <v>24</v>
      </c>
      <c r="M110" s="67">
        <v>0</v>
      </c>
      <c r="N110" s="67">
        <v>0</v>
      </c>
      <c r="O110" s="20"/>
      <c r="P110" s="22">
        <v>3</v>
      </c>
      <c r="Q110" s="26">
        <v>0.64583333333333337</v>
      </c>
      <c r="R110" s="25">
        <v>2</v>
      </c>
      <c r="S110" s="25" t="s">
        <v>198</v>
      </c>
      <c r="T110" s="107">
        <v>2</v>
      </c>
      <c r="U110" s="107" t="s">
        <v>198</v>
      </c>
      <c r="V110" s="55"/>
      <c r="W110" s="28">
        <v>4</v>
      </c>
      <c r="X110" s="27">
        <v>0.64583333333333337</v>
      </c>
      <c r="Y110" s="25">
        <v>1</v>
      </c>
      <c r="Z110" s="25" t="s">
        <v>206</v>
      </c>
      <c r="AA110" s="25">
        <v>1</v>
      </c>
      <c r="AB110" s="25" t="s">
        <v>206</v>
      </c>
      <c r="AH110" s="49"/>
    </row>
    <row r="111" spans="1:34" ht="15.75" customHeight="1">
      <c r="A111" s="88" t="s">
        <v>17</v>
      </c>
      <c r="B111" s="18" t="str">
        <f t="shared" si="1"/>
        <v/>
      </c>
      <c r="C111" s="62" t="s">
        <v>17</v>
      </c>
      <c r="D111" s="1" t="s">
        <v>17</v>
      </c>
      <c r="E111" s="65" t="s">
        <v>17</v>
      </c>
      <c r="F111" s="65" t="s">
        <v>17</v>
      </c>
      <c r="G111" s="18" t="str">
        <f t="shared" si="2"/>
        <v/>
      </c>
      <c r="H111" s="66" t="s">
        <v>91</v>
      </c>
      <c r="I111" s="15" t="str">
        <f t="shared" si="3"/>
        <v xml:space="preserve"> </v>
      </c>
      <c r="J111" s="18" t="str">
        <f t="shared" si="4"/>
        <v xml:space="preserve"> </v>
      </c>
      <c r="L111" s="8">
        <v>25</v>
      </c>
      <c r="M111" s="67">
        <v>0</v>
      </c>
      <c r="N111" s="67">
        <v>0</v>
      </c>
      <c r="O111" s="20"/>
      <c r="P111" s="22">
        <v>3</v>
      </c>
      <c r="Q111" s="26">
        <v>0.66666666666666663</v>
      </c>
      <c r="R111" s="25">
        <v>2</v>
      </c>
      <c r="S111" s="25" t="s">
        <v>203</v>
      </c>
      <c r="T111" s="107">
        <v>2</v>
      </c>
      <c r="U111" s="107" t="s">
        <v>203</v>
      </c>
      <c r="V111" s="55"/>
      <c r="W111" s="28">
        <v>4</v>
      </c>
      <c r="X111" s="27">
        <v>0.66666666666666663</v>
      </c>
      <c r="Y111" s="25">
        <v>2</v>
      </c>
      <c r="Z111" s="25" t="s">
        <v>206</v>
      </c>
      <c r="AA111" s="25">
        <v>2</v>
      </c>
      <c r="AB111" s="25" t="s">
        <v>206</v>
      </c>
      <c r="AH111" s="49"/>
    </row>
    <row r="112" spans="1:34" ht="15.75" customHeight="1">
      <c r="A112" s="88" t="s">
        <v>17</v>
      </c>
      <c r="B112" s="18" t="str">
        <f t="shared" si="1"/>
        <v/>
      </c>
      <c r="C112" s="62" t="s">
        <v>17</v>
      </c>
      <c r="D112" s="1" t="s">
        <v>17</v>
      </c>
      <c r="E112" s="65" t="s">
        <v>17</v>
      </c>
      <c r="F112" s="65" t="s">
        <v>17</v>
      </c>
      <c r="G112" s="18" t="str">
        <f t="shared" si="2"/>
        <v/>
      </c>
      <c r="H112" s="66" t="s">
        <v>91</v>
      </c>
      <c r="I112" s="15" t="str">
        <f t="shared" si="3"/>
        <v xml:space="preserve"> </v>
      </c>
      <c r="J112" s="18" t="str">
        <f t="shared" si="4"/>
        <v xml:space="preserve"> </v>
      </c>
      <c r="L112" s="8">
        <v>26</v>
      </c>
      <c r="M112" s="67">
        <v>0</v>
      </c>
      <c r="N112" s="67">
        <v>0</v>
      </c>
      <c r="O112" s="20"/>
      <c r="P112" s="22">
        <v>3</v>
      </c>
      <c r="Q112" s="26">
        <v>0.6875</v>
      </c>
      <c r="R112" s="25">
        <v>2</v>
      </c>
      <c r="S112" s="25" t="s">
        <v>203</v>
      </c>
      <c r="T112" s="107">
        <v>2</v>
      </c>
      <c r="U112" s="107" t="s">
        <v>203</v>
      </c>
      <c r="V112" s="55"/>
      <c r="W112" s="28">
        <v>4</v>
      </c>
      <c r="X112" s="27">
        <v>0.6875</v>
      </c>
      <c r="Y112" s="25">
        <v>2</v>
      </c>
      <c r="Z112" s="25" t="s">
        <v>206</v>
      </c>
      <c r="AA112" s="25">
        <v>2</v>
      </c>
      <c r="AB112" s="25" t="s">
        <v>206</v>
      </c>
      <c r="AH112" s="49"/>
    </row>
    <row r="113" spans="1:34" ht="15.75" customHeight="1">
      <c r="A113" s="88" t="s">
        <v>17</v>
      </c>
      <c r="B113" s="18" t="str">
        <f t="shared" si="1"/>
        <v/>
      </c>
      <c r="C113" s="62" t="s">
        <v>17</v>
      </c>
      <c r="D113" s="1" t="s">
        <v>17</v>
      </c>
      <c r="E113" s="65" t="s">
        <v>17</v>
      </c>
      <c r="F113" s="65" t="s">
        <v>17</v>
      </c>
      <c r="G113" s="18" t="str">
        <f t="shared" si="2"/>
        <v/>
      </c>
      <c r="H113" s="66" t="s">
        <v>91</v>
      </c>
      <c r="I113" s="15" t="str">
        <f t="shared" si="3"/>
        <v xml:space="preserve"> </v>
      </c>
      <c r="J113" s="18" t="str">
        <f t="shared" si="4"/>
        <v xml:space="preserve"> </v>
      </c>
      <c r="L113" s="8">
        <v>27</v>
      </c>
      <c r="M113" s="67">
        <v>0</v>
      </c>
      <c r="N113" s="67">
        <v>0</v>
      </c>
      <c r="O113" s="20"/>
      <c r="P113" s="22">
        <v>3</v>
      </c>
      <c r="Q113" s="26">
        <v>0.70833333333333337</v>
      </c>
      <c r="R113" s="25">
        <v>3</v>
      </c>
      <c r="S113" s="25" t="s">
        <v>203</v>
      </c>
      <c r="T113" s="107">
        <v>3</v>
      </c>
      <c r="U113" s="107" t="s">
        <v>203</v>
      </c>
      <c r="V113" s="55"/>
      <c r="W113" s="28">
        <v>4</v>
      </c>
      <c r="X113" s="27">
        <v>0.70833333333333337</v>
      </c>
      <c r="Y113" s="25">
        <v>2</v>
      </c>
      <c r="Z113" s="25" t="s">
        <v>206</v>
      </c>
      <c r="AA113" s="25">
        <v>2</v>
      </c>
      <c r="AB113" s="25" t="s">
        <v>206</v>
      </c>
      <c r="AH113" s="49"/>
    </row>
    <row r="114" spans="1:34" ht="15.75" customHeight="1">
      <c r="A114" s="88" t="s">
        <v>17</v>
      </c>
      <c r="B114" s="18" t="str">
        <f t="shared" si="1"/>
        <v/>
      </c>
      <c r="C114" s="62" t="s">
        <v>17</v>
      </c>
      <c r="D114" s="1" t="s">
        <v>17</v>
      </c>
      <c r="E114" s="65" t="s">
        <v>17</v>
      </c>
      <c r="F114" s="65" t="s">
        <v>17</v>
      </c>
      <c r="G114" s="18" t="str">
        <f t="shared" si="2"/>
        <v/>
      </c>
      <c r="H114" s="66" t="s">
        <v>91</v>
      </c>
      <c r="I114" s="15" t="str">
        <f t="shared" si="3"/>
        <v xml:space="preserve"> </v>
      </c>
      <c r="J114" s="18" t="str">
        <f t="shared" si="4"/>
        <v xml:space="preserve"> </v>
      </c>
      <c r="L114" s="8">
        <v>28</v>
      </c>
      <c r="M114" s="67">
        <v>0</v>
      </c>
      <c r="N114" s="67">
        <v>0</v>
      </c>
      <c r="O114" s="20"/>
      <c r="P114" s="22">
        <v>3</v>
      </c>
      <c r="Q114" s="26">
        <v>0.72916666666666663</v>
      </c>
      <c r="R114" s="25">
        <v>2</v>
      </c>
      <c r="S114" s="25" t="s">
        <v>203</v>
      </c>
      <c r="T114" s="107">
        <v>2</v>
      </c>
      <c r="U114" s="107" t="s">
        <v>203</v>
      </c>
      <c r="V114" s="55"/>
      <c r="W114" s="28">
        <v>4</v>
      </c>
      <c r="X114" s="27">
        <v>0.72916666666666663</v>
      </c>
      <c r="Y114" s="25">
        <v>2</v>
      </c>
      <c r="Z114" s="25" t="s">
        <v>206</v>
      </c>
      <c r="AA114" s="25">
        <v>2</v>
      </c>
      <c r="AB114" s="25" t="s">
        <v>206</v>
      </c>
      <c r="AH114" s="49"/>
    </row>
    <row r="115" spans="1:34" ht="15.75" customHeight="1">
      <c r="A115" s="88" t="s">
        <v>17</v>
      </c>
      <c r="B115" s="18" t="str">
        <f t="shared" si="1"/>
        <v/>
      </c>
      <c r="C115" s="62" t="s">
        <v>17</v>
      </c>
      <c r="D115" s="1" t="s">
        <v>17</v>
      </c>
      <c r="E115" s="65" t="s">
        <v>17</v>
      </c>
      <c r="F115" s="65" t="s">
        <v>17</v>
      </c>
      <c r="G115" s="18" t="str">
        <f t="shared" si="2"/>
        <v/>
      </c>
      <c r="H115" s="66" t="s">
        <v>91</v>
      </c>
      <c r="I115" s="15" t="str">
        <f t="shared" si="3"/>
        <v xml:space="preserve"> </v>
      </c>
      <c r="J115" s="18" t="str">
        <f t="shared" si="4"/>
        <v xml:space="preserve"> </v>
      </c>
      <c r="L115" s="8">
        <v>29</v>
      </c>
      <c r="M115" s="67">
        <v>0</v>
      </c>
      <c r="N115" s="67">
        <v>0</v>
      </c>
      <c r="O115" s="20"/>
      <c r="P115" s="22">
        <v>3</v>
      </c>
      <c r="Q115" s="26">
        <v>0.75</v>
      </c>
      <c r="R115" s="25">
        <v>3</v>
      </c>
      <c r="S115" s="25" t="s">
        <v>203</v>
      </c>
      <c r="T115" s="107">
        <v>3</v>
      </c>
      <c r="U115" s="107" t="s">
        <v>203</v>
      </c>
      <c r="V115" s="55"/>
      <c r="W115" s="28">
        <v>4</v>
      </c>
      <c r="X115" s="27">
        <v>0.75</v>
      </c>
      <c r="Y115" s="25">
        <v>1</v>
      </c>
      <c r="Z115" s="25" t="s">
        <v>206</v>
      </c>
      <c r="AA115" s="25">
        <v>1</v>
      </c>
      <c r="AB115" s="25" t="s">
        <v>206</v>
      </c>
      <c r="AH115" s="49"/>
    </row>
    <row r="116" spans="1:34" ht="15.75" customHeight="1">
      <c r="A116" s="88" t="s">
        <v>17</v>
      </c>
      <c r="B116" s="18" t="str">
        <f t="shared" si="1"/>
        <v/>
      </c>
      <c r="C116" s="62" t="s">
        <v>17</v>
      </c>
      <c r="D116" s="1" t="s">
        <v>17</v>
      </c>
      <c r="E116" s="65" t="s">
        <v>17</v>
      </c>
      <c r="F116" s="65" t="s">
        <v>17</v>
      </c>
      <c r="G116" s="18" t="str">
        <f t="shared" si="2"/>
        <v/>
      </c>
      <c r="H116" s="66" t="s">
        <v>91</v>
      </c>
      <c r="I116" s="15" t="str">
        <f t="shared" si="3"/>
        <v xml:space="preserve"> </v>
      </c>
      <c r="J116" s="18" t="str">
        <f t="shared" si="4"/>
        <v xml:space="preserve"> </v>
      </c>
      <c r="L116" s="8">
        <v>30</v>
      </c>
      <c r="M116" s="67">
        <v>0</v>
      </c>
      <c r="N116" s="67">
        <v>0</v>
      </c>
      <c r="O116" s="20"/>
      <c r="P116" s="22">
        <v>3</v>
      </c>
      <c r="Q116" s="26">
        <v>0.77083333333333337</v>
      </c>
      <c r="R116" s="25">
        <v>2</v>
      </c>
      <c r="S116" s="25" t="s">
        <v>203</v>
      </c>
      <c r="T116" s="107">
        <v>2</v>
      </c>
      <c r="U116" s="107" t="s">
        <v>203</v>
      </c>
      <c r="V116" s="55"/>
      <c r="W116" s="28">
        <v>4</v>
      </c>
      <c r="X116" s="27">
        <v>0.77083333333333337</v>
      </c>
      <c r="Y116" s="25">
        <v>2</v>
      </c>
      <c r="Z116" s="25" t="s">
        <v>206</v>
      </c>
      <c r="AA116" s="25">
        <v>2</v>
      </c>
      <c r="AB116" s="25" t="s">
        <v>206</v>
      </c>
      <c r="AH116" s="49"/>
    </row>
    <row r="117" spans="1:34" ht="15.75" customHeight="1">
      <c r="A117" s="88" t="s">
        <v>17</v>
      </c>
      <c r="B117" s="18" t="str">
        <f t="shared" si="1"/>
        <v/>
      </c>
      <c r="C117" s="62" t="s">
        <v>17</v>
      </c>
      <c r="D117" s="1" t="s">
        <v>17</v>
      </c>
      <c r="E117" s="65" t="s">
        <v>17</v>
      </c>
      <c r="F117" s="65" t="s">
        <v>17</v>
      </c>
      <c r="G117" s="18" t="str">
        <f t="shared" si="2"/>
        <v/>
      </c>
      <c r="H117" s="66" t="s">
        <v>91</v>
      </c>
      <c r="I117" s="15" t="str">
        <f t="shared" si="3"/>
        <v xml:space="preserve"> </v>
      </c>
      <c r="J117" s="18" t="str">
        <f t="shared" si="4"/>
        <v xml:space="preserve"> </v>
      </c>
      <c r="L117" s="8">
        <v>31</v>
      </c>
      <c r="M117" s="67">
        <v>0</v>
      </c>
      <c r="N117" s="67">
        <v>0</v>
      </c>
      <c r="O117" s="20"/>
      <c r="P117" s="22">
        <v>3</v>
      </c>
      <c r="Q117" s="26">
        <v>0.79166666666666663</v>
      </c>
      <c r="R117" s="25">
        <v>1</v>
      </c>
      <c r="S117" s="25" t="s">
        <v>198</v>
      </c>
      <c r="T117" s="107">
        <v>1</v>
      </c>
      <c r="U117" s="107" t="s">
        <v>198</v>
      </c>
      <c r="V117" s="55"/>
      <c r="W117" s="28">
        <v>4</v>
      </c>
      <c r="X117" s="27">
        <v>0.79166666666666663</v>
      </c>
      <c r="Y117" s="25">
        <v>2</v>
      </c>
      <c r="Z117" s="25" t="s">
        <v>206</v>
      </c>
      <c r="AA117" s="25">
        <v>2</v>
      </c>
      <c r="AB117" s="25" t="s">
        <v>206</v>
      </c>
      <c r="AH117" s="49"/>
    </row>
    <row r="118" spans="1:34" ht="15.75" customHeight="1">
      <c r="A118" s="88" t="s">
        <v>17</v>
      </c>
      <c r="B118" s="18" t="str">
        <f t="shared" si="1"/>
        <v/>
      </c>
      <c r="C118" s="62" t="s">
        <v>17</v>
      </c>
      <c r="D118" s="1" t="s">
        <v>17</v>
      </c>
      <c r="E118" s="65" t="s">
        <v>17</v>
      </c>
      <c r="F118" s="65" t="s">
        <v>17</v>
      </c>
      <c r="G118" s="18" t="str">
        <f t="shared" si="2"/>
        <v/>
      </c>
      <c r="H118" s="66" t="s">
        <v>91</v>
      </c>
      <c r="I118" s="15" t="str">
        <f t="shared" si="3"/>
        <v xml:space="preserve"> </v>
      </c>
      <c r="J118" s="18" t="str">
        <f t="shared" si="4"/>
        <v xml:space="preserve"> </v>
      </c>
      <c r="L118" s="8">
        <v>32</v>
      </c>
      <c r="M118" s="67">
        <v>0</v>
      </c>
      <c r="N118" s="67">
        <v>0</v>
      </c>
      <c r="O118" s="20"/>
      <c r="P118" s="22">
        <v>3</v>
      </c>
      <c r="Q118" s="26">
        <v>0.8125</v>
      </c>
      <c r="R118" s="25">
        <v>2</v>
      </c>
      <c r="S118" s="25" t="s">
        <v>198</v>
      </c>
      <c r="T118" s="107">
        <v>2</v>
      </c>
      <c r="U118" s="107" t="s">
        <v>198</v>
      </c>
      <c r="V118" s="55"/>
      <c r="W118" s="28">
        <v>4</v>
      </c>
      <c r="X118" s="27">
        <v>0.8125</v>
      </c>
      <c r="Y118" s="25">
        <v>2</v>
      </c>
      <c r="Z118" s="25" t="s">
        <v>206</v>
      </c>
      <c r="AA118" s="25">
        <v>2</v>
      </c>
      <c r="AB118" s="25" t="s">
        <v>206</v>
      </c>
      <c r="AH118" s="49"/>
    </row>
    <row r="119" spans="1:34" ht="15.75" customHeight="1">
      <c r="A119" s="88" t="s">
        <v>17</v>
      </c>
      <c r="B119" s="18" t="str">
        <f t="shared" si="1"/>
        <v/>
      </c>
      <c r="C119" s="62" t="s">
        <v>17</v>
      </c>
      <c r="D119" s="1" t="s">
        <v>17</v>
      </c>
      <c r="E119" s="65" t="s">
        <v>17</v>
      </c>
      <c r="F119" s="65" t="s">
        <v>17</v>
      </c>
      <c r="G119" s="18" t="str">
        <f t="shared" si="2"/>
        <v/>
      </c>
      <c r="H119" s="66" t="s">
        <v>91</v>
      </c>
      <c r="I119" s="15" t="str">
        <f t="shared" si="3"/>
        <v xml:space="preserve"> </v>
      </c>
      <c r="J119" s="18" t="str">
        <f t="shared" si="4"/>
        <v xml:space="preserve"> </v>
      </c>
      <c r="L119" s="8">
        <v>33</v>
      </c>
      <c r="M119" s="67">
        <v>0</v>
      </c>
      <c r="N119" s="67">
        <v>0</v>
      </c>
      <c r="O119" s="20"/>
      <c r="P119" s="22">
        <v>3</v>
      </c>
      <c r="Q119" s="26">
        <v>0.83333333333333337</v>
      </c>
      <c r="R119" s="25">
        <v>1</v>
      </c>
      <c r="S119" s="25" t="s">
        <v>195</v>
      </c>
      <c r="T119" s="107">
        <v>1</v>
      </c>
      <c r="U119" s="107" t="s">
        <v>195</v>
      </c>
      <c r="V119" s="55"/>
      <c r="W119" s="28">
        <v>4</v>
      </c>
      <c r="X119" s="27">
        <v>0.83333333333333337</v>
      </c>
      <c r="Y119" s="25">
        <v>1</v>
      </c>
      <c r="Z119" s="25" t="s">
        <v>195</v>
      </c>
      <c r="AA119" s="25">
        <v>1</v>
      </c>
      <c r="AB119" s="25" t="s">
        <v>195</v>
      </c>
      <c r="AH119" s="49"/>
    </row>
    <row r="120" spans="1:34" ht="15.75" customHeight="1">
      <c r="A120" s="88" t="s">
        <v>17</v>
      </c>
      <c r="B120" s="18" t="str">
        <f t="shared" si="1"/>
        <v/>
      </c>
      <c r="C120" s="62" t="s">
        <v>17</v>
      </c>
      <c r="D120" s="1" t="s">
        <v>17</v>
      </c>
      <c r="E120" s="65" t="s">
        <v>17</v>
      </c>
      <c r="F120" s="65" t="s">
        <v>17</v>
      </c>
      <c r="G120" s="18" t="str">
        <f t="shared" si="2"/>
        <v/>
      </c>
      <c r="H120" s="66" t="s">
        <v>91</v>
      </c>
      <c r="I120" s="15" t="str">
        <f t="shared" si="3"/>
        <v xml:space="preserve"> </v>
      </c>
      <c r="J120" s="18" t="str">
        <f t="shared" si="4"/>
        <v xml:space="preserve"> </v>
      </c>
      <c r="L120" s="8">
        <v>34</v>
      </c>
      <c r="M120" s="67">
        <v>0</v>
      </c>
      <c r="N120" s="67">
        <v>0</v>
      </c>
      <c r="O120" s="20"/>
      <c r="P120" s="22">
        <v>3</v>
      </c>
      <c r="Q120" s="26">
        <v>0.85416666666666663</v>
      </c>
      <c r="R120" s="25">
        <v>1</v>
      </c>
      <c r="S120" s="25" t="s">
        <v>195</v>
      </c>
      <c r="T120" s="107">
        <v>1</v>
      </c>
      <c r="U120" s="107" t="s">
        <v>195</v>
      </c>
      <c r="V120" s="55"/>
      <c r="W120" s="28">
        <v>4</v>
      </c>
      <c r="X120" s="27">
        <v>0.85416666666666663</v>
      </c>
      <c r="Y120" s="25">
        <v>1</v>
      </c>
      <c r="Z120" s="25" t="s">
        <v>195</v>
      </c>
      <c r="AA120" s="25">
        <v>1</v>
      </c>
      <c r="AB120" s="25" t="s">
        <v>195</v>
      </c>
      <c r="AH120" s="49"/>
    </row>
    <row r="121" spans="1:34" ht="15.75" customHeight="1">
      <c r="A121" s="88" t="s">
        <v>17</v>
      </c>
      <c r="B121" s="18" t="str">
        <f t="shared" si="1"/>
        <v/>
      </c>
      <c r="C121" s="62" t="s">
        <v>17</v>
      </c>
      <c r="D121" s="1" t="s">
        <v>17</v>
      </c>
      <c r="E121" s="65" t="s">
        <v>17</v>
      </c>
      <c r="F121" s="65" t="s">
        <v>17</v>
      </c>
      <c r="G121" s="18" t="str">
        <f t="shared" si="2"/>
        <v/>
      </c>
      <c r="H121" s="66" t="s">
        <v>91</v>
      </c>
      <c r="I121" s="15" t="str">
        <f t="shared" si="3"/>
        <v xml:space="preserve"> </v>
      </c>
      <c r="J121" s="18" t="str">
        <f t="shared" si="4"/>
        <v xml:space="preserve"> </v>
      </c>
      <c r="L121" s="8">
        <v>35</v>
      </c>
      <c r="M121" s="67">
        <v>0</v>
      </c>
      <c r="N121" s="67">
        <v>0</v>
      </c>
      <c r="O121" s="20"/>
      <c r="P121" s="22">
        <v>3</v>
      </c>
      <c r="Q121" s="26">
        <v>0.875</v>
      </c>
      <c r="R121" s="25">
        <v>1</v>
      </c>
      <c r="S121" s="25" t="s">
        <v>195</v>
      </c>
      <c r="T121" s="107">
        <v>1</v>
      </c>
      <c r="U121" s="107" t="s">
        <v>195</v>
      </c>
      <c r="V121" s="55"/>
      <c r="W121" s="28">
        <v>4</v>
      </c>
      <c r="X121" s="27">
        <v>0.875</v>
      </c>
      <c r="Y121" s="25">
        <v>1</v>
      </c>
      <c r="Z121" s="25" t="s">
        <v>195</v>
      </c>
      <c r="AA121" s="25">
        <v>1</v>
      </c>
      <c r="AB121" s="25" t="s">
        <v>195</v>
      </c>
      <c r="AH121" s="49"/>
    </row>
    <row r="122" spans="1:34" ht="15.75" customHeight="1">
      <c r="A122" s="88" t="s">
        <v>17</v>
      </c>
      <c r="B122" s="18" t="str">
        <f t="shared" si="1"/>
        <v/>
      </c>
      <c r="C122" s="62" t="s">
        <v>17</v>
      </c>
      <c r="D122" s="1" t="s">
        <v>17</v>
      </c>
      <c r="E122" s="65" t="s">
        <v>17</v>
      </c>
      <c r="F122" s="65" t="s">
        <v>17</v>
      </c>
      <c r="G122" s="18" t="str">
        <f t="shared" si="2"/>
        <v/>
      </c>
      <c r="H122" s="66" t="s">
        <v>91</v>
      </c>
      <c r="I122" s="15" t="str">
        <f t="shared" si="3"/>
        <v xml:space="preserve"> </v>
      </c>
      <c r="J122" s="18" t="str">
        <f t="shared" si="4"/>
        <v xml:space="preserve"> </v>
      </c>
      <c r="L122" s="8">
        <v>36</v>
      </c>
      <c r="M122" s="67">
        <v>0</v>
      </c>
      <c r="N122" s="67">
        <v>0</v>
      </c>
      <c r="O122" s="20"/>
      <c r="P122" s="22">
        <v>3</v>
      </c>
      <c r="Q122" s="26">
        <v>0.89583333333333304</v>
      </c>
      <c r="R122" s="25">
        <v>1</v>
      </c>
      <c r="S122" s="25" t="s">
        <v>195</v>
      </c>
      <c r="T122" s="107">
        <v>1</v>
      </c>
      <c r="U122" s="107" t="s">
        <v>195</v>
      </c>
      <c r="V122" s="55"/>
      <c r="W122" s="28">
        <v>4</v>
      </c>
      <c r="X122" s="27">
        <v>0.89583333333333304</v>
      </c>
      <c r="Y122" s="25">
        <v>1</v>
      </c>
      <c r="Z122" s="25" t="s">
        <v>195</v>
      </c>
      <c r="AA122" s="25">
        <v>1</v>
      </c>
      <c r="AB122" s="25" t="s">
        <v>195</v>
      </c>
      <c r="AH122" s="49"/>
    </row>
    <row r="123" spans="1:34" ht="15.75" customHeight="1">
      <c r="A123" s="88" t="s">
        <v>17</v>
      </c>
      <c r="B123" s="18" t="str">
        <f t="shared" si="1"/>
        <v/>
      </c>
      <c r="C123" s="62" t="s">
        <v>17</v>
      </c>
      <c r="D123" s="1" t="s">
        <v>17</v>
      </c>
      <c r="E123" s="65" t="s">
        <v>17</v>
      </c>
      <c r="F123" s="65" t="s">
        <v>17</v>
      </c>
      <c r="G123" s="18" t="str">
        <f t="shared" si="2"/>
        <v/>
      </c>
      <c r="H123" s="66" t="s">
        <v>91</v>
      </c>
      <c r="I123" s="15" t="str">
        <f t="shared" si="3"/>
        <v xml:space="preserve"> </v>
      </c>
      <c r="J123" s="18" t="str">
        <f t="shared" si="4"/>
        <v xml:space="preserve"> </v>
      </c>
      <c r="L123" s="8">
        <v>37</v>
      </c>
      <c r="M123" s="67">
        <v>0</v>
      </c>
      <c r="N123" s="67">
        <v>0</v>
      </c>
      <c r="O123" s="20"/>
      <c r="P123" s="22">
        <v>3</v>
      </c>
      <c r="Q123" s="26">
        <v>0.91666666666666663</v>
      </c>
      <c r="R123" s="25">
        <v>1</v>
      </c>
      <c r="S123" s="25" t="s">
        <v>195</v>
      </c>
      <c r="T123" s="107">
        <v>1</v>
      </c>
      <c r="U123" s="107" t="s">
        <v>195</v>
      </c>
      <c r="V123" s="55"/>
      <c r="W123" s="28">
        <v>4</v>
      </c>
      <c r="X123" s="27">
        <v>0.91666666666666663</v>
      </c>
      <c r="Y123" s="25">
        <v>1</v>
      </c>
      <c r="Z123" s="25" t="s">
        <v>195</v>
      </c>
      <c r="AA123" s="25">
        <v>1</v>
      </c>
      <c r="AB123" s="25" t="s">
        <v>195</v>
      </c>
      <c r="AH123" s="49"/>
    </row>
    <row r="124" spans="1:34" ht="15.75" customHeight="1">
      <c r="A124" s="88" t="s">
        <v>17</v>
      </c>
      <c r="B124" s="18" t="str">
        <f t="shared" si="1"/>
        <v/>
      </c>
      <c r="C124" s="62" t="s">
        <v>17</v>
      </c>
      <c r="D124" s="1" t="s">
        <v>17</v>
      </c>
      <c r="E124" s="65" t="s">
        <v>17</v>
      </c>
      <c r="F124" s="65" t="s">
        <v>17</v>
      </c>
      <c r="G124" s="18" t="str">
        <f t="shared" si="2"/>
        <v/>
      </c>
      <c r="H124" s="66" t="s">
        <v>91</v>
      </c>
      <c r="I124" s="15" t="str">
        <f t="shared" si="3"/>
        <v xml:space="preserve"> </v>
      </c>
      <c r="J124" s="18" t="str">
        <f t="shared" si="4"/>
        <v xml:space="preserve"> </v>
      </c>
      <c r="L124" s="8">
        <v>38</v>
      </c>
      <c r="M124" s="67">
        <v>0</v>
      </c>
      <c r="N124" s="67">
        <v>0</v>
      </c>
      <c r="O124" s="20"/>
      <c r="P124" s="22">
        <v>3</v>
      </c>
      <c r="Q124" s="26">
        <v>0.9375</v>
      </c>
      <c r="R124" s="25">
        <v>1</v>
      </c>
      <c r="S124" s="25" t="s">
        <v>195</v>
      </c>
      <c r="T124" s="107">
        <v>1</v>
      </c>
      <c r="U124" s="107" t="s">
        <v>195</v>
      </c>
      <c r="V124" s="55"/>
      <c r="W124" s="28">
        <v>4</v>
      </c>
      <c r="X124" s="27">
        <v>0.9375</v>
      </c>
      <c r="Y124" s="25">
        <v>1</v>
      </c>
      <c r="Z124" s="25" t="s">
        <v>195</v>
      </c>
      <c r="AA124" s="25">
        <v>1</v>
      </c>
      <c r="AB124" s="25" t="s">
        <v>195</v>
      </c>
      <c r="AH124" s="49"/>
    </row>
    <row r="125" spans="1:34" ht="15.75" customHeight="1">
      <c r="A125" s="88" t="s">
        <v>17</v>
      </c>
      <c r="B125" s="18" t="str">
        <f t="shared" si="1"/>
        <v/>
      </c>
      <c r="C125" s="62" t="s">
        <v>17</v>
      </c>
      <c r="D125" s="1" t="s">
        <v>17</v>
      </c>
      <c r="E125" s="65" t="s">
        <v>17</v>
      </c>
      <c r="F125" s="65" t="s">
        <v>17</v>
      </c>
      <c r="G125" s="18" t="str">
        <f t="shared" si="2"/>
        <v/>
      </c>
      <c r="H125" s="66" t="s">
        <v>91</v>
      </c>
      <c r="I125" s="15" t="str">
        <f t="shared" si="3"/>
        <v xml:space="preserve"> </v>
      </c>
      <c r="J125" s="18" t="str">
        <f t="shared" si="4"/>
        <v xml:space="preserve"> </v>
      </c>
      <c r="L125" s="8">
        <v>39</v>
      </c>
      <c r="M125" s="67">
        <v>0</v>
      </c>
      <c r="N125" s="67">
        <v>0</v>
      </c>
      <c r="O125" s="20"/>
      <c r="P125" s="22">
        <v>3</v>
      </c>
      <c r="Q125" s="26">
        <v>0.95833333333333337</v>
      </c>
      <c r="R125" s="25">
        <v>0</v>
      </c>
      <c r="S125" s="25" t="s">
        <v>194</v>
      </c>
      <c r="T125" s="107">
        <v>0</v>
      </c>
      <c r="U125" s="107" t="s">
        <v>194</v>
      </c>
      <c r="V125" s="55"/>
      <c r="W125" s="28">
        <v>4</v>
      </c>
      <c r="X125" s="27">
        <v>0.95833333333333337</v>
      </c>
      <c r="Y125" s="25">
        <v>0</v>
      </c>
      <c r="Z125" s="25" t="s">
        <v>194</v>
      </c>
      <c r="AA125" s="25">
        <v>0</v>
      </c>
      <c r="AB125" s="25" t="s">
        <v>194</v>
      </c>
      <c r="AH125" s="49"/>
    </row>
    <row r="126" spans="1:34" ht="15.75" customHeight="1">
      <c r="A126" s="88" t="s">
        <v>17</v>
      </c>
      <c r="B126" s="18" t="str">
        <f t="shared" si="1"/>
        <v/>
      </c>
      <c r="C126" s="62" t="s">
        <v>17</v>
      </c>
      <c r="D126" s="1" t="s">
        <v>17</v>
      </c>
      <c r="E126" s="65" t="s">
        <v>17</v>
      </c>
      <c r="F126" s="65" t="s">
        <v>17</v>
      </c>
      <c r="G126" s="18" t="str">
        <f t="shared" si="2"/>
        <v/>
      </c>
      <c r="H126" s="66" t="s">
        <v>91</v>
      </c>
      <c r="I126" s="15" t="str">
        <f t="shared" si="3"/>
        <v xml:space="preserve"> </v>
      </c>
      <c r="J126" s="18" t="str">
        <f t="shared" si="4"/>
        <v xml:space="preserve"> </v>
      </c>
      <c r="L126" s="8">
        <v>40</v>
      </c>
      <c r="M126" s="67">
        <v>0</v>
      </c>
      <c r="N126" s="67">
        <v>0</v>
      </c>
      <c r="O126" s="20"/>
      <c r="P126" s="22">
        <v>3</v>
      </c>
      <c r="Q126" s="26">
        <v>0.97916666666666663</v>
      </c>
      <c r="R126" s="25">
        <v>0</v>
      </c>
      <c r="S126" s="25" t="s">
        <v>194</v>
      </c>
      <c r="T126" s="107">
        <v>0</v>
      </c>
      <c r="U126" s="107" t="s">
        <v>194</v>
      </c>
      <c r="V126" s="55"/>
      <c r="W126" s="28">
        <v>4</v>
      </c>
      <c r="X126" s="27">
        <v>0.97916666666666663</v>
      </c>
      <c r="Y126" s="25">
        <v>0</v>
      </c>
      <c r="Z126" s="25" t="s">
        <v>194</v>
      </c>
      <c r="AA126" s="25">
        <v>0</v>
      </c>
      <c r="AB126" s="25" t="s">
        <v>194</v>
      </c>
      <c r="AH126" s="49"/>
    </row>
    <row r="127" spans="1:34" ht="15.75" customHeight="1">
      <c r="A127" s="88" t="s">
        <v>17</v>
      </c>
      <c r="B127" s="18" t="str">
        <f t="shared" si="1"/>
        <v/>
      </c>
      <c r="C127" s="62" t="s">
        <v>17</v>
      </c>
      <c r="D127" s="1" t="s">
        <v>17</v>
      </c>
      <c r="E127" s="65" t="s">
        <v>17</v>
      </c>
      <c r="F127" s="65" t="s">
        <v>17</v>
      </c>
      <c r="G127" s="18" t="str">
        <f t="shared" si="2"/>
        <v/>
      </c>
      <c r="H127" s="66" t="s">
        <v>91</v>
      </c>
      <c r="I127" s="15" t="str">
        <f t="shared" si="3"/>
        <v xml:space="preserve"> </v>
      </c>
      <c r="J127" s="18" t="str">
        <f t="shared" si="4"/>
        <v xml:space="preserve"> </v>
      </c>
      <c r="L127" s="8">
        <v>41</v>
      </c>
      <c r="M127" s="67">
        <v>0</v>
      </c>
      <c r="N127" s="67">
        <v>0</v>
      </c>
      <c r="O127" s="20"/>
      <c r="P127" s="22">
        <v>3</v>
      </c>
      <c r="Q127" s="26">
        <v>0</v>
      </c>
      <c r="R127" s="25">
        <v>0</v>
      </c>
      <c r="S127" s="25" t="s">
        <v>194</v>
      </c>
      <c r="T127" s="107">
        <v>0</v>
      </c>
      <c r="U127" s="107" t="s">
        <v>194</v>
      </c>
      <c r="V127" s="55"/>
      <c r="W127" s="28">
        <v>4</v>
      </c>
      <c r="X127" s="27">
        <v>0</v>
      </c>
      <c r="Y127" s="25">
        <v>0</v>
      </c>
      <c r="Z127" s="25" t="s">
        <v>194</v>
      </c>
      <c r="AA127" s="25">
        <v>0</v>
      </c>
      <c r="AB127" s="25" t="s">
        <v>194</v>
      </c>
      <c r="AH127" s="49"/>
    </row>
    <row r="128" spans="1:34" ht="15.75" customHeight="1">
      <c r="A128" s="88" t="s">
        <v>17</v>
      </c>
      <c r="B128" s="18" t="str">
        <f t="shared" si="1"/>
        <v/>
      </c>
      <c r="C128" s="62" t="s">
        <v>17</v>
      </c>
      <c r="D128" s="1" t="s">
        <v>17</v>
      </c>
      <c r="E128" s="65" t="s">
        <v>17</v>
      </c>
      <c r="F128" s="65" t="s">
        <v>17</v>
      </c>
      <c r="G128" s="18" t="str">
        <f t="shared" si="2"/>
        <v/>
      </c>
      <c r="H128" s="66" t="s">
        <v>91</v>
      </c>
      <c r="I128" s="15" t="str">
        <f t="shared" si="3"/>
        <v xml:space="preserve"> </v>
      </c>
      <c r="J128" s="18" t="str">
        <f t="shared" si="4"/>
        <v xml:space="preserve"> </v>
      </c>
      <c r="L128" s="8">
        <v>42</v>
      </c>
      <c r="M128" s="67">
        <v>0</v>
      </c>
      <c r="N128" s="67">
        <v>0</v>
      </c>
      <c r="O128" s="20"/>
      <c r="P128" s="22">
        <v>3</v>
      </c>
      <c r="Q128" s="26">
        <v>2.0833333333333332E-2</v>
      </c>
      <c r="R128" s="25">
        <v>0</v>
      </c>
      <c r="S128" s="25" t="s">
        <v>194</v>
      </c>
      <c r="T128" s="107">
        <v>0</v>
      </c>
      <c r="U128" s="107" t="s">
        <v>194</v>
      </c>
      <c r="V128" s="55"/>
      <c r="W128" s="28">
        <v>4</v>
      </c>
      <c r="X128" s="27">
        <v>2.0833333333333332E-2</v>
      </c>
      <c r="Y128" s="25">
        <v>0</v>
      </c>
      <c r="Z128" s="25" t="s">
        <v>194</v>
      </c>
      <c r="AA128" s="25">
        <v>0</v>
      </c>
      <c r="AB128" s="25" t="s">
        <v>194</v>
      </c>
      <c r="AH128" s="49"/>
    </row>
    <row r="129" spans="1:34" ht="15.75" customHeight="1">
      <c r="A129" s="88" t="s">
        <v>17</v>
      </c>
      <c r="B129" s="18" t="str">
        <f t="shared" si="1"/>
        <v/>
      </c>
      <c r="C129" s="62" t="s">
        <v>17</v>
      </c>
      <c r="D129" s="1" t="s">
        <v>17</v>
      </c>
      <c r="E129" s="65" t="s">
        <v>17</v>
      </c>
      <c r="F129" s="65" t="s">
        <v>17</v>
      </c>
      <c r="G129" s="18" t="str">
        <f t="shared" si="2"/>
        <v/>
      </c>
      <c r="H129" s="66" t="s">
        <v>91</v>
      </c>
      <c r="I129" s="15" t="str">
        <f t="shared" si="3"/>
        <v xml:space="preserve"> </v>
      </c>
      <c r="J129" s="18" t="str">
        <f t="shared" si="4"/>
        <v xml:space="preserve"> </v>
      </c>
      <c r="L129" s="8">
        <v>43</v>
      </c>
      <c r="M129" s="67">
        <v>0</v>
      </c>
      <c r="N129" s="67">
        <v>0</v>
      </c>
      <c r="O129" s="20"/>
      <c r="P129" s="22">
        <v>3</v>
      </c>
      <c r="Q129" s="26">
        <v>4.1666666666666699E-2</v>
      </c>
      <c r="R129" s="25">
        <v>0</v>
      </c>
      <c r="S129" s="25" t="s">
        <v>194</v>
      </c>
      <c r="T129" s="107">
        <v>0</v>
      </c>
      <c r="U129" s="107" t="s">
        <v>194</v>
      </c>
      <c r="V129" s="55"/>
      <c r="W129" s="28">
        <v>4</v>
      </c>
      <c r="X129" s="27">
        <v>4.1666666666666699E-2</v>
      </c>
      <c r="Y129" s="25">
        <v>0</v>
      </c>
      <c r="Z129" s="25" t="s">
        <v>194</v>
      </c>
      <c r="AA129" s="25">
        <v>0</v>
      </c>
      <c r="AB129" s="25" t="s">
        <v>194</v>
      </c>
      <c r="AH129" s="49"/>
    </row>
    <row r="130" spans="1:34" ht="15.75" customHeight="1">
      <c r="A130" s="88" t="s">
        <v>17</v>
      </c>
      <c r="B130" s="18" t="str">
        <f t="shared" si="1"/>
        <v/>
      </c>
      <c r="C130" s="62" t="s">
        <v>17</v>
      </c>
      <c r="D130" s="1" t="s">
        <v>17</v>
      </c>
      <c r="E130" s="65" t="s">
        <v>17</v>
      </c>
      <c r="F130" s="65" t="s">
        <v>17</v>
      </c>
      <c r="G130" s="18" t="str">
        <f t="shared" si="2"/>
        <v/>
      </c>
      <c r="H130" s="66" t="s">
        <v>91</v>
      </c>
      <c r="I130" s="15" t="str">
        <f t="shared" si="3"/>
        <v xml:space="preserve"> </v>
      </c>
      <c r="J130" s="18" t="str">
        <f t="shared" si="4"/>
        <v xml:space="preserve"> </v>
      </c>
      <c r="L130" s="8">
        <v>44</v>
      </c>
      <c r="M130" s="67">
        <v>0</v>
      </c>
      <c r="N130" s="67">
        <v>0</v>
      </c>
      <c r="O130" s="20"/>
      <c r="P130" s="22">
        <v>3</v>
      </c>
      <c r="Q130" s="26">
        <v>6.25E-2</v>
      </c>
      <c r="R130" s="25">
        <v>0</v>
      </c>
      <c r="S130" s="25" t="s">
        <v>194</v>
      </c>
      <c r="T130" s="107">
        <v>0</v>
      </c>
      <c r="U130" s="107" t="s">
        <v>194</v>
      </c>
      <c r="V130" s="55"/>
      <c r="W130" s="28">
        <v>4</v>
      </c>
      <c r="X130" s="27">
        <v>6.25E-2</v>
      </c>
      <c r="Y130" s="25">
        <v>0</v>
      </c>
      <c r="Z130" s="25" t="s">
        <v>194</v>
      </c>
      <c r="AA130" s="25">
        <v>0</v>
      </c>
      <c r="AB130" s="25" t="s">
        <v>194</v>
      </c>
      <c r="AH130" s="9"/>
    </row>
    <row r="131" spans="1:34" ht="15.75" customHeight="1">
      <c r="A131" s="88" t="s">
        <v>17</v>
      </c>
      <c r="B131" s="18" t="str">
        <f t="shared" si="1"/>
        <v/>
      </c>
      <c r="C131" s="62" t="s">
        <v>17</v>
      </c>
      <c r="D131" s="1" t="s">
        <v>17</v>
      </c>
      <c r="E131" s="65" t="s">
        <v>17</v>
      </c>
      <c r="F131" s="65" t="s">
        <v>17</v>
      </c>
      <c r="G131" s="18" t="str">
        <f t="shared" si="2"/>
        <v/>
      </c>
      <c r="H131" s="66" t="s">
        <v>91</v>
      </c>
      <c r="I131" s="15" t="str">
        <f t="shared" si="3"/>
        <v xml:space="preserve"> </v>
      </c>
      <c r="J131" s="18" t="str">
        <f t="shared" si="4"/>
        <v xml:space="preserve"> </v>
      </c>
      <c r="L131" s="8">
        <v>45</v>
      </c>
      <c r="M131" s="67">
        <v>0</v>
      </c>
      <c r="N131" s="67">
        <v>0</v>
      </c>
      <c r="O131" s="20"/>
      <c r="P131" s="25">
        <v>3</v>
      </c>
      <c r="Q131" s="27">
        <v>8.3333333333333301E-2</v>
      </c>
      <c r="R131" s="25">
        <v>0</v>
      </c>
      <c r="S131" s="25" t="s">
        <v>194</v>
      </c>
      <c r="T131" s="107">
        <v>0</v>
      </c>
      <c r="U131" s="107" t="s">
        <v>194</v>
      </c>
      <c r="V131" s="47"/>
      <c r="W131" s="28">
        <v>4</v>
      </c>
      <c r="X131" s="27">
        <v>8.3333333333333301E-2</v>
      </c>
      <c r="Y131" s="25">
        <v>0</v>
      </c>
      <c r="Z131" s="25" t="s">
        <v>194</v>
      </c>
      <c r="AA131" s="25">
        <v>0</v>
      </c>
      <c r="AB131" s="25" t="s">
        <v>194</v>
      </c>
      <c r="AH131" s="9"/>
    </row>
    <row r="132" spans="1:34" ht="15.75" customHeight="1">
      <c r="A132" s="88" t="s">
        <v>17</v>
      </c>
      <c r="B132" s="18" t="str">
        <f t="shared" si="1"/>
        <v/>
      </c>
      <c r="C132" s="62" t="s">
        <v>17</v>
      </c>
      <c r="D132" s="1" t="s">
        <v>17</v>
      </c>
      <c r="E132" s="65" t="s">
        <v>17</v>
      </c>
      <c r="F132" s="65" t="s">
        <v>17</v>
      </c>
      <c r="G132" s="18" t="str">
        <f t="shared" si="2"/>
        <v/>
      </c>
      <c r="H132" s="66" t="s">
        <v>91</v>
      </c>
      <c r="I132" s="15" t="str">
        <f t="shared" si="3"/>
        <v xml:space="preserve"> </v>
      </c>
      <c r="J132" s="18" t="str">
        <f t="shared" si="4"/>
        <v xml:space="preserve"> </v>
      </c>
      <c r="L132" s="8">
        <v>46</v>
      </c>
      <c r="M132" s="67">
        <v>0</v>
      </c>
      <c r="N132" s="67">
        <v>0</v>
      </c>
      <c r="O132" s="20"/>
      <c r="P132" s="25">
        <v>3</v>
      </c>
      <c r="Q132" s="27">
        <v>0.104166666666667</v>
      </c>
      <c r="R132" s="25">
        <v>0</v>
      </c>
      <c r="S132" s="25" t="s">
        <v>194</v>
      </c>
      <c r="T132" s="107">
        <v>0</v>
      </c>
      <c r="U132" s="107" t="s">
        <v>194</v>
      </c>
      <c r="V132" s="47"/>
      <c r="W132" s="28">
        <v>4</v>
      </c>
      <c r="X132" s="27">
        <v>0.104166666666667</v>
      </c>
      <c r="Y132" s="25">
        <v>0</v>
      </c>
      <c r="Z132" s="25" t="s">
        <v>194</v>
      </c>
      <c r="AA132" s="25">
        <v>0</v>
      </c>
      <c r="AB132" s="25" t="s">
        <v>194</v>
      </c>
      <c r="AH132" s="9"/>
    </row>
    <row r="133" spans="1:34" ht="15.75" customHeight="1">
      <c r="A133" s="88" t="s">
        <v>17</v>
      </c>
      <c r="B133" s="18" t="str">
        <f t="shared" si="1"/>
        <v/>
      </c>
      <c r="C133" s="62" t="s">
        <v>17</v>
      </c>
      <c r="D133" s="1" t="s">
        <v>17</v>
      </c>
      <c r="E133" s="65" t="s">
        <v>17</v>
      </c>
      <c r="F133" s="65" t="s">
        <v>17</v>
      </c>
      <c r="G133" s="18" t="str">
        <f t="shared" si="2"/>
        <v/>
      </c>
      <c r="H133" s="66" t="s">
        <v>91</v>
      </c>
      <c r="I133" s="15" t="str">
        <f t="shared" si="3"/>
        <v xml:space="preserve"> </v>
      </c>
      <c r="J133" s="18" t="str">
        <f t="shared" si="4"/>
        <v xml:space="preserve"> </v>
      </c>
      <c r="L133" s="8">
        <v>47</v>
      </c>
      <c r="M133" s="67">
        <v>0</v>
      </c>
      <c r="N133" s="67">
        <v>0</v>
      </c>
      <c r="O133" s="20"/>
      <c r="P133" s="200" t="s">
        <v>68</v>
      </c>
      <c r="Q133" s="201"/>
      <c r="R133" s="75">
        <f>SUM(R85:R132)</f>
        <v>59</v>
      </c>
      <c r="S133" s="75"/>
      <c r="T133" s="75">
        <f>SUM(T85:T132)</f>
        <v>59</v>
      </c>
      <c r="U133" s="75"/>
      <c r="V133" s="69"/>
      <c r="W133" s="200" t="s">
        <v>68</v>
      </c>
      <c r="X133" s="201"/>
      <c r="Y133" s="75">
        <f>SUM(Y85:Y132)</f>
        <v>48</v>
      </c>
      <c r="Z133" s="75"/>
      <c r="AA133" s="75">
        <f>SUM(AA85:AA132)</f>
        <v>48</v>
      </c>
      <c r="AB133" s="75"/>
      <c r="AH133" s="9"/>
    </row>
    <row r="134" spans="1:34" ht="15.75" customHeight="1">
      <c r="A134" s="88" t="s">
        <v>17</v>
      </c>
      <c r="B134" s="18" t="str">
        <f t="shared" si="1"/>
        <v/>
      </c>
      <c r="C134" s="62" t="s">
        <v>17</v>
      </c>
      <c r="D134" s="1" t="s">
        <v>17</v>
      </c>
      <c r="E134" s="65" t="s">
        <v>17</v>
      </c>
      <c r="F134" s="65" t="s">
        <v>17</v>
      </c>
      <c r="G134" s="18" t="str">
        <f t="shared" si="2"/>
        <v/>
      </c>
      <c r="H134" s="66" t="s">
        <v>91</v>
      </c>
      <c r="I134" s="15" t="str">
        <f t="shared" si="3"/>
        <v xml:space="preserve"> </v>
      </c>
      <c r="J134" s="18" t="str">
        <f t="shared" si="4"/>
        <v xml:space="preserve"> </v>
      </c>
      <c r="L134" s="8">
        <v>48</v>
      </c>
      <c r="M134" s="67">
        <v>0</v>
      </c>
      <c r="N134" s="67">
        <v>0</v>
      </c>
      <c r="O134" s="20"/>
      <c r="P134" s="45"/>
      <c r="Q134" s="47"/>
      <c r="R134" s="47"/>
      <c r="S134" s="47"/>
      <c r="T134" s="33"/>
      <c r="U134" s="47"/>
      <c r="V134" s="47"/>
      <c r="W134" s="47"/>
      <c r="X134" s="45"/>
      <c r="Y134" s="45"/>
      <c r="Z134" s="45"/>
      <c r="AA134" s="45"/>
      <c r="AB134" s="45"/>
      <c r="AH134" s="9"/>
    </row>
    <row r="135" spans="1:34" ht="15.75" customHeight="1">
      <c r="A135" s="88" t="s">
        <v>17</v>
      </c>
      <c r="B135" s="18" t="str">
        <f t="shared" si="1"/>
        <v/>
      </c>
      <c r="C135" s="62" t="s">
        <v>17</v>
      </c>
      <c r="D135" s="1" t="s">
        <v>17</v>
      </c>
      <c r="E135" s="65" t="s">
        <v>17</v>
      </c>
      <c r="F135" s="65" t="s">
        <v>17</v>
      </c>
      <c r="G135" s="18" t="str">
        <f t="shared" si="2"/>
        <v/>
      </c>
      <c r="H135" s="66" t="s">
        <v>91</v>
      </c>
      <c r="I135" s="15" t="str">
        <f t="shared" si="3"/>
        <v xml:space="preserve"> </v>
      </c>
      <c r="J135" s="18" t="str">
        <f t="shared" si="4"/>
        <v xml:space="preserve"> </v>
      </c>
      <c r="L135" s="8">
        <v>49</v>
      </c>
      <c r="M135" s="67">
        <v>0</v>
      </c>
      <c r="N135" s="67">
        <v>0</v>
      </c>
      <c r="O135" s="20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H135" s="9"/>
    </row>
    <row r="136" spans="1:34" ht="15.75" customHeight="1">
      <c r="A136" s="88" t="s">
        <v>17</v>
      </c>
      <c r="B136" s="18" t="str">
        <f t="shared" si="1"/>
        <v/>
      </c>
      <c r="C136" s="62" t="s">
        <v>17</v>
      </c>
      <c r="D136" s="1" t="s">
        <v>17</v>
      </c>
      <c r="E136" s="65" t="s">
        <v>17</v>
      </c>
      <c r="F136" s="65" t="s">
        <v>17</v>
      </c>
      <c r="G136" s="18" t="str">
        <f t="shared" si="2"/>
        <v/>
      </c>
      <c r="H136" s="66" t="s">
        <v>91</v>
      </c>
      <c r="I136" s="15" t="str">
        <f t="shared" si="3"/>
        <v xml:space="preserve"> </v>
      </c>
      <c r="J136" s="18" t="str">
        <f t="shared" si="4"/>
        <v xml:space="preserve"> </v>
      </c>
      <c r="L136" s="8">
        <v>50</v>
      </c>
      <c r="M136" s="67">
        <v>0</v>
      </c>
      <c r="N136" s="67">
        <v>0</v>
      </c>
      <c r="O136" s="20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H136" s="9"/>
    </row>
    <row r="137" spans="1:34" ht="15.75" customHeight="1">
      <c r="A137" s="88" t="s">
        <v>17</v>
      </c>
      <c r="B137" s="18" t="str">
        <f t="shared" si="1"/>
        <v/>
      </c>
      <c r="C137" s="62" t="s">
        <v>17</v>
      </c>
      <c r="D137" s="1" t="s">
        <v>17</v>
      </c>
      <c r="E137" s="65" t="s">
        <v>17</v>
      </c>
      <c r="F137" s="65" t="s">
        <v>17</v>
      </c>
      <c r="G137" s="18" t="str">
        <f t="shared" si="2"/>
        <v/>
      </c>
      <c r="H137" s="66" t="s">
        <v>91</v>
      </c>
      <c r="I137" s="15" t="str">
        <f t="shared" si="3"/>
        <v xml:space="preserve"> </v>
      </c>
      <c r="J137" s="18" t="str">
        <f t="shared" si="4"/>
        <v xml:space="preserve"> </v>
      </c>
      <c r="L137" s="8">
        <v>51</v>
      </c>
      <c r="M137" s="67">
        <v>0</v>
      </c>
      <c r="N137" s="67">
        <v>0</v>
      </c>
      <c r="O137" s="20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H137" s="9"/>
    </row>
    <row r="138" spans="1:34" ht="15.75" customHeight="1">
      <c r="A138" s="88" t="s">
        <v>17</v>
      </c>
      <c r="B138" s="18" t="str">
        <f t="shared" si="1"/>
        <v/>
      </c>
      <c r="C138" s="62" t="s">
        <v>17</v>
      </c>
      <c r="D138" s="1" t="s">
        <v>17</v>
      </c>
      <c r="E138" s="65" t="s">
        <v>17</v>
      </c>
      <c r="F138" s="65" t="s">
        <v>17</v>
      </c>
      <c r="G138" s="18" t="str">
        <f t="shared" si="2"/>
        <v/>
      </c>
      <c r="H138" s="66" t="s">
        <v>91</v>
      </c>
      <c r="I138" s="15" t="str">
        <f t="shared" si="3"/>
        <v xml:space="preserve"> </v>
      </c>
      <c r="J138" s="18" t="str">
        <f t="shared" si="4"/>
        <v xml:space="preserve"> </v>
      </c>
      <c r="L138" s="8">
        <v>52</v>
      </c>
      <c r="M138" s="67">
        <v>0</v>
      </c>
      <c r="N138" s="67">
        <v>0</v>
      </c>
      <c r="O138" s="20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H138" s="9"/>
    </row>
    <row r="139" spans="1:34" ht="15.75" customHeight="1">
      <c r="A139" s="88" t="s">
        <v>17</v>
      </c>
      <c r="B139" s="18" t="str">
        <f t="shared" si="1"/>
        <v/>
      </c>
      <c r="C139" s="62" t="s">
        <v>17</v>
      </c>
      <c r="D139" s="1" t="s">
        <v>17</v>
      </c>
      <c r="E139" s="65" t="s">
        <v>17</v>
      </c>
      <c r="F139" s="65" t="s">
        <v>17</v>
      </c>
      <c r="G139" s="18" t="str">
        <f t="shared" si="2"/>
        <v/>
      </c>
      <c r="H139" s="66" t="s">
        <v>91</v>
      </c>
      <c r="I139" s="15" t="str">
        <f t="shared" si="3"/>
        <v xml:space="preserve"> </v>
      </c>
      <c r="J139" s="18" t="str">
        <f t="shared" si="4"/>
        <v xml:space="preserve"> </v>
      </c>
      <c r="L139" s="8">
        <v>53</v>
      </c>
      <c r="M139" s="67">
        <v>0</v>
      </c>
      <c r="N139" s="67">
        <v>0</v>
      </c>
      <c r="O139" s="20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H139" s="9"/>
    </row>
    <row r="140" spans="1:34" ht="15.75" customHeight="1">
      <c r="A140" s="88" t="s">
        <v>17</v>
      </c>
      <c r="B140" s="18" t="str">
        <f t="shared" si="1"/>
        <v/>
      </c>
      <c r="C140" s="62" t="s">
        <v>17</v>
      </c>
      <c r="D140" s="1" t="s">
        <v>17</v>
      </c>
      <c r="E140" s="65" t="s">
        <v>17</v>
      </c>
      <c r="F140" s="65" t="s">
        <v>17</v>
      </c>
      <c r="G140" s="18" t="str">
        <f t="shared" si="2"/>
        <v/>
      </c>
      <c r="H140" s="66" t="s">
        <v>91</v>
      </c>
      <c r="I140" s="15" t="str">
        <f t="shared" si="3"/>
        <v xml:space="preserve"> </v>
      </c>
      <c r="J140" s="18" t="str">
        <f t="shared" si="4"/>
        <v xml:space="preserve"> </v>
      </c>
      <c r="L140" s="8">
        <v>54</v>
      </c>
      <c r="M140" s="67">
        <v>0</v>
      </c>
      <c r="N140" s="67">
        <v>0</v>
      </c>
      <c r="O140" s="20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H140" s="9"/>
    </row>
    <row r="141" spans="1:34" ht="15.75" customHeight="1">
      <c r="A141" s="88" t="s">
        <v>17</v>
      </c>
      <c r="B141" s="18" t="str">
        <f t="shared" si="1"/>
        <v/>
      </c>
      <c r="C141" s="62" t="s">
        <v>17</v>
      </c>
      <c r="D141" s="1" t="s">
        <v>17</v>
      </c>
      <c r="E141" s="65" t="s">
        <v>17</v>
      </c>
      <c r="F141" s="65" t="s">
        <v>17</v>
      </c>
      <c r="G141" s="18" t="str">
        <f t="shared" si="2"/>
        <v/>
      </c>
      <c r="H141" s="66" t="s">
        <v>91</v>
      </c>
      <c r="I141" s="15" t="str">
        <f t="shared" si="3"/>
        <v xml:space="preserve"> </v>
      </c>
      <c r="J141" s="18" t="str">
        <f t="shared" si="4"/>
        <v xml:space="preserve"> </v>
      </c>
      <c r="L141" s="8">
        <v>55</v>
      </c>
      <c r="M141" s="67">
        <v>0</v>
      </c>
      <c r="N141" s="67">
        <v>0</v>
      </c>
      <c r="O141" s="20"/>
      <c r="P141" s="45"/>
      <c r="Q141" s="47"/>
      <c r="R141" s="47"/>
      <c r="S141" s="47"/>
      <c r="T141" s="47"/>
      <c r="U141" s="47"/>
      <c r="V141" s="47"/>
      <c r="W141" s="47"/>
      <c r="X141" s="45"/>
      <c r="Y141" s="45"/>
      <c r="Z141" s="45"/>
      <c r="AA141" s="45"/>
      <c r="AB141" s="45"/>
      <c r="AH141" s="9"/>
    </row>
    <row r="142" spans="1:34" ht="15.75" customHeight="1">
      <c r="A142" s="88" t="s">
        <v>17</v>
      </c>
      <c r="B142" s="18" t="str">
        <f t="shared" si="1"/>
        <v/>
      </c>
      <c r="C142" s="62" t="s">
        <v>17</v>
      </c>
      <c r="D142" s="1" t="s">
        <v>17</v>
      </c>
      <c r="E142" s="65" t="s">
        <v>17</v>
      </c>
      <c r="F142" s="65" t="s">
        <v>17</v>
      </c>
      <c r="G142" s="18" t="str">
        <f t="shared" si="2"/>
        <v/>
      </c>
      <c r="H142" s="66" t="s">
        <v>91</v>
      </c>
      <c r="I142" s="15" t="str">
        <f t="shared" si="3"/>
        <v xml:space="preserve"> </v>
      </c>
      <c r="J142" s="18" t="str">
        <f t="shared" si="4"/>
        <v xml:space="preserve"> </v>
      </c>
      <c r="L142" s="8">
        <v>56</v>
      </c>
      <c r="M142" s="67">
        <v>0</v>
      </c>
      <c r="N142" s="67">
        <v>0</v>
      </c>
      <c r="O142" s="20"/>
      <c r="P142" s="45"/>
      <c r="Q142" s="47"/>
      <c r="R142" s="47"/>
      <c r="S142" s="47"/>
      <c r="T142" s="47"/>
      <c r="U142" s="47"/>
      <c r="V142" s="47"/>
      <c r="W142" s="47"/>
      <c r="X142" s="45"/>
      <c r="Y142" s="45"/>
      <c r="Z142" s="45"/>
      <c r="AA142" s="45"/>
      <c r="AB142" s="45"/>
      <c r="AH142" s="9"/>
    </row>
    <row r="143" spans="1:34" ht="15.75" customHeight="1">
      <c r="A143" s="88" t="s">
        <v>17</v>
      </c>
      <c r="B143" s="18" t="str">
        <f t="shared" si="1"/>
        <v/>
      </c>
      <c r="C143" s="62" t="s">
        <v>17</v>
      </c>
      <c r="D143" s="1" t="s">
        <v>17</v>
      </c>
      <c r="E143" s="65" t="s">
        <v>17</v>
      </c>
      <c r="F143" s="65" t="s">
        <v>17</v>
      </c>
      <c r="G143" s="18" t="str">
        <f t="shared" si="2"/>
        <v/>
      </c>
      <c r="H143" s="66" t="s">
        <v>91</v>
      </c>
      <c r="I143" s="15" t="str">
        <f t="shared" si="3"/>
        <v xml:space="preserve"> </v>
      </c>
      <c r="J143" s="18" t="str">
        <f t="shared" si="4"/>
        <v xml:space="preserve"> </v>
      </c>
      <c r="L143" s="8">
        <v>57</v>
      </c>
      <c r="M143" s="67">
        <v>0</v>
      </c>
      <c r="N143" s="67">
        <v>0</v>
      </c>
      <c r="O143" s="20"/>
      <c r="P143" s="58"/>
      <c r="Q143" s="55"/>
      <c r="R143" s="55"/>
      <c r="S143" s="55"/>
      <c r="T143" s="55"/>
      <c r="U143" s="55"/>
      <c r="V143" s="55"/>
      <c r="W143" s="55"/>
      <c r="X143" s="58"/>
      <c r="Y143" s="58"/>
      <c r="Z143" s="58"/>
      <c r="AA143" s="58"/>
      <c r="AB143" s="58"/>
      <c r="AH143" s="9"/>
    </row>
    <row r="144" spans="1:34" ht="15.75" customHeight="1">
      <c r="A144" s="88" t="s">
        <v>17</v>
      </c>
      <c r="B144" s="18" t="str">
        <f t="shared" si="1"/>
        <v/>
      </c>
      <c r="C144" s="62" t="s">
        <v>17</v>
      </c>
      <c r="D144" s="1" t="s">
        <v>17</v>
      </c>
      <c r="E144" s="65" t="s">
        <v>17</v>
      </c>
      <c r="F144" s="65" t="s">
        <v>17</v>
      </c>
      <c r="G144" s="18" t="str">
        <f t="shared" si="2"/>
        <v/>
      </c>
      <c r="H144" s="66" t="s">
        <v>91</v>
      </c>
      <c r="I144" s="15" t="str">
        <f t="shared" si="3"/>
        <v xml:space="preserve"> </v>
      </c>
      <c r="J144" s="18" t="str">
        <f t="shared" si="4"/>
        <v xml:space="preserve"> </v>
      </c>
      <c r="L144" s="8">
        <v>58</v>
      </c>
      <c r="M144" s="67">
        <v>0</v>
      </c>
      <c r="N144" s="67">
        <v>0</v>
      </c>
      <c r="O144" s="20"/>
      <c r="P144" s="58"/>
      <c r="Q144" s="55"/>
      <c r="R144" s="55"/>
      <c r="S144" s="55"/>
      <c r="T144" s="55"/>
      <c r="U144" s="55"/>
      <c r="V144" s="55"/>
      <c r="W144" s="55"/>
      <c r="X144" s="58"/>
      <c r="Y144" s="58"/>
      <c r="Z144" s="58"/>
      <c r="AA144" s="58"/>
      <c r="AB144" s="58"/>
      <c r="AH144" s="9"/>
    </row>
    <row r="145" spans="1:34" ht="15.75" customHeight="1">
      <c r="A145" s="88" t="s">
        <v>17</v>
      </c>
      <c r="B145" s="18" t="str">
        <f t="shared" si="1"/>
        <v/>
      </c>
      <c r="C145" s="62" t="s">
        <v>17</v>
      </c>
      <c r="D145" s="1" t="s">
        <v>17</v>
      </c>
      <c r="E145" s="65" t="s">
        <v>17</v>
      </c>
      <c r="F145" s="65" t="s">
        <v>17</v>
      </c>
      <c r="G145" s="18" t="str">
        <f t="shared" si="2"/>
        <v/>
      </c>
      <c r="H145" s="66" t="s">
        <v>91</v>
      </c>
      <c r="I145" s="15" t="str">
        <f t="shared" si="3"/>
        <v xml:space="preserve"> </v>
      </c>
      <c r="J145" s="18" t="str">
        <f t="shared" si="4"/>
        <v xml:space="preserve"> </v>
      </c>
      <c r="L145" s="8">
        <v>59</v>
      </c>
      <c r="M145" s="67">
        <v>0</v>
      </c>
      <c r="N145" s="67">
        <v>0</v>
      </c>
      <c r="O145" s="20"/>
      <c r="P145" s="58"/>
      <c r="Q145" s="55"/>
      <c r="R145" s="55"/>
      <c r="S145" s="55"/>
      <c r="T145" s="55"/>
      <c r="U145" s="55"/>
      <c r="V145" s="55"/>
      <c r="W145" s="55"/>
      <c r="X145" s="58"/>
      <c r="Y145" s="58"/>
      <c r="Z145" s="58"/>
      <c r="AA145" s="58"/>
      <c r="AB145" s="58"/>
      <c r="AH145" s="1"/>
    </row>
    <row r="146" spans="1:34" ht="15.75" customHeight="1">
      <c r="A146" s="88" t="s">
        <v>17</v>
      </c>
      <c r="B146" s="18" t="str">
        <f t="shared" si="1"/>
        <v/>
      </c>
      <c r="C146" s="62" t="s">
        <v>17</v>
      </c>
      <c r="D146" s="1" t="s">
        <v>17</v>
      </c>
      <c r="E146" s="65" t="s">
        <v>17</v>
      </c>
      <c r="F146" s="65" t="s">
        <v>17</v>
      </c>
      <c r="G146" s="18" t="str">
        <f t="shared" si="2"/>
        <v/>
      </c>
      <c r="H146" s="66" t="s">
        <v>91</v>
      </c>
      <c r="I146" s="15" t="str">
        <f t="shared" si="3"/>
        <v xml:space="preserve"> </v>
      </c>
      <c r="J146" s="18" t="str">
        <f t="shared" si="4"/>
        <v xml:space="preserve"> </v>
      </c>
      <c r="L146" s="8">
        <v>60</v>
      </c>
      <c r="M146" s="67">
        <v>0</v>
      </c>
      <c r="N146" s="67">
        <v>0</v>
      </c>
      <c r="O146" s="20"/>
      <c r="P146" s="58"/>
      <c r="Q146" s="55"/>
      <c r="R146" s="55"/>
      <c r="S146" s="55"/>
      <c r="T146" s="55"/>
      <c r="U146" s="55"/>
      <c r="V146" s="55"/>
      <c r="W146" s="55"/>
      <c r="X146" s="58"/>
      <c r="Y146" s="58"/>
      <c r="Z146" s="58"/>
      <c r="AA146" s="58"/>
      <c r="AB146" s="58"/>
      <c r="AH146" s="1"/>
    </row>
    <row r="147" spans="1:34" ht="15.75" customHeight="1">
      <c r="A147" s="88" t="s">
        <v>17</v>
      </c>
      <c r="B147" s="18" t="str">
        <f t="shared" si="1"/>
        <v/>
      </c>
      <c r="C147" s="62" t="s">
        <v>17</v>
      </c>
      <c r="D147" s="1" t="s">
        <v>17</v>
      </c>
      <c r="E147" s="65" t="s">
        <v>17</v>
      </c>
      <c r="F147" s="65" t="s">
        <v>17</v>
      </c>
      <c r="G147" s="18" t="str">
        <f t="shared" si="2"/>
        <v/>
      </c>
      <c r="H147" s="66" t="s">
        <v>91</v>
      </c>
      <c r="I147" s="15" t="str">
        <f t="shared" si="3"/>
        <v xml:space="preserve"> </v>
      </c>
      <c r="J147" s="18" t="str">
        <f t="shared" si="4"/>
        <v xml:space="preserve"> </v>
      </c>
      <c r="L147" s="8">
        <v>61</v>
      </c>
      <c r="M147" s="67">
        <v>0</v>
      </c>
      <c r="N147" s="67">
        <v>0</v>
      </c>
      <c r="O147" s="20"/>
      <c r="P147" s="58"/>
      <c r="Q147" s="55"/>
      <c r="R147" s="55"/>
      <c r="S147" s="55"/>
      <c r="T147" s="55"/>
      <c r="U147" s="55"/>
      <c r="V147" s="55"/>
      <c r="W147" s="55"/>
      <c r="X147" s="58"/>
      <c r="Y147" s="58"/>
      <c r="Z147" s="58"/>
      <c r="AA147" s="58"/>
      <c r="AB147" s="58"/>
      <c r="AH147" s="1"/>
    </row>
    <row r="148" spans="1:34" ht="15.75" customHeight="1">
      <c r="A148" s="88" t="s">
        <v>17</v>
      </c>
      <c r="B148" s="18" t="str">
        <f t="shared" si="1"/>
        <v/>
      </c>
      <c r="C148" s="62" t="s">
        <v>17</v>
      </c>
      <c r="D148" s="1" t="s">
        <v>17</v>
      </c>
      <c r="E148" s="65" t="s">
        <v>17</v>
      </c>
      <c r="F148" s="65" t="s">
        <v>17</v>
      </c>
      <c r="G148" s="18" t="str">
        <f t="shared" si="2"/>
        <v/>
      </c>
      <c r="H148" s="66" t="s">
        <v>91</v>
      </c>
      <c r="I148" s="15" t="str">
        <f t="shared" si="3"/>
        <v xml:space="preserve"> </v>
      </c>
      <c r="J148" s="18" t="str">
        <f t="shared" si="4"/>
        <v xml:space="preserve"> </v>
      </c>
      <c r="L148" s="8">
        <v>62</v>
      </c>
      <c r="M148" s="67">
        <v>0</v>
      </c>
      <c r="N148" s="67">
        <v>0</v>
      </c>
      <c r="O148" s="20"/>
      <c r="P148" s="58"/>
      <c r="Q148" s="55"/>
      <c r="R148" s="55"/>
      <c r="S148" s="55"/>
      <c r="T148" s="55"/>
      <c r="U148" s="55"/>
      <c r="V148" s="55"/>
      <c r="W148" s="55"/>
      <c r="X148" s="58"/>
      <c r="Y148" s="58"/>
      <c r="Z148" s="58"/>
      <c r="AA148" s="58"/>
      <c r="AB148" s="58"/>
      <c r="AH148" s="1"/>
    </row>
    <row r="149" spans="1:34" ht="15.75" customHeight="1">
      <c r="A149" s="88" t="s">
        <v>17</v>
      </c>
      <c r="B149" s="18" t="str">
        <f t="shared" si="1"/>
        <v/>
      </c>
      <c r="C149" s="62" t="s">
        <v>17</v>
      </c>
      <c r="D149" s="1" t="s">
        <v>17</v>
      </c>
      <c r="E149" s="65" t="s">
        <v>17</v>
      </c>
      <c r="F149" s="65" t="s">
        <v>17</v>
      </c>
      <c r="G149" s="18" t="str">
        <f t="shared" si="2"/>
        <v/>
      </c>
      <c r="H149" s="66" t="s">
        <v>91</v>
      </c>
      <c r="I149" s="15" t="str">
        <f t="shared" si="3"/>
        <v xml:space="preserve"> </v>
      </c>
      <c r="J149" s="18" t="str">
        <f t="shared" si="4"/>
        <v xml:space="preserve"> </v>
      </c>
      <c r="L149" s="8">
        <v>63</v>
      </c>
      <c r="M149" s="67">
        <v>0</v>
      </c>
      <c r="N149" s="67">
        <v>0</v>
      </c>
      <c r="O149" s="20"/>
      <c r="P149" s="58"/>
      <c r="Q149" s="55"/>
      <c r="R149" s="55"/>
      <c r="S149" s="55"/>
      <c r="T149" s="55"/>
      <c r="U149" s="55"/>
      <c r="V149" s="55"/>
      <c r="W149" s="55"/>
      <c r="X149" s="58"/>
      <c r="Y149" s="58"/>
      <c r="Z149" s="58"/>
      <c r="AA149" s="58"/>
      <c r="AB149" s="58"/>
      <c r="AH149" s="1"/>
    </row>
    <row r="150" spans="1:34" ht="15.75" customHeight="1">
      <c r="A150" s="88" t="s">
        <v>17</v>
      </c>
      <c r="B150" s="18" t="str">
        <f t="shared" ref="B150:B194" si="5">IF(C150=" ","",IF(C150=$L$9,B149,B149+1))</f>
        <v/>
      </c>
      <c r="C150" s="62" t="s">
        <v>17</v>
      </c>
      <c r="D150" s="1" t="s">
        <v>17</v>
      </c>
      <c r="E150" s="65" t="s">
        <v>17</v>
      </c>
      <c r="F150" s="65" t="s">
        <v>17</v>
      </c>
      <c r="G150" s="18" t="str">
        <f t="shared" ref="G150:G194" si="6">IF(AND(M152&gt;0),0,IF(AND(N152&gt;0),1,""))</f>
        <v/>
      </c>
      <c r="H150" s="66" t="s">
        <v>91</v>
      </c>
      <c r="I150" s="15" t="str">
        <f t="shared" si="3"/>
        <v xml:space="preserve"> </v>
      </c>
      <c r="J150" s="18" t="str">
        <f t="shared" ref="J150:J194" si="7">IF(AND(M152&gt;0,M152&lt;999),M152,IF(AND(N152&gt;0,N152&lt;999),N152," "))</f>
        <v xml:space="preserve"> </v>
      </c>
      <c r="L150" s="8">
        <v>64</v>
      </c>
      <c r="M150" s="67">
        <v>0</v>
      </c>
      <c r="N150" s="67">
        <v>0</v>
      </c>
      <c r="O150" s="20"/>
      <c r="P150" s="58"/>
      <c r="Q150" s="55"/>
      <c r="R150" s="55"/>
      <c r="S150" s="55"/>
      <c r="T150" s="55"/>
      <c r="U150" s="55"/>
      <c r="V150" s="55"/>
      <c r="W150" s="55"/>
      <c r="X150" s="58"/>
      <c r="Y150" s="58"/>
      <c r="Z150" s="58"/>
      <c r="AA150" s="58"/>
      <c r="AB150" s="58"/>
      <c r="AH150" s="1"/>
    </row>
    <row r="151" spans="1:34" ht="15.75" customHeight="1">
      <c r="A151" s="88" t="s">
        <v>17</v>
      </c>
      <c r="B151" s="18" t="str">
        <f t="shared" si="5"/>
        <v/>
      </c>
      <c r="C151" s="62" t="s">
        <v>17</v>
      </c>
      <c r="D151" s="1" t="s">
        <v>17</v>
      </c>
      <c r="E151" s="65" t="s">
        <v>17</v>
      </c>
      <c r="F151" s="65" t="s">
        <v>17</v>
      </c>
      <c r="G151" s="18" t="str">
        <f t="shared" si="6"/>
        <v/>
      </c>
      <c r="H151" s="66" t="s">
        <v>91</v>
      </c>
      <c r="I151" s="15" t="str">
        <f t="shared" ref="I151:I194" si="8">IFERROR(IF(IF(ISERROR(H151-H150),"",H151-H150)&lt;0,"",H151-H150)," ")</f>
        <v xml:space="preserve"> </v>
      </c>
      <c r="J151" s="18" t="str">
        <f t="shared" si="7"/>
        <v xml:space="preserve"> </v>
      </c>
      <c r="L151" s="8">
        <v>65</v>
      </c>
      <c r="M151" s="67">
        <v>0</v>
      </c>
      <c r="N151" s="67">
        <v>0</v>
      </c>
      <c r="O151" s="20"/>
      <c r="P151" s="58"/>
      <c r="Q151" s="55"/>
      <c r="R151" s="55"/>
      <c r="S151" s="55"/>
      <c r="T151" s="55"/>
      <c r="U151" s="55"/>
      <c r="V151" s="55"/>
      <c r="W151" s="55"/>
      <c r="X151" s="58"/>
      <c r="Y151" s="58"/>
      <c r="Z151" s="58"/>
      <c r="AA151" s="58"/>
      <c r="AB151" s="58"/>
      <c r="AH151" s="1"/>
    </row>
    <row r="152" spans="1:34" ht="15.75" customHeight="1">
      <c r="A152" s="88" t="s">
        <v>17</v>
      </c>
      <c r="B152" s="18" t="str">
        <f t="shared" si="5"/>
        <v/>
      </c>
      <c r="C152" s="62" t="s">
        <v>17</v>
      </c>
      <c r="D152" s="1" t="s">
        <v>17</v>
      </c>
      <c r="E152" s="65" t="s">
        <v>17</v>
      </c>
      <c r="F152" s="65" t="s">
        <v>17</v>
      </c>
      <c r="G152" s="18" t="str">
        <f t="shared" si="6"/>
        <v/>
      </c>
      <c r="H152" s="66" t="s">
        <v>91</v>
      </c>
      <c r="I152" s="15" t="str">
        <f t="shared" si="8"/>
        <v xml:space="preserve"> </v>
      </c>
      <c r="J152" s="18" t="str">
        <f t="shared" si="7"/>
        <v xml:space="preserve"> </v>
      </c>
      <c r="L152" s="8">
        <v>66</v>
      </c>
      <c r="M152" s="67">
        <v>0</v>
      </c>
      <c r="N152" s="67">
        <v>0</v>
      </c>
      <c r="O152" s="20"/>
      <c r="P152" s="58"/>
      <c r="Q152" s="55"/>
      <c r="R152" s="55"/>
      <c r="S152" s="55"/>
      <c r="T152" s="55"/>
      <c r="U152" s="55"/>
      <c r="V152" s="55"/>
      <c r="W152" s="55"/>
      <c r="X152" s="58"/>
      <c r="Y152" s="58"/>
      <c r="Z152" s="58"/>
      <c r="AA152" s="58"/>
      <c r="AB152" s="58"/>
      <c r="AH152" s="1"/>
    </row>
    <row r="153" spans="1:34" ht="15.75" customHeight="1">
      <c r="A153" s="88" t="s">
        <v>17</v>
      </c>
      <c r="B153" s="18" t="str">
        <f t="shared" si="5"/>
        <v/>
      </c>
      <c r="C153" s="62" t="s">
        <v>17</v>
      </c>
      <c r="D153" s="1" t="s">
        <v>17</v>
      </c>
      <c r="E153" s="65" t="s">
        <v>17</v>
      </c>
      <c r="F153" s="65" t="s">
        <v>17</v>
      </c>
      <c r="G153" s="18" t="str">
        <f t="shared" si="6"/>
        <v/>
      </c>
      <c r="H153" s="66" t="s">
        <v>91</v>
      </c>
      <c r="I153" s="15" t="str">
        <f t="shared" si="8"/>
        <v xml:space="preserve"> </v>
      </c>
      <c r="J153" s="18" t="str">
        <f t="shared" si="7"/>
        <v xml:space="preserve"> </v>
      </c>
      <c r="L153" s="8">
        <v>67</v>
      </c>
      <c r="M153" s="67">
        <v>0</v>
      </c>
      <c r="N153" s="67">
        <v>0</v>
      </c>
      <c r="O153" s="20"/>
      <c r="P153" s="58"/>
      <c r="Q153" s="55"/>
      <c r="R153" s="55"/>
      <c r="S153" s="55"/>
      <c r="T153" s="55"/>
      <c r="U153" s="55"/>
      <c r="V153" s="55"/>
      <c r="W153" s="55"/>
      <c r="X153" s="58"/>
      <c r="Y153" s="58"/>
      <c r="Z153" s="58"/>
      <c r="AA153" s="58"/>
      <c r="AB153" s="58"/>
      <c r="AH153" s="1"/>
    </row>
    <row r="154" spans="1:34" ht="15.75" customHeight="1">
      <c r="A154" s="88" t="s">
        <v>17</v>
      </c>
      <c r="B154" s="18" t="str">
        <f t="shared" si="5"/>
        <v/>
      </c>
      <c r="C154" s="62" t="s">
        <v>17</v>
      </c>
      <c r="D154" s="1" t="s">
        <v>17</v>
      </c>
      <c r="E154" s="65" t="s">
        <v>17</v>
      </c>
      <c r="F154" s="65" t="s">
        <v>17</v>
      </c>
      <c r="G154" s="18" t="str">
        <f t="shared" si="6"/>
        <v/>
      </c>
      <c r="H154" s="66" t="s">
        <v>91</v>
      </c>
      <c r="I154" s="15" t="str">
        <f t="shared" si="8"/>
        <v xml:space="preserve"> </v>
      </c>
      <c r="J154" s="18" t="str">
        <f t="shared" si="7"/>
        <v xml:space="preserve"> </v>
      </c>
      <c r="L154" s="8">
        <v>68</v>
      </c>
      <c r="M154" s="67">
        <v>0</v>
      </c>
      <c r="N154" s="67">
        <v>0</v>
      </c>
      <c r="O154" s="20"/>
      <c r="P154" s="58"/>
      <c r="Q154" s="55"/>
      <c r="R154" s="55"/>
      <c r="S154" s="55"/>
      <c r="T154" s="55"/>
      <c r="U154" s="55"/>
      <c r="V154" s="55"/>
      <c r="W154" s="55"/>
      <c r="X154" s="58"/>
      <c r="Y154" s="58"/>
      <c r="Z154" s="58"/>
      <c r="AA154" s="58"/>
      <c r="AB154" s="58"/>
      <c r="AH154" s="1"/>
    </row>
    <row r="155" spans="1:34" ht="15.75" customHeight="1">
      <c r="A155" s="88" t="s">
        <v>17</v>
      </c>
      <c r="B155" s="18" t="str">
        <f t="shared" si="5"/>
        <v/>
      </c>
      <c r="C155" s="62" t="s">
        <v>17</v>
      </c>
      <c r="D155" s="1" t="s">
        <v>17</v>
      </c>
      <c r="E155" s="65" t="s">
        <v>17</v>
      </c>
      <c r="F155" s="65" t="s">
        <v>17</v>
      </c>
      <c r="G155" s="18" t="str">
        <f t="shared" si="6"/>
        <v/>
      </c>
      <c r="H155" s="66" t="s">
        <v>91</v>
      </c>
      <c r="I155" s="15" t="str">
        <f t="shared" si="8"/>
        <v xml:space="preserve"> </v>
      </c>
      <c r="J155" s="18" t="str">
        <f t="shared" si="7"/>
        <v xml:space="preserve"> </v>
      </c>
      <c r="L155" s="8">
        <v>69</v>
      </c>
      <c r="M155" s="67">
        <v>0</v>
      </c>
      <c r="N155" s="67">
        <v>0</v>
      </c>
      <c r="O155" s="20"/>
      <c r="P155" s="58"/>
      <c r="Q155" s="55"/>
      <c r="R155" s="55"/>
      <c r="S155" s="55"/>
      <c r="T155" s="55"/>
      <c r="U155" s="55"/>
      <c r="V155" s="55"/>
      <c r="W155" s="55"/>
      <c r="X155" s="58"/>
      <c r="Y155" s="58"/>
      <c r="Z155" s="58"/>
      <c r="AA155" s="58"/>
      <c r="AB155" s="58"/>
      <c r="AH155" s="1"/>
    </row>
    <row r="156" spans="1:34" ht="15.75" customHeight="1">
      <c r="A156" s="88" t="s">
        <v>17</v>
      </c>
      <c r="B156" s="18" t="str">
        <f t="shared" si="5"/>
        <v/>
      </c>
      <c r="C156" s="62" t="s">
        <v>17</v>
      </c>
      <c r="D156" s="1" t="s">
        <v>17</v>
      </c>
      <c r="E156" s="65" t="s">
        <v>17</v>
      </c>
      <c r="F156" s="65" t="s">
        <v>17</v>
      </c>
      <c r="G156" s="18" t="str">
        <f t="shared" si="6"/>
        <v/>
      </c>
      <c r="H156" s="66" t="s">
        <v>91</v>
      </c>
      <c r="I156" s="15" t="str">
        <f t="shared" si="8"/>
        <v xml:space="preserve"> </v>
      </c>
      <c r="J156" s="18" t="str">
        <f t="shared" si="7"/>
        <v xml:space="preserve"> </v>
      </c>
      <c r="L156" s="8">
        <v>70</v>
      </c>
      <c r="M156" s="67">
        <v>0</v>
      </c>
      <c r="N156" s="67">
        <v>0</v>
      </c>
      <c r="O156" s="20"/>
      <c r="P156" s="58"/>
      <c r="Q156" s="55"/>
      <c r="R156" s="55"/>
      <c r="S156" s="55"/>
      <c r="T156" s="55"/>
      <c r="U156" s="55"/>
      <c r="V156" s="55"/>
      <c r="W156" s="55"/>
      <c r="X156" s="58"/>
      <c r="Y156" s="58"/>
      <c r="Z156" s="58"/>
      <c r="AA156" s="58"/>
      <c r="AB156" s="58"/>
      <c r="AH156" s="1"/>
    </row>
    <row r="157" spans="1:34" ht="15.75" customHeight="1">
      <c r="A157" s="88" t="s">
        <v>17</v>
      </c>
      <c r="B157" s="18" t="str">
        <f t="shared" si="5"/>
        <v/>
      </c>
      <c r="C157" s="62" t="s">
        <v>17</v>
      </c>
      <c r="D157" s="1" t="s">
        <v>17</v>
      </c>
      <c r="E157" s="65" t="s">
        <v>17</v>
      </c>
      <c r="F157" s="65" t="s">
        <v>17</v>
      </c>
      <c r="G157" s="18" t="str">
        <f t="shared" si="6"/>
        <v/>
      </c>
      <c r="H157" s="66" t="s">
        <v>91</v>
      </c>
      <c r="I157" s="15" t="str">
        <f t="shared" si="8"/>
        <v xml:space="preserve"> </v>
      </c>
      <c r="J157" s="18" t="str">
        <f t="shared" si="7"/>
        <v xml:space="preserve"> </v>
      </c>
      <c r="L157" s="8">
        <v>71</v>
      </c>
      <c r="M157" s="67">
        <v>0</v>
      </c>
      <c r="N157" s="67">
        <v>0</v>
      </c>
      <c r="O157" s="20"/>
      <c r="P157" s="58"/>
      <c r="Q157" s="55"/>
      <c r="R157" s="55"/>
      <c r="S157" s="55"/>
      <c r="T157" s="55"/>
      <c r="U157" s="55"/>
      <c r="V157" s="55"/>
      <c r="W157" s="55"/>
      <c r="X157" s="58"/>
      <c r="Y157" s="58"/>
      <c r="Z157" s="58"/>
      <c r="AA157" s="58"/>
      <c r="AB157" s="58"/>
      <c r="AH157" s="1"/>
    </row>
    <row r="158" spans="1:34" ht="15.75" customHeight="1">
      <c r="A158" s="88" t="s">
        <v>17</v>
      </c>
      <c r="B158" s="18" t="str">
        <f t="shared" si="5"/>
        <v/>
      </c>
      <c r="C158" s="62" t="s">
        <v>17</v>
      </c>
      <c r="D158" s="1" t="s">
        <v>17</v>
      </c>
      <c r="E158" s="65" t="s">
        <v>17</v>
      </c>
      <c r="F158" s="65" t="s">
        <v>17</v>
      </c>
      <c r="G158" s="18" t="str">
        <f t="shared" si="6"/>
        <v/>
      </c>
      <c r="H158" s="66" t="s">
        <v>91</v>
      </c>
      <c r="I158" s="15" t="str">
        <f t="shared" si="8"/>
        <v xml:space="preserve"> </v>
      </c>
      <c r="J158" s="18" t="str">
        <f t="shared" si="7"/>
        <v xml:space="preserve"> </v>
      </c>
      <c r="L158" s="8">
        <v>72</v>
      </c>
      <c r="M158" s="67">
        <v>0</v>
      </c>
      <c r="N158" s="67">
        <v>0</v>
      </c>
      <c r="O158" s="20"/>
      <c r="P158" s="58"/>
      <c r="Q158" s="55"/>
      <c r="R158" s="55"/>
      <c r="S158" s="55"/>
      <c r="T158" s="55"/>
      <c r="U158" s="55"/>
      <c r="V158" s="55"/>
      <c r="W158" s="55"/>
      <c r="X158" s="58"/>
      <c r="Y158" s="58"/>
      <c r="Z158" s="58"/>
      <c r="AA158" s="58"/>
      <c r="AB158" s="58"/>
      <c r="AH158" s="1"/>
    </row>
    <row r="159" spans="1:34" ht="15.75" customHeight="1">
      <c r="A159" s="88" t="s">
        <v>17</v>
      </c>
      <c r="B159" s="18" t="str">
        <f t="shared" si="5"/>
        <v/>
      </c>
      <c r="C159" s="62" t="s">
        <v>17</v>
      </c>
      <c r="D159" s="1" t="s">
        <v>17</v>
      </c>
      <c r="E159" s="65" t="s">
        <v>17</v>
      </c>
      <c r="F159" s="65" t="s">
        <v>17</v>
      </c>
      <c r="G159" s="18" t="str">
        <f t="shared" si="6"/>
        <v/>
      </c>
      <c r="H159" s="66" t="s">
        <v>91</v>
      </c>
      <c r="I159" s="15" t="str">
        <f t="shared" si="8"/>
        <v xml:space="preserve"> </v>
      </c>
      <c r="J159" s="18" t="str">
        <f t="shared" si="7"/>
        <v xml:space="preserve"> </v>
      </c>
      <c r="L159" s="8">
        <v>73</v>
      </c>
      <c r="M159" s="67">
        <v>0</v>
      </c>
      <c r="N159" s="67">
        <v>0</v>
      </c>
      <c r="O159" s="20"/>
      <c r="P159" s="58"/>
      <c r="Q159" s="55"/>
      <c r="R159" s="55"/>
      <c r="S159" s="55"/>
      <c r="T159" s="55"/>
      <c r="U159" s="55"/>
      <c r="V159" s="55"/>
      <c r="W159" s="55"/>
      <c r="X159" s="58"/>
      <c r="Y159" s="58"/>
      <c r="Z159" s="58"/>
      <c r="AA159" s="58"/>
      <c r="AB159" s="58"/>
      <c r="AH159" s="1"/>
    </row>
    <row r="160" spans="1:34" ht="15.75" customHeight="1">
      <c r="A160" s="88" t="s">
        <v>17</v>
      </c>
      <c r="B160" s="18" t="str">
        <f t="shared" si="5"/>
        <v/>
      </c>
      <c r="C160" s="62" t="s">
        <v>17</v>
      </c>
      <c r="D160" s="1" t="s">
        <v>17</v>
      </c>
      <c r="E160" s="65" t="s">
        <v>17</v>
      </c>
      <c r="F160" s="65" t="s">
        <v>17</v>
      </c>
      <c r="G160" s="18" t="str">
        <f t="shared" si="6"/>
        <v/>
      </c>
      <c r="H160" s="66" t="s">
        <v>91</v>
      </c>
      <c r="I160" s="15" t="str">
        <f t="shared" si="8"/>
        <v xml:space="preserve"> </v>
      </c>
      <c r="J160" s="18" t="str">
        <f t="shared" si="7"/>
        <v xml:space="preserve"> </v>
      </c>
      <c r="L160" s="8">
        <v>74</v>
      </c>
      <c r="M160" s="67">
        <v>0</v>
      </c>
      <c r="N160" s="67">
        <v>0</v>
      </c>
      <c r="O160" s="20"/>
      <c r="P160" s="58"/>
      <c r="Q160" s="55"/>
      <c r="R160" s="55"/>
      <c r="S160" s="55"/>
      <c r="T160" s="55"/>
      <c r="U160" s="55"/>
      <c r="V160" s="55"/>
      <c r="W160" s="55"/>
      <c r="X160" s="58"/>
      <c r="Y160" s="58"/>
      <c r="Z160" s="58"/>
      <c r="AA160" s="58"/>
      <c r="AB160" s="58"/>
      <c r="AH160" s="1"/>
    </row>
    <row r="161" spans="1:34" ht="15.75" customHeight="1">
      <c r="A161" s="88" t="s">
        <v>17</v>
      </c>
      <c r="B161" s="18" t="str">
        <f t="shared" si="5"/>
        <v/>
      </c>
      <c r="C161" s="62" t="s">
        <v>17</v>
      </c>
      <c r="D161" s="1" t="s">
        <v>17</v>
      </c>
      <c r="E161" s="65" t="s">
        <v>17</v>
      </c>
      <c r="F161" s="65" t="s">
        <v>17</v>
      </c>
      <c r="G161" s="18" t="str">
        <f t="shared" si="6"/>
        <v/>
      </c>
      <c r="H161" s="66" t="s">
        <v>91</v>
      </c>
      <c r="I161" s="15" t="str">
        <f t="shared" si="8"/>
        <v xml:space="preserve"> </v>
      </c>
      <c r="J161" s="18" t="str">
        <f t="shared" si="7"/>
        <v xml:space="preserve"> </v>
      </c>
      <c r="L161" s="8">
        <v>75</v>
      </c>
      <c r="M161" s="67">
        <v>0</v>
      </c>
      <c r="N161" s="67">
        <v>0</v>
      </c>
      <c r="O161" s="20"/>
      <c r="P161" s="58"/>
      <c r="Q161" s="55"/>
      <c r="R161" s="55"/>
      <c r="S161" s="55"/>
      <c r="T161" s="55"/>
      <c r="U161" s="55"/>
      <c r="V161" s="55"/>
      <c r="W161" s="55"/>
      <c r="X161" s="58"/>
      <c r="Y161" s="58"/>
      <c r="Z161" s="58"/>
      <c r="AA161" s="58"/>
      <c r="AB161" s="58"/>
      <c r="AH161" s="1"/>
    </row>
    <row r="162" spans="1:34" ht="15.75" customHeight="1">
      <c r="A162" s="88" t="s">
        <v>17</v>
      </c>
      <c r="B162" s="18" t="str">
        <f t="shared" si="5"/>
        <v/>
      </c>
      <c r="C162" s="62" t="s">
        <v>17</v>
      </c>
      <c r="D162" s="1" t="s">
        <v>17</v>
      </c>
      <c r="E162" s="65" t="s">
        <v>17</v>
      </c>
      <c r="F162" s="65" t="s">
        <v>17</v>
      </c>
      <c r="G162" s="18" t="str">
        <f t="shared" si="6"/>
        <v/>
      </c>
      <c r="H162" s="66" t="s">
        <v>91</v>
      </c>
      <c r="I162" s="15" t="str">
        <f t="shared" si="8"/>
        <v xml:space="preserve"> </v>
      </c>
      <c r="J162" s="18" t="str">
        <f t="shared" si="7"/>
        <v xml:space="preserve"> </v>
      </c>
      <c r="L162" s="8">
        <v>76</v>
      </c>
      <c r="M162" s="67">
        <v>0</v>
      </c>
      <c r="N162" s="67">
        <v>0</v>
      </c>
      <c r="O162" s="20"/>
      <c r="P162" s="58"/>
      <c r="Q162" s="55"/>
      <c r="R162" s="55"/>
      <c r="S162" s="55"/>
      <c r="T162" s="55"/>
      <c r="U162" s="55"/>
      <c r="V162" s="55"/>
      <c r="W162" s="55"/>
      <c r="X162" s="58"/>
      <c r="Y162" s="58"/>
      <c r="Z162" s="58"/>
      <c r="AA162" s="58"/>
      <c r="AB162" s="58"/>
      <c r="AH162" s="1"/>
    </row>
    <row r="163" spans="1:34" ht="15.75" customHeight="1">
      <c r="A163" s="88" t="s">
        <v>17</v>
      </c>
      <c r="B163" s="18" t="str">
        <f t="shared" si="5"/>
        <v/>
      </c>
      <c r="C163" s="62" t="s">
        <v>17</v>
      </c>
      <c r="D163" s="1" t="s">
        <v>17</v>
      </c>
      <c r="E163" s="65" t="s">
        <v>17</v>
      </c>
      <c r="F163" s="65" t="s">
        <v>17</v>
      </c>
      <c r="G163" s="18" t="str">
        <f t="shared" si="6"/>
        <v/>
      </c>
      <c r="H163" s="66" t="s">
        <v>91</v>
      </c>
      <c r="I163" s="15" t="str">
        <f t="shared" si="8"/>
        <v xml:space="preserve"> </v>
      </c>
      <c r="J163" s="18" t="str">
        <f t="shared" si="7"/>
        <v xml:space="preserve"> </v>
      </c>
      <c r="L163" s="8">
        <v>77</v>
      </c>
      <c r="M163" s="67">
        <v>0</v>
      </c>
      <c r="N163" s="67">
        <v>0</v>
      </c>
      <c r="O163" s="20"/>
      <c r="P163" s="58"/>
      <c r="Q163" s="55"/>
      <c r="R163" s="55"/>
      <c r="S163" s="55"/>
      <c r="T163" s="55"/>
      <c r="U163" s="55"/>
      <c r="V163" s="55"/>
      <c r="W163" s="55"/>
      <c r="X163" s="58"/>
      <c r="Y163" s="58"/>
      <c r="Z163" s="58"/>
      <c r="AA163" s="58"/>
      <c r="AB163" s="58"/>
      <c r="AH163" s="1"/>
    </row>
    <row r="164" spans="1:34" ht="15.75" customHeight="1">
      <c r="A164" s="88" t="s">
        <v>17</v>
      </c>
      <c r="B164" s="18" t="str">
        <f t="shared" si="5"/>
        <v/>
      </c>
      <c r="C164" s="62" t="s">
        <v>17</v>
      </c>
      <c r="D164" s="1" t="s">
        <v>17</v>
      </c>
      <c r="E164" s="65" t="s">
        <v>17</v>
      </c>
      <c r="F164" s="65" t="s">
        <v>17</v>
      </c>
      <c r="G164" s="18" t="str">
        <f t="shared" si="6"/>
        <v/>
      </c>
      <c r="H164" s="66" t="s">
        <v>91</v>
      </c>
      <c r="I164" s="15" t="str">
        <f t="shared" si="8"/>
        <v xml:space="preserve"> </v>
      </c>
      <c r="J164" s="18" t="str">
        <f t="shared" si="7"/>
        <v xml:space="preserve"> </v>
      </c>
      <c r="L164" s="8">
        <v>78</v>
      </c>
      <c r="M164" s="67">
        <v>0</v>
      </c>
      <c r="N164" s="67">
        <v>0</v>
      </c>
      <c r="O164" s="20"/>
      <c r="P164" s="58"/>
      <c r="Q164" s="55"/>
      <c r="R164" s="55"/>
      <c r="S164" s="55"/>
      <c r="T164" s="55"/>
      <c r="U164" s="55"/>
      <c r="V164" s="55"/>
      <c r="W164" s="55"/>
      <c r="X164" s="58"/>
      <c r="Y164" s="58"/>
      <c r="Z164" s="58"/>
      <c r="AA164" s="58"/>
      <c r="AB164" s="58"/>
      <c r="AH164" s="1"/>
    </row>
    <row r="165" spans="1:34" ht="15.75" customHeight="1">
      <c r="A165" s="88" t="s">
        <v>17</v>
      </c>
      <c r="B165" s="18" t="str">
        <f t="shared" si="5"/>
        <v/>
      </c>
      <c r="C165" s="62" t="s">
        <v>17</v>
      </c>
      <c r="D165" s="1" t="s">
        <v>17</v>
      </c>
      <c r="E165" s="65" t="s">
        <v>17</v>
      </c>
      <c r="F165" s="65" t="s">
        <v>17</v>
      </c>
      <c r="G165" s="18" t="str">
        <f t="shared" si="6"/>
        <v/>
      </c>
      <c r="H165" s="66" t="s">
        <v>91</v>
      </c>
      <c r="I165" s="15" t="str">
        <f t="shared" si="8"/>
        <v xml:space="preserve"> </v>
      </c>
      <c r="J165" s="18" t="str">
        <f t="shared" si="7"/>
        <v xml:space="preserve"> </v>
      </c>
      <c r="L165" s="8">
        <v>79</v>
      </c>
      <c r="M165" s="67">
        <v>0</v>
      </c>
      <c r="N165" s="67">
        <v>0</v>
      </c>
      <c r="O165" s="20"/>
      <c r="P165" s="58"/>
      <c r="Q165" s="55"/>
      <c r="R165" s="55"/>
      <c r="S165" s="55"/>
      <c r="T165" s="55"/>
      <c r="U165" s="55"/>
      <c r="V165" s="55"/>
      <c r="W165" s="55"/>
      <c r="X165" s="58"/>
      <c r="Y165" s="58"/>
      <c r="Z165" s="58"/>
      <c r="AA165" s="58"/>
      <c r="AB165" s="58"/>
      <c r="AH165" s="1"/>
    </row>
    <row r="166" spans="1:34" ht="15.75" customHeight="1">
      <c r="A166" s="88" t="s">
        <v>17</v>
      </c>
      <c r="B166" s="18" t="str">
        <f t="shared" si="5"/>
        <v/>
      </c>
      <c r="C166" s="62" t="s">
        <v>17</v>
      </c>
      <c r="D166" s="1" t="s">
        <v>17</v>
      </c>
      <c r="E166" s="65" t="s">
        <v>17</v>
      </c>
      <c r="F166" s="65" t="s">
        <v>17</v>
      </c>
      <c r="G166" s="18" t="str">
        <f t="shared" si="6"/>
        <v/>
      </c>
      <c r="H166" s="66" t="s">
        <v>91</v>
      </c>
      <c r="I166" s="15" t="str">
        <f t="shared" si="8"/>
        <v xml:space="preserve"> </v>
      </c>
      <c r="J166" s="18" t="str">
        <f t="shared" si="7"/>
        <v xml:space="preserve"> </v>
      </c>
      <c r="L166" s="8">
        <v>80</v>
      </c>
      <c r="M166" s="67">
        <v>0</v>
      </c>
      <c r="N166" s="67">
        <v>0</v>
      </c>
      <c r="O166" s="20"/>
      <c r="P166" s="58"/>
      <c r="Q166" s="55"/>
      <c r="R166" s="55"/>
      <c r="S166" s="55"/>
      <c r="T166" s="55"/>
      <c r="U166" s="55"/>
      <c r="V166" s="55"/>
      <c r="W166" s="55"/>
      <c r="X166" s="58"/>
      <c r="Y166" s="58"/>
      <c r="Z166" s="58"/>
      <c r="AA166" s="58"/>
      <c r="AB166" s="58"/>
      <c r="AH166" s="1"/>
    </row>
    <row r="167" spans="1:34" ht="15.75" customHeight="1">
      <c r="A167" s="88" t="s">
        <v>17</v>
      </c>
      <c r="B167" s="18" t="str">
        <f t="shared" si="5"/>
        <v/>
      </c>
      <c r="C167" s="62" t="s">
        <v>17</v>
      </c>
      <c r="D167" s="1" t="s">
        <v>17</v>
      </c>
      <c r="E167" s="65" t="s">
        <v>17</v>
      </c>
      <c r="F167" s="65" t="s">
        <v>17</v>
      </c>
      <c r="G167" s="18" t="str">
        <f t="shared" si="6"/>
        <v/>
      </c>
      <c r="H167" s="66" t="s">
        <v>91</v>
      </c>
      <c r="I167" s="15" t="str">
        <f t="shared" si="8"/>
        <v xml:space="preserve"> </v>
      </c>
      <c r="J167" s="18" t="str">
        <f t="shared" si="7"/>
        <v xml:space="preserve"> </v>
      </c>
      <c r="L167" s="8">
        <v>81</v>
      </c>
      <c r="M167" s="67">
        <v>0</v>
      </c>
      <c r="N167" s="67">
        <v>0</v>
      </c>
      <c r="O167" s="20"/>
      <c r="P167" s="58"/>
      <c r="Q167" s="55"/>
      <c r="R167" s="55"/>
      <c r="S167" s="55"/>
      <c r="T167" s="55"/>
      <c r="U167" s="55"/>
      <c r="V167" s="55"/>
      <c r="W167" s="55"/>
      <c r="X167" s="58"/>
      <c r="Y167" s="58"/>
      <c r="Z167" s="58"/>
      <c r="AA167" s="58"/>
      <c r="AB167" s="58"/>
      <c r="AH167" s="1"/>
    </row>
    <row r="168" spans="1:34" ht="15.75" customHeight="1">
      <c r="A168" s="88" t="s">
        <v>17</v>
      </c>
      <c r="B168" s="18" t="str">
        <f t="shared" si="5"/>
        <v/>
      </c>
      <c r="C168" s="62" t="s">
        <v>17</v>
      </c>
      <c r="D168" s="1" t="s">
        <v>17</v>
      </c>
      <c r="E168" s="65" t="s">
        <v>17</v>
      </c>
      <c r="F168" s="65" t="s">
        <v>17</v>
      </c>
      <c r="G168" s="18" t="str">
        <f t="shared" si="6"/>
        <v/>
      </c>
      <c r="H168" s="66" t="s">
        <v>91</v>
      </c>
      <c r="I168" s="15" t="str">
        <f t="shared" si="8"/>
        <v xml:space="preserve"> </v>
      </c>
      <c r="J168" s="18" t="str">
        <f t="shared" si="7"/>
        <v xml:space="preserve"> </v>
      </c>
      <c r="L168" s="8">
        <v>82</v>
      </c>
      <c r="M168" s="67">
        <v>0</v>
      </c>
      <c r="N168" s="67">
        <v>0</v>
      </c>
      <c r="O168" s="20"/>
      <c r="P168" s="58"/>
      <c r="Q168" s="55"/>
      <c r="R168" s="55"/>
      <c r="S168" s="55"/>
      <c r="T168" s="55"/>
      <c r="U168" s="55"/>
      <c r="V168" s="55"/>
      <c r="W168" s="55"/>
      <c r="X168" s="58"/>
      <c r="Y168" s="58"/>
      <c r="Z168" s="58"/>
      <c r="AA168" s="58"/>
      <c r="AB168" s="58"/>
      <c r="AH168" s="1"/>
    </row>
    <row r="169" spans="1:34" ht="15.75" customHeight="1">
      <c r="A169" s="88" t="s">
        <v>17</v>
      </c>
      <c r="B169" s="18" t="str">
        <f t="shared" si="5"/>
        <v/>
      </c>
      <c r="C169" s="62" t="s">
        <v>17</v>
      </c>
      <c r="D169" s="1" t="s">
        <v>17</v>
      </c>
      <c r="E169" s="65" t="s">
        <v>17</v>
      </c>
      <c r="F169" s="65" t="s">
        <v>17</v>
      </c>
      <c r="G169" s="18" t="str">
        <f t="shared" si="6"/>
        <v/>
      </c>
      <c r="H169" s="66" t="s">
        <v>91</v>
      </c>
      <c r="I169" s="15" t="str">
        <f t="shared" si="8"/>
        <v xml:space="preserve"> </v>
      </c>
      <c r="J169" s="18" t="str">
        <f t="shared" si="7"/>
        <v xml:space="preserve"> </v>
      </c>
      <c r="L169" s="8">
        <v>83</v>
      </c>
      <c r="M169" s="67">
        <v>0</v>
      </c>
      <c r="N169" s="67">
        <v>0</v>
      </c>
      <c r="O169" s="20"/>
      <c r="P169" s="58"/>
      <c r="Q169" s="55"/>
      <c r="R169" s="55"/>
      <c r="S169" s="55"/>
      <c r="T169" s="55"/>
      <c r="U169" s="55"/>
      <c r="V169" s="55"/>
      <c r="W169" s="55"/>
      <c r="X169" s="58"/>
      <c r="Y169" s="58"/>
      <c r="Z169" s="58"/>
      <c r="AA169" s="58"/>
      <c r="AB169" s="58"/>
      <c r="AH169" s="1"/>
    </row>
    <row r="170" spans="1:34" ht="15.75" customHeight="1">
      <c r="A170" s="88" t="s">
        <v>17</v>
      </c>
      <c r="B170" s="18" t="str">
        <f t="shared" si="5"/>
        <v/>
      </c>
      <c r="C170" s="62" t="s">
        <v>17</v>
      </c>
      <c r="D170" s="1" t="s">
        <v>17</v>
      </c>
      <c r="E170" s="65" t="s">
        <v>17</v>
      </c>
      <c r="F170" s="65" t="s">
        <v>17</v>
      </c>
      <c r="G170" s="18" t="str">
        <f t="shared" si="6"/>
        <v/>
      </c>
      <c r="H170" s="66" t="s">
        <v>91</v>
      </c>
      <c r="I170" s="15" t="str">
        <f t="shared" si="8"/>
        <v xml:space="preserve"> </v>
      </c>
      <c r="J170" s="18" t="str">
        <f t="shared" si="7"/>
        <v xml:space="preserve"> </v>
      </c>
      <c r="L170" s="8">
        <v>84</v>
      </c>
      <c r="M170" s="67">
        <v>0</v>
      </c>
      <c r="N170" s="67">
        <v>0</v>
      </c>
      <c r="O170" s="20"/>
      <c r="P170" s="58"/>
      <c r="Q170" s="55"/>
      <c r="R170" s="55"/>
      <c r="S170" s="55"/>
      <c r="T170" s="55"/>
      <c r="U170" s="55"/>
      <c r="V170" s="55"/>
      <c r="W170" s="55"/>
      <c r="X170" s="58"/>
      <c r="Y170" s="58"/>
      <c r="Z170" s="58"/>
      <c r="AA170" s="58"/>
      <c r="AB170" s="58"/>
      <c r="AH170" s="1"/>
    </row>
    <row r="171" spans="1:34" ht="15.75" customHeight="1">
      <c r="A171" s="88" t="s">
        <v>17</v>
      </c>
      <c r="B171" s="18" t="str">
        <f t="shared" si="5"/>
        <v/>
      </c>
      <c r="C171" s="62" t="s">
        <v>17</v>
      </c>
      <c r="D171" s="1" t="s">
        <v>17</v>
      </c>
      <c r="E171" s="65" t="s">
        <v>17</v>
      </c>
      <c r="F171" s="65" t="s">
        <v>17</v>
      </c>
      <c r="G171" s="18" t="str">
        <f t="shared" si="6"/>
        <v/>
      </c>
      <c r="H171" s="66" t="s">
        <v>91</v>
      </c>
      <c r="I171" s="15" t="str">
        <f t="shared" si="8"/>
        <v xml:space="preserve"> </v>
      </c>
      <c r="J171" s="18" t="str">
        <f t="shared" si="7"/>
        <v xml:space="preserve"> </v>
      </c>
      <c r="L171" s="8">
        <v>85</v>
      </c>
      <c r="M171" s="67">
        <v>0</v>
      </c>
      <c r="N171" s="67">
        <v>0</v>
      </c>
      <c r="O171" s="20"/>
      <c r="P171" s="58"/>
      <c r="Q171" s="55"/>
      <c r="R171" s="55"/>
      <c r="S171" s="55"/>
      <c r="T171" s="55"/>
      <c r="U171" s="55"/>
      <c r="V171" s="55"/>
      <c r="W171" s="55"/>
      <c r="X171" s="58"/>
      <c r="Y171" s="58"/>
      <c r="Z171" s="58"/>
      <c r="AA171" s="58"/>
      <c r="AB171" s="58"/>
      <c r="AH171" s="1"/>
    </row>
    <row r="172" spans="1:34" ht="15.75" customHeight="1">
      <c r="A172" s="88" t="s">
        <v>17</v>
      </c>
      <c r="B172" s="18" t="str">
        <f t="shared" si="5"/>
        <v/>
      </c>
      <c r="C172" s="62" t="s">
        <v>17</v>
      </c>
      <c r="D172" s="1" t="s">
        <v>17</v>
      </c>
      <c r="E172" s="65" t="s">
        <v>17</v>
      </c>
      <c r="F172" s="65" t="s">
        <v>17</v>
      </c>
      <c r="G172" s="18" t="str">
        <f t="shared" si="6"/>
        <v/>
      </c>
      <c r="H172" s="66" t="s">
        <v>91</v>
      </c>
      <c r="I172" s="15" t="str">
        <f t="shared" si="8"/>
        <v xml:space="preserve"> </v>
      </c>
      <c r="J172" s="18" t="str">
        <f t="shared" si="7"/>
        <v xml:space="preserve"> </v>
      </c>
      <c r="L172" s="8">
        <v>86</v>
      </c>
      <c r="M172" s="67">
        <v>0</v>
      </c>
      <c r="N172" s="67">
        <v>0</v>
      </c>
      <c r="O172" s="20"/>
      <c r="P172" s="58"/>
      <c r="Q172" s="55"/>
      <c r="R172" s="55"/>
      <c r="S172" s="55"/>
      <c r="T172" s="55"/>
      <c r="U172" s="55"/>
      <c r="V172" s="55"/>
      <c r="W172" s="55"/>
      <c r="X172" s="58"/>
      <c r="Y172" s="58"/>
      <c r="Z172" s="58"/>
      <c r="AA172" s="58"/>
      <c r="AB172" s="58"/>
      <c r="AH172" s="1"/>
    </row>
    <row r="173" spans="1:34" ht="15.75" customHeight="1">
      <c r="A173" s="88" t="s">
        <v>17</v>
      </c>
      <c r="B173" s="18" t="str">
        <f t="shared" si="5"/>
        <v/>
      </c>
      <c r="C173" s="62" t="s">
        <v>17</v>
      </c>
      <c r="D173" s="1" t="s">
        <v>17</v>
      </c>
      <c r="E173" s="65" t="s">
        <v>17</v>
      </c>
      <c r="F173" s="65" t="s">
        <v>17</v>
      </c>
      <c r="G173" s="18" t="str">
        <f t="shared" si="6"/>
        <v/>
      </c>
      <c r="H173" s="66" t="s">
        <v>91</v>
      </c>
      <c r="I173" s="15" t="str">
        <f t="shared" si="8"/>
        <v xml:space="preserve"> </v>
      </c>
      <c r="J173" s="18" t="str">
        <f t="shared" si="7"/>
        <v xml:space="preserve"> </v>
      </c>
      <c r="L173" s="8">
        <v>87</v>
      </c>
      <c r="M173" s="67">
        <v>0</v>
      </c>
      <c r="N173" s="67">
        <v>0</v>
      </c>
      <c r="O173" s="20"/>
      <c r="P173" s="58"/>
      <c r="Q173" s="55"/>
      <c r="R173" s="55"/>
      <c r="S173" s="55"/>
      <c r="T173" s="55"/>
      <c r="U173" s="55"/>
      <c r="V173" s="55"/>
      <c r="W173" s="55"/>
      <c r="X173" s="58"/>
      <c r="Y173" s="58"/>
      <c r="Z173" s="58"/>
      <c r="AA173" s="58"/>
      <c r="AB173" s="58"/>
      <c r="AH173" s="1"/>
    </row>
    <row r="174" spans="1:34" ht="15.75" customHeight="1">
      <c r="A174" s="88" t="s">
        <v>17</v>
      </c>
      <c r="B174" s="18" t="str">
        <f t="shared" si="5"/>
        <v/>
      </c>
      <c r="C174" s="62" t="s">
        <v>17</v>
      </c>
      <c r="D174" s="1" t="s">
        <v>17</v>
      </c>
      <c r="E174" s="65" t="s">
        <v>17</v>
      </c>
      <c r="F174" s="65" t="s">
        <v>17</v>
      </c>
      <c r="G174" s="18" t="str">
        <f t="shared" si="6"/>
        <v/>
      </c>
      <c r="H174" s="66" t="s">
        <v>91</v>
      </c>
      <c r="I174" s="15" t="str">
        <f t="shared" si="8"/>
        <v xml:space="preserve"> </v>
      </c>
      <c r="J174" s="18" t="str">
        <f t="shared" si="7"/>
        <v xml:space="preserve"> </v>
      </c>
      <c r="L174" s="8">
        <v>88</v>
      </c>
      <c r="M174" s="67">
        <v>0</v>
      </c>
      <c r="N174" s="67">
        <v>0</v>
      </c>
      <c r="O174" s="20"/>
      <c r="P174" s="58"/>
      <c r="Q174" s="55"/>
      <c r="R174" s="55"/>
      <c r="S174" s="55"/>
      <c r="T174" s="55"/>
      <c r="U174" s="55"/>
      <c r="V174" s="55"/>
      <c r="W174" s="55"/>
      <c r="X174" s="58"/>
      <c r="Y174" s="58"/>
      <c r="Z174" s="58"/>
      <c r="AA174" s="58"/>
      <c r="AB174" s="58"/>
      <c r="AH174" s="1"/>
    </row>
    <row r="175" spans="1:34" ht="15.75" customHeight="1">
      <c r="A175" s="88" t="s">
        <v>17</v>
      </c>
      <c r="B175" s="18" t="str">
        <f t="shared" si="5"/>
        <v/>
      </c>
      <c r="C175" s="62" t="s">
        <v>17</v>
      </c>
      <c r="D175" s="1" t="s">
        <v>17</v>
      </c>
      <c r="E175" s="65" t="s">
        <v>17</v>
      </c>
      <c r="F175" s="65" t="s">
        <v>17</v>
      </c>
      <c r="G175" s="18" t="str">
        <f t="shared" si="6"/>
        <v/>
      </c>
      <c r="H175" s="66" t="s">
        <v>91</v>
      </c>
      <c r="I175" s="15" t="str">
        <f t="shared" si="8"/>
        <v xml:space="preserve"> </v>
      </c>
      <c r="J175" s="18" t="str">
        <f t="shared" si="7"/>
        <v xml:space="preserve"> </v>
      </c>
      <c r="L175" s="8">
        <v>89</v>
      </c>
      <c r="M175" s="67">
        <v>0</v>
      </c>
      <c r="N175" s="67">
        <v>0</v>
      </c>
      <c r="O175" s="20"/>
      <c r="P175" s="58"/>
      <c r="Q175" s="55"/>
      <c r="R175" s="55"/>
      <c r="S175" s="55"/>
      <c r="T175" s="55"/>
      <c r="U175" s="55"/>
      <c r="V175" s="55"/>
      <c r="W175" s="55"/>
      <c r="X175" s="58"/>
      <c r="Y175" s="58"/>
      <c r="Z175" s="58"/>
      <c r="AA175" s="58"/>
      <c r="AB175" s="58"/>
      <c r="AH175" s="1"/>
    </row>
    <row r="176" spans="1:34" ht="15.75" customHeight="1">
      <c r="A176" s="88" t="s">
        <v>17</v>
      </c>
      <c r="B176" s="18" t="str">
        <f t="shared" si="5"/>
        <v/>
      </c>
      <c r="C176" s="62" t="s">
        <v>17</v>
      </c>
      <c r="D176" s="1" t="s">
        <v>17</v>
      </c>
      <c r="E176" s="65" t="s">
        <v>17</v>
      </c>
      <c r="F176" s="65" t="s">
        <v>17</v>
      </c>
      <c r="G176" s="18" t="str">
        <f t="shared" si="6"/>
        <v/>
      </c>
      <c r="H176" s="66" t="s">
        <v>91</v>
      </c>
      <c r="I176" s="15" t="str">
        <f t="shared" si="8"/>
        <v xml:space="preserve"> </v>
      </c>
      <c r="J176" s="18" t="str">
        <f t="shared" si="7"/>
        <v xml:space="preserve"> </v>
      </c>
      <c r="L176" s="8">
        <v>90</v>
      </c>
      <c r="M176" s="67">
        <v>0</v>
      </c>
      <c r="N176" s="67">
        <v>0</v>
      </c>
      <c r="O176" s="20"/>
      <c r="P176" s="58"/>
      <c r="Q176" s="55"/>
      <c r="R176" s="55"/>
      <c r="S176" s="55"/>
      <c r="T176" s="55"/>
      <c r="U176" s="55"/>
      <c r="V176" s="55"/>
      <c r="W176" s="55"/>
      <c r="X176" s="58"/>
      <c r="Y176" s="58"/>
      <c r="Z176" s="58"/>
      <c r="AA176" s="58"/>
      <c r="AB176" s="58"/>
      <c r="AH176" s="1"/>
    </row>
    <row r="177" spans="1:34" ht="15.75" customHeight="1">
      <c r="A177" s="88" t="s">
        <v>17</v>
      </c>
      <c r="B177" s="18" t="str">
        <f t="shared" si="5"/>
        <v/>
      </c>
      <c r="C177" s="62" t="s">
        <v>17</v>
      </c>
      <c r="D177" s="1" t="s">
        <v>17</v>
      </c>
      <c r="E177" s="65" t="s">
        <v>17</v>
      </c>
      <c r="F177" s="65" t="s">
        <v>17</v>
      </c>
      <c r="G177" s="18" t="str">
        <f t="shared" si="6"/>
        <v/>
      </c>
      <c r="H177" s="66" t="s">
        <v>91</v>
      </c>
      <c r="I177" s="15" t="str">
        <f t="shared" si="8"/>
        <v xml:space="preserve"> </v>
      </c>
      <c r="J177" s="18" t="str">
        <f t="shared" si="7"/>
        <v xml:space="preserve"> </v>
      </c>
      <c r="L177" s="8">
        <v>91</v>
      </c>
      <c r="M177" s="67">
        <v>0</v>
      </c>
      <c r="N177" s="67">
        <v>0</v>
      </c>
      <c r="O177" s="20"/>
      <c r="P177" s="58"/>
      <c r="Q177" s="55"/>
      <c r="R177" s="55"/>
      <c r="S177" s="55"/>
      <c r="T177" s="55"/>
      <c r="U177" s="55"/>
      <c r="V177" s="55"/>
      <c r="W177" s="55"/>
      <c r="X177" s="58"/>
      <c r="Y177" s="58"/>
      <c r="Z177" s="58"/>
      <c r="AA177" s="58"/>
      <c r="AB177" s="58"/>
      <c r="AH177" s="1"/>
    </row>
    <row r="178" spans="1:34" ht="15.75" customHeight="1">
      <c r="A178" s="88" t="s">
        <v>17</v>
      </c>
      <c r="B178" s="18" t="str">
        <f t="shared" si="5"/>
        <v/>
      </c>
      <c r="C178" s="62" t="s">
        <v>17</v>
      </c>
      <c r="D178" s="1" t="s">
        <v>17</v>
      </c>
      <c r="E178" s="65" t="s">
        <v>17</v>
      </c>
      <c r="F178" s="65" t="s">
        <v>17</v>
      </c>
      <c r="G178" s="18" t="str">
        <f t="shared" si="6"/>
        <v/>
      </c>
      <c r="H178" s="66" t="s">
        <v>91</v>
      </c>
      <c r="I178" s="15" t="str">
        <f t="shared" si="8"/>
        <v xml:space="preserve"> </v>
      </c>
      <c r="J178" s="18" t="str">
        <f t="shared" si="7"/>
        <v xml:space="preserve"> </v>
      </c>
      <c r="L178" s="8">
        <v>92</v>
      </c>
      <c r="M178" s="67">
        <v>0</v>
      </c>
      <c r="N178" s="67">
        <v>0</v>
      </c>
      <c r="O178" s="20"/>
      <c r="P178" s="58"/>
      <c r="Q178" s="55"/>
      <c r="R178" s="55"/>
      <c r="S178" s="55"/>
      <c r="T178" s="55"/>
      <c r="U178" s="55"/>
      <c r="V178" s="55"/>
      <c r="W178" s="55"/>
      <c r="X178" s="58"/>
      <c r="Y178" s="58"/>
      <c r="Z178" s="58"/>
      <c r="AA178" s="58"/>
      <c r="AB178" s="58"/>
      <c r="AH178" s="1"/>
    </row>
    <row r="179" spans="1:34" ht="15.75" customHeight="1">
      <c r="A179" s="88" t="s">
        <v>17</v>
      </c>
      <c r="B179" s="18" t="str">
        <f t="shared" si="5"/>
        <v/>
      </c>
      <c r="C179" s="62" t="s">
        <v>17</v>
      </c>
      <c r="D179" s="1" t="s">
        <v>17</v>
      </c>
      <c r="E179" s="65" t="s">
        <v>17</v>
      </c>
      <c r="F179" s="65" t="s">
        <v>17</v>
      </c>
      <c r="G179" s="18" t="str">
        <f t="shared" si="6"/>
        <v/>
      </c>
      <c r="H179" s="66" t="s">
        <v>91</v>
      </c>
      <c r="I179" s="15" t="str">
        <f t="shared" si="8"/>
        <v xml:space="preserve"> </v>
      </c>
      <c r="J179" s="18" t="str">
        <f t="shared" si="7"/>
        <v xml:space="preserve"> </v>
      </c>
      <c r="L179" s="8">
        <v>93</v>
      </c>
      <c r="M179" s="67">
        <v>0</v>
      </c>
      <c r="N179" s="67">
        <v>0</v>
      </c>
      <c r="O179" s="20"/>
      <c r="P179" s="58"/>
      <c r="Q179" s="55"/>
      <c r="R179" s="55"/>
      <c r="S179" s="55"/>
      <c r="T179" s="55"/>
      <c r="U179" s="55"/>
      <c r="V179" s="55"/>
      <c r="W179" s="55"/>
      <c r="X179" s="58"/>
      <c r="Y179" s="58"/>
      <c r="Z179" s="58"/>
      <c r="AA179" s="58"/>
      <c r="AB179" s="58"/>
      <c r="AH179" s="1"/>
    </row>
    <row r="180" spans="1:34" ht="15.75" customHeight="1">
      <c r="A180" s="88" t="s">
        <v>17</v>
      </c>
      <c r="B180" s="18" t="str">
        <f t="shared" si="5"/>
        <v/>
      </c>
      <c r="C180" s="62" t="s">
        <v>17</v>
      </c>
      <c r="D180" s="1" t="s">
        <v>17</v>
      </c>
      <c r="E180" s="65" t="s">
        <v>17</v>
      </c>
      <c r="F180" s="65" t="s">
        <v>17</v>
      </c>
      <c r="G180" s="18" t="str">
        <f t="shared" si="6"/>
        <v/>
      </c>
      <c r="H180" s="66" t="s">
        <v>91</v>
      </c>
      <c r="I180" s="15" t="str">
        <f t="shared" si="8"/>
        <v xml:space="preserve"> </v>
      </c>
      <c r="J180" s="18" t="str">
        <f t="shared" si="7"/>
        <v xml:space="preserve"> </v>
      </c>
      <c r="L180" s="8">
        <v>94</v>
      </c>
      <c r="M180" s="67">
        <v>0</v>
      </c>
      <c r="N180" s="67">
        <v>0</v>
      </c>
      <c r="O180" s="20"/>
      <c r="P180" s="58"/>
      <c r="Q180" s="55"/>
      <c r="R180" s="55"/>
      <c r="S180" s="55"/>
      <c r="T180" s="55"/>
      <c r="U180" s="55"/>
      <c r="V180" s="55"/>
      <c r="W180" s="55"/>
      <c r="X180" s="58"/>
      <c r="Y180" s="58"/>
      <c r="Z180" s="58"/>
      <c r="AA180" s="58"/>
      <c r="AB180" s="58"/>
      <c r="AH180" s="1"/>
    </row>
    <row r="181" spans="1:34" ht="15.75" customHeight="1">
      <c r="A181" s="88" t="s">
        <v>17</v>
      </c>
      <c r="B181" s="18" t="str">
        <f t="shared" si="5"/>
        <v/>
      </c>
      <c r="C181" s="62" t="s">
        <v>17</v>
      </c>
      <c r="D181" s="1" t="s">
        <v>17</v>
      </c>
      <c r="E181" s="65" t="s">
        <v>17</v>
      </c>
      <c r="F181" s="65" t="s">
        <v>17</v>
      </c>
      <c r="G181" s="18" t="str">
        <f t="shared" si="6"/>
        <v/>
      </c>
      <c r="H181" s="66" t="s">
        <v>91</v>
      </c>
      <c r="I181" s="15" t="str">
        <f t="shared" si="8"/>
        <v xml:space="preserve"> </v>
      </c>
      <c r="J181" s="18" t="str">
        <f t="shared" si="7"/>
        <v xml:space="preserve"> </v>
      </c>
      <c r="L181" s="8">
        <v>95</v>
      </c>
      <c r="M181" s="67">
        <v>0</v>
      </c>
      <c r="N181" s="67">
        <v>0</v>
      </c>
      <c r="O181" s="20"/>
      <c r="P181" s="58"/>
      <c r="Q181" s="55"/>
      <c r="R181" s="55"/>
      <c r="S181" s="55"/>
      <c r="T181" s="55"/>
      <c r="U181" s="55"/>
      <c r="V181" s="55"/>
      <c r="W181" s="55"/>
      <c r="X181" s="58"/>
      <c r="Y181" s="58"/>
      <c r="Z181" s="58"/>
      <c r="AA181" s="58"/>
      <c r="AB181" s="58"/>
      <c r="AH181" s="1"/>
    </row>
    <row r="182" spans="1:34" ht="15.75" customHeight="1">
      <c r="A182" s="88" t="s">
        <v>17</v>
      </c>
      <c r="B182" s="18" t="str">
        <f t="shared" si="5"/>
        <v/>
      </c>
      <c r="C182" s="62" t="s">
        <v>17</v>
      </c>
      <c r="D182" s="1" t="s">
        <v>17</v>
      </c>
      <c r="E182" s="65" t="s">
        <v>17</v>
      </c>
      <c r="F182" s="65" t="s">
        <v>17</v>
      </c>
      <c r="G182" s="18" t="str">
        <f t="shared" si="6"/>
        <v/>
      </c>
      <c r="H182" s="66" t="s">
        <v>91</v>
      </c>
      <c r="I182" s="15" t="str">
        <f t="shared" si="8"/>
        <v xml:space="preserve"> </v>
      </c>
      <c r="J182" s="18" t="str">
        <f t="shared" si="7"/>
        <v xml:space="preserve"> </v>
      </c>
      <c r="L182" s="8">
        <v>96</v>
      </c>
      <c r="M182" s="67">
        <v>0</v>
      </c>
      <c r="N182" s="67">
        <v>0</v>
      </c>
      <c r="O182" s="20"/>
      <c r="P182" s="58"/>
      <c r="Q182" s="55"/>
      <c r="R182" s="55"/>
      <c r="S182" s="55"/>
      <c r="T182" s="55"/>
      <c r="U182" s="55"/>
      <c r="V182" s="55"/>
      <c r="W182" s="55"/>
      <c r="X182" s="58"/>
      <c r="Y182" s="58"/>
      <c r="Z182" s="58"/>
      <c r="AA182" s="58"/>
      <c r="AB182" s="58"/>
      <c r="AH182" s="1"/>
    </row>
    <row r="183" spans="1:34" ht="15.75" customHeight="1">
      <c r="A183" s="88" t="s">
        <v>17</v>
      </c>
      <c r="B183" s="18" t="str">
        <f t="shared" si="5"/>
        <v/>
      </c>
      <c r="C183" s="62" t="s">
        <v>17</v>
      </c>
      <c r="D183" s="1" t="s">
        <v>17</v>
      </c>
      <c r="E183" s="65" t="s">
        <v>17</v>
      </c>
      <c r="F183" s="65" t="s">
        <v>17</v>
      </c>
      <c r="G183" s="18" t="str">
        <f t="shared" si="6"/>
        <v/>
      </c>
      <c r="H183" s="66" t="s">
        <v>91</v>
      </c>
      <c r="I183" s="15" t="str">
        <f t="shared" si="8"/>
        <v xml:space="preserve"> </v>
      </c>
      <c r="J183" s="18" t="str">
        <f t="shared" si="7"/>
        <v xml:space="preserve"> </v>
      </c>
      <c r="L183" s="8">
        <v>97</v>
      </c>
      <c r="M183" s="67">
        <v>0</v>
      </c>
      <c r="N183" s="67">
        <v>0</v>
      </c>
      <c r="O183" s="20"/>
      <c r="P183" s="58"/>
      <c r="Q183" s="55"/>
      <c r="R183" s="55"/>
      <c r="S183" s="55"/>
      <c r="T183" s="55"/>
      <c r="U183" s="55"/>
      <c r="V183" s="55"/>
      <c r="W183" s="55"/>
      <c r="X183" s="58"/>
      <c r="Y183" s="58"/>
      <c r="Z183" s="58"/>
      <c r="AA183" s="58"/>
      <c r="AB183" s="58"/>
      <c r="AH183" s="1"/>
    </row>
    <row r="184" spans="1:34" ht="15.75" customHeight="1">
      <c r="A184" s="88" t="s">
        <v>17</v>
      </c>
      <c r="B184" s="18" t="str">
        <f t="shared" si="5"/>
        <v/>
      </c>
      <c r="C184" s="62" t="s">
        <v>17</v>
      </c>
      <c r="D184" s="1" t="s">
        <v>17</v>
      </c>
      <c r="E184" s="65" t="s">
        <v>17</v>
      </c>
      <c r="F184" s="65" t="s">
        <v>17</v>
      </c>
      <c r="G184" s="18" t="str">
        <f t="shared" si="6"/>
        <v/>
      </c>
      <c r="H184" s="66" t="s">
        <v>91</v>
      </c>
      <c r="I184" s="15" t="str">
        <f t="shared" si="8"/>
        <v xml:space="preserve"> </v>
      </c>
      <c r="J184" s="18" t="str">
        <f t="shared" si="7"/>
        <v xml:space="preserve"> </v>
      </c>
      <c r="L184" s="8">
        <v>98</v>
      </c>
      <c r="M184" s="67">
        <v>0</v>
      </c>
      <c r="N184" s="67">
        <v>0</v>
      </c>
      <c r="O184" s="20"/>
      <c r="P184" s="58"/>
      <c r="Q184" s="55"/>
      <c r="R184" s="55"/>
      <c r="S184" s="55"/>
      <c r="T184" s="55"/>
      <c r="U184" s="55"/>
      <c r="V184" s="55"/>
      <c r="W184" s="55"/>
      <c r="X184" s="58"/>
      <c r="Y184" s="58"/>
      <c r="Z184" s="58"/>
      <c r="AA184" s="58"/>
      <c r="AB184" s="58"/>
      <c r="AH184" s="1"/>
    </row>
    <row r="185" spans="1:34" ht="15.75" customHeight="1">
      <c r="A185" s="88" t="s">
        <v>17</v>
      </c>
      <c r="B185" s="18" t="str">
        <f t="shared" si="5"/>
        <v/>
      </c>
      <c r="C185" s="62" t="s">
        <v>17</v>
      </c>
      <c r="D185" s="1" t="s">
        <v>17</v>
      </c>
      <c r="E185" s="65" t="s">
        <v>17</v>
      </c>
      <c r="F185" s="65" t="s">
        <v>17</v>
      </c>
      <c r="G185" s="18" t="str">
        <f t="shared" si="6"/>
        <v/>
      </c>
      <c r="H185" s="66" t="s">
        <v>91</v>
      </c>
      <c r="I185" s="15" t="str">
        <f t="shared" si="8"/>
        <v xml:space="preserve"> </v>
      </c>
      <c r="J185" s="18" t="str">
        <f t="shared" si="7"/>
        <v xml:space="preserve"> </v>
      </c>
      <c r="L185" s="8">
        <v>99</v>
      </c>
      <c r="M185" s="67">
        <v>0</v>
      </c>
      <c r="N185" s="67">
        <v>0</v>
      </c>
      <c r="O185" s="20"/>
      <c r="P185" s="58"/>
      <c r="Q185" s="55"/>
      <c r="R185" s="55"/>
      <c r="S185" s="55"/>
      <c r="T185" s="55"/>
      <c r="U185" s="55"/>
      <c r="V185" s="55"/>
      <c r="W185" s="55"/>
      <c r="X185" s="58"/>
      <c r="Y185" s="58"/>
      <c r="Z185" s="58"/>
      <c r="AA185" s="58"/>
      <c r="AB185" s="58"/>
      <c r="AH185" s="1"/>
    </row>
    <row r="186" spans="1:34" ht="15.75" customHeight="1">
      <c r="A186" s="88" t="s">
        <v>17</v>
      </c>
      <c r="B186" s="18" t="str">
        <f t="shared" si="5"/>
        <v/>
      </c>
      <c r="C186" s="62" t="s">
        <v>17</v>
      </c>
      <c r="D186" s="1" t="s">
        <v>17</v>
      </c>
      <c r="E186" s="65" t="s">
        <v>17</v>
      </c>
      <c r="F186" s="65" t="s">
        <v>17</v>
      </c>
      <c r="G186" s="18" t="str">
        <f t="shared" si="6"/>
        <v/>
      </c>
      <c r="H186" s="66" t="s">
        <v>91</v>
      </c>
      <c r="I186" s="15" t="str">
        <f t="shared" si="8"/>
        <v xml:space="preserve"> </v>
      </c>
      <c r="J186" s="18" t="str">
        <f t="shared" si="7"/>
        <v xml:space="preserve"> </v>
      </c>
      <c r="L186" s="8">
        <v>100</v>
      </c>
      <c r="M186" s="67">
        <v>0</v>
      </c>
      <c r="N186" s="67">
        <v>0</v>
      </c>
      <c r="O186" s="20"/>
      <c r="P186" s="58"/>
      <c r="Q186" s="55"/>
      <c r="R186" s="55"/>
      <c r="S186" s="55"/>
      <c r="T186" s="55"/>
      <c r="U186" s="55"/>
      <c r="V186" s="55"/>
      <c r="W186" s="55"/>
      <c r="X186" s="58"/>
      <c r="Y186" s="58"/>
      <c r="Z186" s="58"/>
      <c r="AA186" s="58"/>
      <c r="AB186" s="58"/>
      <c r="AH186" s="1"/>
    </row>
    <row r="187" spans="1:34" ht="15.75" customHeight="1">
      <c r="A187" s="88" t="s">
        <v>17</v>
      </c>
      <c r="B187" s="18" t="str">
        <f t="shared" si="5"/>
        <v/>
      </c>
      <c r="C187" s="62" t="s">
        <v>17</v>
      </c>
      <c r="D187" s="1" t="s">
        <v>17</v>
      </c>
      <c r="E187" s="65" t="s">
        <v>17</v>
      </c>
      <c r="F187" s="65" t="s">
        <v>17</v>
      </c>
      <c r="G187" s="18" t="str">
        <f t="shared" si="6"/>
        <v/>
      </c>
      <c r="H187" s="66" t="s">
        <v>91</v>
      </c>
      <c r="I187" s="15" t="str">
        <f t="shared" si="8"/>
        <v xml:space="preserve"> </v>
      </c>
      <c r="J187" s="18" t="str">
        <f t="shared" si="7"/>
        <v xml:space="preserve"> </v>
      </c>
      <c r="L187" s="8">
        <v>101</v>
      </c>
      <c r="M187" s="67">
        <v>0</v>
      </c>
      <c r="N187" s="67">
        <v>0</v>
      </c>
      <c r="O187" s="20"/>
      <c r="P187" s="58"/>
      <c r="Q187" s="55"/>
      <c r="R187" s="55"/>
      <c r="S187" s="55"/>
      <c r="T187" s="55"/>
      <c r="U187" s="55"/>
      <c r="V187" s="55"/>
      <c r="W187" s="55"/>
      <c r="X187" s="58"/>
      <c r="Y187" s="58"/>
      <c r="Z187" s="58"/>
      <c r="AA187" s="58"/>
      <c r="AB187" s="58"/>
      <c r="AH187" s="1"/>
    </row>
    <row r="188" spans="1:34" ht="15.75" customHeight="1">
      <c r="A188" s="88" t="s">
        <v>17</v>
      </c>
      <c r="B188" s="18" t="str">
        <f t="shared" si="5"/>
        <v/>
      </c>
      <c r="C188" s="62" t="s">
        <v>17</v>
      </c>
      <c r="D188" s="1" t="s">
        <v>17</v>
      </c>
      <c r="E188" s="65" t="s">
        <v>17</v>
      </c>
      <c r="F188" s="65" t="s">
        <v>17</v>
      </c>
      <c r="G188" s="18" t="str">
        <f t="shared" si="6"/>
        <v/>
      </c>
      <c r="H188" s="66" t="s">
        <v>91</v>
      </c>
      <c r="I188" s="15" t="str">
        <f t="shared" si="8"/>
        <v xml:space="preserve"> </v>
      </c>
      <c r="J188" s="18" t="str">
        <f t="shared" si="7"/>
        <v xml:space="preserve"> </v>
      </c>
      <c r="L188" s="8">
        <v>102</v>
      </c>
      <c r="M188" s="67">
        <v>0</v>
      </c>
      <c r="N188" s="67">
        <v>0</v>
      </c>
      <c r="O188" s="20"/>
      <c r="P188" s="58"/>
      <c r="Q188" s="55"/>
      <c r="R188" s="55"/>
      <c r="S188" s="55"/>
      <c r="T188" s="55"/>
      <c r="U188" s="55"/>
      <c r="V188" s="55"/>
      <c r="W188" s="55"/>
      <c r="X188" s="58"/>
      <c r="Y188" s="58"/>
      <c r="Z188" s="58"/>
      <c r="AA188" s="58"/>
      <c r="AB188" s="58"/>
      <c r="AH188" s="1"/>
    </row>
    <row r="189" spans="1:34" ht="15.75" customHeight="1">
      <c r="A189" s="88" t="s">
        <v>17</v>
      </c>
      <c r="B189" s="18" t="str">
        <f t="shared" si="5"/>
        <v/>
      </c>
      <c r="C189" s="62" t="s">
        <v>17</v>
      </c>
      <c r="D189" s="1" t="s">
        <v>17</v>
      </c>
      <c r="E189" s="65" t="s">
        <v>17</v>
      </c>
      <c r="F189" s="65" t="s">
        <v>17</v>
      </c>
      <c r="G189" s="18" t="str">
        <f t="shared" si="6"/>
        <v/>
      </c>
      <c r="H189" s="66" t="s">
        <v>91</v>
      </c>
      <c r="I189" s="15" t="str">
        <f t="shared" si="8"/>
        <v xml:space="preserve"> </v>
      </c>
      <c r="J189" s="18" t="str">
        <f t="shared" si="7"/>
        <v xml:space="preserve"> </v>
      </c>
      <c r="L189" s="8">
        <v>103</v>
      </c>
      <c r="M189" s="67">
        <v>0</v>
      </c>
      <c r="N189" s="67">
        <v>0</v>
      </c>
      <c r="O189" s="20"/>
      <c r="P189" s="58"/>
      <c r="Q189" s="55"/>
      <c r="R189" s="55"/>
      <c r="S189" s="55"/>
      <c r="T189" s="55"/>
      <c r="U189" s="55"/>
      <c r="V189" s="55"/>
      <c r="W189" s="55"/>
      <c r="X189" s="58"/>
      <c r="Y189" s="58"/>
      <c r="Z189" s="58"/>
      <c r="AA189" s="58"/>
      <c r="AB189" s="58"/>
      <c r="AH189" s="1"/>
    </row>
    <row r="190" spans="1:34" ht="15.75" customHeight="1">
      <c r="A190" s="88" t="s">
        <v>17</v>
      </c>
      <c r="B190" s="18" t="str">
        <f t="shared" si="5"/>
        <v/>
      </c>
      <c r="C190" s="62" t="s">
        <v>17</v>
      </c>
      <c r="D190" s="1" t="s">
        <v>17</v>
      </c>
      <c r="E190" s="65" t="s">
        <v>17</v>
      </c>
      <c r="F190" s="65" t="s">
        <v>17</v>
      </c>
      <c r="G190" s="18" t="str">
        <f t="shared" si="6"/>
        <v/>
      </c>
      <c r="H190" s="66" t="s">
        <v>91</v>
      </c>
      <c r="I190" s="15" t="str">
        <f t="shared" si="8"/>
        <v xml:space="preserve"> </v>
      </c>
      <c r="J190" s="18" t="str">
        <f t="shared" si="7"/>
        <v xml:space="preserve"> </v>
      </c>
      <c r="L190" s="8">
        <v>104</v>
      </c>
      <c r="M190" s="67">
        <v>0</v>
      </c>
      <c r="N190" s="67">
        <v>0</v>
      </c>
      <c r="O190" s="20"/>
      <c r="P190" s="58"/>
      <c r="Q190" s="55"/>
      <c r="R190" s="55"/>
      <c r="S190" s="55"/>
      <c r="T190" s="55"/>
      <c r="U190" s="55"/>
      <c r="V190" s="55"/>
      <c r="W190" s="55"/>
      <c r="X190" s="58"/>
      <c r="Y190" s="58"/>
      <c r="Z190" s="58"/>
      <c r="AA190" s="58"/>
      <c r="AB190" s="58"/>
      <c r="AH190" s="1"/>
    </row>
    <row r="191" spans="1:34" ht="15.75" customHeight="1">
      <c r="A191" s="88" t="s">
        <v>17</v>
      </c>
      <c r="B191" s="18" t="str">
        <f t="shared" si="5"/>
        <v/>
      </c>
      <c r="C191" s="62" t="s">
        <v>17</v>
      </c>
      <c r="D191" s="1" t="s">
        <v>17</v>
      </c>
      <c r="E191" s="65" t="s">
        <v>17</v>
      </c>
      <c r="F191" s="65" t="s">
        <v>17</v>
      </c>
      <c r="G191" s="18" t="str">
        <f t="shared" si="6"/>
        <v/>
      </c>
      <c r="H191" s="66" t="s">
        <v>91</v>
      </c>
      <c r="I191" s="15" t="str">
        <f t="shared" si="8"/>
        <v xml:space="preserve"> </v>
      </c>
      <c r="J191" s="18" t="str">
        <f t="shared" si="7"/>
        <v xml:space="preserve"> </v>
      </c>
      <c r="L191" s="8">
        <v>105</v>
      </c>
      <c r="M191" s="67">
        <v>0</v>
      </c>
      <c r="N191" s="67">
        <v>0</v>
      </c>
      <c r="O191" s="20"/>
      <c r="P191" s="58"/>
      <c r="Q191" s="55"/>
      <c r="R191" s="55"/>
      <c r="S191" s="55"/>
      <c r="T191" s="55"/>
      <c r="U191" s="55"/>
      <c r="V191" s="55"/>
      <c r="W191" s="55"/>
      <c r="X191" s="58"/>
      <c r="Y191" s="58"/>
      <c r="Z191" s="58"/>
      <c r="AA191" s="58"/>
      <c r="AB191" s="58"/>
      <c r="AH191" s="1"/>
    </row>
    <row r="192" spans="1:34" ht="15.75" customHeight="1">
      <c r="A192" s="88" t="s">
        <v>17</v>
      </c>
      <c r="B192" s="18" t="str">
        <f t="shared" si="5"/>
        <v/>
      </c>
      <c r="C192" s="62" t="s">
        <v>17</v>
      </c>
      <c r="D192" s="1" t="s">
        <v>17</v>
      </c>
      <c r="E192" s="65" t="s">
        <v>17</v>
      </c>
      <c r="F192" s="65" t="s">
        <v>17</v>
      </c>
      <c r="G192" s="18" t="str">
        <f t="shared" si="6"/>
        <v/>
      </c>
      <c r="H192" s="66" t="s">
        <v>91</v>
      </c>
      <c r="I192" s="15" t="str">
        <f t="shared" si="8"/>
        <v xml:space="preserve"> </v>
      </c>
      <c r="J192" s="18" t="str">
        <f t="shared" si="7"/>
        <v xml:space="preserve"> </v>
      </c>
      <c r="L192" s="8">
        <v>106</v>
      </c>
      <c r="M192" s="67">
        <v>0</v>
      </c>
      <c r="N192" s="67">
        <v>0</v>
      </c>
      <c r="O192" s="20"/>
      <c r="P192" s="58"/>
      <c r="Q192" s="55"/>
      <c r="R192" s="55"/>
      <c r="S192" s="55"/>
      <c r="T192" s="55"/>
      <c r="U192" s="55"/>
      <c r="V192" s="55"/>
      <c r="W192" s="55"/>
      <c r="X192" s="58"/>
      <c r="Y192" s="58"/>
      <c r="Z192" s="58"/>
      <c r="AA192" s="58"/>
      <c r="AB192" s="58"/>
      <c r="AH192" s="1"/>
    </row>
    <row r="193" spans="1:34" ht="15.75" customHeight="1">
      <c r="A193" s="88" t="s">
        <v>17</v>
      </c>
      <c r="B193" s="18" t="str">
        <f t="shared" si="5"/>
        <v/>
      </c>
      <c r="C193" s="62" t="s">
        <v>17</v>
      </c>
      <c r="D193" s="1" t="s">
        <v>17</v>
      </c>
      <c r="E193" s="65" t="s">
        <v>17</v>
      </c>
      <c r="F193" s="65" t="s">
        <v>17</v>
      </c>
      <c r="G193" s="18" t="str">
        <f t="shared" si="6"/>
        <v/>
      </c>
      <c r="H193" s="66" t="s">
        <v>91</v>
      </c>
      <c r="I193" s="15" t="str">
        <f t="shared" si="8"/>
        <v xml:space="preserve"> </v>
      </c>
      <c r="J193" s="18" t="str">
        <f t="shared" si="7"/>
        <v xml:space="preserve"> </v>
      </c>
      <c r="L193" s="8">
        <v>107</v>
      </c>
      <c r="M193" s="67">
        <v>0</v>
      </c>
      <c r="N193" s="67">
        <v>0</v>
      </c>
      <c r="O193" s="20"/>
      <c r="P193" s="58"/>
      <c r="Q193" s="55"/>
      <c r="R193" s="55"/>
      <c r="S193" s="55"/>
      <c r="T193" s="55"/>
      <c r="U193" s="55"/>
      <c r="V193" s="55"/>
      <c r="W193" s="55"/>
      <c r="X193" s="58"/>
      <c r="Y193" s="58"/>
      <c r="Z193" s="58"/>
      <c r="AA193" s="58"/>
      <c r="AB193" s="58"/>
      <c r="AH193" s="1"/>
    </row>
    <row r="194" spans="1:34" ht="15.75" customHeight="1">
      <c r="A194" s="88" t="s">
        <v>17</v>
      </c>
      <c r="B194" s="18" t="str">
        <f t="shared" si="5"/>
        <v/>
      </c>
      <c r="C194" s="62" t="s">
        <v>17</v>
      </c>
      <c r="D194" s="1" t="s">
        <v>17</v>
      </c>
      <c r="E194" s="65" t="s">
        <v>17</v>
      </c>
      <c r="F194" s="65" t="s">
        <v>17</v>
      </c>
      <c r="G194" s="18" t="str">
        <f t="shared" si="6"/>
        <v/>
      </c>
      <c r="H194" s="66" t="s">
        <v>91</v>
      </c>
      <c r="I194" s="15" t="str">
        <f t="shared" si="8"/>
        <v xml:space="preserve"> </v>
      </c>
      <c r="J194" s="18" t="str">
        <f t="shared" si="7"/>
        <v xml:space="preserve"> </v>
      </c>
      <c r="L194" s="8">
        <v>108</v>
      </c>
      <c r="M194" s="67">
        <v>0</v>
      </c>
      <c r="N194" s="67">
        <v>0</v>
      </c>
      <c r="O194" s="20"/>
      <c r="P194" s="58"/>
      <c r="Q194" s="55"/>
      <c r="R194" s="55"/>
      <c r="S194" s="55"/>
      <c r="T194" s="55"/>
      <c r="U194" s="55"/>
      <c r="V194" s="55"/>
      <c r="W194" s="55"/>
      <c r="X194" s="58"/>
      <c r="Y194" s="58"/>
      <c r="Z194" s="58"/>
      <c r="AA194" s="58"/>
      <c r="AB194" s="58"/>
      <c r="AH194" s="1"/>
    </row>
    <row r="195" spans="1:34" ht="15.75" customHeight="1">
      <c r="J195" s="1"/>
      <c r="L195" s="8">
        <v>109</v>
      </c>
      <c r="M195" s="67">
        <v>0</v>
      </c>
      <c r="N195" s="67">
        <v>0</v>
      </c>
      <c r="O195" s="20"/>
      <c r="P195" s="58"/>
      <c r="Q195" s="55"/>
      <c r="R195" s="55"/>
      <c r="S195" s="55"/>
      <c r="T195" s="55"/>
      <c r="U195" s="55"/>
      <c r="V195" s="55"/>
      <c r="W195" s="55"/>
      <c r="X195" s="58"/>
      <c r="Y195" s="58"/>
      <c r="Z195" s="58"/>
      <c r="AA195" s="58"/>
      <c r="AB195" s="58"/>
      <c r="AH195" s="1"/>
    </row>
    <row r="196" spans="1:34" ht="15.75" customHeight="1">
      <c r="J196" s="1"/>
      <c r="L196" s="8">
        <v>110</v>
      </c>
      <c r="M196" s="67">
        <v>0</v>
      </c>
      <c r="N196" s="67">
        <v>0</v>
      </c>
      <c r="O196" s="20"/>
      <c r="P196" s="58"/>
      <c r="Q196" s="55"/>
      <c r="R196" s="55"/>
      <c r="S196" s="55"/>
      <c r="T196" s="55"/>
      <c r="U196" s="55"/>
      <c r="V196" s="55"/>
      <c r="W196" s="55"/>
      <c r="X196" s="58"/>
      <c r="Y196" s="58"/>
      <c r="Z196" s="58"/>
      <c r="AA196" s="58"/>
      <c r="AB196" s="58"/>
      <c r="AH196" s="1"/>
    </row>
    <row r="197" spans="1:34" ht="15.75" customHeight="1">
      <c r="J197" s="1"/>
      <c r="L197" s="8"/>
      <c r="M197" s="8"/>
      <c r="N197" s="8"/>
      <c r="O197" s="20"/>
      <c r="P197" s="58"/>
      <c r="Q197" s="55"/>
      <c r="R197" s="55"/>
      <c r="S197" s="55"/>
      <c r="T197" s="55"/>
      <c r="U197" s="55"/>
      <c r="V197" s="55"/>
      <c r="W197" s="55"/>
      <c r="X197" s="58"/>
      <c r="Y197" s="58"/>
      <c r="Z197" s="58"/>
      <c r="AA197" s="58"/>
      <c r="AB197" s="58"/>
      <c r="AH197" s="1"/>
    </row>
    <row r="198" spans="1:34" ht="15.75" customHeight="1">
      <c r="J198" s="1"/>
      <c r="L198" s="8"/>
      <c r="M198" s="8"/>
      <c r="N198" s="8"/>
      <c r="P198" s="58"/>
      <c r="Q198" s="55"/>
      <c r="R198" s="55"/>
      <c r="S198" s="55"/>
      <c r="T198" s="55"/>
      <c r="U198" s="55"/>
      <c r="V198" s="55"/>
      <c r="W198" s="55"/>
      <c r="X198" s="58"/>
      <c r="Y198" s="58"/>
      <c r="Z198" s="58"/>
      <c r="AA198" s="58"/>
      <c r="AB198" s="58"/>
      <c r="AH198" s="1"/>
    </row>
    <row r="199" spans="1:34" ht="15.75" customHeight="1">
      <c r="P199" s="58"/>
      <c r="Q199" s="55"/>
      <c r="R199" s="55"/>
      <c r="S199" s="55"/>
      <c r="T199" s="55"/>
      <c r="U199" s="55"/>
      <c r="V199" s="55"/>
      <c r="W199" s="55"/>
      <c r="X199" s="58"/>
      <c r="Y199" s="58"/>
      <c r="Z199" s="58"/>
      <c r="AA199" s="58"/>
      <c r="AB199" s="58"/>
      <c r="AH199" s="1"/>
    </row>
    <row r="200" spans="1:34" ht="15.75" customHeight="1">
      <c r="P200" s="58"/>
      <c r="Q200" s="55"/>
      <c r="R200" s="55"/>
      <c r="S200" s="55"/>
      <c r="T200" s="55"/>
      <c r="U200" s="55"/>
      <c r="V200" s="55"/>
      <c r="W200" s="55"/>
      <c r="X200" s="58"/>
      <c r="Y200" s="58"/>
      <c r="Z200" s="58"/>
      <c r="AA200" s="58"/>
      <c r="AB200" s="58"/>
      <c r="AH200" s="1"/>
    </row>
    <row r="201" spans="1:34">
      <c r="P201" s="58"/>
      <c r="Q201" s="55"/>
      <c r="R201" s="55"/>
      <c r="S201" s="55"/>
      <c r="T201" s="55"/>
      <c r="U201" s="55"/>
      <c r="V201" s="55"/>
      <c r="W201" s="55"/>
      <c r="X201" s="58"/>
      <c r="Y201" s="58"/>
      <c r="Z201" s="58"/>
      <c r="AA201" s="58"/>
      <c r="AB201" s="58"/>
    </row>
    <row r="202" spans="1:34">
      <c r="P202" s="58"/>
      <c r="Q202" s="55"/>
      <c r="R202" s="55"/>
      <c r="S202" s="55"/>
      <c r="T202" s="55"/>
      <c r="U202" s="55"/>
      <c r="V202" s="55"/>
      <c r="W202" s="55"/>
      <c r="X202" s="58"/>
      <c r="Y202" s="58"/>
      <c r="Z202" s="58"/>
      <c r="AA202" s="58"/>
      <c r="AB202" s="58"/>
    </row>
    <row r="203" spans="1:34">
      <c r="P203" s="58"/>
      <c r="Q203" s="55"/>
      <c r="R203" s="55"/>
      <c r="S203" s="55"/>
      <c r="T203" s="55"/>
      <c r="U203" s="55"/>
      <c r="V203" s="55"/>
      <c r="W203" s="55"/>
      <c r="X203" s="58"/>
      <c r="Y203" s="58"/>
      <c r="Z203" s="58"/>
      <c r="AA203" s="58"/>
      <c r="AB203" s="58"/>
    </row>
    <row r="204" spans="1:34">
      <c r="P204" s="58"/>
      <c r="Q204" s="55"/>
      <c r="R204" s="55"/>
      <c r="S204" s="55"/>
      <c r="T204" s="55"/>
      <c r="U204" s="55"/>
      <c r="V204" s="55"/>
      <c r="W204" s="55"/>
      <c r="X204" s="58"/>
      <c r="Y204" s="58"/>
      <c r="Z204" s="58"/>
      <c r="AA204" s="58"/>
      <c r="AB204" s="58"/>
    </row>
    <row r="205" spans="1:34">
      <c r="P205" s="58"/>
      <c r="Q205" s="55"/>
      <c r="R205" s="55"/>
      <c r="S205" s="55"/>
      <c r="T205" s="55"/>
      <c r="U205" s="55"/>
      <c r="V205" s="55"/>
      <c r="W205" s="55"/>
      <c r="X205" s="58"/>
      <c r="Y205" s="58"/>
      <c r="Z205" s="58"/>
      <c r="AA205" s="58"/>
      <c r="AB205" s="58"/>
    </row>
    <row r="206" spans="1:34">
      <c r="P206" s="58"/>
      <c r="Q206" s="55"/>
      <c r="R206" s="55"/>
      <c r="S206" s="55"/>
      <c r="T206" s="55"/>
      <c r="U206" s="55"/>
      <c r="V206" s="55"/>
      <c r="W206" s="55"/>
      <c r="X206" s="58"/>
      <c r="Y206" s="58"/>
      <c r="Z206" s="58"/>
      <c r="AA206" s="58"/>
      <c r="AB206" s="58"/>
    </row>
    <row r="207" spans="1:34">
      <c r="P207" s="58"/>
      <c r="Q207" s="55"/>
      <c r="R207" s="55"/>
      <c r="S207" s="55"/>
      <c r="T207" s="55"/>
      <c r="U207" s="55"/>
      <c r="V207" s="55"/>
      <c r="W207" s="55"/>
      <c r="X207" s="58"/>
      <c r="Y207" s="58"/>
      <c r="Z207" s="58"/>
      <c r="AA207" s="58"/>
      <c r="AB207" s="58"/>
    </row>
    <row r="208" spans="1:34">
      <c r="P208" s="58"/>
      <c r="Q208" s="55"/>
      <c r="R208" s="55"/>
      <c r="S208" s="55"/>
      <c r="T208" s="55"/>
      <c r="U208" s="55"/>
      <c r="V208" s="55"/>
      <c r="W208" s="55"/>
      <c r="X208" s="58"/>
      <c r="Y208" s="58"/>
      <c r="Z208" s="58"/>
      <c r="AA208" s="58"/>
      <c r="AB208" s="58"/>
    </row>
    <row r="209" spans="16:28">
      <c r="P209" s="58"/>
      <c r="Q209" s="55"/>
      <c r="R209" s="55"/>
      <c r="S209" s="55"/>
      <c r="T209" s="55"/>
      <c r="U209" s="55"/>
      <c r="V209" s="55"/>
      <c r="W209" s="55"/>
      <c r="X209" s="58"/>
      <c r="Y209" s="58"/>
      <c r="Z209" s="58"/>
      <c r="AA209" s="58"/>
      <c r="AB209" s="58"/>
    </row>
    <row r="210" spans="16:28">
      <c r="P210" s="58"/>
      <c r="Q210" s="55"/>
      <c r="R210" s="55"/>
      <c r="S210" s="55"/>
      <c r="T210" s="55"/>
      <c r="U210" s="55"/>
      <c r="V210" s="55"/>
      <c r="W210" s="55"/>
      <c r="X210" s="58"/>
      <c r="Y210" s="58"/>
      <c r="Z210" s="58"/>
      <c r="AA210" s="58"/>
      <c r="AB210" s="58"/>
    </row>
    <row r="211" spans="16:28">
      <c r="P211" s="58"/>
      <c r="Q211" s="55"/>
      <c r="R211" s="55"/>
      <c r="S211" s="55"/>
      <c r="T211" s="55"/>
      <c r="U211" s="55"/>
      <c r="V211" s="55"/>
      <c r="W211" s="55"/>
      <c r="X211" s="58"/>
      <c r="Y211" s="58"/>
      <c r="Z211" s="58"/>
      <c r="AA211" s="58"/>
      <c r="AB211" s="58"/>
    </row>
    <row r="40407" spans="4:34">
      <c r="O40407" s="1"/>
    </row>
    <row r="40408" spans="4:34">
      <c r="D40408" s="1">
        <v>1888</v>
      </c>
      <c r="J40408" s="1"/>
      <c r="AH40408" s="1"/>
    </row>
    <row r="40410" spans="4:34">
      <c r="K40410" s="1"/>
    </row>
  </sheetData>
  <mergeCells count="96">
    <mergeCell ref="T80:T84"/>
    <mergeCell ref="U80:U84"/>
    <mergeCell ref="Y80:Y84"/>
    <mergeCell ref="AA80:AA84"/>
    <mergeCell ref="AB80:AB84"/>
    <mergeCell ref="W79:W84"/>
    <mergeCell ref="X79:X84"/>
    <mergeCell ref="Y79:Z79"/>
    <mergeCell ref="AA79:AB79"/>
    <mergeCell ref="Z80:Z84"/>
    <mergeCell ref="P79:P84"/>
    <mergeCell ref="Q79:Q84"/>
    <mergeCell ref="R79:S79"/>
    <mergeCell ref="R80:R84"/>
    <mergeCell ref="S80:S84"/>
    <mergeCell ref="B37:D38"/>
    <mergeCell ref="E37:E38"/>
    <mergeCell ref="T79:U79"/>
    <mergeCell ref="B41:D42"/>
    <mergeCell ref="E41:E42"/>
    <mergeCell ref="D77:I77"/>
    <mergeCell ref="B79:B86"/>
    <mergeCell ref="C79:C86"/>
    <mergeCell ref="D79:D86"/>
    <mergeCell ref="E79:E86"/>
    <mergeCell ref="F79:F86"/>
    <mergeCell ref="G79:G86"/>
    <mergeCell ref="H79:H86"/>
    <mergeCell ref="I79:I86"/>
    <mergeCell ref="J79:J86"/>
    <mergeCell ref="B39:D40"/>
    <mergeCell ref="E39:E40"/>
    <mergeCell ref="Z22:Z26"/>
    <mergeCell ref="AA22:AA26"/>
    <mergeCell ref="AB22:AB26"/>
    <mergeCell ref="B26:J27"/>
    <mergeCell ref="B28:J29"/>
    <mergeCell ref="B30:J31"/>
    <mergeCell ref="B22:J23"/>
    <mergeCell ref="R22:R26"/>
    <mergeCell ref="S22:S26"/>
    <mergeCell ref="T22:T26"/>
    <mergeCell ref="U22:U26"/>
    <mergeCell ref="Y22:Y26"/>
    <mergeCell ref="B33:J34"/>
    <mergeCell ref="B35:D36"/>
    <mergeCell ref="E35:E36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10:J11"/>
    <mergeCell ref="Y10:Z10"/>
    <mergeCell ref="AA10:AB10"/>
    <mergeCell ref="Y11:Z11"/>
    <mergeCell ref="AA11:AB11"/>
    <mergeCell ref="Y4:Z7"/>
    <mergeCell ref="AA4:AB7"/>
    <mergeCell ref="B5:J6"/>
    <mergeCell ref="B8:J9"/>
    <mergeCell ref="Y8:Z8"/>
    <mergeCell ref="AA8:AB8"/>
    <mergeCell ref="Y9:Z9"/>
    <mergeCell ref="AA9:AB9"/>
    <mergeCell ref="W133:X133"/>
    <mergeCell ref="P133:Q133"/>
    <mergeCell ref="W75:X75"/>
    <mergeCell ref="P75:Q75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</mergeCells>
  <conditionalFormatting sqref="C87:C194">
    <cfRule type="notContainsBlanks" dxfId="50" priority="3">
      <formula>LEN(TRIM(C87))&gt;0</formula>
    </cfRule>
  </conditionalFormatting>
  <conditionalFormatting sqref="D87:J87 D108:J194 D88:G107 B87:B194 I88:J107">
    <cfRule type="expression" dxfId="49" priority="4">
      <formula>IF($C87=" ",FALSE,TRUE)</formula>
    </cfRule>
  </conditionalFormatting>
  <conditionalFormatting sqref="B87:B194">
    <cfRule type="expression" dxfId="48" priority="2">
      <formula>IF($C87=$L$9,TRUE,FALSE)</formula>
    </cfRule>
  </conditionalFormatting>
  <conditionalFormatting sqref="H88:H107">
    <cfRule type="expression" dxfId="47" priority="1">
      <formula>IF($C88=" ",FALSE,TRUE)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75" max="28" man="1"/>
    <brk id="145" max="28" man="1"/>
  </rowBreaks>
  <colBreaks count="1" manualBreakCount="1">
    <brk id="14" max="214" man="1"/>
  </colBreaks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34">
    <tabColor rgb="FFC00000"/>
  </sheetPr>
  <dimension ref="A1:AL40414"/>
  <sheetViews>
    <sheetView view="pageBreakPreview" topLeftCell="A76" zoomScale="64" zoomScaleNormal="50" zoomScaleSheetLayoutView="64" workbookViewId="0">
      <selection activeCell="Q116" sqref="Q116"/>
    </sheetView>
  </sheetViews>
  <sheetFormatPr defaultRowHeight="15.75"/>
  <cols>
    <col min="1" max="1" width="8.85546875" style="1" customWidth="1"/>
    <col min="2" max="2" width="9.7109375" style="1" customWidth="1"/>
    <col min="3" max="3" width="49.42578125" style="1" customWidth="1"/>
    <col min="4" max="4" width="33" style="1" customWidth="1"/>
    <col min="5" max="5" width="18.7109375" style="1" customWidth="1"/>
    <col min="6" max="6" width="19.140625" style="1" customWidth="1"/>
    <col min="7" max="7" width="10.85546875" style="1" customWidth="1"/>
    <col min="8" max="8" width="12" style="1" customWidth="1"/>
    <col min="9" max="9" width="12.5703125" style="1" customWidth="1"/>
    <col min="10" max="10" width="16.140625" customWidth="1"/>
    <col min="11" max="11" width="5.5703125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16" customWidth="1"/>
    <col min="16" max="16" width="9.5703125" style="16" customWidth="1"/>
    <col min="17" max="17" width="10" style="17" customWidth="1"/>
    <col min="18" max="18" width="13.5703125" style="17" customWidth="1"/>
    <col min="19" max="19" width="18.85546875" style="17" customWidth="1"/>
    <col min="20" max="20" width="13.5703125" style="17" customWidth="1"/>
    <col min="21" max="21" width="18.85546875" style="17" customWidth="1"/>
    <col min="22" max="22" width="9.42578125" style="17" customWidth="1"/>
    <col min="23" max="23" width="9.5703125" style="17" customWidth="1"/>
    <col min="24" max="24" width="10" style="16" customWidth="1"/>
    <col min="25" max="25" width="13.5703125" style="16" customWidth="1"/>
    <col min="26" max="26" width="18.85546875" style="16" customWidth="1"/>
    <col min="27" max="27" width="13.5703125" style="16" customWidth="1"/>
    <col min="28" max="28" width="18.85546875" style="16" customWidth="1"/>
    <col min="29" max="29" width="5.7109375" style="16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4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8" ht="74.25" customHeight="1">
      <c r="E1" s="165" t="s">
        <v>70</v>
      </c>
      <c r="F1" s="165"/>
      <c r="G1" s="165"/>
      <c r="H1" s="165"/>
      <c r="I1" s="165"/>
      <c r="J1" s="165"/>
      <c r="L1" s="2" t="s">
        <v>2</v>
      </c>
      <c r="M1" s="3"/>
      <c r="N1" s="64">
        <v>3</v>
      </c>
    </row>
    <row r="2" spans="1:38" ht="16.5" customHeight="1">
      <c r="D2" s="73"/>
      <c r="E2" s="165"/>
      <c r="F2" s="165"/>
      <c r="G2" s="165"/>
      <c r="H2" s="165"/>
      <c r="I2" s="165"/>
      <c r="J2" s="165"/>
      <c r="L2" s="59" t="str">
        <f ca="1">INDIRECT("лоты!C"&amp;SUM(N1,3))</f>
        <v>125м</v>
      </c>
      <c r="M2" s="5" t="s">
        <v>61</v>
      </c>
      <c r="N2" s="6"/>
      <c r="O2" s="19"/>
      <c r="P2" s="166" t="s">
        <v>23</v>
      </c>
      <c r="Q2" s="166"/>
      <c r="R2" s="166"/>
      <c r="S2" s="166"/>
      <c r="T2" s="166"/>
      <c r="U2" s="166"/>
      <c r="V2" s="166"/>
      <c r="W2" s="166"/>
      <c r="X2" s="166"/>
      <c r="Y2" s="166"/>
      <c r="Z2" s="166"/>
      <c r="AA2" s="166"/>
      <c r="AB2" s="166"/>
      <c r="AD2" s="8"/>
      <c r="AE2" s="8"/>
      <c r="AF2" s="8"/>
      <c r="AG2" s="8"/>
      <c r="AH2" s="9"/>
      <c r="AI2" s="8"/>
      <c r="AJ2" s="8"/>
      <c r="AK2" s="9"/>
      <c r="AL2" s="8"/>
    </row>
    <row r="3" spans="1:38" ht="15" customHeight="1">
      <c r="D3" s="73"/>
      <c r="E3" s="165"/>
      <c r="F3" s="165"/>
      <c r="G3" s="165"/>
      <c r="H3" s="165"/>
      <c r="I3" s="165"/>
      <c r="J3" s="165"/>
      <c r="L3" s="60" t="str">
        <f ca="1">IF(INDIRECT("лоты!d"&amp;SUM(N1,3))="","",INDIRECT("лоты!d"&amp;SUM(N1,3)))</f>
        <v/>
      </c>
      <c r="M3" s="1" t="s">
        <v>62</v>
      </c>
      <c r="N3" s="7"/>
      <c r="O3" s="19"/>
      <c r="AI3" s="8"/>
      <c r="AJ3" s="8"/>
      <c r="AK3" s="9"/>
      <c r="AL3" s="8"/>
    </row>
    <row r="4" spans="1:38" ht="15" customHeight="1">
      <c r="L4" s="5">
        <v>143</v>
      </c>
      <c r="M4" s="5" t="s">
        <v>3</v>
      </c>
      <c r="N4" s="6"/>
      <c r="O4" s="19"/>
      <c r="P4" s="167" t="s">
        <v>24</v>
      </c>
      <c r="Q4" s="167" t="s">
        <v>25</v>
      </c>
      <c r="R4" s="167" t="s">
        <v>26</v>
      </c>
      <c r="S4" s="167" t="s">
        <v>27</v>
      </c>
      <c r="T4" s="167" t="s">
        <v>28</v>
      </c>
      <c r="U4" s="167" t="s">
        <v>29</v>
      </c>
      <c r="V4" s="167" t="s">
        <v>30</v>
      </c>
      <c r="W4" s="167" t="s">
        <v>34</v>
      </c>
      <c r="X4" s="171" t="s">
        <v>49</v>
      </c>
      <c r="Y4" s="172" t="s">
        <v>31</v>
      </c>
      <c r="Z4" s="173"/>
      <c r="AA4" s="172" t="s">
        <v>32</v>
      </c>
      <c r="AB4" s="173"/>
      <c r="AI4" s="8"/>
      <c r="AJ4" s="8"/>
      <c r="AK4" s="9"/>
      <c r="AL4" s="8"/>
    </row>
    <row r="5" spans="1:38" ht="15" customHeight="1">
      <c r="B5" s="178" t="s">
        <v>281</v>
      </c>
      <c r="C5" s="178"/>
      <c r="D5" s="178"/>
      <c r="E5" s="178"/>
      <c r="F5" s="178"/>
      <c r="G5" s="178"/>
      <c r="H5" s="178"/>
      <c r="I5" s="178"/>
      <c r="J5" s="178"/>
      <c r="L5" s="10">
        <v>143</v>
      </c>
      <c r="M5" s="8" t="s">
        <v>4</v>
      </c>
      <c r="N5" s="7"/>
      <c r="O5" s="19"/>
      <c r="P5" s="168"/>
      <c r="Q5" s="168"/>
      <c r="R5" s="168"/>
      <c r="S5" s="168"/>
      <c r="T5" s="168"/>
      <c r="U5" s="168"/>
      <c r="V5" s="168"/>
      <c r="W5" s="168"/>
      <c r="X5" s="171"/>
      <c r="Y5" s="174"/>
      <c r="Z5" s="175"/>
      <c r="AA5" s="174"/>
      <c r="AB5" s="175"/>
      <c r="AI5" s="8"/>
      <c r="AJ5" s="8"/>
      <c r="AK5" s="9"/>
      <c r="AL5" s="8"/>
    </row>
    <row r="6" spans="1:38" ht="15.75" customHeight="1">
      <c r="B6" s="178"/>
      <c r="C6" s="178"/>
      <c r="D6" s="178"/>
      <c r="E6" s="178"/>
      <c r="F6" s="178"/>
      <c r="G6" s="178"/>
      <c r="H6" s="178"/>
      <c r="I6" s="178"/>
      <c r="J6" s="178"/>
      <c r="L6" s="63">
        <v>281</v>
      </c>
      <c r="M6" s="5" t="s">
        <v>6</v>
      </c>
      <c r="N6" s="5"/>
      <c r="P6" s="168"/>
      <c r="Q6" s="168"/>
      <c r="R6" s="168"/>
      <c r="S6" s="168"/>
      <c r="T6" s="168"/>
      <c r="U6" s="168"/>
      <c r="V6" s="168"/>
      <c r="W6" s="168"/>
      <c r="X6" s="171"/>
      <c r="Y6" s="174"/>
      <c r="Z6" s="175"/>
      <c r="AA6" s="174"/>
      <c r="AB6" s="175"/>
      <c r="AI6" s="8"/>
      <c r="AJ6" s="8"/>
      <c r="AK6" s="9"/>
      <c r="AL6" s="8"/>
    </row>
    <row r="7" spans="1:38" ht="15.75" customHeight="1">
      <c r="A7" s="40"/>
      <c r="L7" s="10">
        <v>282</v>
      </c>
      <c r="M7" s="8" t="s">
        <v>8</v>
      </c>
      <c r="N7" s="8"/>
      <c r="P7" s="169"/>
      <c r="Q7" s="169"/>
      <c r="R7" s="169"/>
      <c r="S7" s="169"/>
      <c r="T7" s="169"/>
      <c r="U7" s="169"/>
      <c r="V7" s="169"/>
      <c r="W7" s="169"/>
      <c r="X7" s="171"/>
      <c r="Y7" s="176"/>
      <c r="Z7" s="177"/>
      <c r="AA7" s="176"/>
      <c r="AB7" s="177"/>
      <c r="AI7" s="8"/>
      <c r="AJ7" s="8"/>
      <c r="AK7" s="9"/>
      <c r="AL7" s="8"/>
    </row>
    <row r="8" spans="1:38" ht="15.75" customHeight="1">
      <c r="A8" s="40"/>
      <c r="B8" s="178" t="s">
        <v>5</v>
      </c>
      <c r="C8" s="178"/>
      <c r="D8" s="178"/>
      <c r="E8" s="178"/>
      <c r="F8" s="178"/>
      <c r="G8" s="178"/>
      <c r="H8" s="178"/>
      <c r="I8" s="178"/>
      <c r="J8" s="178"/>
      <c r="L8" s="51">
        <v>1</v>
      </c>
      <c r="M8" s="5" t="s">
        <v>11</v>
      </c>
      <c r="N8" s="5"/>
      <c r="P8" s="25">
        <v>1</v>
      </c>
      <c r="Q8" s="56">
        <v>1</v>
      </c>
      <c r="R8" s="56">
        <v>1</v>
      </c>
      <c r="S8" s="56">
        <v>1</v>
      </c>
      <c r="T8" s="56">
        <v>1</v>
      </c>
      <c r="U8" s="56">
        <v>1</v>
      </c>
      <c r="V8" s="56">
        <v>0</v>
      </c>
      <c r="W8" s="56">
        <v>0</v>
      </c>
      <c r="X8" s="56">
        <v>0</v>
      </c>
      <c r="Y8" s="179" t="s">
        <v>42</v>
      </c>
      <c r="Z8" s="179"/>
      <c r="AA8" s="179" t="s">
        <v>43</v>
      </c>
      <c r="AB8" s="179"/>
      <c r="AD8" s="8"/>
      <c r="AE8" s="8"/>
      <c r="AF8" s="8"/>
      <c r="AG8" s="8"/>
      <c r="AH8" s="9"/>
      <c r="AI8" s="8"/>
      <c r="AJ8" s="8"/>
      <c r="AK8" s="9"/>
      <c r="AL8" s="8"/>
    </row>
    <row r="9" spans="1:38" ht="15.75" customHeight="1">
      <c r="A9" s="40"/>
      <c r="B9" s="178"/>
      <c r="C9" s="178"/>
      <c r="D9" s="178"/>
      <c r="E9" s="178"/>
      <c r="F9" s="178"/>
      <c r="G9" s="178"/>
      <c r="H9" s="178"/>
      <c r="I9" s="178"/>
      <c r="J9" s="178"/>
      <c r="L9" s="51" t="s">
        <v>52</v>
      </c>
      <c r="M9" s="5" t="s">
        <v>60</v>
      </c>
      <c r="N9" s="5"/>
      <c r="P9" s="25">
        <v>2</v>
      </c>
      <c r="Q9" s="56">
        <v>0</v>
      </c>
      <c r="R9" s="56">
        <v>0</v>
      </c>
      <c r="S9" s="56">
        <v>0</v>
      </c>
      <c r="T9" s="56">
        <v>0</v>
      </c>
      <c r="U9" s="56">
        <v>0</v>
      </c>
      <c r="V9" s="56">
        <v>1</v>
      </c>
      <c r="W9" s="56">
        <v>1</v>
      </c>
      <c r="X9" s="56">
        <v>1</v>
      </c>
      <c r="Y9" s="179" t="s">
        <v>42</v>
      </c>
      <c r="Z9" s="179"/>
      <c r="AA9" s="179" t="s">
        <v>43</v>
      </c>
      <c r="AB9" s="179"/>
      <c r="AD9" s="8"/>
      <c r="AE9" s="8"/>
      <c r="AF9" s="8"/>
      <c r="AG9" s="8"/>
      <c r="AH9" s="9"/>
      <c r="AI9" s="8"/>
      <c r="AJ9" s="8"/>
      <c r="AK9" s="9"/>
      <c r="AL9" s="8"/>
    </row>
    <row r="10" spans="1:38" ht="15.75" customHeight="1">
      <c r="A10" s="40"/>
      <c r="B10" s="180" t="s">
        <v>7</v>
      </c>
      <c r="C10" s="180"/>
      <c r="D10" s="180"/>
      <c r="E10" s="180"/>
      <c r="F10" s="180"/>
      <c r="G10" s="180"/>
      <c r="H10" s="180"/>
      <c r="I10" s="180"/>
      <c r="J10" s="180"/>
      <c r="L10" s="52" t="str">
        <f ca="1">INDIRECT("лоты!e"&amp;SUM(N1,3))</f>
        <v>125м</v>
      </c>
      <c r="M10" s="5" t="s">
        <v>63</v>
      </c>
      <c r="N10" s="5"/>
      <c r="P10" s="25">
        <v>3</v>
      </c>
      <c r="Q10" s="56">
        <v>1</v>
      </c>
      <c r="R10" s="56">
        <v>1</v>
      </c>
      <c r="S10" s="56">
        <v>1</v>
      </c>
      <c r="T10" s="56">
        <v>1</v>
      </c>
      <c r="U10" s="56">
        <v>1</v>
      </c>
      <c r="V10" s="56">
        <v>0</v>
      </c>
      <c r="W10" s="56">
        <v>0</v>
      </c>
      <c r="X10" s="56">
        <v>0</v>
      </c>
      <c r="Y10" s="179" t="s">
        <v>50</v>
      </c>
      <c r="Z10" s="179"/>
      <c r="AA10" s="179" t="s">
        <v>44</v>
      </c>
      <c r="AB10" s="179"/>
      <c r="AD10" s="8"/>
      <c r="AE10" s="8"/>
      <c r="AF10" s="8"/>
      <c r="AG10" s="8"/>
      <c r="AH10" s="9"/>
      <c r="AI10" s="8"/>
      <c r="AJ10" s="8"/>
      <c r="AK10" s="9"/>
      <c r="AL10" s="8"/>
    </row>
    <row r="11" spans="1:38" ht="15.75" customHeight="1">
      <c r="A11" s="40"/>
      <c r="B11" s="180"/>
      <c r="C11" s="180"/>
      <c r="D11" s="180"/>
      <c r="E11" s="180"/>
      <c r="F11" s="180"/>
      <c r="G11" s="180"/>
      <c r="H11" s="180"/>
      <c r="I11" s="180"/>
      <c r="J11" s="180"/>
      <c r="L11" s="10" t="str">
        <f>INDEX(C87:C200,MATCH(L9,C87:C200,0)-1)</f>
        <v>Платформа Серп и Молот</v>
      </c>
      <c r="M11" s="53" t="s">
        <v>64</v>
      </c>
      <c r="N11" s="10"/>
      <c r="O11" s="50"/>
      <c r="P11" s="25">
        <v>4</v>
      </c>
      <c r="Q11" s="56">
        <v>0</v>
      </c>
      <c r="R11" s="56">
        <v>0</v>
      </c>
      <c r="S11" s="56">
        <v>0</v>
      </c>
      <c r="T11" s="56">
        <v>0</v>
      </c>
      <c r="U11" s="56">
        <v>0</v>
      </c>
      <c r="V11" s="56">
        <v>1</v>
      </c>
      <c r="W11" s="56">
        <v>1</v>
      </c>
      <c r="X11" s="56">
        <v>1</v>
      </c>
      <c r="Y11" s="179" t="s">
        <v>50</v>
      </c>
      <c r="Z11" s="179"/>
      <c r="AA11" s="179" t="s">
        <v>44</v>
      </c>
      <c r="AB11" s="179"/>
      <c r="AD11" s="8"/>
      <c r="AE11" s="8"/>
      <c r="AF11" s="8"/>
      <c r="AG11" s="8"/>
      <c r="AH11" s="9"/>
      <c r="AI11" s="8"/>
      <c r="AJ11" s="8"/>
      <c r="AK11" s="9"/>
      <c r="AL11" s="8"/>
    </row>
    <row r="12" spans="1:38" ht="15.75" customHeight="1">
      <c r="A12" s="40"/>
      <c r="L12" s="53"/>
      <c r="M12" s="10"/>
      <c r="N12" s="10"/>
      <c r="O12" s="50"/>
      <c r="P12" s="23"/>
      <c r="Q12" s="24"/>
      <c r="R12" s="24"/>
      <c r="S12" s="24"/>
      <c r="T12" s="24"/>
      <c r="U12" s="24"/>
      <c r="V12" s="24"/>
      <c r="W12" s="24"/>
      <c r="X12" s="23"/>
      <c r="Y12" s="23"/>
      <c r="Z12" s="23"/>
      <c r="AA12" s="23"/>
      <c r="AB12" s="23"/>
      <c r="AD12" s="8"/>
      <c r="AE12" s="8"/>
      <c r="AF12" s="8"/>
      <c r="AG12" s="8"/>
      <c r="AH12" s="9"/>
      <c r="AI12" s="8"/>
      <c r="AJ12" s="8"/>
      <c r="AK12" s="9"/>
      <c r="AL12" s="8"/>
    </row>
    <row r="13" spans="1:38" ht="15.75" customHeight="1">
      <c r="A13" s="40"/>
      <c r="M13" s="10"/>
      <c r="N13" s="10"/>
      <c r="O13" s="50"/>
      <c r="P13" s="170" t="s">
        <v>35</v>
      </c>
      <c r="Q13" s="170"/>
      <c r="R13" s="170"/>
      <c r="S13" s="170"/>
      <c r="T13" s="170"/>
      <c r="U13" s="170"/>
      <c r="V13" s="170"/>
      <c r="W13" s="170"/>
      <c r="X13" s="170"/>
      <c r="Y13" s="170"/>
      <c r="Z13" s="170"/>
      <c r="AA13" s="170"/>
      <c r="AB13" s="170"/>
      <c r="AC13" s="34"/>
      <c r="AD13" s="8"/>
      <c r="AE13" s="8"/>
      <c r="AF13" s="8"/>
      <c r="AG13" s="8"/>
      <c r="AH13" s="9"/>
      <c r="AI13" s="8"/>
      <c r="AJ13" s="8"/>
      <c r="AK13" s="9"/>
      <c r="AL13" s="8"/>
    </row>
    <row r="14" spans="1:38" ht="15.75" customHeight="1">
      <c r="A14" s="40"/>
      <c r="B14" s="178" t="s">
        <v>9</v>
      </c>
      <c r="C14" s="178"/>
      <c r="D14" s="178"/>
      <c r="E14" s="178"/>
      <c r="F14" s="178"/>
      <c r="G14" s="178"/>
      <c r="H14" s="178"/>
      <c r="I14" s="178"/>
      <c r="J14" s="178"/>
      <c r="L14" s="53"/>
      <c r="M14" s="10"/>
      <c r="N14" s="10"/>
      <c r="O14" s="50"/>
      <c r="P14" s="23"/>
      <c r="Q14" s="24"/>
      <c r="R14" s="24"/>
      <c r="S14" s="24"/>
      <c r="T14" s="24"/>
      <c r="U14" s="24"/>
      <c r="V14" s="24"/>
      <c r="W14" s="24"/>
      <c r="X14" s="23"/>
      <c r="Y14" s="23"/>
      <c r="Z14" s="23"/>
      <c r="AA14" s="23"/>
      <c r="AB14" s="23"/>
      <c r="AD14" s="8"/>
      <c r="AE14" s="8"/>
      <c r="AF14" s="8"/>
      <c r="AG14" s="8"/>
      <c r="AH14" s="9"/>
      <c r="AI14" s="8"/>
      <c r="AJ14" s="8"/>
      <c r="AK14" s="9"/>
      <c r="AL14" s="8"/>
    </row>
    <row r="15" spans="1:38" ht="15.75" customHeight="1">
      <c r="A15" s="40"/>
      <c r="B15" s="178"/>
      <c r="C15" s="178"/>
      <c r="D15" s="178"/>
      <c r="E15" s="178"/>
      <c r="F15" s="178"/>
      <c r="G15" s="178"/>
      <c r="H15" s="178"/>
      <c r="I15" s="178"/>
      <c r="J15" s="178"/>
      <c r="L15" s="53"/>
      <c r="M15" s="10"/>
      <c r="N15" s="10"/>
      <c r="O15" s="50"/>
      <c r="P15" s="181" t="s">
        <v>24</v>
      </c>
      <c r="Q15" s="181"/>
      <c r="R15" s="181"/>
      <c r="S15" s="181"/>
      <c r="T15" s="171" t="s">
        <v>36</v>
      </c>
      <c r="U15" s="171"/>
      <c r="V15" s="171"/>
      <c r="W15" s="171" t="s">
        <v>37</v>
      </c>
      <c r="X15" s="171"/>
      <c r="Y15" s="171"/>
      <c r="Z15" s="171" t="s">
        <v>38</v>
      </c>
      <c r="AA15" s="171"/>
      <c r="AB15" s="171"/>
      <c r="AD15" s="8"/>
      <c r="AE15" s="8"/>
      <c r="AF15" s="8"/>
      <c r="AG15" s="8"/>
      <c r="AH15" s="9"/>
      <c r="AI15" s="8"/>
      <c r="AJ15" s="8"/>
      <c r="AK15" s="9"/>
      <c r="AL15" s="8"/>
    </row>
    <row r="16" spans="1:38" ht="15.75" customHeight="1">
      <c r="A16" s="40"/>
      <c r="B16" s="180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СВ</v>
      </c>
      <c r="C16" s="180"/>
      <c r="D16" s="180"/>
      <c r="E16" s="180"/>
      <c r="F16" s="180"/>
      <c r="G16" s="180"/>
      <c r="H16" s="180"/>
      <c r="I16" s="180"/>
      <c r="J16" s="180"/>
      <c r="L16" s="53"/>
      <c r="M16" s="10"/>
      <c r="N16" s="10"/>
      <c r="O16" s="50"/>
      <c r="P16" s="181"/>
      <c r="Q16" s="181"/>
      <c r="R16" s="181"/>
      <c r="S16" s="181"/>
      <c r="T16" s="171"/>
      <c r="U16" s="171"/>
      <c r="V16" s="171"/>
      <c r="W16" s="171"/>
      <c r="X16" s="171"/>
      <c r="Y16" s="171"/>
      <c r="Z16" s="171"/>
      <c r="AA16" s="171"/>
      <c r="AB16" s="171"/>
      <c r="AD16" s="12"/>
      <c r="AE16" s="11"/>
      <c r="AF16" s="12"/>
      <c r="AG16" s="8"/>
      <c r="AH16" s="13"/>
      <c r="AI16" s="8"/>
      <c r="AJ16" s="13"/>
      <c r="AK16" s="8"/>
      <c r="AL16" s="8"/>
    </row>
    <row r="17" spans="1:38" ht="15.75" customHeight="1">
      <c r="A17" s="40"/>
      <c r="B17" s="180"/>
      <c r="C17" s="180"/>
      <c r="D17" s="180"/>
      <c r="E17" s="180"/>
      <c r="F17" s="180"/>
      <c r="G17" s="180"/>
      <c r="H17" s="180"/>
      <c r="I17" s="180"/>
      <c r="J17" s="180"/>
      <c r="L17" s="10"/>
      <c r="M17" s="10"/>
      <c r="N17" s="10"/>
      <c r="O17" s="50"/>
      <c r="P17" s="181" t="s">
        <v>39</v>
      </c>
      <c r="Q17" s="181"/>
      <c r="R17" s="181"/>
      <c r="S17" s="181"/>
      <c r="T17" s="171" t="s">
        <v>33</v>
      </c>
      <c r="U17" s="171"/>
      <c r="V17" s="171"/>
      <c r="W17" s="171" t="s">
        <v>40</v>
      </c>
      <c r="X17" s="171"/>
      <c r="Y17" s="171"/>
      <c r="Z17" s="171" t="s">
        <v>39</v>
      </c>
      <c r="AA17" s="171"/>
      <c r="AB17" s="171"/>
      <c r="AD17" s="12"/>
      <c r="AE17" s="11"/>
      <c r="AF17" s="12"/>
      <c r="AG17" s="8"/>
      <c r="AH17" s="13"/>
      <c r="AI17" s="8"/>
      <c r="AJ17" s="13"/>
      <c r="AK17" s="8"/>
      <c r="AL17" s="8"/>
    </row>
    <row r="18" spans="1:38" ht="15.75" customHeight="1">
      <c r="A18" s="40"/>
      <c r="L18" s="10"/>
      <c r="M18" s="10"/>
      <c r="N18" s="10"/>
      <c r="O18" s="50"/>
      <c r="P18" s="23"/>
      <c r="Q18" s="24"/>
      <c r="R18" s="24"/>
      <c r="S18" s="24"/>
      <c r="T18" s="24"/>
      <c r="U18" s="24"/>
      <c r="V18" s="24"/>
      <c r="W18" s="24"/>
      <c r="X18" s="23"/>
      <c r="Y18" s="23"/>
      <c r="Z18" s="23"/>
      <c r="AA18" s="23"/>
      <c r="AB18" s="23"/>
      <c r="AD18" s="12"/>
      <c r="AE18" s="11"/>
      <c r="AF18" s="12"/>
      <c r="AG18" s="8"/>
      <c r="AH18" s="13"/>
      <c r="AI18" s="8"/>
      <c r="AJ18" s="13"/>
      <c r="AK18" s="8"/>
      <c r="AL18" s="8"/>
    </row>
    <row r="19" spans="1:38" ht="15.75" customHeight="1">
      <c r="A19" s="40"/>
      <c r="B19" s="178" t="s">
        <v>18</v>
      </c>
      <c r="C19" s="178"/>
      <c r="D19" s="178"/>
      <c r="E19" s="178"/>
      <c r="F19" s="178"/>
      <c r="G19" s="178"/>
      <c r="H19" s="178"/>
      <c r="I19" s="178"/>
      <c r="J19" s="178"/>
      <c r="L19" s="10"/>
      <c r="M19" s="10"/>
      <c r="N19" s="10"/>
      <c r="O19" s="50"/>
      <c r="P19" s="182" t="s">
        <v>41</v>
      </c>
      <c r="Q19" s="182"/>
      <c r="R19" s="182"/>
      <c r="S19" s="182"/>
      <c r="T19" s="182"/>
      <c r="U19" s="182"/>
      <c r="V19" s="182"/>
      <c r="W19" s="182"/>
      <c r="X19" s="182"/>
      <c r="Y19" s="182"/>
      <c r="Z19" s="182"/>
      <c r="AA19" s="182"/>
      <c r="AB19" s="182"/>
      <c r="AD19" s="12"/>
      <c r="AE19" s="11"/>
      <c r="AF19" s="12"/>
      <c r="AG19" s="8"/>
      <c r="AH19" s="13"/>
      <c r="AI19" s="8"/>
      <c r="AJ19" s="13"/>
      <c r="AK19" s="8"/>
      <c r="AL19" s="8"/>
    </row>
    <row r="20" spans="1:38" ht="15.75" customHeight="1">
      <c r="A20" s="40"/>
      <c r="B20" s="178"/>
      <c r="C20" s="178"/>
      <c r="D20" s="178"/>
      <c r="E20" s="178"/>
      <c r="F20" s="178"/>
      <c r="G20" s="178"/>
      <c r="H20" s="178"/>
      <c r="I20" s="178"/>
      <c r="J20" s="178"/>
      <c r="L20" s="10"/>
      <c r="M20" s="10"/>
      <c r="N20" s="10"/>
      <c r="O20" s="50"/>
      <c r="P20" s="23"/>
      <c r="Q20" s="24"/>
      <c r="R20" s="24"/>
      <c r="S20" s="24"/>
      <c r="T20" s="24"/>
      <c r="U20" s="24"/>
      <c r="V20" s="24"/>
      <c r="W20" s="24"/>
      <c r="X20" s="23"/>
      <c r="Y20" s="23"/>
      <c r="Z20" s="23"/>
      <c r="AA20" s="23"/>
      <c r="AB20" s="23"/>
      <c r="AD20" s="12"/>
      <c r="AE20" s="11"/>
      <c r="AF20" s="12"/>
      <c r="AG20" s="8"/>
      <c r="AH20" s="13"/>
      <c r="AI20" s="8"/>
      <c r="AJ20" s="13"/>
      <c r="AK20" s="8"/>
      <c r="AL20" s="8"/>
    </row>
    <row r="21" spans="1:38" ht="15.75" customHeight="1">
      <c r="A21" s="40"/>
      <c r="P21" s="183" t="s">
        <v>24</v>
      </c>
      <c r="Q21" s="183" t="s">
        <v>10</v>
      </c>
      <c r="R21" s="186" t="s">
        <v>46</v>
      </c>
      <c r="S21" s="187"/>
      <c r="T21" s="186" t="s">
        <v>47</v>
      </c>
      <c r="U21" s="187"/>
      <c r="V21" s="47"/>
      <c r="W21" s="183" t="s">
        <v>24</v>
      </c>
      <c r="X21" s="183" t="s">
        <v>10</v>
      </c>
      <c r="Y21" s="186" t="s">
        <v>46</v>
      </c>
      <c r="Z21" s="187"/>
      <c r="AA21" s="186" t="s">
        <v>47</v>
      </c>
      <c r="AB21" s="187"/>
      <c r="AD21" s="12"/>
      <c r="AE21" s="11"/>
      <c r="AF21" s="12"/>
      <c r="AG21" s="8"/>
      <c r="AH21" s="13"/>
      <c r="AI21" s="8"/>
      <c r="AJ21" s="13"/>
      <c r="AK21" s="8"/>
      <c r="AL21" s="8"/>
    </row>
    <row r="22" spans="1:38" ht="15.75" customHeight="1">
      <c r="A22" s="40"/>
      <c r="B22" s="180" t="str">
        <f ca="1">"Минимальное количество транспортных средств:  "&amp;ROUND(VLOOKUP(L2,лоты!C:H,6,0),0)&amp;"  ед."</f>
        <v>Минимальное количество транспортных средств:  2  ед.</v>
      </c>
      <c r="C22" s="180"/>
      <c r="D22" s="180"/>
      <c r="E22" s="180"/>
      <c r="F22" s="180"/>
      <c r="G22" s="180"/>
      <c r="H22" s="180"/>
      <c r="I22" s="180"/>
      <c r="J22" s="180"/>
      <c r="P22" s="184"/>
      <c r="Q22" s="184"/>
      <c r="R22" s="183" t="s">
        <v>68</v>
      </c>
      <c r="S22" s="183" t="s">
        <v>69</v>
      </c>
      <c r="T22" s="183" t="s">
        <v>68</v>
      </c>
      <c r="U22" s="183" t="s">
        <v>69</v>
      </c>
      <c r="V22" s="47"/>
      <c r="W22" s="184"/>
      <c r="X22" s="184"/>
      <c r="Y22" s="183" t="s">
        <v>68</v>
      </c>
      <c r="Z22" s="183" t="s">
        <v>69</v>
      </c>
      <c r="AA22" s="183" t="s">
        <v>68</v>
      </c>
      <c r="AB22" s="183" t="s">
        <v>69</v>
      </c>
      <c r="AD22" s="12"/>
      <c r="AE22" s="11"/>
      <c r="AF22" s="12"/>
      <c r="AG22" s="8"/>
      <c r="AH22" s="13"/>
      <c r="AI22" s="8"/>
      <c r="AJ22" s="13"/>
      <c r="AK22" s="8"/>
      <c r="AL22" s="8"/>
    </row>
    <row r="23" spans="1:38" ht="15.75" customHeight="1">
      <c r="A23" s="40"/>
      <c r="B23" s="180"/>
      <c r="C23" s="180"/>
      <c r="D23" s="180"/>
      <c r="E23" s="180"/>
      <c r="F23" s="180"/>
      <c r="G23" s="180"/>
      <c r="H23" s="180"/>
      <c r="I23" s="180"/>
      <c r="J23" s="180"/>
      <c r="P23" s="184"/>
      <c r="Q23" s="184"/>
      <c r="R23" s="184"/>
      <c r="S23" s="184"/>
      <c r="T23" s="184"/>
      <c r="U23" s="184"/>
      <c r="V23" s="47"/>
      <c r="W23" s="184"/>
      <c r="X23" s="184"/>
      <c r="Y23" s="184"/>
      <c r="Z23" s="184"/>
      <c r="AA23" s="184"/>
      <c r="AB23" s="184"/>
      <c r="AD23" s="12"/>
      <c r="AE23" s="11"/>
      <c r="AF23" s="12"/>
      <c r="AG23" s="8"/>
      <c r="AH23" s="13"/>
      <c r="AI23" s="8"/>
      <c r="AJ23" s="13"/>
      <c r="AK23" s="8"/>
      <c r="AL23" s="8"/>
    </row>
    <row r="24" spans="1:38" ht="15.75" customHeight="1">
      <c r="A24" s="40"/>
      <c r="P24" s="184"/>
      <c r="Q24" s="184"/>
      <c r="R24" s="184"/>
      <c r="S24" s="184"/>
      <c r="T24" s="184"/>
      <c r="U24" s="184"/>
      <c r="V24" s="47"/>
      <c r="W24" s="184"/>
      <c r="X24" s="184"/>
      <c r="Y24" s="184"/>
      <c r="Z24" s="184"/>
      <c r="AA24" s="184"/>
      <c r="AB24" s="184"/>
      <c r="AD24" s="12"/>
      <c r="AE24" s="11"/>
      <c r="AF24" s="12"/>
      <c r="AG24" s="8"/>
      <c r="AH24" s="13"/>
      <c r="AI24" s="8"/>
      <c r="AJ24" s="13"/>
      <c r="AK24" s="8"/>
      <c r="AL24" s="8"/>
    </row>
    <row r="25" spans="1:38" ht="15.75" customHeight="1">
      <c r="A25" s="40"/>
      <c r="P25" s="184"/>
      <c r="Q25" s="184"/>
      <c r="R25" s="184"/>
      <c r="S25" s="184"/>
      <c r="T25" s="184"/>
      <c r="U25" s="184"/>
      <c r="V25" s="47"/>
      <c r="W25" s="184"/>
      <c r="X25" s="184"/>
      <c r="Y25" s="184"/>
      <c r="Z25" s="184"/>
      <c r="AA25" s="184"/>
      <c r="AB25" s="184"/>
      <c r="AD25" s="12"/>
      <c r="AE25" s="11"/>
      <c r="AF25" s="12"/>
      <c r="AG25" s="8"/>
      <c r="AH25" s="13"/>
      <c r="AI25" s="8"/>
      <c r="AJ25" s="13"/>
      <c r="AK25" s="8"/>
      <c r="AL25" s="8"/>
    </row>
    <row r="26" spans="1:38" ht="15.75" customHeight="1">
      <c r="A26" s="40"/>
      <c r="B26" s="180" t="s">
        <v>53</v>
      </c>
      <c r="C26" s="180"/>
      <c r="D26" s="180"/>
      <c r="E26" s="180"/>
      <c r="F26" s="180"/>
      <c r="G26" s="180"/>
      <c r="H26" s="180"/>
      <c r="I26" s="180"/>
      <c r="J26" s="180"/>
      <c r="P26" s="185"/>
      <c r="Q26" s="185"/>
      <c r="R26" s="185"/>
      <c r="S26" s="185"/>
      <c r="T26" s="185"/>
      <c r="U26" s="185"/>
      <c r="V26" s="57"/>
      <c r="W26" s="185"/>
      <c r="X26" s="185"/>
      <c r="Y26" s="185"/>
      <c r="Z26" s="185"/>
      <c r="AA26" s="185"/>
      <c r="AB26" s="185"/>
      <c r="AC26" s="34"/>
      <c r="AD26" s="12"/>
      <c r="AE26" s="11"/>
      <c r="AF26" s="12"/>
      <c r="AG26" s="8"/>
      <c r="AH26" s="13"/>
      <c r="AI26" s="8"/>
      <c r="AJ26" s="13"/>
      <c r="AK26" s="8"/>
      <c r="AL26" s="8"/>
    </row>
    <row r="27" spans="1:38" ht="15.75" customHeight="1">
      <c r="A27" s="40"/>
      <c r="B27" s="180"/>
      <c r="C27" s="180"/>
      <c r="D27" s="180"/>
      <c r="E27" s="180"/>
      <c r="F27" s="180"/>
      <c r="G27" s="180"/>
      <c r="H27" s="180"/>
      <c r="I27" s="180"/>
      <c r="J27" s="180"/>
      <c r="N27" s="1">
        <v>180</v>
      </c>
      <c r="P27" s="70">
        <v>1</v>
      </c>
      <c r="Q27" s="43">
        <v>0.125</v>
      </c>
      <c r="R27" s="70">
        <v>0</v>
      </c>
      <c r="S27" s="70" t="s">
        <v>194</v>
      </c>
      <c r="T27" s="70">
        <v>0</v>
      </c>
      <c r="U27" s="70" t="s">
        <v>194</v>
      </c>
      <c r="V27" s="57"/>
      <c r="W27" s="54">
        <v>2</v>
      </c>
      <c r="X27" s="43">
        <v>0.125</v>
      </c>
      <c r="Y27" s="70">
        <v>0</v>
      </c>
      <c r="Z27" s="70" t="s">
        <v>194</v>
      </c>
      <c r="AA27" s="70">
        <v>0</v>
      </c>
      <c r="AB27" s="70" t="s">
        <v>194</v>
      </c>
      <c r="AC27" s="34"/>
      <c r="AD27" s="12"/>
      <c r="AE27" s="11"/>
      <c r="AF27" s="12"/>
      <c r="AG27" s="8"/>
      <c r="AH27" s="13"/>
      <c r="AI27" s="8"/>
      <c r="AJ27" s="13"/>
      <c r="AK27" s="8"/>
      <c r="AL27" s="8"/>
    </row>
    <row r="28" spans="1:38" ht="15.75" customHeight="1">
      <c r="A28" s="40"/>
      <c r="B28" s="180" t="str">
        <f>"Начальный пункт: "&amp;C87</f>
        <v>Начальный пункт: Ольховская улица</v>
      </c>
      <c r="C28" s="180"/>
      <c r="D28" s="180"/>
      <c r="E28" s="180"/>
      <c r="F28" s="180"/>
      <c r="G28" s="180"/>
      <c r="H28" s="180"/>
      <c r="I28" s="180"/>
      <c r="J28" s="180"/>
      <c r="N28" s="1">
        <v>210</v>
      </c>
      <c r="P28" s="25">
        <v>1</v>
      </c>
      <c r="Q28" s="27">
        <v>0.14583333333333301</v>
      </c>
      <c r="R28" s="70">
        <v>0</v>
      </c>
      <c r="S28" s="70" t="s">
        <v>194</v>
      </c>
      <c r="T28" s="70">
        <v>0</v>
      </c>
      <c r="U28" s="70" t="s">
        <v>194</v>
      </c>
      <c r="V28" s="47"/>
      <c r="W28" s="28">
        <v>2</v>
      </c>
      <c r="X28" s="27">
        <v>0.14583333333333301</v>
      </c>
      <c r="Y28" s="70">
        <v>0</v>
      </c>
      <c r="Z28" s="70" t="s">
        <v>194</v>
      </c>
      <c r="AA28" s="70">
        <v>0</v>
      </c>
      <c r="AB28" s="70" t="s">
        <v>194</v>
      </c>
      <c r="AD28" s="12"/>
      <c r="AE28" s="11"/>
      <c r="AF28" s="12"/>
      <c r="AG28" s="8"/>
      <c r="AH28" s="13"/>
      <c r="AI28" s="8"/>
      <c r="AJ28" s="13"/>
      <c r="AK28" s="8"/>
      <c r="AL28" s="8"/>
    </row>
    <row r="29" spans="1:38" ht="15.75" customHeight="1">
      <c r="A29" s="40"/>
      <c r="B29" s="180"/>
      <c r="C29" s="180"/>
      <c r="D29" s="180"/>
      <c r="E29" s="180"/>
      <c r="F29" s="180"/>
      <c r="G29" s="180"/>
      <c r="H29" s="180"/>
      <c r="I29" s="180"/>
      <c r="J29" s="180"/>
      <c r="N29" s="1">
        <v>240</v>
      </c>
      <c r="P29" s="25">
        <v>1</v>
      </c>
      <c r="Q29" s="27">
        <v>0.16666666666666699</v>
      </c>
      <c r="R29" s="70">
        <v>0</v>
      </c>
      <c r="S29" s="70" t="s">
        <v>194</v>
      </c>
      <c r="T29" s="70">
        <v>0</v>
      </c>
      <c r="U29" s="70" t="s">
        <v>194</v>
      </c>
      <c r="V29" s="47"/>
      <c r="W29" s="28">
        <v>2</v>
      </c>
      <c r="X29" s="27">
        <v>0.16666666666666699</v>
      </c>
      <c r="Y29" s="70">
        <v>0</v>
      </c>
      <c r="Z29" s="70" t="s">
        <v>194</v>
      </c>
      <c r="AA29" s="70">
        <v>0</v>
      </c>
      <c r="AB29" s="70" t="s">
        <v>194</v>
      </c>
      <c r="AD29" s="12"/>
      <c r="AE29" s="11"/>
      <c r="AF29" s="12"/>
      <c r="AG29" s="8"/>
      <c r="AH29" s="13"/>
      <c r="AI29" s="8"/>
      <c r="AJ29" s="13"/>
      <c r="AK29" s="8"/>
      <c r="AL29" s="8"/>
    </row>
    <row r="30" spans="1:38" ht="15.75" customHeight="1">
      <c r="A30" s="40"/>
      <c r="B30" s="180" t="str">
        <f>"Конечный пункт: "&amp;L11</f>
        <v>Конечный пункт: Платформа Серп и Молот</v>
      </c>
      <c r="C30" s="180"/>
      <c r="D30" s="180"/>
      <c r="E30" s="180"/>
      <c r="F30" s="180"/>
      <c r="G30" s="180"/>
      <c r="H30" s="180"/>
      <c r="I30" s="180"/>
      <c r="J30" s="180"/>
      <c r="N30" s="1">
        <v>270</v>
      </c>
      <c r="P30" s="25">
        <v>1</v>
      </c>
      <c r="Q30" s="27">
        <v>0.1875</v>
      </c>
      <c r="R30" s="70">
        <v>0</v>
      </c>
      <c r="S30" s="70" t="s">
        <v>194</v>
      </c>
      <c r="T30" s="70">
        <v>0</v>
      </c>
      <c r="U30" s="70" t="s">
        <v>194</v>
      </c>
      <c r="V30" s="47"/>
      <c r="W30" s="28">
        <v>2</v>
      </c>
      <c r="X30" s="27">
        <v>0.1875</v>
      </c>
      <c r="Y30" s="70">
        <v>0</v>
      </c>
      <c r="Z30" s="70" t="s">
        <v>194</v>
      </c>
      <c r="AA30" s="70">
        <v>0</v>
      </c>
      <c r="AB30" s="70" t="s">
        <v>194</v>
      </c>
      <c r="AD30" s="12"/>
      <c r="AE30" s="11"/>
      <c r="AF30" s="12"/>
      <c r="AG30" s="8"/>
      <c r="AH30" s="13"/>
      <c r="AI30" s="8"/>
      <c r="AJ30" s="13"/>
      <c r="AK30" s="8"/>
      <c r="AL30" s="8"/>
    </row>
    <row r="31" spans="1:38" ht="15.75" customHeight="1">
      <c r="A31" s="40"/>
      <c r="B31" s="180"/>
      <c r="C31" s="180"/>
      <c r="D31" s="180"/>
      <c r="E31" s="180"/>
      <c r="F31" s="180"/>
      <c r="G31" s="180"/>
      <c r="H31" s="180"/>
      <c r="I31" s="180"/>
      <c r="J31" s="180"/>
      <c r="N31" s="1">
        <v>300</v>
      </c>
      <c r="P31" s="25">
        <v>1</v>
      </c>
      <c r="Q31" s="27">
        <v>0.20833333333333334</v>
      </c>
      <c r="R31" s="70">
        <v>0</v>
      </c>
      <c r="S31" s="70" t="s">
        <v>194</v>
      </c>
      <c r="T31" s="70">
        <v>0</v>
      </c>
      <c r="U31" s="70" t="s">
        <v>194</v>
      </c>
      <c r="V31" s="47"/>
      <c r="W31" s="28">
        <v>2</v>
      </c>
      <c r="X31" s="21">
        <v>0.20833333333333334</v>
      </c>
      <c r="Y31" s="70">
        <v>0</v>
      </c>
      <c r="Z31" s="70" t="s">
        <v>194</v>
      </c>
      <c r="AA31" s="70">
        <v>0</v>
      </c>
      <c r="AB31" s="70" t="s">
        <v>194</v>
      </c>
      <c r="AD31" s="12"/>
      <c r="AE31" s="11"/>
      <c r="AF31" s="12"/>
      <c r="AG31" s="8"/>
      <c r="AH31" s="13"/>
      <c r="AI31" s="8"/>
      <c r="AJ31" s="13"/>
      <c r="AK31" s="8"/>
      <c r="AL31" s="8"/>
    </row>
    <row r="32" spans="1:38" ht="15.75" customHeight="1">
      <c r="A32" s="40"/>
      <c r="B32" s="40"/>
      <c r="C32" s="40"/>
      <c r="D32" s="40"/>
      <c r="E32" s="40"/>
      <c r="F32" s="40"/>
      <c r="G32" s="40"/>
      <c r="H32" s="40"/>
      <c r="I32" s="40"/>
      <c r="N32" s="14">
        <v>330</v>
      </c>
      <c r="P32" s="70">
        <v>1</v>
      </c>
      <c r="Q32" s="43">
        <v>0.22916666666666666</v>
      </c>
      <c r="R32" s="70">
        <v>0</v>
      </c>
      <c r="S32" s="70" t="s">
        <v>194</v>
      </c>
      <c r="T32" s="70">
        <v>0</v>
      </c>
      <c r="U32" s="70" t="s">
        <v>194</v>
      </c>
      <c r="V32" s="57"/>
      <c r="W32" s="54">
        <v>2</v>
      </c>
      <c r="X32" s="44">
        <v>0.22916666666666666</v>
      </c>
      <c r="Y32" s="70">
        <v>0</v>
      </c>
      <c r="Z32" s="70" t="s">
        <v>194</v>
      </c>
      <c r="AA32" s="70">
        <v>0</v>
      </c>
      <c r="AB32" s="70" t="s">
        <v>194</v>
      </c>
      <c r="AC32" s="34"/>
      <c r="AD32" s="12"/>
      <c r="AE32" s="11"/>
      <c r="AF32" s="12"/>
      <c r="AG32" s="8"/>
      <c r="AH32" s="13"/>
      <c r="AI32" s="8"/>
      <c r="AJ32" s="13"/>
      <c r="AK32" s="8"/>
      <c r="AL32" s="8"/>
    </row>
    <row r="33" spans="1:38" ht="15.75" customHeight="1">
      <c r="A33" s="40"/>
      <c r="B33" s="178" t="s">
        <v>12</v>
      </c>
      <c r="C33" s="178"/>
      <c r="D33" s="178"/>
      <c r="E33" s="178"/>
      <c r="F33" s="178"/>
      <c r="G33" s="178"/>
      <c r="H33" s="178"/>
      <c r="I33" s="178"/>
      <c r="J33" s="178"/>
      <c r="N33" s="14">
        <v>360</v>
      </c>
      <c r="P33" s="70">
        <v>1</v>
      </c>
      <c r="Q33" s="43">
        <v>0.25</v>
      </c>
      <c r="R33" s="70">
        <v>0</v>
      </c>
      <c r="S33" s="70" t="s">
        <v>194</v>
      </c>
      <c r="T33" s="70">
        <v>0</v>
      </c>
      <c r="U33" s="70" t="s">
        <v>194</v>
      </c>
      <c r="V33" s="57"/>
      <c r="W33" s="54">
        <v>2</v>
      </c>
      <c r="X33" s="44">
        <v>0.25</v>
      </c>
      <c r="Y33" s="70">
        <v>0</v>
      </c>
      <c r="Z33" s="70" t="s">
        <v>194</v>
      </c>
      <c r="AA33" s="70">
        <v>0</v>
      </c>
      <c r="AB33" s="70" t="s">
        <v>194</v>
      </c>
      <c r="AC33" s="34"/>
      <c r="AD33" s="12"/>
      <c r="AE33" s="11"/>
      <c r="AF33" s="12"/>
      <c r="AG33" s="8"/>
      <c r="AH33" s="13"/>
      <c r="AI33" s="8"/>
      <c r="AJ33" s="13"/>
      <c r="AK33" s="8"/>
      <c r="AL33" s="8"/>
    </row>
    <row r="34" spans="1:38" ht="15.75" customHeight="1">
      <c r="A34" s="40"/>
      <c r="B34" s="178"/>
      <c r="C34" s="178"/>
      <c r="D34" s="178"/>
      <c r="E34" s="178"/>
      <c r="F34" s="178"/>
      <c r="G34" s="178"/>
      <c r="H34" s="178"/>
      <c r="I34" s="178"/>
      <c r="J34" s="178"/>
      <c r="N34" s="1">
        <v>390</v>
      </c>
      <c r="O34" s="17"/>
      <c r="P34" s="70">
        <v>1</v>
      </c>
      <c r="Q34" s="43">
        <v>0.27083333333333331</v>
      </c>
      <c r="R34" s="70">
        <v>1</v>
      </c>
      <c r="S34" s="70" t="s">
        <v>198</v>
      </c>
      <c r="T34" s="70">
        <v>1</v>
      </c>
      <c r="U34" s="70" t="s">
        <v>198</v>
      </c>
      <c r="V34" s="57"/>
      <c r="W34" s="54">
        <v>2</v>
      </c>
      <c r="X34" s="44">
        <v>0.27083333333333331</v>
      </c>
      <c r="Y34" s="70">
        <v>1</v>
      </c>
      <c r="Z34" s="70" t="s">
        <v>195</v>
      </c>
      <c r="AA34" s="70">
        <v>1</v>
      </c>
      <c r="AB34" s="70" t="s">
        <v>195</v>
      </c>
      <c r="AC34" s="34"/>
      <c r="AD34" s="12"/>
      <c r="AE34" s="11"/>
      <c r="AF34" s="12"/>
      <c r="AG34" s="8"/>
      <c r="AH34" s="13"/>
      <c r="AI34" s="8"/>
      <c r="AJ34" s="13"/>
      <c r="AK34" s="8"/>
      <c r="AL34" s="8"/>
    </row>
    <row r="35" spans="1:38" ht="15.75" customHeight="1">
      <c r="A35" s="40"/>
      <c r="B35" s="190" t="s">
        <v>65</v>
      </c>
      <c r="C35" s="190"/>
      <c r="D35" s="190"/>
      <c r="E35" s="189">
        <f t="array" ref="E35">ROUND(MAX(IF(G79:G197=0,H79:H197)),2)</f>
        <v>5.58</v>
      </c>
      <c r="F35" s="40"/>
      <c r="G35" s="40"/>
      <c r="H35" s="40"/>
      <c r="I35" s="40"/>
      <c r="N35" s="1">
        <v>420</v>
      </c>
      <c r="O35" s="17"/>
      <c r="P35" s="70">
        <v>1</v>
      </c>
      <c r="Q35" s="43">
        <v>0.29166666666666669</v>
      </c>
      <c r="R35" s="70">
        <v>2</v>
      </c>
      <c r="S35" s="70" t="s">
        <v>198</v>
      </c>
      <c r="T35" s="70">
        <v>2</v>
      </c>
      <c r="U35" s="70" t="s">
        <v>198</v>
      </c>
      <c r="V35" s="57"/>
      <c r="W35" s="54">
        <v>2</v>
      </c>
      <c r="X35" s="44">
        <v>0.29166666666666669</v>
      </c>
      <c r="Y35" s="70">
        <v>1</v>
      </c>
      <c r="Z35" s="70" t="s">
        <v>195</v>
      </c>
      <c r="AA35" s="70">
        <v>1</v>
      </c>
      <c r="AB35" s="70" t="s">
        <v>195</v>
      </c>
      <c r="AC35" s="34"/>
      <c r="AD35" s="12"/>
      <c r="AE35" s="11"/>
      <c r="AF35" s="12"/>
      <c r="AG35" s="8"/>
      <c r="AH35" s="13"/>
      <c r="AI35" s="8"/>
      <c r="AJ35" s="13"/>
      <c r="AK35" s="8"/>
      <c r="AL35" s="8"/>
    </row>
    <row r="36" spans="1:38" ht="15.75" customHeight="1">
      <c r="A36" s="40"/>
      <c r="B36" s="190"/>
      <c r="C36" s="190"/>
      <c r="D36" s="190"/>
      <c r="E36" s="189"/>
      <c r="F36" s="40"/>
      <c r="G36" s="40"/>
      <c r="H36" s="40"/>
      <c r="I36" s="40"/>
      <c r="N36" s="1">
        <v>450</v>
      </c>
      <c r="P36" s="25">
        <v>1</v>
      </c>
      <c r="Q36" s="27">
        <v>0.3125</v>
      </c>
      <c r="R36" s="70">
        <v>1</v>
      </c>
      <c r="S36" s="70" t="s">
        <v>198</v>
      </c>
      <c r="T36" s="70">
        <v>1</v>
      </c>
      <c r="U36" s="70" t="s">
        <v>198</v>
      </c>
      <c r="V36" s="47"/>
      <c r="W36" s="28">
        <v>2</v>
      </c>
      <c r="X36" s="21">
        <v>0.3125</v>
      </c>
      <c r="Y36" s="70">
        <v>1</v>
      </c>
      <c r="Z36" s="70" t="s">
        <v>195</v>
      </c>
      <c r="AA36" s="70">
        <v>1</v>
      </c>
      <c r="AB36" s="70" t="s">
        <v>195</v>
      </c>
      <c r="AD36" s="8"/>
      <c r="AE36" s="8"/>
      <c r="AF36" s="8"/>
      <c r="AG36" s="8"/>
      <c r="AH36" s="9"/>
      <c r="AI36" s="8"/>
      <c r="AJ36" s="8"/>
      <c r="AK36" s="8"/>
      <c r="AL36" s="8"/>
    </row>
    <row r="37" spans="1:38" ht="15.75" customHeight="1">
      <c r="B37" s="190" t="s">
        <v>66</v>
      </c>
      <c r="C37" s="190"/>
      <c r="D37" s="190"/>
      <c r="E37" s="189">
        <f t="array" ref="E37">ROUND(MAX(IF(G79:G197=1,H79:H197)),2)</f>
        <v>5.49</v>
      </c>
      <c r="F37" s="40"/>
      <c r="G37" s="40"/>
      <c r="H37" s="40"/>
      <c r="I37" s="40"/>
      <c r="N37" s="1">
        <v>480</v>
      </c>
      <c r="P37" s="25">
        <v>1</v>
      </c>
      <c r="Q37" s="27">
        <v>0.33333333333333331</v>
      </c>
      <c r="R37" s="70">
        <v>2</v>
      </c>
      <c r="S37" s="70" t="s">
        <v>198</v>
      </c>
      <c r="T37" s="70">
        <v>2</v>
      </c>
      <c r="U37" s="70" t="s">
        <v>198</v>
      </c>
      <c r="V37" s="47"/>
      <c r="W37" s="28">
        <v>2</v>
      </c>
      <c r="X37" s="21">
        <v>0.33333333333333331</v>
      </c>
      <c r="Y37" s="70">
        <v>1</v>
      </c>
      <c r="Z37" s="70" t="s">
        <v>195</v>
      </c>
      <c r="AA37" s="70">
        <v>1</v>
      </c>
      <c r="AB37" s="70" t="s">
        <v>195</v>
      </c>
    </row>
    <row r="38" spans="1:38" ht="15.75" customHeight="1">
      <c r="A38" s="40"/>
      <c r="B38" s="190"/>
      <c r="C38" s="190"/>
      <c r="D38" s="190"/>
      <c r="E38" s="189"/>
      <c r="F38" s="41"/>
      <c r="G38" s="41"/>
      <c r="H38" s="41"/>
      <c r="I38" s="41"/>
      <c r="N38" s="1">
        <v>510</v>
      </c>
      <c r="P38" s="25">
        <v>1</v>
      </c>
      <c r="Q38" s="27">
        <v>0.35416666666666669</v>
      </c>
      <c r="R38" s="70">
        <v>1</v>
      </c>
      <c r="S38" s="70" t="s">
        <v>198</v>
      </c>
      <c r="T38" s="70">
        <v>1</v>
      </c>
      <c r="U38" s="70" t="s">
        <v>198</v>
      </c>
      <c r="V38" s="47"/>
      <c r="W38" s="28">
        <v>2</v>
      </c>
      <c r="X38" s="21">
        <v>0.35416666666666669</v>
      </c>
      <c r="Y38" s="70">
        <v>1</v>
      </c>
      <c r="Z38" s="70" t="s">
        <v>195</v>
      </c>
      <c r="AA38" s="70">
        <v>1</v>
      </c>
      <c r="AB38" s="70" t="s">
        <v>195</v>
      </c>
    </row>
    <row r="39" spans="1:38" ht="15.75" customHeight="1">
      <c r="A39" s="40"/>
      <c r="B39" s="188" t="s">
        <v>67</v>
      </c>
      <c r="C39" s="188"/>
      <c r="D39" s="188"/>
      <c r="E39" s="189">
        <f>SUM(E35:E38)</f>
        <v>11.07</v>
      </c>
      <c r="F39" s="40"/>
      <c r="G39" s="40"/>
      <c r="H39" s="40"/>
      <c r="I39" s="40"/>
      <c r="N39" s="1">
        <v>540</v>
      </c>
      <c r="P39" s="25">
        <v>1</v>
      </c>
      <c r="Q39" s="27">
        <v>0.375</v>
      </c>
      <c r="R39" s="70">
        <v>2</v>
      </c>
      <c r="S39" s="70" t="s">
        <v>198</v>
      </c>
      <c r="T39" s="70">
        <v>2</v>
      </c>
      <c r="U39" s="70" t="s">
        <v>198</v>
      </c>
      <c r="V39" s="47"/>
      <c r="W39" s="28">
        <v>2</v>
      </c>
      <c r="X39" s="21">
        <v>0.375</v>
      </c>
      <c r="Y39" s="70">
        <v>1</v>
      </c>
      <c r="Z39" s="70" t="s">
        <v>195</v>
      </c>
      <c r="AA39" s="70">
        <v>1</v>
      </c>
      <c r="AB39" s="70" t="s">
        <v>195</v>
      </c>
    </row>
    <row r="40" spans="1:38" ht="15.75" customHeight="1">
      <c r="A40" s="40"/>
      <c r="B40" s="188"/>
      <c r="C40" s="188"/>
      <c r="D40" s="188"/>
      <c r="E40" s="189"/>
      <c r="F40" s="40"/>
      <c r="G40" s="40"/>
      <c r="H40" s="40"/>
      <c r="I40" s="40"/>
      <c r="L40" s="8"/>
      <c r="N40" s="1">
        <v>570</v>
      </c>
      <c r="P40" s="25">
        <v>1</v>
      </c>
      <c r="Q40" s="27">
        <v>0.39583333333333331</v>
      </c>
      <c r="R40" s="70">
        <v>1</v>
      </c>
      <c r="S40" s="70" t="s">
        <v>195</v>
      </c>
      <c r="T40" s="70">
        <v>1</v>
      </c>
      <c r="U40" s="70" t="s">
        <v>195</v>
      </c>
      <c r="V40" s="47"/>
      <c r="W40" s="28">
        <v>2</v>
      </c>
      <c r="X40" s="21">
        <v>0.39583333333333331</v>
      </c>
      <c r="Y40" s="70">
        <v>1</v>
      </c>
      <c r="Z40" s="70" t="s">
        <v>195</v>
      </c>
      <c r="AA40" s="70">
        <v>1</v>
      </c>
      <c r="AB40" s="70" t="s">
        <v>195</v>
      </c>
    </row>
    <row r="41" spans="1:38" ht="15.75" customHeight="1">
      <c r="A41" s="40"/>
      <c r="B41" s="188"/>
      <c r="C41" s="188"/>
      <c r="D41" s="188"/>
      <c r="E41" s="191"/>
      <c r="F41" s="42"/>
      <c r="G41" s="42"/>
      <c r="H41" s="42"/>
      <c r="I41" s="42"/>
      <c r="N41" s="1">
        <v>600</v>
      </c>
      <c r="P41" s="25">
        <v>1</v>
      </c>
      <c r="Q41" s="27">
        <v>0.41666666666666669</v>
      </c>
      <c r="R41" s="70">
        <v>1</v>
      </c>
      <c r="S41" s="70" t="s">
        <v>195</v>
      </c>
      <c r="T41" s="70">
        <v>1</v>
      </c>
      <c r="U41" s="70" t="s">
        <v>195</v>
      </c>
      <c r="V41" s="47"/>
      <c r="W41" s="28">
        <v>2</v>
      </c>
      <c r="X41" s="21">
        <v>0.41666666666666669</v>
      </c>
      <c r="Y41" s="70">
        <v>1</v>
      </c>
      <c r="Z41" s="70" t="s">
        <v>195</v>
      </c>
      <c r="AA41" s="70">
        <v>1</v>
      </c>
      <c r="AB41" s="70" t="s">
        <v>195</v>
      </c>
    </row>
    <row r="42" spans="1:38" ht="15.75" customHeight="1">
      <c r="A42" s="40"/>
      <c r="B42" s="188"/>
      <c r="C42" s="188"/>
      <c r="D42" s="188"/>
      <c r="E42" s="191"/>
      <c r="F42" s="40"/>
      <c r="G42" s="40"/>
      <c r="H42" s="40"/>
      <c r="I42" s="40"/>
      <c r="N42" s="1">
        <v>630</v>
      </c>
      <c r="P42" s="25">
        <v>1</v>
      </c>
      <c r="Q42" s="27">
        <v>0.4375</v>
      </c>
      <c r="R42" s="70">
        <v>1</v>
      </c>
      <c r="S42" s="70" t="s">
        <v>195</v>
      </c>
      <c r="T42" s="70">
        <v>1</v>
      </c>
      <c r="U42" s="70" t="s">
        <v>195</v>
      </c>
      <c r="V42" s="47"/>
      <c r="W42" s="28">
        <v>2</v>
      </c>
      <c r="X42" s="21">
        <v>0.4375</v>
      </c>
      <c r="Y42" s="70">
        <v>1</v>
      </c>
      <c r="Z42" s="70" t="s">
        <v>195</v>
      </c>
      <c r="AA42" s="70">
        <v>1</v>
      </c>
      <c r="AB42" s="70" t="s">
        <v>195</v>
      </c>
    </row>
    <row r="43" spans="1:38" ht="15.75" customHeight="1">
      <c r="A43" s="40"/>
      <c r="B43" s="40"/>
      <c r="C43" s="40"/>
      <c r="D43" s="40"/>
      <c r="E43" s="40"/>
      <c r="F43" s="40"/>
      <c r="G43" s="40"/>
      <c r="H43" s="40"/>
      <c r="I43" s="40"/>
      <c r="N43" s="1">
        <v>660</v>
      </c>
      <c r="P43" s="25">
        <v>1</v>
      </c>
      <c r="Q43" s="27">
        <v>0.45833333333333298</v>
      </c>
      <c r="R43" s="70">
        <v>1</v>
      </c>
      <c r="S43" s="70" t="s">
        <v>195</v>
      </c>
      <c r="T43" s="70">
        <v>1</v>
      </c>
      <c r="U43" s="70" t="s">
        <v>195</v>
      </c>
      <c r="V43" s="47"/>
      <c r="W43" s="28">
        <v>2</v>
      </c>
      <c r="X43" s="21">
        <v>0.45833333333333298</v>
      </c>
      <c r="Y43" s="70">
        <v>1</v>
      </c>
      <c r="Z43" s="70" t="s">
        <v>195</v>
      </c>
      <c r="AA43" s="70">
        <v>1</v>
      </c>
      <c r="AB43" s="70" t="s">
        <v>195</v>
      </c>
    </row>
    <row r="44" spans="1:38" ht="15.75" customHeight="1">
      <c r="A44" s="40"/>
      <c r="B44" s="40"/>
      <c r="C44" s="40"/>
      <c r="D44" s="40"/>
      <c r="E44" s="40"/>
      <c r="F44" s="40"/>
      <c r="G44" s="40"/>
      <c r="H44" s="40"/>
      <c r="I44" s="40"/>
      <c r="N44" s="1">
        <v>690</v>
      </c>
      <c r="P44" s="25">
        <v>1</v>
      </c>
      <c r="Q44" s="27">
        <v>0.47916666666666702</v>
      </c>
      <c r="R44" s="70">
        <v>1</v>
      </c>
      <c r="S44" s="70" t="s">
        <v>195</v>
      </c>
      <c r="T44" s="70">
        <v>1</v>
      </c>
      <c r="U44" s="70" t="s">
        <v>195</v>
      </c>
      <c r="V44" s="47"/>
      <c r="W44" s="28">
        <v>2</v>
      </c>
      <c r="X44" s="21">
        <v>0.47916666666666702</v>
      </c>
      <c r="Y44" s="70">
        <v>1</v>
      </c>
      <c r="Z44" s="70" t="s">
        <v>195</v>
      </c>
      <c r="AA44" s="70">
        <v>1</v>
      </c>
      <c r="AB44" s="70" t="s">
        <v>195</v>
      </c>
    </row>
    <row r="45" spans="1:38" ht="15.75" customHeight="1">
      <c r="A45" s="40"/>
      <c r="B45" s="40"/>
      <c r="C45" s="40"/>
      <c r="D45" s="40"/>
      <c r="E45" s="40"/>
      <c r="F45" s="40"/>
      <c r="G45" s="40"/>
      <c r="H45" s="40"/>
      <c r="I45" s="40"/>
      <c r="N45" s="1">
        <v>720</v>
      </c>
      <c r="P45" s="25">
        <v>1</v>
      </c>
      <c r="Q45" s="27">
        <v>0.5</v>
      </c>
      <c r="R45" s="70">
        <v>1</v>
      </c>
      <c r="S45" s="70" t="s">
        <v>195</v>
      </c>
      <c r="T45" s="70">
        <v>1</v>
      </c>
      <c r="U45" s="70" t="s">
        <v>195</v>
      </c>
      <c r="V45" s="47"/>
      <c r="W45" s="28">
        <v>2</v>
      </c>
      <c r="X45" s="21">
        <v>0.5</v>
      </c>
      <c r="Y45" s="70">
        <v>1</v>
      </c>
      <c r="Z45" s="70" t="s">
        <v>195</v>
      </c>
      <c r="AA45" s="70">
        <v>1</v>
      </c>
      <c r="AB45" s="70" t="s">
        <v>195</v>
      </c>
    </row>
    <row r="46" spans="1:38" ht="15.75" customHeight="1">
      <c r="A46" s="40"/>
      <c r="B46" s="40"/>
      <c r="C46" s="40"/>
      <c r="D46" s="40"/>
      <c r="E46" s="40"/>
      <c r="F46" s="40"/>
      <c r="G46" s="40"/>
      <c r="H46" s="40"/>
      <c r="I46" s="40"/>
      <c r="N46" s="1">
        <v>750</v>
      </c>
      <c r="P46" s="25">
        <v>1</v>
      </c>
      <c r="Q46" s="27">
        <v>0.52083333333333337</v>
      </c>
      <c r="R46" s="70">
        <v>1</v>
      </c>
      <c r="S46" s="70" t="s">
        <v>195</v>
      </c>
      <c r="T46" s="70">
        <v>1</v>
      </c>
      <c r="U46" s="70" t="s">
        <v>195</v>
      </c>
      <c r="V46" s="47"/>
      <c r="W46" s="28">
        <v>2</v>
      </c>
      <c r="X46" s="21">
        <v>0.52083333333333337</v>
      </c>
      <c r="Y46" s="70">
        <v>1</v>
      </c>
      <c r="Z46" s="70" t="s">
        <v>195</v>
      </c>
      <c r="AA46" s="70">
        <v>1</v>
      </c>
      <c r="AB46" s="70" t="s">
        <v>195</v>
      </c>
    </row>
    <row r="47" spans="1:38" ht="15.75" customHeight="1">
      <c r="A47" s="40"/>
      <c r="B47" s="40"/>
      <c r="C47" s="40"/>
      <c r="D47" s="40"/>
      <c r="E47" s="40"/>
      <c r="F47" s="40"/>
      <c r="G47" s="40"/>
      <c r="H47" s="40"/>
      <c r="I47" s="40"/>
      <c r="N47" s="1">
        <v>780</v>
      </c>
      <c r="P47" s="25">
        <v>1</v>
      </c>
      <c r="Q47" s="27">
        <v>0.54166666666666663</v>
      </c>
      <c r="R47" s="70">
        <v>1</v>
      </c>
      <c r="S47" s="70" t="s">
        <v>195</v>
      </c>
      <c r="T47" s="70">
        <v>1</v>
      </c>
      <c r="U47" s="70" t="s">
        <v>195</v>
      </c>
      <c r="V47" s="47"/>
      <c r="W47" s="28">
        <v>2</v>
      </c>
      <c r="X47" s="21">
        <v>0.54166666666666663</v>
      </c>
      <c r="Y47" s="70">
        <v>1</v>
      </c>
      <c r="Z47" s="70" t="s">
        <v>195</v>
      </c>
      <c r="AA47" s="70">
        <v>1</v>
      </c>
      <c r="AB47" s="70" t="s">
        <v>195</v>
      </c>
    </row>
    <row r="48" spans="1:38" ht="15.75" customHeight="1">
      <c r="A48" s="40"/>
      <c r="B48" s="40"/>
      <c r="C48" s="40"/>
      <c r="D48" s="40"/>
      <c r="E48" s="40"/>
      <c r="F48" s="40"/>
      <c r="G48" s="40"/>
      <c r="H48" s="40"/>
      <c r="I48" s="40"/>
      <c r="N48" s="1">
        <v>810</v>
      </c>
      <c r="P48" s="25">
        <v>1</v>
      </c>
      <c r="Q48" s="27">
        <v>0.5625</v>
      </c>
      <c r="R48" s="70">
        <v>1</v>
      </c>
      <c r="S48" s="70" t="s">
        <v>195</v>
      </c>
      <c r="T48" s="70">
        <v>1</v>
      </c>
      <c r="U48" s="70" t="s">
        <v>195</v>
      </c>
      <c r="V48" s="47"/>
      <c r="W48" s="28">
        <v>2</v>
      </c>
      <c r="X48" s="21">
        <v>0.5625</v>
      </c>
      <c r="Y48" s="70">
        <v>1</v>
      </c>
      <c r="Z48" s="70" t="s">
        <v>195</v>
      </c>
      <c r="AA48" s="70">
        <v>1</v>
      </c>
      <c r="AB48" s="70" t="s">
        <v>195</v>
      </c>
    </row>
    <row r="49" spans="1:34" ht="15.75" customHeight="1">
      <c r="A49" s="40"/>
      <c r="B49" s="40"/>
      <c r="C49" s="40"/>
      <c r="D49" s="40"/>
      <c r="E49" s="40"/>
      <c r="F49" s="40"/>
      <c r="G49" s="40"/>
      <c r="H49" s="40"/>
      <c r="I49" s="40"/>
      <c r="N49" s="1">
        <v>840</v>
      </c>
      <c r="P49" s="25">
        <v>1</v>
      </c>
      <c r="Q49" s="27">
        <v>0.58333333333333337</v>
      </c>
      <c r="R49" s="70">
        <v>1</v>
      </c>
      <c r="S49" s="70" t="s">
        <v>195</v>
      </c>
      <c r="T49" s="70">
        <v>1</v>
      </c>
      <c r="U49" s="70" t="s">
        <v>195</v>
      </c>
      <c r="V49" s="47"/>
      <c r="W49" s="28">
        <v>2</v>
      </c>
      <c r="X49" s="21">
        <v>0.58333333333333337</v>
      </c>
      <c r="Y49" s="70">
        <v>1</v>
      </c>
      <c r="Z49" s="70" t="s">
        <v>195</v>
      </c>
      <c r="AA49" s="70">
        <v>1</v>
      </c>
      <c r="AB49" s="70" t="s">
        <v>195</v>
      </c>
      <c r="AH49" s="1"/>
    </row>
    <row r="50" spans="1:34" ht="15.75" customHeight="1">
      <c r="A50" s="40"/>
      <c r="B50" s="40"/>
      <c r="C50" s="40"/>
      <c r="D50" s="40"/>
      <c r="E50" s="40"/>
      <c r="F50" s="40"/>
      <c r="G50" s="40"/>
      <c r="H50" s="40"/>
      <c r="I50" s="40"/>
      <c r="N50" s="1">
        <v>870</v>
      </c>
      <c r="P50" s="25">
        <v>1</v>
      </c>
      <c r="Q50" s="27">
        <v>0.60416666666666663</v>
      </c>
      <c r="R50" s="70">
        <v>1</v>
      </c>
      <c r="S50" s="70" t="s">
        <v>195</v>
      </c>
      <c r="T50" s="70">
        <v>1</v>
      </c>
      <c r="U50" s="70" t="s">
        <v>195</v>
      </c>
      <c r="V50" s="47"/>
      <c r="W50" s="28">
        <v>2</v>
      </c>
      <c r="X50" s="21">
        <v>0.60416666666666663</v>
      </c>
      <c r="Y50" s="70">
        <v>1</v>
      </c>
      <c r="Z50" s="70" t="s">
        <v>195</v>
      </c>
      <c r="AA50" s="70">
        <v>1</v>
      </c>
      <c r="AB50" s="70" t="s">
        <v>195</v>
      </c>
      <c r="AH50" s="1"/>
    </row>
    <row r="51" spans="1:34" ht="15.75" customHeight="1">
      <c r="A51" s="40"/>
      <c r="B51" s="40"/>
      <c r="C51" s="40"/>
      <c r="D51" s="40"/>
      <c r="E51" s="40"/>
      <c r="F51" s="40"/>
      <c r="G51" s="40"/>
      <c r="H51" s="40"/>
      <c r="I51" s="40"/>
      <c r="N51" s="1">
        <v>900</v>
      </c>
      <c r="P51" s="25">
        <v>1</v>
      </c>
      <c r="Q51" s="27">
        <v>0.625</v>
      </c>
      <c r="R51" s="70">
        <v>1</v>
      </c>
      <c r="S51" s="70" t="s">
        <v>195</v>
      </c>
      <c r="T51" s="70">
        <v>1</v>
      </c>
      <c r="U51" s="70" t="s">
        <v>195</v>
      </c>
      <c r="V51" s="47"/>
      <c r="W51" s="28">
        <v>2</v>
      </c>
      <c r="X51" s="21">
        <v>0.625</v>
      </c>
      <c r="Y51" s="70">
        <v>1</v>
      </c>
      <c r="Z51" s="70" t="s">
        <v>195</v>
      </c>
      <c r="AA51" s="70">
        <v>1</v>
      </c>
      <c r="AB51" s="70" t="s">
        <v>195</v>
      </c>
      <c r="AH51" s="1"/>
    </row>
    <row r="52" spans="1:34" ht="15.75" customHeight="1">
      <c r="A52" s="40"/>
      <c r="B52" s="40"/>
      <c r="C52" s="40"/>
      <c r="D52" s="40"/>
      <c r="E52" s="40"/>
      <c r="F52" s="40"/>
      <c r="G52" s="40"/>
      <c r="H52" s="40"/>
      <c r="I52" s="40"/>
      <c r="N52" s="1">
        <v>930</v>
      </c>
      <c r="P52" s="25">
        <v>1</v>
      </c>
      <c r="Q52" s="27">
        <v>0.64583333333333337</v>
      </c>
      <c r="R52" s="70">
        <v>1</v>
      </c>
      <c r="S52" s="70" t="s">
        <v>195</v>
      </c>
      <c r="T52" s="70">
        <v>1</v>
      </c>
      <c r="U52" s="70" t="s">
        <v>195</v>
      </c>
      <c r="V52" s="47"/>
      <c r="W52" s="28">
        <v>2</v>
      </c>
      <c r="X52" s="21">
        <v>0.64583333333333337</v>
      </c>
      <c r="Y52" s="70">
        <v>1</v>
      </c>
      <c r="Z52" s="70" t="s">
        <v>195</v>
      </c>
      <c r="AA52" s="70">
        <v>1</v>
      </c>
      <c r="AB52" s="70" t="s">
        <v>195</v>
      </c>
      <c r="AH52" s="1"/>
    </row>
    <row r="53" spans="1:34" ht="15.75" customHeight="1">
      <c r="A53" s="40"/>
      <c r="B53" s="40"/>
      <c r="C53" s="40"/>
      <c r="D53" s="40"/>
      <c r="E53" s="40"/>
      <c r="F53" s="40"/>
      <c r="G53" s="40"/>
      <c r="H53" s="40"/>
      <c r="I53" s="40"/>
      <c r="N53" s="1">
        <v>960</v>
      </c>
      <c r="P53" s="25">
        <v>1</v>
      </c>
      <c r="Q53" s="27">
        <v>0.66666666666666663</v>
      </c>
      <c r="R53" s="70">
        <v>1</v>
      </c>
      <c r="S53" s="70" t="s">
        <v>195</v>
      </c>
      <c r="T53" s="70">
        <v>1</v>
      </c>
      <c r="U53" s="70" t="s">
        <v>195</v>
      </c>
      <c r="V53" s="47"/>
      <c r="W53" s="28">
        <v>2</v>
      </c>
      <c r="X53" s="21">
        <v>0.66666666666666663</v>
      </c>
      <c r="Y53" s="98">
        <v>1</v>
      </c>
      <c r="Z53" s="98" t="s">
        <v>201</v>
      </c>
      <c r="AA53" s="98">
        <v>1</v>
      </c>
      <c r="AB53" s="98" t="s">
        <v>201</v>
      </c>
      <c r="AH53" s="1"/>
    </row>
    <row r="54" spans="1:34" ht="15.75" customHeight="1">
      <c r="A54" s="40"/>
      <c r="B54" s="40"/>
      <c r="C54" s="40"/>
      <c r="D54" s="40"/>
      <c r="E54" s="40"/>
      <c r="F54" s="40"/>
      <c r="G54" s="40"/>
      <c r="H54" s="40"/>
      <c r="I54" s="40"/>
      <c r="N54" s="1">
        <v>990</v>
      </c>
      <c r="P54" s="25">
        <v>1</v>
      </c>
      <c r="Q54" s="27">
        <v>0.6875</v>
      </c>
      <c r="R54" s="70">
        <v>1</v>
      </c>
      <c r="S54" s="70" t="s">
        <v>195</v>
      </c>
      <c r="T54" s="70">
        <v>1</v>
      </c>
      <c r="U54" s="70" t="s">
        <v>195</v>
      </c>
      <c r="V54" s="47"/>
      <c r="W54" s="28">
        <v>2</v>
      </c>
      <c r="X54" s="21">
        <v>0.6875</v>
      </c>
      <c r="Y54" s="98">
        <v>2</v>
      </c>
      <c r="Z54" s="98" t="s">
        <v>201</v>
      </c>
      <c r="AA54" s="98">
        <v>2</v>
      </c>
      <c r="AB54" s="98" t="s">
        <v>201</v>
      </c>
      <c r="AH54" s="1"/>
    </row>
    <row r="55" spans="1:34" ht="15.75" customHeight="1">
      <c r="A55" s="40"/>
      <c r="B55" s="40"/>
      <c r="C55" s="40"/>
      <c r="D55" s="40"/>
      <c r="E55" s="40"/>
      <c r="F55" s="40"/>
      <c r="G55" s="40"/>
      <c r="H55" s="40"/>
      <c r="I55" s="40"/>
      <c r="N55" s="1">
        <v>1020</v>
      </c>
      <c r="P55" s="25">
        <v>1</v>
      </c>
      <c r="Q55" s="27">
        <v>0.70833333333333337</v>
      </c>
      <c r="R55" s="70">
        <v>1</v>
      </c>
      <c r="S55" s="70" t="s">
        <v>195</v>
      </c>
      <c r="T55" s="70">
        <v>1</v>
      </c>
      <c r="U55" s="70" t="s">
        <v>195</v>
      </c>
      <c r="V55" s="47"/>
      <c r="W55" s="28">
        <v>2</v>
      </c>
      <c r="X55" s="21">
        <v>0.70833333333333337</v>
      </c>
      <c r="Y55" s="98">
        <v>1</v>
      </c>
      <c r="Z55" s="98" t="s">
        <v>201</v>
      </c>
      <c r="AA55" s="98">
        <v>1</v>
      </c>
      <c r="AB55" s="98" t="s">
        <v>201</v>
      </c>
      <c r="AH55" s="1"/>
    </row>
    <row r="56" spans="1:34" ht="15.75" customHeight="1">
      <c r="A56" s="40"/>
      <c r="B56" s="40"/>
      <c r="C56" s="40"/>
      <c r="D56" s="40"/>
      <c r="E56" s="40"/>
      <c r="F56" s="40"/>
      <c r="G56" s="40"/>
      <c r="H56" s="40"/>
      <c r="I56" s="40"/>
      <c r="N56" s="1">
        <v>1050</v>
      </c>
      <c r="P56" s="25">
        <v>1</v>
      </c>
      <c r="Q56" s="27">
        <v>0.72916666666666663</v>
      </c>
      <c r="R56" s="70">
        <v>2</v>
      </c>
      <c r="S56" s="70" t="s">
        <v>198</v>
      </c>
      <c r="T56" s="70">
        <v>2</v>
      </c>
      <c r="U56" s="70" t="s">
        <v>198</v>
      </c>
      <c r="V56" s="47"/>
      <c r="W56" s="28">
        <v>2</v>
      </c>
      <c r="X56" s="21">
        <v>0.72916666666666663</v>
      </c>
      <c r="Y56" s="98">
        <v>1</v>
      </c>
      <c r="Z56" s="98" t="s">
        <v>201</v>
      </c>
      <c r="AA56" s="98">
        <v>1</v>
      </c>
      <c r="AB56" s="98" t="s">
        <v>201</v>
      </c>
      <c r="AH56" s="1"/>
    </row>
    <row r="57" spans="1:34" ht="15.75" customHeight="1">
      <c r="A57" s="40"/>
      <c r="B57" s="40"/>
      <c r="C57" s="40"/>
      <c r="D57" s="40"/>
      <c r="E57" s="40"/>
      <c r="F57" s="40"/>
      <c r="G57" s="40"/>
      <c r="H57" s="40"/>
      <c r="I57" s="40"/>
      <c r="N57" s="1">
        <v>1080</v>
      </c>
      <c r="P57" s="25">
        <v>1</v>
      </c>
      <c r="Q57" s="27">
        <v>0.75</v>
      </c>
      <c r="R57" s="70">
        <v>1</v>
      </c>
      <c r="S57" s="70" t="s">
        <v>198</v>
      </c>
      <c r="T57" s="70">
        <v>1</v>
      </c>
      <c r="U57" s="70" t="s">
        <v>198</v>
      </c>
      <c r="V57" s="47"/>
      <c r="W57" s="28">
        <v>2</v>
      </c>
      <c r="X57" s="21">
        <v>0.75</v>
      </c>
      <c r="Y57" s="98">
        <v>2</v>
      </c>
      <c r="Z57" s="98" t="s">
        <v>201</v>
      </c>
      <c r="AA57" s="98">
        <v>2</v>
      </c>
      <c r="AB57" s="98" t="s">
        <v>201</v>
      </c>
      <c r="AH57" s="1"/>
    </row>
    <row r="58" spans="1:34" ht="15.75" customHeight="1">
      <c r="A58" s="40"/>
      <c r="B58" s="40"/>
      <c r="C58" s="40"/>
      <c r="D58" s="40"/>
      <c r="E58" s="40"/>
      <c r="F58" s="40"/>
      <c r="G58" s="40"/>
      <c r="H58" s="40"/>
      <c r="I58" s="40"/>
      <c r="N58" s="1">
        <v>1110</v>
      </c>
      <c r="P58" s="25">
        <v>1</v>
      </c>
      <c r="Q58" s="27">
        <v>0.77083333333333337</v>
      </c>
      <c r="R58" s="70">
        <v>1</v>
      </c>
      <c r="S58" s="70" t="s">
        <v>195</v>
      </c>
      <c r="T58" s="70">
        <v>1</v>
      </c>
      <c r="U58" s="70" t="s">
        <v>195</v>
      </c>
      <c r="V58" s="47"/>
      <c r="W58" s="28">
        <v>2</v>
      </c>
      <c r="X58" s="21">
        <v>0.77083333333333337</v>
      </c>
      <c r="Y58" s="98">
        <v>1</v>
      </c>
      <c r="Z58" s="98" t="s">
        <v>201</v>
      </c>
      <c r="AA58" s="98">
        <v>1</v>
      </c>
      <c r="AB58" s="98" t="s">
        <v>201</v>
      </c>
      <c r="AH58" s="1"/>
    </row>
    <row r="59" spans="1:34" ht="15.75" customHeight="1">
      <c r="A59" s="40"/>
      <c r="B59" s="40"/>
      <c r="C59" s="40"/>
      <c r="D59" s="40"/>
      <c r="E59" s="40"/>
      <c r="F59" s="40"/>
      <c r="G59" s="40"/>
      <c r="H59" s="40"/>
      <c r="I59" s="40"/>
      <c r="N59" s="1">
        <v>1140</v>
      </c>
      <c r="P59" s="25">
        <v>1</v>
      </c>
      <c r="Q59" s="27">
        <v>0.79166666666666663</v>
      </c>
      <c r="R59" s="70">
        <v>1</v>
      </c>
      <c r="S59" s="70" t="s">
        <v>195</v>
      </c>
      <c r="T59" s="70">
        <v>1</v>
      </c>
      <c r="U59" s="70" t="s">
        <v>195</v>
      </c>
      <c r="V59" s="47"/>
      <c r="W59" s="28">
        <v>2</v>
      </c>
      <c r="X59" s="21">
        <v>0.79166666666666663</v>
      </c>
      <c r="Y59" s="70">
        <v>1</v>
      </c>
      <c r="Z59" s="70" t="s">
        <v>195</v>
      </c>
      <c r="AA59" s="70">
        <v>1</v>
      </c>
      <c r="AB59" s="70" t="s">
        <v>195</v>
      </c>
      <c r="AH59" s="1"/>
    </row>
    <row r="60" spans="1:34" ht="15.75" customHeight="1">
      <c r="A60" s="40"/>
      <c r="B60" s="40"/>
      <c r="C60" s="40"/>
      <c r="D60" s="40"/>
      <c r="E60" s="41"/>
      <c r="F60" s="41"/>
      <c r="G60" s="41"/>
      <c r="H60" s="41"/>
      <c r="I60" s="41"/>
      <c r="N60" s="1">
        <v>1170</v>
      </c>
      <c r="P60" s="25">
        <v>1</v>
      </c>
      <c r="Q60" s="27">
        <v>0.8125</v>
      </c>
      <c r="R60" s="70">
        <v>1</v>
      </c>
      <c r="S60" s="70" t="s">
        <v>195</v>
      </c>
      <c r="T60" s="70">
        <v>1</v>
      </c>
      <c r="U60" s="70" t="s">
        <v>195</v>
      </c>
      <c r="V60" s="47"/>
      <c r="W60" s="28">
        <v>2</v>
      </c>
      <c r="X60" s="21">
        <v>0.8125</v>
      </c>
      <c r="Y60" s="70">
        <v>1</v>
      </c>
      <c r="Z60" s="70" t="s">
        <v>195</v>
      </c>
      <c r="AA60" s="70">
        <v>1</v>
      </c>
      <c r="AB60" s="70" t="s">
        <v>195</v>
      </c>
      <c r="AH60" s="1"/>
    </row>
    <row r="61" spans="1:34" ht="15.75" customHeight="1">
      <c r="A61" s="40"/>
      <c r="B61" s="40"/>
      <c r="C61" s="40"/>
      <c r="D61" s="40"/>
      <c r="E61" s="40"/>
      <c r="F61" s="40"/>
      <c r="G61" s="40"/>
      <c r="H61" s="40"/>
      <c r="I61" s="40"/>
      <c r="N61" s="1">
        <v>1200</v>
      </c>
      <c r="P61" s="25">
        <v>1</v>
      </c>
      <c r="Q61" s="27">
        <v>0.83333333333333337</v>
      </c>
      <c r="R61" s="70">
        <v>1</v>
      </c>
      <c r="S61" s="70" t="s">
        <v>195</v>
      </c>
      <c r="T61" s="70">
        <v>1</v>
      </c>
      <c r="U61" s="70" t="s">
        <v>195</v>
      </c>
      <c r="V61" s="47"/>
      <c r="W61" s="28">
        <v>2</v>
      </c>
      <c r="X61" s="21">
        <v>0.83333333333333337</v>
      </c>
      <c r="Y61" s="70">
        <v>1</v>
      </c>
      <c r="Z61" s="70" t="s">
        <v>195</v>
      </c>
      <c r="AA61" s="70">
        <v>1</v>
      </c>
      <c r="AB61" s="70" t="s">
        <v>195</v>
      </c>
      <c r="AH61" s="1"/>
    </row>
    <row r="62" spans="1:34" ht="15.75" customHeight="1">
      <c r="A62" s="40"/>
      <c r="B62" s="40"/>
      <c r="C62" s="40"/>
      <c r="D62" s="42"/>
      <c r="E62" s="42"/>
      <c r="F62" s="42"/>
      <c r="G62" s="42"/>
      <c r="H62" s="42"/>
      <c r="I62" s="42"/>
      <c r="N62" s="1">
        <v>1230</v>
      </c>
      <c r="P62" s="25">
        <v>1</v>
      </c>
      <c r="Q62" s="27">
        <v>0.85416666666666663</v>
      </c>
      <c r="R62" s="70">
        <v>1</v>
      </c>
      <c r="S62" s="70" t="s">
        <v>195</v>
      </c>
      <c r="T62" s="70">
        <v>1</v>
      </c>
      <c r="U62" s="70" t="s">
        <v>195</v>
      </c>
      <c r="V62" s="47"/>
      <c r="W62" s="28">
        <v>2</v>
      </c>
      <c r="X62" s="21">
        <v>0.85416666666666663</v>
      </c>
      <c r="Y62" s="70">
        <v>1</v>
      </c>
      <c r="Z62" s="70" t="s">
        <v>195</v>
      </c>
      <c r="AA62" s="70">
        <v>1</v>
      </c>
      <c r="AB62" s="70" t="s">
        <v>195</v>
      </c>
      <c r="AH62" s="1"/>
    </row>
    <row r="63" spans="1:34" ht="15.75" customHeight="1">
      <c r="A63" s="40"/>
      <c r="B63" s="40"/>
      <c r="C63" s="40"/>
      <c r="D63" s="41"/>
      <c r="E63" s="41"/>
      <c r="F63" s="41"/>
      <c r="G63" s="41"/>
      <c r="H63" s="41"/>
      <c r="I63" s="41"/>
      <c r="N63" s="1">
        <v>1260</v>
      </c>
      <c r="P63" s="25">
        <v>1</v>
      </c>
      <c r="Q63" s="27">
        <v>0.875</v>
      </c>
      <c r="R63" s="70">
        <v>1</v>
      </c>
      <c r="S63" s="70" t="s">
        <v>195</v>
      </c>
      <c r="T63" s="70">
        <v>1</v>
      </c>
      <c r="U63" s="70" t="s">
        <v>195</v>
      </c>
      <c r="V63" s="47"/>
      <c r="W63" s="28">
        <v>2</v>
      </c>
      <c r="X63" s="21">
        <v>0.875</v>
      </c>
      <c r="Y63" s="70">
        <v>1</v>
      </c>
      <c r="Z63" s="70" t="s">
        <v>195</v>
      </c>
      <c r="AA63" s="70">
        <v>1</v>
      </c>
      <c r="AB63" s="70" t="s">
        <v>195</v>
      </c>
      <c r="AH63" s="1"/>
    </row>
    <row r="64" spans="1:34" ht="15.75" customHeight="1">
      <c r="A64" s="40"/>
      <c r="B64" s="40"/>
      <c r="C64" s="40"/>
      <c r="D64" s="41"/>
      <c r="E64" s="41"/>
      <c r="F64" s="41"/>
      <c r="G64" s="41"/>
      <c r="H64" s="41"/>
      <c r="I64" s="41"/>
      <c r="N64" s="1">
        <v>1290</v>
      </c>
      <c r="P64" s="25">
        <v>1</v>
      </c>
      <c r="Q64" s="27">
        <v>0.89583333333333304</v>
      </c>
      <c r="R64" s="70">
        <v>1</v>
      </c>
      <c r="S64" s="70" t="s">
        <v>195</v>
      </c>
      <c r="T64" s="70">
        <v>1</v>
      </c>
      <c r="U64" s="70" t="s">
        <v>195</v>
      </c>
      <c r="V64" s="47"/>
      <c r="W64" s="28">
        <v>2</v>
      </c>
      <c r="X64" s="21">
        <v>0.89583333333333304</v>
      </c>
      <c r="Y64" s="70">
        <v>1</v>
      </c>
      <c r="Z64" s="70" t="s">
        <v>195</v>
      </c>
      <c r="AA64" s="70">
        <v>1</v>
      </c>
      <c r="AB64" s="70" t="s">
        <v>195</v>
      </c>
      <c r="AH64" s="1"/>
    </row>
    <row r="65" spans="1:34" ht="15.75" customHeight="1">
      <c r="A65" s="40"/>
      <c r="B65" s="40"/>
      <c r="C65" s="40"/>
      <c r="D65" s="40"/>
      <c r="E65" s="40"/>
      <c r="F65" s="40"/>
      <c r="G65" s="40"/>
      <c r="H65" s="40"/>
      <c r="I65" s="40"/>
      <c r="N65" s="1">
        <v>1320</v>
      </c>
      <c r="P65" s="25">
        <v>1</v>
      </c>
      <c r="Q65" s="27">
        <v>0.91666666666666663</v>
      </c>
      <c r="R65" s="70">
        <v>1</v>
      </c>
      <c r="S65" s="70" t="s">
        <v>195</v>
      </c>
      <c r="T65" s="70">
        <v>1</v>
      </c>
      <c r="U65" s="70" t="s">
        <v>195</v>
      </c>
      <c r="V65" s="47"/>
      <c r="W65" s="28">
        <v>2</v>
      </c>
      <c r="X65" s="21">
        <v>0.91666666666666663</v>
      </c>
      <c r="Y65" s="70">
        <v>1</v>
      </c>
      <c r="Z65" s="70" t="s">
        <v>195</v>
      </c>
      <c r="AA65" s="70">
        <v>1</v>
      </c>
      <c r="AB65" s="70" t="s">
        <v>195</v>
      </c>
      <c r="AH65" s="1"/>
    </row>
    <row r="66" spans="1:34" ht="15.75" customHeight="1">
      <c r="A66" s="40"/>
      <c r="B66" s="40"/>
      <c r="C66" s="40"/>
      <c r="D66" s="40"/>
      <c r="E66" s="40"/>
      <c r="F66" s="40"/>
      <c r="G66" s="40"/>
      <c r="H66" s="40"/>
      <c r="I66" s="40"/>
      <c r="N66" s="1">
        <v>1350</v>
      </c>
      <c r="P66" s="25">
        <v>1</v>
      </c>
      <c r="Q66" s="27">
        <v>0.9375</v>
      </c>
      <c r="R66" s="70">
        <v>1</v>
      </c>
      <c r="S66" s="70" t="s">
        <v>195</v>
      </c>
      <c r="T66" s="70">
        <v>1</v>
      </c>
      <c r="U66" s="70" t="s">
        <v>195</v>
      </c>
      <c r="V66" s="47"/>
      <c r="W66" s="28">
        <v>2</v>
      </c>
      <c r="X66" s="21">
        <v>0.9375</v>
      </c>
      <c r="Y66" s="70">
        <v>1</v>
      </c>
      <c r="Z66" s="70" t="s">
        <v>195</v>
      </c>
      <c r="AA66" s="70">
        <v>1</v>
      </c>
      <c r="AB66" s="70" t="s">
        <v>195</v>
      </c>
      <c r="AH66" s="1"/>
    </row>
    <row r="67" spans="1:34" ht="15.75" customHeight="1">
      <c r="A67" s="40"/>
      <c r="B67" s="40"/>
      <c r="C67" s="40"/>
      <c r="D67" s="40"/>
      <c r="E67" s="40"/>
      <c r="F67" s="40"/>
      <c r="G67" s="40"/>
      <c r="H67" s="40"/>
      <c r="I67" s="40"/>
      <c r="N67" s="1">
        <v>1380</v>
      </c>
      <c r="P67" s="25">
        <v>1</v>
      </c>
      <c r="Q67" s="27">
        <v>0.95833333333333337</v>
      </c>
      <c r="R67" s="70">
        <v>0</v>
      </c>
      <c r="S67" s="70" t="s">
        <v>194</v>
      </c>
      <c r="T67" s="70">
        <v>0</v>
      </c>
      <c r="U67" s="70" t="s">
        <v>194</v>
      </c>
      <c r="V67" s="47"/>
      <c r="W67" s="28">
        <v>2</v>
      </c>
      <c r="X67" s="21">
        <v>0.95833333333333337</v>
      </c>
      <c r="Y67" s="70">
        <v>0</v>
      </c>
      <c r="Z67" s="70" t="s">
        <v>194</v>
      </c>
      <c r="AA67" s="70">
        <v>0</v>
      </c>
      <c r="AB67" s="70" t="s">
        <v>194</v>
      </c>
      <c r="AH67" s="1"/>
    </row>
    <row r="68" spans="1:34" ht="15.75" customHeight="1">
      <c r="A68" s="40"/>
      <c r="B68" s="40"/>
      <c r="C68" s="40"/>
      <c r="D68" s="40"/>
      <c r="E68" s="40"/>
      <c r="F68" s="40"/>
      <c r="G68" s="40"/>
      <c r="H68" s="40"/>
      <c r="I68" s="40"/>
      <c r="N68" s="1">
        <v>1410</v>
      </c>
      <c r="P68" s="25">
        <v>1</v>
      </c>
      <c r="Q68" s="27">
        <v>0.97916666666666663</v>
      </c>
      <c r="R68" s="70">
        <v>0</v>
      </c>
      <c r="S68" s="70" t="s">
        <v>194</v>
      </c>
      <c r="T68" s="70">
        <v>0</v>
      </c>
      <c r="U68" s="70" t="s">
        <v>194</v>
      </c>
      <c r="V68" s="47"/>
      <c r="W68" s="28">
        <v>2</v>
      </c>
      <c r="X68" s="21">
        <v>0.97916666666666663</v>
      </c>
      <c r="Y68" s="70">
        <v>0</v>
      </c>
      <c r="Z68" s="70" t="s">
        <v>194</v>
      </c>
      <c r="AA68" s="70">
        <v>0</v>
      </c>
      <c r="AB68" s="70" t="s">
        <v>194</v>
      </c>
      <c r="AH68" s="1"/>
    </row>
    <row r="69" spans="1:34" ht="15.75" customHeight="1">
      <c r="A69" s="40"/>
      <c r="B69" s="40"/>
      <c r="C69" s="40"/>
      <c r="D69" s="40"/>
      <c r="E69" s="40"/>
      <c r="F69" s="40"/>
      <c r="G69" s="40"/>
      <c r="H69" s="40"/>
      <c r="I69" s="40"/>
      <c r="N69" s="1">
        <v>0</v>
      </c>
      <c r="P69" s="25">
        <v>1</v>
      </c>
      <c r="Q69" s="27">
        <v>0</v>
      </c>
      <c r="R69" s="70">
        <v>0</v>
      </c>
      <c r="S69" s="70" t="s">
        <v>194</v>
      </c>
      <c r="T69" s="70">
        <v>0</v>
      </c>
      <c r="U69" s="70" t="s">
        <v>194</v>
      </c>
      <c r="V69" s="47"/>
      <c r="W69" s="28">
        <v>2</v>
      </c>
      <c r="X69" s="21">
        <v>0</v>
      </c>
      <c r="Y69" s="70">
        <v>0</v>
      </c>
      <c r="Z69" s="70" t="s">
        <v>194</v>
      </c>
      <c r="AA69" s="70">
        <v>0</v>
      </c>
      <c r="AB69" s="70" t="s">
        <v>194</v>
      </c>
      <c r="AH69" s="1"/>
    </row>
    <row r="70" spans="1:34" ht="15.75" customHeight="1">
      <c r="D70" s="17"/>
      <c r="E70" s="17"/>
      <c r="F70" s="17"/>
      <c r="G70" s="17"/>
      <c r="H70" s="17"/>
      <c r="I70" s="17"/>
      <c r="N70" s="1">
        <v>30</v>
      </c>
      <c r="P70" s="25">
        <v>1</v>
      </c>
      <c r="Q70" s="27">
        <v>2.0833333333333332E-2</v>
      </c>
      <c r="R70" s="70">
        <v>0</v>
      </c>
      <c r="S70" s="70" t="s">
        <v>194</v>
      </c>
      <c r="T70" s="70">
        <v>0</v>
      </c>
      <c r="U70" s="70" t="s">
        <v>194</v>
      </c>
      <c r="V70" s="47"/>
      <c r="W70" s="28">
        <v>2</v>
      </c>
      <c r="X70" s="21">
        <v>2.0833333333333332E-2</v>
      </c>
      <c r="Y70" s="70">
        <v>0</v>
      </c>
      <c r="Z70" s="70" t="s">
        <v>194</v>
      </c>
      <c r="AA70" s="70">
        <v>0</v>
      </c>
      <c r="AB70" s="70" t="s">
        <v>194</v>
      </c>
      <c r="AH70" s="1"/>
    </row>
    <row r="71" spans="1:34" ht="15.75" customHeight="1">
      <c r="D71" s="17"/>
      <c r="E71" s="17"/>
      <c r="F71" s="17"/>
      <c r="G71" s="17"/>
      <c r="H71" s="17"/>
      <c r="I71" s="17"/>
      <c r="N71" s="1">
        <v>60</v>
      </c>
      <c r="P71" s="25">
        <v>1</v>
      </c>
      <c r="Q71" s="27">
        <v>4.1666666666666699E-2</v>
      </c>
      <c r="R71" s="70">
        <v>0</v>
      </c>
      <c r="S71" s="70" t="s">
        <v>194</v>
      </c>
      <c r="T71" s="70">
        <v>0</v>
      </c>
      <c r="U71" s="70" t="s">
        <v>194</v>
      </c>
      <c r="V71" s="47"/>
      <c r="W71" s="28">
        <v>2</v>
      </c>
      <c r="X71" s="21">
        <v>4.1666666666666699E-2</v>
      </c>
      <c r="Y71" s="70">
        <v>0</v>
      </c>
      <c r="Z71" s="70" t="s">
        <v>194</v>
      </c>
      <c r="AA71" s="70">
        <v>0</v>
      </c>
      <c r="AB71" s="70" t="s">
        <v>194</v>
      </c>
      <c r="AH71" s="1"/>
    </row>
    <row r="72" spans="1:34" ht="15.75" customHeight="1">
      <c r="N72" s="1">
        <v>90</v>
      </c>
      <c r="P72" s="25">
        <v>1</v>
      </c>
      <c r="Q72" s="27">
        <v>6.25E-2</v>
      </c>
      <c r="R72" s="70">
        <v>0</v>
      </c>
      <c r="S72" s="70" t="s">
        <v>194</v>
      </c>
      <c r="T72" s="70">
        <v>0</v>
      </c>
      <c r="U72" s="70" t="s">
        <v>194</v>
      </c>
      <c r="V72" s="47"/>
      <c r="W72" s="28">
        <v>2</v>
      </c>
      <c r="X72" s="21">
        <v>6.25E-2</v>
      </c>
      <c r="Y72" s="70">
        <v>0</v>
      </c>
      <c r="Z72" s="70" t="s">
        <v>194</v>
      </c>
      <c r="AA72" s="70">
        <v>0</v>
      </c>
      <c r="AB72" s="70" t="s">
        <v>194</v>
      </c>
      <c r="AH72" s="1"/>
    </row>
    <row r="73" spans="1:34" ht="15.75" customHeight="1">
      <c r="N73" s="1">
        <v>120</v>
      </c>
      <c r="P73" s="25">
        <v>1</v>
      </c>
      <c r="Q73" s="27">
        <v>8.3333333333333301E-2</v>
      </c>
      <c r="R73" s="70">
        <v>0</v>
      </c>
      <c r="S73" s="70" t="s">
        <v>194</v>
      </c>
      <c r="T73" s="70">
        <v>0</v>
      </c>
      <c r="U73" s="70" t="s">
        <v>194</v>
      </c>
      <c r="V73" s="47"/>
      <c r="W73" s="28">
        <v>2</v>
      </c>
      <c r="X73" s="27">
        <v>8.3333333333333301E-2</v>
      </c>
      <c r="Y73" s="70">
        <v>0</v>
      </c>
      <c r="Z73" s="70" t="s">
        <v>194</v>
      </c>
      <c r="AA73" s="70">
        <v>0</v>
      </c>
      <c r="AB73" s="70" t="s">
        <v>194</v>
      </c>
      <c r="AH73" s="1"/>
    </row>
    <row r="74" spans="1:34" ht="15.75" customHeight="1">
      <c r="N74" s="1">
        <v>150</v>
      </c>
      <c r="P74" s="25">
        <v>1</v>
      </c>
      <c r="Q74" s="27">
        <v>0.104166666666667</v>
      </c>
      <c r="R74" s="70">
        <v>0</v>
      </c>
      <c r="S74" s="70" t="s">
        <v>194</v>
      </c>
      <c r="T74" s="70">
        <v>0</v>
      </c>
      <c r="U74" s="70" t="s">
        <v>194</v>
      </c>
      <c r="V74" s="47"/>
      <c r="W74" s="28">
        <v>2</v>
      </c>
      <c r="X74" s="27">
        <v>0.104166666666667</v>
      </c>
      <c r="Y74" s="70">
        <v>0</v>
      </c>
      <c r="Z74" s="70" t="s">
        <v>194</v>
      </c>
      <c r="AA74" s="70">
        <v>0</v>
      </c>
      <c r="AB74" s="70" t="s">
        <v>194</v>
      </c>
      <c r="AH74" s="1"/>
    </row>
    <row r="75" spans="1:34" ht="15.75" customHeight="1">
      <c r="P75" s="200" t="s">
        <v>68</v>
      </c>
      <c r="Q75" s="201"/>
      <c r="R75" s="75">
        <f>SUM(R27:R74)</f>
        <v>37</v>
      </c>
      <c r="S75" s="75"/>
      <c r="T75" s="75">
        <f>SUM(T27:T74)</f>
        <v>37</v>
      </c>
      <c r="U75" s="75"/>
      <c r="V75" s="47"/>
      <c r="W75" s="200" t="s">
        <v>68</v>
      </c>
      <c r="X75" s="201"/>
      <c r="Y75" s="75">
        <f>SUM(Y27:Y74)</f>
        <v>35</v>
      </c>
      <c r="Z75" s="75"/>
      <c r="AA75" s="75">
        <f>SUM(AA27:AA74)</f>
        <v>35</v>
      </c>
      <c r="AB75" s="75"/>
      <c r="AH75" s="1"/>
    </row>
    <row r="76" spans="1:34" ht="15.75" customHeight="1">
      <c r="P76" s="29"/>
      <c r="Q76" s="30"/>
      <c r="R76" s="29"/>
      <c r="S76" s="31"/>
      <c r="T76" s="29"/>
      <c r="U76" s="31"/>
      <c r="V76" s="55"/>
      <c r="W76" s="46"/>
      <c r="X76" s="32"/>
      <c r="Y76" s="29"/>
      <c r="Z76" s="31"/>
      <c r="AA76" s="29"/>
      <c r="AB76" s="31"/>
      <c r="AH76" s="1"/>
    </row>
    <row r="77" spans="1:34" ht="15.75" customHeight="1">
      <c r="D77" s="166" t="s">
        <v>19</v>
      </c>
      <c r="E77" s="166"/>
      <c r="F77" s="166"/>
      <c r="G77" s="166"/>
      <c r="H77" s="166"/>
      <c r="I77" s="166"/>
      <c r="P77" s="29"/>
      <c r="Q77" s="30"/>
      <c r="R77" s="29"/>
      <c r="S77" s="31"/>
      <c r="T77" s="29"/>
      <c r="U77" s="31"/>
      <c r="V77" s="55"/>
      <c r="W77" s="46"/>
      <c r="X77" s="32"/>
      <c r="Y77" s="29"/>
      <c r="Z77" s="31"/>
      <c r="AA77" s="29"/>
      <c r="AB77" s="31"/>
      <c r="AH77" s="1"/>
    </row>
    <row r="78" spans="1:34" ht="15.75" customHeight="1">
      <c r="P78" s="29"/>
      <c r="Q78" s="30"/>
      <c r="R78" s="29"/>
      <c r="S78" s="31"/>
      <c r="T78" s="29"/>
      <c r="U78" s="31"/>
      <c r="V78" s="55"/>
      <c r="W78" s="46"/>
      <c r="X78" s="32"/>
      <c r="Y78" s="29"/>
      <c r="Z78" s="31"/>
      <c r="AA78" s="29"/>
      <c r="AB78" s="31"/>
      <c r="AH78" s="1"/>
    </row>
    <row r="79" spans="1:34" ht="15.75" customHeight="1">
      <c r="B79" s="192" t="s">
        <v>20</v>
      </c>
      <c r="C79" s="193" t="s">
        <v>13</v>
      </c>
      <c r="D79" s="196" t="s">
        <v>51</v>
      </c>
      <c r="E79" s="196" t="s">
        <v>21</v>
      </c>
      <c r="F79" s="196" t="s">
        <v>22</v>
      </c>
      <c r="G79" s="196" t="s">
        <v>56</v>
      </c>
      <c r="H79" s="196" t="s">
        <v>14</v>
      </c>
      <c r="I79" s="192" t="s">
        <v>15</v>
      </c>
      <c r="J79" s="192" t="s">
        <v>57</v>
      </c>
      <c r="P79" s="197" t="s">
        <v>24</v>
      </c>
      <c r="Q79" s="197" t="s">
        <v>10</v>
      </c>
      <c r="R79" s="186" t="s">
        <v>46</v>
      </c>
      <c r="S79" s="187"/>
      <c r="T79" s="186" t="s">
        <v>47</v>
      </c>
      <c r="U79" s="187"/>
      <c r="V79" s="55"/>
      <c r="W79" s="197" t="s">
        <v>24</v>
      </c>
      <c r="X79" s="197" t="s">
        <v>10</v>
      </c>
      <c r="Y79" s="186" t="s">
        <v>46</v>
      </c>
      <c r="Z79" s="187"/>
      <c r="AA79" s="186" t="s">
        <v>47</v>
      </c>
      <c r="AB79" s="187"/>
      <c r="AH79" s="1"/>
    </row>
    <row r="80" spans="1:34" ht="15.75" customHeight="1">
      <c r="B80" s="192"/>
      <c r="C80" s="194"/>
      <c r="D80" s="196"/>
      <c r="E80" s="196"/>
      <c r="F80" s="196"/>
      <c r="G80" s="196"/>
      <c r="H80" s="196"/>
      <c r="I80" s="192"/>
      <c r="J80" s="192"/>
      <c r="P80" s="198"/>
      <c r="Q80" s="198"/>
      <c r="R80" s="183" t="s">
        <v>68</v>
      </c>
      <c r="S80" s="183" t="s">
        <v>69</v>
      </c>
      <c r="T80" s="183" t="s">
        <v>48</v>
      </c>
      <c r="U80" s="183" t="s">
        <v>69</v>
      </c>
      <c r="V80" s="55"/>
      <c r="W80" s="198"/>
      <c r="X80" s="198"/>
      <c r="Y80" s="183" t="s">
        <v>68</v>
      </c>
      <c r="Z80" s="183" t="s">
        <v>69</v>
      </c>
      <c r="AA80" s="183" t="s">
        <v>68</v>
      </c>
      <c r="AB80" s="183" t="s">
        <v>69</v>
      </c>
      <c r="AH80" s="1"/>
    </row>
    <row r="81" spans="1:34" ht="15.75" customHeight="1">
      <c r="B81" s="192"/>
      <c r="C81" s="194"/>
      <c r="D81" s="196"/>
      <c r="E81" s="196"/>
      <c r="F81" s="196"/>
      <c r="G81" s="196"/>
      <c r="H81" s="196"/>
      <c r="I81" s="192"/>
      <c r="J81" s="192"/>
      <c r="P81" s="198"/>
      <c r="Q81" s="198"/>
      <c r="R81" s="184"/>
      <c r="S81" s="184"/>
      <c r="T81" s="184"/>
      <c r="U81" s="184"/>
      <c r="V81" s="55"/>
      <c r="W81" s="198"/>
      <c r="X81" s="198"/>
      <c r="Y81" s="184"/>
      <c r="Z81" s="184"/>
      <c r="AA81" s="184"/>
      <c r="AB81" s="184"/>
    </row>
    <row r="82" spans="1:34" ht="15.75" customHeight="1">
      <c r="B82" s="192"/>
      <c r="C82" s="194"/>
      <c r="D82" s="196"/>
      <c r="E82" s="196"/>
      <c r="F82" s="196"/>
      <c r="G82" s="196"/>
      <c r="H82" s="196"/>
      <c r="I82" s="192"/>
      <c r="J82" s="192"/>
      <c r="P82" s="198"/>
      <c r="Q82" s="198"/>
      <c r="R82" s="184"/>
      <c r="S82" s="184"/>
      <c r="T82" s="184"/>
      <c r="U82" s="184"/>
      <c r="V82" s="55"/>
      <c r="W82" s="198"/>
      <c r="X82" s="198"/>
      <c r="Y82" s="184"/>
      <c r="Z82" s="184"/>
      <c r="AA82" s="184"/>
      <c r="AB82" s="184"/>
    </row>
    <row r="83" spans="1:34" ht="15.75" customHeight="1">
      <c r="B83" s="192"/>
      <c r="C83" s="194"/>
      <c r="D83" s="196"/>
      <c r="E83" s="196"/>
      <c r="F83" s="196"/>
      <c r="G83" s="196"/>
      <c r="H83" s="196"/>
      <c r="I83" s="192"/>
      <c r="J83" s="192"/>
      <c r="P83" s="198"/>
      <c r="Q83" s="198"/>
      <c r="R83" s="184"/>
      <c r="S83" s="184"/>
      <c r="T83" s="184"/>
      <c r="U83" s="184"/>
      <c r="V83" s="55"/>
      <c r="W83" s="198"/>
      <c r="X83" s="198"/>
      <c r="Y83" s="184"/>
      <c r="Z83" s="184"/>
      <c r="AA83" s="184"/>
      <c r="AB83" s="184"/>
    </row>
    <row r="84" spans="1:34" ht="15.75" customHeight="1">
      <c r="B84" s="192"/>
      <c r="C84" s="194"/>
      <c r="D84" s="196"/>
      <c r="E84" s="196"/>
      <c r="F84" s="196"/>
      <c r="G84" s="196"/>
      <c r="H84" s="196"/>
      <c r="I84" s="192"/>
      <c r="J84" s="192"/>
      <c r="P84" s="199"/>
      <c r="Q84" s="199"/>
      <c r="R84" s="185"/>
      <c r="S84" s="185"/>
      <c r="T84" s="185"/>
      <c r="U84" s="185"/>
      <c r="V84" s="55"/>
      <c r="W84" s="199"/>
      <c r="X84" s="199"/>
      <c r="Y84" s="185"/>
      <c r="Z84" s="185"/>
      <c r="AA84" s="185"/>
      <c r="AB84" s="185"/>
    </row>
    <row r="85" spans="1:34" ht="15.75" customHeight="1">
      <c r="B85" s="192"/>
      <c r="C85" s="194"/>
      <c r="D85" s="196"/>
      <c r="E85" s="196"/>
      <c r="F85" s="196"/>
      <c r="G85" s="196"/>
      <c r="H85" s="196"/>
      <c r="I85" s="192"/>
      <c r="J85" s="192"/>
      <c r="P85" s="25">
        <v>3</v>
      </c>
      <c r="Q85" s="27">
        <v>0.125</v>
      </c>
      <c r="R85" s="25">
        <v>0</v>
      </c>
      <c r="S85" s="25" t="s">
        <v>194</v>
      </c>
      <c r="T85" s="25">
        <v>0</v>
      </c>
      <c r="U85" s="25" t="s">
        <v>194</v>
      </c>
      <c r="V85" s="47"/>
      <c r="W85" s="28">
        <v>4</v>
      </c>
      <c r="X85" s="27">
        <v>0.125</v>
      </c>
      <c r="Y85" s="25">
        <v>0</v>
      </c>
      <c r="Z85" s="25" t="s">
        <v>194</v>
      </c>
      <c r="AA85" s="25">
        <v>0</v>
      </c>
      <c r="AB85" s="25" t="s">
        <v>194</v>
      </c>
    </row>
    <row r="86" spans="1:34" ht="15.75" customHeight="1">
      <c r="B86" s="192"/>
      <c r="C86" s="195"/>
      <c r="D86" s="196"/>
      <c r="E86" s="196"/>
      <c r="F86" s="196"/>
      <c r="G86" s="196"/>
      <c r="H86" s="196"/>
      <c r="I86" s="192"/>
      <c r="J86" s="192"/>
      <c r="L86" s="1" t="s">
        <v>16</v>
      </c>
      <c r="M86" s="68" t="s">
        <v>6</v>
      </c>
      <c r="N86" s="68" t="s">
        <v>8</v>
      </c>
      <c r="O86" s="20"/>
      <c r="P86" s="25">
        <v>3</v>
      </c>
      <c r="Q86" s="27">
        <v>0.14583333333333301</v>
      </c>
      <c r="R86" s="25">
        <v>0</v>
      </c>
      <c r="S86" s="25" t="s">
        <v>194</v>
      </c>
      <c r="T86" s="25">
        <v>0</v>
      </c>
      <c r="U86" s="25" t="s">
        <v>194</v>
      </c>
      <c r="V86" s="47"/>
      <c r="W86" s="28">
        <v>4</v>
      </c>
      <c r="X86" s="27">
        <v>0.14583333333333301</v>
      </c>
      <c r="Y86" s="25">
        <v>0</v>
      </c>
      <c r="Z86" s="25" t="s">
        <v>194</v>
      </c>
      <c r="AA86" s="25">
        <v>0</v>
      </c>
      <c r="AB86" s="25" t="s">
        <v>194</v>
      </c>
      <c r="AH86" s="9"/>
    </row>
    <row r="87" spans="1:34" ht="15.75" customHeight="1">
      <c r="A87" s="88"/>
      <c r="B87" s="18">
        <v>1</v>
      </c>
      <c r="C87" s="62" t="s">
        <v>108</v>
      </c>
      <c r="D87" s="118" t="s">
        <v>108</v>
      </c>
      <c r="E87" s="65">
        <v>55.776355940000002</v>
      </c>
      <c r="F87" s="65">
        <v>37.670445790000002</v>
      </c>
      <c r="G87" s="18">
        <v>0</v>
      </c>
      <c r="H87" s="66">
        <v>0</v>
      </c>
      <c r="I87" s="15"/>
      <c r="J87" s="18">
        <v>1</v>
      </c>
      <c r="L87" s="8">
        <v>1</v>
      </c>
      <c r="M87" s="67">
        <v>1</v>
      </c>
      <c r="N87" s="8">
        <v>0</v>
      </c>
      <c r="O87" s="20"/>
      <c r="P87" s="25">
        <v>3</v>
      </c>
      <c r="Q87" s="27">
        <v>0.16666666666666699</v>
      </c>
      <c r="R87" s="25">
        <v>0</v>
      </c>
      <c r="S87" s="25" t="s">
        <v>194</v>
      </c>
      <c r="T87" s="25">
        <v>0</v>
      </c>
      <c r="U87" s="25" t="s">
        <v>194</v>
      </c>
      <c r="V87" s="47"/>
      <c r="W87" s="28">
        <v>4</v>
      </c>
      <c r="X87" s="27">
        <v>0.16666666666666699</v>
      </c>
      <c r="Y87" s="25">
        <v>0</v>
      </c>
      <c r="Z87" s="25" t="s">
        <v>194</v>
      </c>
      <c r="AA87" s="25">
        <v>0</v>
      </c>
      <c r="AB87" s="25" t="s">
        <v>194</v>
      </c>
      <c r="AH87" s="9"/>
    </row>
    <row r="88" spans="1:34" ht="15.75" customHeight="1">
      <c r="A88" s="88"/>
      <c r="B88" s="18">
        <v>2</v>
      </c>
      <c r="C88" s="62" t="s">
        <v>109</v>
      </c>
      <c r="D88" s="118" t="s">
        <v>220</v>
      </c>
      <c r="E88" s="65">
        <v>55.774304999999998</v>
      </c>
      <c r="F88" s="65">
        <v>37.673202000000003</v>
      </c>
      <c r="G88" s="18">
        <v>0</v>
      </c>
      <c r="H88" s="66">
        <f>H87+I88</f>
        <v>0.28599999999999998</v>
      </c>
      <c r="I88" s="15">
        <v>0.28599999999999998</v>
      </c>
      <c r="J88" s="18">
        <v>2</v>
      </c>
      <c r="L88" s="8">
        <v>2</v>
      </c>
      <c r="M88" s="67">
        <v>2</v>
      </c>
      <c r="N88" s="67">
        <v>0</v>
      </c>
      <c r="O88" s="20"/>
      <c r="P88" s="25">
        <v>3</v>
      </c>
      <c r="Q88" s="27">
        <v>0.1875</v>
      </c>
      <c r="R88" s="25">
        <v>0</v>
      </c>
      <c r="S88" s="25" t="s">
        <v>194</v>
      </c>
      <c r="T88" s="25">
        <v>0</v>
      </c>
      <c r="U88" s="25" t="s">
        <v>194</v>
      </c>
      <c r="V88" s="47"/>
      <c r="W88" s="28">
        <v>4</v>
      </c>
      <c r="X88" s="27">
        <v>0.1875</v>
      </c>
      <c r="Y88" s="25">
        <v>0</v>
      </c>
      <c r="Z88" s="25" t="s">
        <v>194</v>
      </c>
      <c r="AA88" s="25">
        <v>0</v>
      </c>
      <c r="AB88" s="25" t="s">
        <v>194</v>
      </c>
      <c r="AH88" s="49"/>
    </row>
    <row r="89" spans="1:34" ht="15.75" customHeight="1">
      <c r="A89" s="88"/>
      <c r="B89" s="18">
        <v>3</v>
      </c>
      <c r="C89" s="62" t="s">
        <v>110</v>
      </c>
      <c r="D89" s="118" t="s">
        <v>220</v>
      </c>
      <c r="E89" s="65">
        <v>55.773577000000003</v>
      </c>
      <c r="F89" s="65">
        <v>37.674478000000001</v>
      </c>
      <c r="G89" s="18">
        <v>0</v>
      </c>
      <c r="H89" s="66">
        <f t="shared" ref="H89:H104" si="0">H88+I89</f>
        <v>0.47899999999999998</v>
      </c>
      <c r="I89" s="15">
        <v>0.193</v>
      </c>
      <c r="J89" s="18">
        <v>3</v>
      </c>
      <c r="L89" s="8">
        <v>3</v>
      </c>
      <c r="M89" s="67">
        <v>3</v>
      </c>
      <c r="N89" s="67">
        <v>0</v>
      </c>
      <c r="O89" s="20"/>
      <c r="P89" s="22">
        <v>3</v>
      </c>
      <c r="Q89" s="26">
        <v>0.20833333333333334</v>
      </c>
      <c r="R89" s="25">
        <v>0</v>
      </c>
      <c r="S89" s="25" t="s">
        <v>194</v>
      </c>
      <c r="T89" s="25">
        <v>0</v>
      </c>
      <c r="U89" s="25" t="s">
        <v>194</v>
      </c>
      <c r="V89" s="55"/>
      <c r="W89" s="28">
        <v>4</v>
      </c>
      <c r="X89" s="27">
        <v>0.20833333333333334</v>
      </c>
      <c r="Y89" s="25">
        <v>0</v>
      </c>
      <c r="Z89" s="25" t="s">
        <v>194</v>
      </c>
      <c r="AA89" s="25">
        <v>0</v>
      </c>
      <c r="AB89" s="25" t="s">
        <v>194</v>
      </c>
      <c r="AH89" s="49"/>
    </row>
    <row r="90" spans="1:34" ht="15.75" customHeight="1">
      <c r="A90" s="117"/>
      <c r="B90" s="18">
        <v>4</v>
      </c>
      <c r="C90" s="62" t="s">
        <v>111</v>
      </c>
      <c r="D90" s="118" t="s">
        <v>272</v>
      </c>
      <c r="E90" s="65">
        <v>55.773348853898298</v>
      </c>
      <c r="F90" s="65">
        <v>37.679768002627</v>
      </c>
      <c r="G90" s="18">
        <v>0</v>
      </c>
      <c r="H90" s="66">
        <f t="shared" si="0"/>
        <v>1.0089999999999999</v>
      </c>
      <c r="I90" s="15">
        <v>0.53</v>
      </c>
      <c r="J90" s="18">
        <v>4</v>
      </c>
      <c r="L90" s="8">
        <v>4</v>
      </c>
      <c r="M90" s="67">
        <v>4</v>
      </c>
      <c r="N90" s="67">
        <v>0</v>
      </c>
      <c r="O90" s="20"/>
      <c r="P90" s="22">
        <v>3</v>
      </c>
      <c r="Q90" s="26">
        <v>0.22916666666666666</v>
      </c>
      <c r="R90" s="25">
        <v>0</v>
      </c>
      <c r="S90" s="25" t="s">
        <v>194</v>
      </c>
      <c r="T90" s="25">
        <v>0</v>
      </c>
      <c r="U90" s="25" t="s">
        <v>194</v>
      </c>
      <c r="V90" s="55"/>
      <c r="W90" s="28">
        <v>4</v>
      </c>
      <c r="X90" s="27">
        <v>0.22916666666666666</v>
      </c>
      <c r="Y90" s="25">
        <v>0</v>
      </c>
      <c r="Z90" s="25" t="s">
        <v>194</v>
      </c>
      <c r="AA90" s="25">
        <v>0</v>
      </c>
      <c r="AB90" s="25" t="s">
        <v>194</v>
      </c>
      <c r="AH90" s="49"/>
    </row>
    <row r="91" spans="1:34" ht="15.75" customHeight="1">
      <c r="A91" s="117"/>
      <c r="B91" s="18">
        <v>5</v>
      </c>
      <c r="C91" s="114" t="s">
        <v>273</v>
      </c>
      <c r="D91" s="119" t="s">
        <v>276</v>
      </c>
      <c r="E91" s="115">
        <v>55.770764</v>
      </c>
      <c r="F91" s="115">
        <v>37.687055000000001</v>
      </c>
      <c r="G91" s="18">
        <v>0</v>
      </c>
      <c r="H91" s="66">
        <f t="shared" si="0"/>
        <v>1.8089999999999999</v>
      </c>
      <c r="I91" s="116">
        <v>0.8</v>
      </c>
      <c r="J91" s="18">
        <v>5</v>
      </c>
      <c r="L91" s="8">
        <v>5</v>
      </c>
      <c r="M91" s="67">
        <v>5</v>
      </c>
      <c r="N91" s="67">
        <v>0</v>
      </c>
      <c r="O91" s="20"/>
      <c r="P91" s="22">
        <v>3</v>
      </c>
      <c r="Q91" s="26">
        <v>0.25</v>
      </c>
      <c r="R91" s="25">
        <v>0</v>
      </c>
      <c r="S91" s="25" t="s">
        <v>194</v>
      </c>
      <c r="T91" s="25">
        <v>0</v>
      </c>
      <c r="U91" s="25" t="s">
        <v>194</v>
      </c>
      <c r="V91" s="55"/>
      <c r="W91" s="28">
        <v>4</v>
      </c>
      <c r="X91" s="27">
        <v>0.25</v>
      </c>
      <c r="Y91" s="25">
        <v>0</v>
      </c>
      <c r="Z91" s="25" t="s">
        <v>194</v>
      </c>
      <c r="AA91" s="25">
        <v>0</v>
      </c>
      <c r="AB91" s="25" t="s">
        <v>194</v>
      </c>
      <c r="AH91" s="49"/>
    </row>
    <row r="92" spans="1:34" ht="15.75" customHeight="1">
      <c r="A92" s="117"/>
      <c r="B92" s="18">
        <v>6</v>
      </c>
      <c r="C92" s="114" t="s">
        <v>274</v>
      </c>
      <c r="D92" s="119" t="s">
        <v>275</v>
      </c>
      <c r="E92" s="115">
        <v>55.768917999999999</v>
      </c>
      <c r="F92" s="115">
        <v>37.684314999999998</v>
      </c>
      <c r="G92" s="18">
        <v>0</v>
      </c>
      <c r="H92" s="66">
        <f t="shared" si="0"/>
        <v>2.089</v>
      </c>
      <c r="I92" s="116">
        <v>0.28000000000000003</v>
      </c>
      <c r="J92" s="18">
        <v>6</v>
      </c>
      <c r="L92" s="8">
        <v>6</v>
      </c>
      <c r="M92" s="67">
        <v>6</v>
      </c>
      <c r="N92" s="67">
        <v>0</v>
      </c>
      <c r="O92" s="20"/>
      <c r="P92" s="22">
        <v>3</v>
      </c>
      <c r="Q92" s="26">
        <v>0.27083333333333331</v>
      </c>
      <c r="R92" s="25">
        <v>1</v>
      </c>
      <c r="S92" s="25" t="s">
        <v>198</v>
      </c>
      <c r="T92" s="25">
        <v>1</v>
      </c>
      <c r="U92" s="25" t="s">
        <v>198</v>
      </c>
      <c r="V92" s="55"/>
      <c r="W92" s="28">
        <v>4</v>
      </c>
      <c r="X92" s="27">
        <v>0.27083333333333331</v>
      </c>
      <c r="Y92" s="25">
        <v>1</v>
      </c>
      <c r="Z92" s="25" t="s">
        <v>195</v>
      </c>
      <c r="AA92" s="25">
        <v>1</v>
      </c>
      <c r="AB92" s="25" t="s">
        <v>195</v>
      </c>
      <c r="AH92" s="49"/>
    </row>
    <row r="93" spans="1:34" ht="15.75" customHeight="1">
      <c r="A93" s="117"/>
      <c r="B93" s="18">
        <v>7</v>
      </c>
      <c r="C93" s="62" t="s">
        <v>112</v>
      </c>
      <c r="D93" s="118" t="s">
        <v>221</v>
      </c>
      <c r="E93" s="65">
        <v>55.76836832</v>
      </c>
      <c r="F93" s="65">
        <v>37.679518700000003</v>
      </c>
      <c r="G93" s="18">
        <v>0</v>
      </c>
      <c r="H93" s="66">
        <f t="shared" si="0"/>
        <v>2.339</v>
      </c>
      <c r="I93" s="15">
        <v>0.25</v>
      </c>
      <c r="J93" s="18">
        <v>7</v>
      </c>
      <c r="L93" s="8">
        <v>7</v>
      </c>
      <c r="M93" s="67">
        <v>7</v>
      </c>
      <c r="N93" s="67">
        <v>0</v>
      </c>
      <c r="O93" s="20"/>
      <c r="P93" s="22">
        <v>3</v>
      </c>
      <c r="Q93" s="26">
        <v>0.29166666666666669</v>
      </c>
      <c r="R93" s="25">
        <v>2</v>
      </c>
      <c r="S93" s="25" t="s">
        <v>198</v>
      </c>
      <c r="T93" s="25">
        <v>2</v>
      </c>
      <c r="U93" s="25" t="s">
        <v>198</v>
      </c>
      <c r="V93" s="55"/>
      <c r="W93" s="28">
        <v>4</v>
      </c>
      <c r="X93" s="27">
        <v>0.29166666666666669</v>
      </c>
      <c r="Y93" s="25">
        <v>1</v>
      </c>
      <c r="Z93" s="25" t="s">
        <v>195</v>
      </c>
      <c r="AA93" s="25">
        <v>1</v>
      </c>
      <c r="AB93" s="25" t="s">
        <v>195</v>
      </c>
      <c r="AH93" s="49"/>
    </row>
    <row r="94" spans="1:34" ht="15.75" customHeight="1">
      <c r="A94" s="117"/>
      <c r="B94" s="18">
        <v>8</v>
      </c>
      <c r="C94" s="62" t="s">
        <v>113</v>
      </c>
      <c r="D94" s="118" t="s">
        <v>221</v>
      </c>
      <c r="E94" s="65">
        <v>55.766523625053303</v>
      </c>
      <c r="F94" s="65">
        <v>37.679752688408797</v>
      </c>
      <c r="G94" s="18">
        <v>0</v>
      </c>
      <c r="H94" s="66">
        <f t="shared" si="0"/>
        <v>2.629</v>
      </c>
      <c r="I94" s="15">
        <v>0.28999999999999998</v>
      </c>
      <c r="J94" s="18">
        <v>8</v>
      </c>
      <c r="L94" s="8">
        <v>8</v>
      </c>
      <c r="M94" s="67">
        <v>8</v>
      </c>
      <c r="N94" s="67">
        <v>0</v>
      </c>
      <c r="O94" s="20"/>
      <c r="P94" s="22">
        <v>3</v>
      </c>
      <c r="Q94" s="26">
        <v>0.3125</v>
      </c>
      <c r="R94" s="25">
        <v>1</v>
      </c>
      <c r="S94" s="25" t="s">
        <v>198</v>
      </c>
      <c r="T94" s="25">
        <v>1</v>
      </c>
      <c r="U94" s="25" t="s">
        <v>198</v>
      </c>
      <c r="V94" s="55"/>
      <c r="W94" s="28">
        <v>4</v>
      </c>
      <c r="X94" s="27">
        <v>0.3125</v>
      </c>
      <c r="Y94" s="25">
        <v>1</v>
      </c>
      <c r="Z94" s="25" t="s">
        <v>195</v>
      </c>
      <c r="AA94" s="25">
        <v>1</v>
      </c>
      <c r="AB94" s="25" t="s">
        <v>195</v>
      </c>
      <c r="AH94" s="49"/>
    </row>
    <row r="95" spans="1:34" ht="15.75" customHeight="1">
      <c r="A95" s="117"/>
      <c r="B95" s="18">
        <v>9</v>
      </c>
      <c r="C95" s="62" t="s">
        <v>114</v>
      </c>
      <c r="D95" s="118" t="s">
        <v>221</v>
      </c>
      <c r="E95" s="65">
        <v>55.763938156499201</v>
      </c>
      <c r="F95" s="65">
        <v>37.680183520493003</v>
      </c>
      <c r="G95" s="18">
        <v>0</v>
      </c>
      <c r="H95" s="66">
        <f t="shared" si="0"/>
        <v>2.9180000000000001</v>
      </c>
      <c r="I95" s="15">
        <v>0.28899999999999992</v>
      </c>
      <c r="J95" s="18">
        <v>9</v>
      </c>
      <c r="L95" s="8">
        <v>9</v>
      </c>
      <c r="M95" s="67">
        <v>9</v>
      </c>
      <c r="N95" s="67">
        <v>0</v>
      </c>
      <c r="O95" s="20"/>
      <c r="P95" s="22">
        <v>3</v>
      </c>
      <c r="Q95" s="26">
        <v>0.33333333333333331</v>
      </c>
      <c r="R95" s="25">
        <v>2</v>
      </c>
      <c r="S95" s="25" t="s">
        <v>198</v>
      </c>
      <c r="T95" s="25">
        <v>2</v>
      </c>
      <c r="U95" s="25" t="s">
        <v>198</v>
      </c>
      <c r="V95" s="55"/>
      <c r="W95" s="28">
        <v>4</v>
      </c>
      <c r="X95" s="27">
        <v>0.33333333333333331</v>
      </c>
      <c r="Y95" s="25">
        <v>1</v>
      </c>
      <c r="Z95" s="25" t="s">
        <v>195</v>
      </c>
      <c r="AA95" s="25">
        <v>1</v>
      </c>
      <c r="AB95" s="25" t="s">
        <v>195</v>
      </c>
      <c r="AH95" s="49"/>
    </row>
    <row r="96" spans="1:34" ht="15.75" customHeight="1">
      <c r="A96" s="117"/>
      <c r="B96" s="18">
        <v>10</v>
      </c>
      <c r="C96" s="62" t="s">
        <v>115</v>
      </c>
      <c r="D96" s="118" t="s">
        <v>222</v>
      </c>
      <c r="E96" s="65">
        <v>55.762797348782598</v>
      </c>
      <c r="F96" s="65">
        <v>37.683109891555802</v>
      </c>
      <c r="G96" s="18">
        <v>0</v>
      </c>
      <c r="H96" s="66">
        <f t="shared" si="0"/>
        <v>3.1130000000000004</v>
      </c>
      <c r="I96" s="15">
        <v>0.19500000000000006</v>
      </c>
      <c r="J96" s="18">
        <v>10</v>
      </c>
      <c r="L96" s="8">
        <v>10</v>
      </c>
      <c r="M96" s="67">
        <v>10</v>
      </c>
      <c r="N96" s="67">
        <v>0</v>
      </c>
      <c r="O96" s="20"/>
      <c r="P96" s="22">
        <v>3</v>
      </c>
      <c r="Q96" s="26">
        <v>0.35416666666666669</v>
      </c>
      <c r="R96" s="25">
        <v>1</v>
      </c>
      <c r="S96" s="25" t="s">
        <v>198</v>
      </c>
      <c r="T96" s="25">
        <v>1</v>
      </c>
      <c r="U96" s="25" t="s">
        <v>198</v>
      </c>
      <c r="V96" s="55"/>
      <c r="W96" s="28">
        <v>4</v>
      </c>
      <c r="X96" s="27">
        <v>0.35416666666666669</v>
      </c>
      <c r="Y96" s="25">
        <v>1</v>
      </c>
      <c r="Z96" s="25" t="s">
        <v>195</v>
      </c>
      <c r="AA96" s="25">
        <v>1</v>
      </c>
      <c r="AB96" s="25" t="s">
        <v>195</v>
      </c>
      <c r="AH96" s="49"/>
    </row>
    <row r="97" spans="1:34" ht="15.75" customHeight="1">
      <c r="A97" s="117"/>
      <c r="B97" s="18">
        <v>11</v>
      </c>
      <c r="C97" s="62" t="s">
        <v>116</v>
      </c>
      <c r="D97" s="118" t="s">
        <v>117</v>
      </c>
      <c r="E97" s="65">
        <v>55.761283862342999</v>
      </c>
      <c r="F97" s="65">
        <v>37.686452610041499</v>
      </c>
      <c r="G97" s="18">
        <v>0</v>
      </c>
      <c r="H97" s="66">
        <f t="shared" si="0"/>
        <v>3.5110000000000006</v>
      </c>
      <c r="I97" s="15">
        <v>0.39800000000000013</v>
      </c>
      <c r="J97" s="18">
        <v>11</v>
      </c>
      <c r="L97" s="8">
        <v>11</v>
      </c>
      <c r="M97" s="67">
        <v>11</v>
      </c>
      <c r="N97" s="67">
        <v>0</v>
      </c>
      <c r="O97" s="20"/>
      <c r="P97" s="22">
        <v>3</v>
      </c>
      <c r="Q97" s="26">
        <v>0.375</v>
      </c>
      <c r="R97" s="25">
        <v>2</v>
      </c>
      <c r="S97" s="25" t="s">
        <v>198</v>
      </c>
      <c r="T97" s="25">
        <v>2</v>
      </c>
      <c r="U97" s="25" t="s">
        <v>198</v>
      </c>
      <c r="V97" s="55"/>
      <c r="W97" s="28">
        <v>4</v>
      </c>
      <c r="X97" s="27">
        <v>0.375</v>
      </c>
      <c r="Y97" s="25">
        <v>1</v>
      </c>
      <c r="Z97" s="25" t="s">
        <v>195</v>
      </c>
      <c r="AA97" s="25">
        <v>1</v>
      </c>
      <c r="AB97" s="25" t="s">
        <v>195</v>
      </c>
      <c r="AH97" s="49"/>
    </row>
    <row r="98" spans="1:34" ht="15.75" customHeight="1">
      <c r="A98" s="117"/>
      <c r="B98" s="18">
        <v>12</v>
      </c>
      <c r="C98" s="62" t="s">
        <v>117</v>
      </c>
      <c r="D98" s="118" t="s">
        <v>223</v>
      </c>
      <c r="E98" s="65">
        <v>55.757967000000001</v>
      </c>
      <c r="F98" s="65">
        <v>37.685353999999997</v>
      </c>
      <c r="G98" s="18">
        <v>0</v>
      </c>
      <c r="H98" s="66">
        <f t="shared" si="0"/>
        <v>3.9240000000000004</v>
      </c>
      <c r="I98" s="15">
        <v>0.41299999999999981</v>
      </c>
      <c r="J98" s="18">
        <v>12</v>
      </c>
      <c r="L98" s="8">
        <v>12</v>
      </c>
      <c r="M98" s="67">
        <v>12</v>
      </c>
      <c r="N98" s="67">
        <v>0</v>
      </c>
      <c r="O98" s="20"/>
      <c r="P98" s="22">
        <v>3</v>
      </c>
      <c r="Q98" s="26">
        <v>0.39583333333333331</v>
      </c>
      <c r="R98" s="25">
        <v>1</v>
      </c>
      <c r="S98" s="25" t="s">
        <v>195</v>
      </c>
      <c r="T98" s="25">
        <v>1</v>
      </c>
      <c r="U98" s="25" t="s">
        <v>195</v>
      </c>
      <c r="V98" s="55"/>
      <c r="W98" s="28">
        <v>4</v>
      </c>
      <c r="X98" s="27">
        <v>0.39583333333333331</v>
      </c>
      <c r="Y98" s="25">
        <v>1</v>
      </c>
      <c r="Z98" s="25" t="s">
        <v>195</v>
      </c>
      <c r="AA98" s="25">
        <v>1</v>
      </c>
      <c r="AB98" s="25" t="s">
        <v>195</v>
      </c>
      <c r="AH98" s="49"/>
    </row>
    <row r="99" spans="1:34" ht="15.75" customHeight="1">
      <c r="A99" s="117"/>
      <c r="B99" s="18">
        <v>13</v>
      </c>
      <c r="C99" s="62" t="s">
        <v>118</v>
      </c>
      <c r="D99" s="118" t="s">
        <v>223</v>
      </c>
      <c r="E99" s="65">
        <v>55.756203211107099</v>
      </c>
      <c r="F99" s="65">
        <v>37.682905420817796</v>
      </c>
      <c r="G99" s="18">
        <v>0</v>
      </c>
      <c r="H99" s="66">
        <f t="shared" si="0"/>
        <v>4.1650000000000009</v>
      </c>
      <c r="I99" s="15">
        <v>0.2410000000000001</v>
      </c>
      <c r="J99" s="18">
        <v>13</v>
      </c>
      <c r="L99" s="8">
        <v>13</v>
      </c>
      <c r="M99" s="67">
        <v>13</v>
      </c>
      <c r="N99" s="67">
        <v>0</v>
      </c>
      <c r="O99" s="20"/>
      <c r="P99" s="22">
        <v>3</v>
      </c>
      <c r="Q99" s="26">
        <v>0.41666666666666669</v>
      </c>
      <c r="R99" s="25">
        <v>1</v>
      </c>
      <c r="S99" s="25" t="s">
        <v>195</v>
      </c>
      <c r="T99" s="25">
        <v>1</v>
      </c>
      <c r="U99" s="25" t="s">
        <v>195</v>
      </c>
      <c r="V99" s="55"/>
      <c r="W99" s="28">
        <v>4</v>
      </c>
      <c r="X99" s="27">
        <v>0.41666666666666669</v>
      </c>
      <c r="Y99" s="25">
        <v>1</v>
      </c>
      <c r="Z99" s="25" t="s">
        <v>195</v>
      </c>
      <c r="AA99" s="25">
        <v>1</v>
      </c>
      <c r="AB99" s="25" t="s">
        <v>195</v>
      </c>
      <c r="AH99" s="49"/>
    </row>
    <row r="100" spans="1:34" ht="15.75" customHeight="1">
      <c r="A100" s="117"/>
      <c r="B100" s="18">
        <v>14</v>
      </c>
      <c r="C100" s="62" t="s">
        <v>119</v>
      </c>
      <c r="D100" s="118" t="s">
        <v>223</v>
      </c>
      <c r="E100" s="65">
        <v>55.755290902594403</v>
      </c>
      <c r="F100" s="65">
        <v>37.681577933455998</v>
      </c>
      <c r="G100" s="18">
        <v>0</v>
      </c>
      <c r="H100" s="66">
        <f t="shared" si="0"/>
        <v>4.2970000000000006</v>
      </c>
      <c r="I100" s="15">
        <v>0.13200000000000012</v>
      </c>
      <c r="J100" s="18">
        <v>14</v>
      </c>
      <c r="L100" s="8">
        <v>14</v>
      </c>
      <c r="M100" s="67">
        <v>14</v>
      </c>
      <c r="N100" s="67">
        <v>0</v>
      </c>
      <c r="O100" s="20"/>
      <c r="P100" s="22">
        <v>3</v>
      </c>
      <c r="Q100" s="26">
        <v>0.4375</v>
      </c>
      <c r="R100" s="25">
        <v>1</v>
      </c>
      <c r="S100" s="25" t="s">
        <v>195</v>
      </c>
      <c r="T100" s="25">
        <v>1</v>
      </c>
      <c r="U100" s="25" t="s">
        <v>195</v>
      </c>
      <c r="V100" s="55"/>
      <c r="W100" s="28">
        <v>4</v>
      </c>
      <c r="X100" s="27">
        <v>0.4375</v>
      </c>
      <c r="Y100" s="25">
        <v>1</v>
      </c>
      <c r="Z100" s="25" t="s">
        <v>195</v>
      </c>
      <c r="AA100" s="25">
        <v>1</v>
      </c>
      <c r="AB100" s="25" t="s">
        <v>195</v>
      </c>
      <c r="AH100" s="49"/>
    </row>
    <row r="101" spans="1:34" ht="15.75" customHeight="1">
      <c r="A101" s="117"/>
      <c r="B101" s="18">
        <v>15</v>
      </c>
      <c r="C101" s="62" t="s">
        <v>120</v>
      </c>
      <c r="D101" s="118" t="s">
        <v>223</v>
      </c>
      <c r="E101" s="65">
        <v>55.752574344825597</v>
      </c>
      <c r="F101" s="65">
        <v>37.678449167806598</v>
      </c>
      <c r="G101" s="18">
        <v>0</v>
      </c>
      <c r="H101" s="66">
        <f t="shared" si="0"/>
        <v>4.6580000000000013</v>
      </c>
      <c r="I101" s="15">
        <v>0.36100000000000021</v>
      </c>
      <c r="J101" s="18">
        <v>15</v>
      </c>
      <c r="L101" s="8">
        <v>15</v>
      </c>
      <c r="M101" s="67">
        <v>15</v>
      </c>
      <c r="N101" s="67">
        <v>0</v>
      </c>
      <c r="O101" s="20"/>
      <c r="P101" s="22">
        <v>3</v>
      </c>
      <c r="Q101" s="26">
        <v>0.45833333333333298</v>
      </c>
      <c r="R101" s="25">
        <v>1</v>
      </c>
      <c r="S101" s="25" t="s">
        <v>195</v>
      </c>
      <c r="T101" s="25">
        <v>1</v>
      </c>
      <c r="U101" s="25" t="s">
        <v>195</v>
      </c>
      <c r="V101" s="55"/>
      <c r="W101" s="28">
        <v>4</v>
      </c>
      <c r="X101" s="27">
        <v>0.45833333333333298</v>
      </c>
      <c r="Y101" s="25">
        <v>1</v>
      </c>
      <c r="Z101" s="25" t="s">
        <v>195</v>
      </c>
      <c r="AA101" s="25">
        <v>1</v>
      </c>
      <c r="AB101" s="25" t="s">
        <v>195</v>
      </c>
      <c r="AH101" s="49"/>
    </row>
    <row r="102" spans="1:34" ht="15.75" customHeight="1">
      <c r="A102" s="117"/>
      <c r="B102" s="18">
        <v>16</v>
      </c>
      <c r="C102" s="62" t="s">
        <v>121</v>
      </c>
      <c r="D102" s="118" t="s">
        <v>224</v>
      </c>
      <c r="E102" s="65">
        <v>55.75167192</v>
      </c>
      <c r="F102" s="65">
        <v>37.682917109999998</v>
      </c>
      <c r="G102" s="18">
        <v>0</v>
      </c>
      <c r="H102" s="66">
        <f t="shared" si="0"/>
        <v>4.9990000000000014</v>
      </c>
      <c r="I102" s="15">
        <v>0.34100000000000019</v>
      </c>
      <c r="J102" s="18">
        <v>16</v>
      </c>
      <c r="L102" s="8">
        <v>16</v>
      </c>
      <c r="M102" s="67">
        <v>999</v>
      </c>
      <c r="N102" s="67">
        <v>0</v>
      </c>
      <c r="O102" s="20"/>
      <c r="P102" s="22">
        <v>3</v>
      </c>
      <c r="Q102" s="26">
        <v>0.47916666666666702</v>
      </c>
      <c r="R102" s="25">
        <v>1</v>
      </c>
      <c r="S102" s="25" t="s">
        <v>195</v>
      </c>
      <c r="T102" s="25">
        <v>1</v>
      </c>
      <c r="U102" s="25" t="s">
        <v>195</v>
      </c>
      <c r="V102" s="55"/>
      <c r="W102" s="28">
        <v>4</v>
      </c>
      <c r="X102" s="27">
        <v>0.47916666666666702</v>
      </c>
      <c r="Y102" s="25">
        <v>1</v>
      </c>
      <c r="Z102" s="25" t="s">
        <v>195</v>
      </c>
      <c r="AA102" s="25">
        <v>1</v>
      </c>
      <c r="AB102" s="25" t="s">
        <v>195</v>
      </c>
      <c r="AH102" s="49"/>
    </row>
    <row r="103" spans="1:34" ht="15.75" customHeight="1">
      <c r="A103" s="117"/>
      <c r="B103" s="18">
        <v>17</v>
      </c>
      <c r="C103" s="62" t="s">
        <v>122</v>
      </c>
      <c r="D103" s="118" t="s">
        <v>225</v>
      </c>
      <c r="E103" s="65">
        <v>55.748868440000003</v>
      </c>
      <c r="F103" s="65">
        <v>37.68272941</v>
      </c>
      <c r="G103" s="18">
        <v>0</v>
      </c>
      <c r="H103" s="66">
        <f t="shared" si="0"/>
        <v>5.5780000000000012</v>
      </c>
      <c r="I103" s="15">
        <v>0.57899999999999974</v>
      </c>
      <c r="J103" s="18">
        <v>17</v>
      </c>
      <c r="L103" s="8">
        <v>17</v>
      </c>
      <c r="M103" s="67">
        <v>0</v>
      </c>
      <c r="N103" s="67">
        <v>1</v>
      </c>
      <c r="O103" s="20"/>
      <c r="P103" s="22">
        <v>3</v>
      </c>
      <c r="Q103" s="26">
        <v>0.5</v>
      </c>
      <c r="R103" s="25">
        <v>1</v>
      </c>
      <c r="S103" s="25" t="s">
        <v>195</v>
      </c>
      <c r="T103" s="25">
        <v>1</v>
      </c>
      <c r="U103" s="25" t="s">
        <v>195</v>
      </c>
      <c r="V103" s="55"/>
      <c r="W103" s="28">
        <v>4</v>
      </c>
      <c r="X103" s="27">
        <v>0.5</v>
      </c>
      <c r="Y103" s="25">
        <v>1</v>
      </c>
      <c r="Z103" s="25" t="s">
        <v>195</v>
      </c>
      <c r="AA103" s="25">
        <v>1</v>
      </c>
      <c r="AB103" s="25" t="s">
        <v>195</v>
      </c>
      <c r="AH103" s="49"/>
    </row>
    <row r="104" spans="1:34" ht="15.75" customHeight="1">
      <c r="A104" s="117"/>
      <c r="B104" s="18">
        <v>15</v>
      </c>
      <c r="C104" s="62" t="s">
        <v>52</v>
      </c>
      <c r="D104" s="118" t="s">
        <v>17</v>
      </c>
      <c r="E104" s="65" t="s">
        <v>17</v>
      </c>
      <c r="F104" s="65" t="s">
        <v>17</v>
      </c>
      <c r="G104" s="18">
        <v>0</v>
      </c>
      <c r="H104" s="66">
        <f t="shared" si="0"/>
        <v>5.5780000000000012</v>
      </c>
      <c r="I104" s="15">
        <v>0</v>
      </c>
      <c r="J104" s="18" t="s">
        <v>17</v>
      </c>
      <c r="L104" s="8">
        <v>18</v>
      </c>
      <c r="M104" s="67">
        <v>0</v>
      </c>
      <c r="N104" s="67">
        <v>2</v>
      </c>
      <c r="O104" s="20"/>
      <c r="P104" s="22">
        <v>3</v>
      </c>
      <c r="Q104" s="26">
        <v>0.52083333333333337</v>
      </c>
      <c r="R104" s="25">
        <v>1</v>
      </c>
      <c r="S104" s="25" t="s">
        <v>195</v>
      </c>
      <c r="T104" s="25">
        <v>1</v>
      </c>
      <c r="U104" s="25" t="s">
        <v>195</v>
      </c>
      <c r="V104" s="55"/>
      <c r="W104" s="28">
        <v>4</v>
      </c>
      <c r="X104" s="27">
        <v>0.52083333333333337</v>
      </c>
      <c r="Y104" s="25">
        <v>1</v>
      </c>
      <c r="Z104" s="25" t="s">
        <v>195</v>
      </c>
      <c r="AA104" s="25">
        <v>1</v>
      </c>
      <c r="AB104" s="25" t="s">
        <v>195</v>
      </c>
      <c r="AH104" s="49"/>
    </row>
    <row r="105" spans="1:34" ht="15.75" customHeight="1">
      <c r="A105" s="117"/>
      <c r="B105" s="18">
        <v>18</v>
      </c>
      <c r="C105" s="62" t="s">
        <v>122</v>
      </c>
      <c r="D105" s="118" t="s">
        <v>225</v>
      </c>
      <c r="E105" s="65">
        <v>55.748868440000003</v>
      </c>
      <c r="F105" s="65">
        <v>37.68272941</v>
      </c>
      <c r="G105" s="18">
        <v>1</v>
      </c>
      <c r="H105" s="66">
        <v>0</v>
      </c>
      <c r="I105" s="15" t="s">
        <v>91</v>
      </c>
      <c r="J105" s="18">
        <v>1</v>
      </c>
      <c r="L105" s="8">
        <v>19</v>
      </c>
      <c r="M105" s="67">
        <v>0</v>
      </c>
      <c r="N105" s="67">
        <v>3</v>
      </c>
      <c r="O105" s="20" t="s">
        <v>17</v>
      </c>
      <c r="P105" s="22">
        <v>3</v>
      </c>
      <c r="Q105" s="26">
        <v>0.54166666666666663</v>
      </c>
      <c r="R105" s="25">
        <v>1</v>
      </c>
      <c r="S105" s="25" t="s">
        <v>195</v>
      </c>
      <c r="T105" s="25">
        <v>1</v>
      </c>
      <c r="U105" s="25" t="s">
        <v>195</v>
      </c>
      <c r="V105" s="55"/>
      <c r="W105" s="28">
        <v>4</v>
      </c>
      <c r="X105" s="27">
        <v>0.54166666666666663</v>
      </c>
      <c r="Y105" s="25">
        <v>1</v>
      </c>
      <c r="Z105" s="25" t="s">
        <v>195</v>
      </c>
      <c r="AA105" s="25">
        <v>1</v>
      </c>
      <c r="AB105" s="25" t="s">
        <v>195</v>
      </c>
      <c r="AH105" s="49"/>
    </row>
    <row r="106" spans="1:34" ht="15.75" customHeight="1">
      <c r="A106" s="117"/>
      <c r="B106" s="18">
        <v>19</v>
      </c>
      <c r="C106" s="62" t="s">
        <v>123</v>
      </c>
      <c r="D106" s="118" t="s">
        <v>226</v>
      </c>
      <c r="E106" s="65">
        <v>55.749538000000001</v>
      </c>
      <c r="F106" s="65">
        <v>37.677737999999998</v>
      </c>
      <c r="G106" s="18">
        <v>1</v>
      </c>
      <c r="H106" s="66">
        <f>I106+H105</f>
        <v>0.33600000000000002</v>
      </c>
      <c r="I106" s="15">
        <v>0.33600000000000002</v>
      </c>
      <c r="J106" s="18">
        <v>2</v>
      </c>
      <c r="L106" s="8">
        <v>20</v>
      </c>
      <c r="M106" s="67">
        <v>0</v>
      </c>
      <c r="N106" s="67">
        <v>4</v>
      </c>
      <c r="O106" s="20"/>
      <c r="P106" s="22">
        <v>3</v>
      </c>
      <c r="Q106" s="26">
        <v>0.5625</v>
      </c>
      <c r="R106" s="25">
        <v>1</v>
      </c>
      <c r="S106" s="25" t="s">
        <v>195</v>
      </c>
      <c r="T106" s="25">
        <v>1</v>
      </c>
      <c r="U106" s="25" t="s">
        <v>195</v>
      </c>
      <c r="V106" s="55"/>
      <c r="W106" s="28">
        <v>4</v>
      </c>
      <c r="X106" s="27">
        <v>0.5625</v>
      </c>
      <c r="Y106" s="25">
        <v>1</v>
      </c>
      <c r="Z106" s="25" t="s">
        <v>195</v>
      </c>
      <c r="AA106" s="25">
        <v>1</v>
      </c>
      <c r="AB106" s="25" t="s">
        <v>195</v>
      </c>
      <c r="AH106" s="49"/>
    </row>
    <row r="107" spans="1:34" ht="15.75" customHeight="1">
      <c r="A107" s="117"/>
      <c r="B107" s="18">
        <v>20</v>
      </c>
      <c r="C107" s="62" t="s">
        <v>120</v>
      </c>
      <c r="D107" s="118" t="s">
        <v>223</v>
      </c>
      <c r="E107" s="65">
        <v>55.752636206821798</v>
      </c>
      <c r="F107" s="65">
        <v>37.678921543262597</v>
      </c>
      <c r="G107" s="18">
        <v>1</v>
      </c>
      <c r="H107" s="66">
        <f t="shared" ref="H107:H124" si="1">I107+H106</f>
        <v>0.76500000000000001</v>
      </c>
      <c r="I107" s="15">
        <v>0.42899999999999999</v>
      </c>
      <c r="J107" s="18">
        <v>3</v>
      </c>
      <c r="L107" s="8">
        <v>21</v>
      </c>
      <c r="M107" s="67">
        <v>0</v>
      </c>
      <c r="N107" s="67">
        <v>5</v>
      </c>
      <c r="O107" s="20"/>
      <c r="P107" s="22">
        <v>3</v>
      </c>
      <c r="Q107" s="26">
        <v>0.58333333333333337</v>
      </c>
      <c r="R107" s="25">
        <v>1</v>
      </c>
      <c r="S107" s="25" t="s">
        <v>195</v>
      </c>
      <c r="T107" s="25">
        <v>1</v>
      </c>
      <c r="U107" s="25" t="s">
        <v>195</v>
      </c>
      <c r="V107" s="55"/>
      <c r="W107" s="28">
        <v>4</v>
      </c>
      <c r="X107" s="27">
        <v>0.58333333333333337</v>
      </c>
      <c r="Y107" s="25">
        <v>1</v>
      </c>
      <c r="Z107" s="25" t="s">
        <v>195</v>
      </c>
      <c r="AA107" s="25">
        <v>1</v>
      </c>
      <c r="AB107" s="25" t="s">
        <v>195</v>
      </c>
      <c r="AH107" s="49"/>
    </row>
    <row r="108" spans="1:34" ht="15.75" customHeight="1">
      <c r="A108" s="117"/>
      <c r="B108" s="18">
        <v>21</v>
      </c>
      <c r="C108" s="62" t="s">
        <v>119</v>
      </c>
      <c r="D108" s="118" t="s">
        <v>264</v>
      </c>
      <c r="E108" s="65">
        <v>55.755252612253202</v>
      </c>
      <c r="F108" s="65">
        <v>37.681912844174597</v>
      </c>
      <c r="G108" s="18">
        <v>1</v>
      </c>
      <c r="H108" s="66">
        <f t="shared" si="1"/>
        <v>1.115</v>
      </c>
      <c r="I108" s="15">
        <v>0.35</v>
      </c>
      <c r="J108" s="18">
        <v>4</v>
      </c>
      <c r="L108" s="8">
        <v>22</v>
      </c>
      <c r="M108" s="67">
        <v>0</v>
      </c>
      <c r="N108" s="67">
        <v>6</v>
      </c>
      <c r="O108" s="20"/>
      <c r="P108" s="22">
        <v>3</v>
      </c>
      <c r="Q108" s="26">
        <v>0.60416666666666663</v>
      </c>
      <c r="R108" s="25">
        <v>1</v>
      </c>
      <c r="S108" s="25" t="s">
        <v>195</v>
      </c>
      <c r="T108" s="25">
        <v>1</v>
      </c>
      <c r="U108" s="25" t="s">
        <v>195</v>
      </c>
      <c r="V108" s="55"/>
      <c r="W108" s="28">
        <v>4</v>
      </c>
      <c r="X108" s="27">
        <v>0.60416666666666663</v>
      </c>
      <c r="Y108" s="25">
        <v>1</v>
      </c>
      <c r="Z108" s="25" t="s">
        <v>195</v>
      </c>
      <c r="AA108" s="25">
        <v>1</v>
      </c>
      <c r="AB108" s="25" t="s">
        <v>195</v>
      </c>
      <c r="AH108" s="49"/>
    </row>
    <row r="109" spans="1:34" ht="15.75" customHeight="1">
      <c r="A109" s="117"/>
      <c r="B109" s="18">
        <v>22</v>
      </c>
      <c r="C109" s="62" t="s">
        <v>118</v>
      </c>
      <c r="D109" s="118" t="s">
        <v>223</v>
      </c>
      <c r="E109" s="65">
        <v>55.756112002328798</v>
      </c>
      <c r="F109" s="65">
        <v>37.683104054287</v>
      </c>
      <c r="G109" s="18">
        <v>1</v>
      </c>
      <c r="H109" s="66">
        <f t="shared" si="1"/>
        <v>1.236</v>
      </c>
      <c r="I109" s="15">
        <v>0.121</v>
      </c>
      <c r="J109" s="18">
        <v>5</v>
      </c>
      <c r="L109" s="8">
        <v>23</v>
      </c>
      <c r="M109" s="67">
        <v>0</v>
      </c>
      <c r="N109" s="67">
        <v>7</v>
      </c>
      <c r="O109" s="20"/>
      <c r="P109" s="22">
        <v>3</v>
      </c>
      <c r="Q109" s="26">
        <v>0.625</v>
      </c>
      <c r="R109" s="25">
        <v>1</v>
      </c>
      <c r="S109" s="25" t="s">
        <v>195</v>
      </c>
      <c r="T109" s="25">
        <v>1</v>
      </c>
      <c r="U109" s="25" t="s">
        <v>195</v>
      </c>
      <c r="V109" s="55"/>
      <c r="W109" s="28">
        <v>4</v>
      </c>
      <c r="X109" s="27">
        <v>0.625</v>
      </c>
      <c r="Y109" s="25">
        <v>1</v>
      </c>
      <c r="Z109" s="25" t="s">
        <v>195</v>
      </c>
      <c r="AA109" s="25">
        <v>1</v>
      </c>
      <c r="AB109" s="25" t="s">
        <v>195</v>
      </c>
      <c r="AH109" s="49"/>
    </row>
    <row r="110" spans="1:34" ht="15.75" customHeight="1">
      <c r="A110" s="117"/>
      <c r="B110" s="18">
        <v>23</v>
      </c>
      <c r="C110" s="62" t="s">
        <v>124</v>
      </c>
      <c r="D110" s="118" t="s">
        <v>223</v>
      </c>
      <c r="E110" s="65">
        <v>55.759023031271099</v>
      </c>
      <c r="F110" s="65">
        <v>37.686344261293897</v>
      </c>
      <c r="G110" s="18">
        <v>1</v>
      </c>
      <c r="H110" s="66">
        <f t="shared" si="1"/>
        <v>1.6160000000000001</v>
      </c>
      <c r="I110" s="15">
        <v>0.38000000000000012</v>
      </c>
      <c r="J110" s="18">
        <v>6</v>
      </c>
      <c r="L110" s="8">
        <v>24</v>
      </c>
      <c r="M110" s="67">
        <v>0</v>
      </c>
      <c r="N110" s="67">
        <v>8</v>
      </c>
      <c r="O110" s="20"/>
      <c r="P110" s="22">
        <v>3</v>
      </c>
      <c r="Q110" s="26">
        <v>0.64583333333333337</v>
      </c>
      <c r="R110" s="25">
        <v>1</v>
      </c>
      <c r="S110" s="25" t="s">
        <v>195</v>
      </c>
      <c r="T110" s="25">
        <v>1</v>
      </c>
      <c r="U110" s="25" t="s">
        <v>195</v>
      </c>
      <c r="V110" s="55"/>
      <c r="W110" s="28">
        <v>4</v>
      </c>
      <c r="X110" s="27">
        <v>0.64583333333333337</v>
      </c>
      <c r="Y110" s="25">
        <v>1</v>
      </c>
      <c r="Z110" s="25" t="s">
        <v>195</v>
      </c>
      <c r="AA110" s="25">
        <v>1</v>
      </c>
      <c r="AB110" s="25" t="s">
        <v>195</v>
      </c>
      <c r="AH110" s="49"/>
    </row>
    <row r="111" spans="1:34" ht="15.75" customHeight="1">
      <c r="A111" s="117"/>
      <c r="B111" s="18">
        <v>24</v>
      </c>
      <c r="C111" s="62" t="s">
        <v>116</v>
      </c>
      <c r="D111" s="118" t="s">
        <v>117</v>
      </c>
      <c r="E111" s="65">
        <v>55.761049637581799</v>
      </c>
      <c r="F111" s="65">
        <v>37.686606166824802</v>
      </c>
      <c r="G111" s="18">
        <v>1</v>
      </c>
      <c r="H111" s="66">
        <f t="shared" si="1"/>
        <v>1.8860000000000001</v>
      </c>
      <c r="I111" s="15">
        <v>0.27</v>
      </c>
      <c r="J111" s="18">
        <v>7</v>
      </c>
      <c r="L111" s="8">
        <v>25</v>
      </c>
      <c r="M111" s="67">
        <v>0</v>
      </c>
      <c r="N111" s="67">
        <v>9</v>
      </c>
      <c r="O111" s="20"/>
      <c r="P111" s="22">
        <v>3</v>
      </c>
      <c r="Q111" s="26">
        <v>0.66666666666666663</v>
      </c>
      <c r="R111" s="25">
        <v>1</v>
      </c>
      <c r="S111" s="25" t="s">
        <v>195</v>
      </c>
      <c r="T111" s="25">
        <v>1</v>
      </c>
      <c r="U111" s="25" t="s">
        <v>195</v>
      </c>
      <c r="V111" s="55"/>
      <c r="W111" s="28">
        <v>4</v>
      </c>
      <c r="X111" s="27">
        <v>0.66666666666666663</v>
      </c>
      <c r="Y111" s="25">
        <v>1</v>
      </c>
      <c r="Z111" s="25" t="s">
        <v>195</v>
      </c>
      <c r="AA111" s="25">
        <v>1</v>
      </c>
      <c r="AB111" s="25" t="s">
        <v>195</v>
      </c>
      <c r="AH111" s="49"/>
    </row>
    <row r="112" spans="1:34" ht="15.75" customHeight="1">
      <c r="A112" s="117"/>
      <c r="B112" s="18">
        <v>25</v>
      </c>
      <c r="C112" s="62" t="s">
        <v>115</v>
      </c>
      <c r="D112" s="118" t="s">
        <v>222</v>
      </c>
      <c r="E112" s="65">
        <v>55.762860240094398</v>
      </c>
      <c r="F112" s="65">
        <v>37.6822750336868</v>
      </c>
      <c r="G112" s="18">
        <v>1</v>
      </c>
      <c r="H112" s="66">
        <f t="shared" si="1"/>
        <v>2.2650000000000001</v>
      </c>
      <c r="I112" s="15">
        <v>0.379</v>
      </c>
      <c r="J112" s="18">
        <v>8</v>
      </c>
      <c r="L112" s="8">
        <v>26</v>
      </c>
      <c r="M112" s="67">
        <v>0</v>
      </c>
      <c r="N112" s="67">
        <v>10</v>
      </c>
      <c r="O112" s="20"/>
      <c r="P112" s="22">
        <v>3</v>
      </c>
      <c r="Q112" s="26">
        <v>0.6875</v>
      </c>
      <c r="R112" s="25">
        <v>1</v>
      </c>
      <c r="S112" s="25" t="s">
        <v>195</v>
      </c>
      <c r="T112" s="25">
        <v>1</v>
      </c>
      <c r="U112" s="25" t="s">
        <v>195</v>
      </c>
      <c r="V112" s="55"/>
      <c r="W112" s="28">
        <v>4</v>
      </c>
      <c r="X112" s="27">
        <v>0.6875</v>
      </c>
      <c r="Y112" s="25">
        <v>1</v>
      </c>
      <c r="Z112" s="25" t="s">
        <v>195</v>
      </c>
      <c r="AA112" s="25">
        <v>1</v>
      </c>
      <c r="AB112" s="25" t="s">
        <v>195</v>
      </c>
      <c r="AH112" s="49"/>
    </row>
    <row r="113" spans="1:34" ht="15.75" customHeight="1">
      <c r="A113" s="117"/>
      <c r="B113" s="18">
        <v>26</v>
      </c>
      <c r="C113" s="62" t="s">
        <v>114</v>
      </c>
      <c r="D113" s="118" t="s">
        <v>221</v>
      </c>
      <c r="E113" s="65">
        <v>55.764166759423901</v>
      </c>
      <c r="F113" s="65">
        <v>37.680409850041798</v>
      </c>
      <c r="G113" s="18">
        <v>1</v>
      </c>
      <c r="H113" s="66">
        <f t="shared" si="1"/>
        <v>2.5230000000000001</v>
      </c>
      <c r="I113" s="15">
        <v>0.25800000000000001</v>
      </c>
      <c r="J113" s="18">
        <v>9</v>
      </c>
      <c r="L113" s="8">
        <v>27</v>
      </c>
      <c r="M113" s="67">
        <v>0</v>
      </c>
      <c r="N113" s="67">
        <v>11</v>
      </c>
      <c r="O113" s="20"/>
      <c r="P113" s="22">
        <v>3</v>
      </c>
      <c r="Q113" s="26">
        <v>0.70833333333333337</v>
      </c>
      <c r="R113" s="25">
        <v>1</v>
      </c>
      <c r="S113" s="25" t="s">
        <v>195</v>
      </c>
      <c r="T113" s="25">
        <v>1</v>
      </c>
      <c r="U113" s="25" t="s">
        <v>195</v>
      </c>
      <c r="V113" s="55"/>
      <c r="W113" s="28">
        <v>4</v>
      </c>
      <c r="X113" s="27">
        <v>0.70833333333333337</v>
      </c>
      <c r="Y113" s="25">
        <v>1</v>
      </c>
      <c r="Z113" s="25" t="s">
        <v>195</v>
      </c>
      <c r="AA113" s="25">
        <v>1</v>
      </c>
      <c r="AB113" s="25" t="s">
        <v>195</v>
      </c>
      <c r="AH113" s="49"/>
    </row>
    <row r="114" spans="1:34" ht="15.75" customHeight="1">
      <c r="A114" s="117"/>
      <c r="B114" s="18">
        <v>27</v>
      </c>
      <c r="C114" s="62" t="s">
        <v>113</v>
      </c>
      <c r="D114" s="118" t="s">
        <v>221</v>
      </c>
      <c r="E114" s="65">
        <v>55.765941769788398</v>
      </c>
      <c r="F114" s="65">
        <v>37.6801222959174</v>
      </c>
      <c r="G114" s="18">
        <v>1</v>
      </c>
      <c r="H114" s="66">
        <f t="shared" si="1"/>
        <v>2.7800000000000002</v>
      </c>
      <c r="I114" s="15">
        <v>0.25700000000000012</v>
      </c>
      <c r="J114" s="18">
        <v>10</v>
      </c>
      <c r="L114" s="8">
        <v>28</v>
      </c>
      <c r="M114" s="67">
        <v>0</v>
      </c>
      <c r="N114" s="67">
        <v>12</v>
      </c>
      <c r="O114" s="20"/>
      <c r="P114" s="22">
        <v>3</v>
      </c>
      <c r="Q114" s="26">
        <v>0.72916666666666663</v>
      </c>
      <c r="R114" s="25">
        <v>2</v>
      </c>
      <c r="S114" s="25" t="s">
        <v>198</v>
      </c>
      <c r="T114" s="25">
        <v>2</v>
      </c>
      <c r="U114" s="25" t="s">
        <v>198</v>
      </c>
      <c r="V114" s="55"/>
      <c r="W114" s="28">
        <v>4</v>
      </c>
      <c r="X114" s="27">
        <v>0.72916666666666663</v>
      </c>
      <c r="Y114" s="25">
        <v>1</v>
      </c>
      <c r="Z114" s="25" t="s">
        <v>195</v>
      </c>
      <c r="AA114" s="25">
        <v>1</v>
      </c>
      <c r="AB114" s="25" t="s">
        <v>195</v>
      </c>
      <c r="AH114" s="49"/>
    </row>
    <row r="115" spans="1:34" ht="15.75" customHeight="1">
      <c r="A115" s="117"/>
      <c r="B115" s="18">
        <v>28</v>
      </c>
      <c r="C115" s="62" t="s">
        <v>125</v>
      </c>
      <c r="D115" s="118" t="s">
        <v>221</v>
      </c>
      <c r="E115" s="65">
        <v>55.768280721989399</v>
      </c>
      <c r="F115" s="65">
        <v>37.679699895386896</v>
      </c>
      <c r="G115" s="18">
        <v>1</v>
      </c>
      <c r="H115" s="66">
        <f t="shared" si="1"/>
        <v>2.99</v>
      </c>
      <c r="I115" s="15">
        <v>0.21</v>
      </c>
      <c r="J115" s="18">
        <v>11</v>
      </c>
      <c r="L115" s="8">
        <v>29</v>
      </c>
      <c r="M115" s="67">
        <v>0</v>
      </c>
      <c r="N115" s="67">
        <v>13</v>
      </c>
      <c r="O115" s="20"/>
      <c r="P115" s="22">
        <v>3</v>
      </c>
      <c r="Q115" s="26">
        <v>0.75</v>
      </c>
      <c r="R115" s="25">
        <v>1</v>
      </c>
      <c r="S115" s="25" t="s">
        <v>198</v>
      </c>
      <c r="T115" s="25">
        <v>1</v>
      </c>
      <c r="U115" s="25" t="s">
        <v>198</v>
      </c>
      <c r="V115" s="55"/>
      <c r="W115" s="28">
        <v>4</v>
      </c>
      <c r="X115" s="27">
        <v>0.75</v>
      </c>
      <c r="Y115" s="25">
        <v>1</v>
      </c>
      <c r="Z115" s="25" t="s">
        <v>195</v>
      </c>
      <c r="AA115" s="25">
        <v>1</v>
      </c>
      <c r="AB115" s="25" t="s">
        <v>195</v>
      </c>
      <c r="AH115" s="49"/>
    </row>
    <row r="116" spans="1:34" ht="15.75" customHeight="1">
      <c r="A116" s="117"/>
      <c r="B116" s="18">
        <v>29</v>
      </c>
      <c r="C116" s="62" t="s">
        <v>274</v>
      </c>
      <c r="D116" s="118" t="s">
        <v>275</v>
      </c>
      <c r="E116" s="65">
        <v>55.768965000000001</v>
      </c>
      <c r="F116" s="65">
        <v>37.685169999999999</v>
      </c>
      <c r="G116" s="18">
        <v>1</v>
      </c>
      <c r="H116" s="66">
        <f t="shared" si="1"/>
        <v>3.39</v>
      </c>
      <c r="I116" s="15">
        <v>0.4</v>
      </c>
      <c r="J116" s="18">
        <v>12</v>
      </c>
      <c r="L116" s="8">
        <v>30</v>
      </c>
      <c r="M116" s="67">
        <v>0</v>
      </c>
      <c r="N116" s="67">
        <v>14</v>
      </c>
      <c r="O116" s="20"/>
      <c r="P116" s="22">
        <v>3</v>
      </c>
      <c r="Q116" s="26">
        <v>0.77083333333333337</v>
      </c>
      <c r="R116" s="25">
        <v>1</v>
      </c>
      <c r="S116" s="25" t="s">
        <v>195</v>
      </c>
      <c r="T116" s="25">
        <v>1</v>
      </c>
      <c r="U116" s="25" t="s">
        <v>195</v>
      </c>
      <c r="V116" s="55"/>
      <c r="W116" s="28">
        <v>4</v>
      </c>
      <c r="X116" s="27">
        <v>0.77083333333333337</v>
      </c>
      <c r="Y116" s="25">
        <v>1</v>
      </c>
      <c r="Z116" s="25" t="s">
        <v>195</v>
      </c>
      <c r="AA116" s="25">
        <v>1</v>
      </c>
      <c r="AB116" s="25" t="s">
        <v>195</v>
      </c>
      <c r="AH116" s="49"/>
    </row>
    <row r="117" spans="1:34" ht="15.75" customHeight="1">
      <c r="A117" s="117"/>
      <c r="B117" s="18">
        <v>30</v>
      </c>
      <c r="C117" s="62" t="s">
        <v>273</v>
      </c>
      <c r="D117" s="118" t="s">
        <v>276</v>
      </c>
      <c r="E117" s="65">
        <v>55.770670000000003</v>
      </c>
      <c r="F117" s="65">
        <v>37.687055000000001</v>
      </c>
      <c r="G117" s="18">
        <v>1</v>
      </c>
      <c r="H117" s="66">
        <f t="shared" si="1"/>
        <v>3.63</v>
      </c>
      <c r="I117" s="15">
        <v>0.24</v>
      </c>
      <c r="J117" s="18">
        <v>13</v>
      </c>
      <c r="L117" s="8">
        <v>31</v>
      </c>
      <c r="M117" s="67">
        <v>0</v>
      </c>
      <c r="N117" s="67">
        <v>15</v>
      </c>
      <c r="O117" s="20"/>
      <c r="P117" s="22">
        <v>3</v>
      </c>
      <c r="Q117" s="26">
        <v>0.79166666666666663</v>
      </c>
      <c r="R117" s="25">
        <v>1</v>
      </c>
      <c r="S117" s="25" t="s">
        <v>195</v>
      </c>
      <c r="T117" s="25">
        <v>1</v>
      </c>
      <c r="U117" s="25" t="s">
        <v>195</v>
      </c>
      <c r="V117" s="55"/>
      <c r="W117" s="28">
        <v>4</v>
      </c>
      <c r="X117" s="27">
        <v>0.79166666666666663</v>
      </c>
      <c r="Y117" s="25">
        <v>1</v>
      </c>
      <c r="Z117" s="25" t="s">
        <v>195</v>
      </c>
      <c r="AA117" s="25">
        <v>1</v>
      </c>
      <c r="AB117" s="25" t="s">
        <v>195</v>
      </c>
      <c r="AH117" s="49"/>
    </row>
    <row r="118" spans="1:34" ht="15.75" customHeight="1">
      <c r="A118" s="117"/>
      <c r="B118" s="18">
        <v>31</v>
      </c>
      <c r="C118" s="62" t="s">
        <v>111</v>
      </c>
      <c r="D118" s="118" t="s">
        <v>272</v>
      </c>
      <c r="E118" s="65">
        <v>55.773547665563598</v>
      </c>
      <c r="F118" s="65">
        <v>37.679852780795002</v>
      </c>
      <c r="G118" s="18">
        <v>1</v>
      </c>
      <c r="H118" s="66">
        <f t="shared" si="1"/>
        <v>4.47</v>
      </c>
      <c r="I118" s="15">
        <v>0.84</v>
      </c>
      <c r="J118" s="18">
        <v>14</v>
      </c>
      <c r="L118" s="8">
        <v>32</v>
      </c>
      <c r="M118" s="67">
        <v>0</v>
      </c>
      <c r="N118" s="67">
        <v>16</v>
      </c>
      <c r="O118" s="20"/>
      <c r="P118" s="22">
        <v>3</v>
      </c>
      <c r="Q118" s="26">
        <v>0.8125</v>
      </c>
      <c r="R118" s="25">
        <v>1</v>
      </c>
      <c r="S118" s="25" t="s">
        <v>195</v>
      </c>
      <c r="T118" s="25">
        <v>1</v>
      </c>
      <c r="U118" s="25" t="s">
        <v>195</v>
      </c>
      <c r="V118" s="55"/>
      <c r="W118" s="28">
        <v>4</v>
      </c>
      <c r="X118" s="27">
        <v>0.8125</v>
      </c>
      <c r="Y118" s="25">
        <v>1</v>
      </c>
      <c r="Z118" s="25" t="s">
        <v>195</v>
      </c>
      <c r="AA118" s="25">
        <v>1</v>
      </c>
      <c r="AB118" s="25" t="s">
        <v>195</v>
      </c>
      <c r="AH118" s="49"/>
    </row>
    <row r="119" spans="1:34" ht="15.75" customHeight="1">
      <c r="A119" s="117"/>
      <c r="B119" s="18">
        <v>32</v>
      </c>
      <c r="C119" s="62" t="s">
        <v>126</v>
      </c>
      <c r="D119" s="118" t="s">
        <v>221</v>
      </c>
      <c r="E119" s="65">
        <v>55.773542357346201</v>
      </c>
      <c r="F119" s="65">
        <v>37.678490820649003</v>
      </c>
      <c r="G119" s="18">
        <v>1</v>
      </c>
      <c r="H119" s="66">
        <f t="shared" si="1"/>
        <v>4.6689999999999996</v>
      </c>
      <c r="I119" s="15">
        <v>0.19899999999999984</v>
      </c>
      <c r="J119" s="18">
        <v>15</v>
      </c>
      <c r="L119" s="8">
        <v>33</v>
      </c>
      <c r="M119" s="67">
        <v>0</v>
      </c>
      <c r="N119" s="67">
        <v>17</v>
      </c>
      <c r="O119" s="20"/>
      <c r="P119" s="22">
        <v>3</v>
      </c>
      <c r="Q119" s="26">
        <v>0.83333333333333337</v>
      </c>
      <c r="R119" s="25">
        <v>1</v>
      </c>
      <c r="S119" s="25" t="s">
        <v>195</v>
      </c>
      <c r="T119" s="25">
        <v>1</v>
      </c>
      <c r="U119" s="25" t="s">
        <v>195</v>
      </c>
      <c r="V119" s="55"/>
      <c r="W119" s="28">
        <v>4</v>
      </c>
      <c r="X119" s="27">
        <v>0.83333333333333337</v>
      </c>
      <c r="Y119" s="25">
        <v>1</v>
      </c>
      <c r="Z119" s="25" t="s">
        <v>195</v>
      </c>
      <c r="AA119" s="25">
        <v>1</v>
      </c>
      <c r="AB119" s="25" t="s">
        <v>195</v>
      </c>
      <c r="AH119" s="49"/>
    </row>
    <row r="120" spans="1:34" ht="15.75" customHeight="1">
      <c r="A120" s="117"/>
      <c r="B120" s="18">
        <v>33</v>
      </c>
      <c r="C120" s="62" t="s">
        <v>127</v>
      </c>
      <c r="D120" s="118" t="s">
        <v>221</v>
      </c>
      <c r="E120" s="65">
        <v>55.775370378077099</v>
      </c>
      <c r="F120" s="65">
        <v>37.6779933268569</v>
      </c>
      <c r="G120" s="18">
        <v>1</v>
      </c>
      <c r="H120" s="66">
        <f t="shared" si="1"/>
        <v>4.8729999999999993</v>
      </c>
      <c r="I120" s="15">
        <v>0.20400000000000018</v>
      </c>
      <c r="J120" s="18">
        <v>16</v>
      </c>
      <c r="L120" s="8">
        <v>34</v>
      </c>
      <c r="M120" s="67">
        <v>0</v>
      </c>
      <c r="N120" s="67">
        <v>999</v>
      </c>
      <c r="O120" s="20"/>
      <c r="P120" s="22">
        <v>3</v>
      </c>
      <c r="Q120" s="26">
        <v>0.85416666666666663</v>
      </c>
      <c r="R120" s="25">
        <v>1</v>
      </c>
      <c r="S120" s="25" t="s">
        <v>195</v>
      </c>
      <c r="T120" s="25">
        <v>1</v>
      </c>
      <c r="U120" s="25" t="s">
        <v>195</v>
      </c>
      <c r="V120" s="55"/>
      <c r="W120" s="28">
        <v>4</v>
      </c>
      <c r="X120" s="27">
        <v>0.85416666666666663</v>
      </c>
      <c r="Y120" s="25">
        <v>1</v>
      </c>
      <c r="Z120" s="25" t="s">
        <v>195</v>
      </c>
      <c r="AA120" s="25">
        <v>1</v>
      </c>
      <c r="AB120" s="25" t="s">
        <v>195</v>
      </c>
      <c r="AH120" s="49"/>
    </row>
    <row r="121" spans="1:34" ht="15.75" customHeight="1">
      <c r="A121" s="117"/>
      <c r="B121" s="18">
        <v>34</v>
      </c>
      <c r="C121" s="62" t="s">
        <v>128</v>
      </c>
      <c r="D121" s="118" t="s">
        <v>221</v>
      </c>
      <c r="E121" s="65">
        <v>55.777139164226099</v>
      </c>
      <c r="F121" s="65">
        <v>37.674457122635602</v>
      </c>
      <c r="G121" s="18">
        <v>1</v>
      </c>
      <c r="H121" s="66">
        <f t="shared" si="1"/>
        <v>5.1649999999999991</v>
      </c>
      <c r="I121" s="15">
        <v>0.29200000000000026</v>
      </c>
      <c r="J121" s="18">
        <v>17</v>
      </c>
      <c r="L121" s="8">
        <v>35</v>
      </c>
      <c r="M121" s="67">
        <v>0</v>
      </c>
      <c r="N121" s="67">
        <v>0</v>
      </c>
      <c r="O121" s="20"/>
      <c r="P121" s="22">
        <v>3</v>
      </c>
      <c r="Q121" s="26">
        <v>0.875</v>
      </c>
      <c r="R121" s="25">
        <v>1</v>
      </c>
      <c r="S121" s="25" t="s">
        <v>195</v>
      </c>
      <c r="T121" s="25">
        <v>1</v>
      </c>
      <c r="U121" s="25" t="s">
        <v>195</v>
      </c>
      <c r="V121" s="55"/>
      <c r="W121" s="28">
        <v>4</v>
      </c>
      <c r="X121" s="27">
        <v>0.875</v>
      </c>
      <c r="Y121" s="25">
        <v>1</v>
      </c>
      <c r="Z121" s="25" t="s">
        <v>195</v>
      </c>
      <c r="AA121" s="25">
        <v>1</v>
      </c>
      <c r="AB121" s="25" t="s">
        <v>195</v>
      </c>
      <c r="AH121" s="49"/>
    </row>
    <row r="122" spans="1:34" ht="15.75" customHeight="1">
      <c r="A122" s="117"/>
      <c r="B122" s="18">
        <v>35</v>
      </c>
      <c r="C122" s="62" t="s">
        <v>129</v>
      </c>
      <c r="D122" s="118" t="s">
        <v>108</v>
      </c>
      <c r="E122" s="65">
        <v>55.7768250769644</v>
      </c>
      <c r="F122" s="65">
        <v>37.6727761962917</v>
      </c>
      <c r="G122" s="18">
        <v>1</v>
      </c>
      <c r="H122" s="66">
        <f t="shared" si="1"/>
        <v>5.286999999999999</v>
      </c>
      <c r="I122" s="15">
        <v>0.12199999999999989</v>
      </c>
      <c r="J122" s="18">
        <v>18</v>
      </c>
      <c r="L122" s="8">
        <v>36</v>
      </c>
      <c r="M122" s="67">
        <v>0</v>
      </c>
      <c r="N122" s="67">
        <v>0</v>
      </c>
      <c r="O122" s="20"/>
      <c r="P122" s="22">
        <v>3</v>
      </c>
      <c r="Q122" s="26">
        <v>0.89583333333333304</v>
      </c>
      <c r="R122" s="25">
        <v>1</v>
      </c>
      <c r="S122" s="25" t="s">
        <v>195</v>
      </c>
      <c r="T122" s="25">
        <v>1</v>
      </c>
      <c r="U122" s="25" t="s">
        <v>195</v>
      </c>
      <c r="V122" s="55"/>
      <c r="W122" s="28">
        <v>4</v>
      </c>
      <c r="X122" s="27">
        <v>0.89583333333333304</v>
      </c>
      <c r="Y122" s="25">
        <v>1</v>
      </c>
      <c r="Z122" s="25" t="s">
        <v>195</v>
      </c>
      <c r="AA122" s="25">
        <v>1</v>
      </c>
      <c r="AB122" s="25" t="s">
        <v>195</v>
      </c>
      <c r="AH122" s="49"/>
    </row>
    <row r="123" spans="1:34" ht="15.75" customHeight="1">
      <c r="A123" s="88" t="s">
        <v>17</v>
      </c>
      <c r="B123" s="18">
        <v>36</v>
      </c>
      <c r="C123" s="62" t="s">
        <v>108</v>
      </c>
      <c r="D123" s="118" t="s">
        <v>108</v>
      </c>
      <c r="E123" s="65">
        <v>55.776355940000002</v>
      </c>
      <c r="F123" s="65">
        <v>37.670445790000002</v>
      </c>
      <c r="G123" s="18">
        <v>1</v>
      </c>
      <c r="H123" s="66">
        <f t="shared" si="1"/>
        <v>5.4899999999999993</v>
      </c>
      <c r="I123" s="15">
        <v>0.20300000000000029</v>
      </c>
      <c r="J123" s="18">
        <v>19</v>
      </c>
      <c r="L123" s="8">
        <v>37</v>
      </c>
      <c r="M123" s="67">
        <v>0</v>
      </c>
      <c r="N123" s="67">
        <v>0</v>
      </c>
      <c r="O123" s="20"/>
      <c r="P123" s="22">
        <v>3</v>
      </c>
      <c r="Q123" s="26">
        <v>0.91666666666666663</v>
      </c>
      <c r="R123" s="25">
        <v>1</v>
      </c>
      <c r="S123" s="25" t="s">
        <v>195</v>
      </c>
      <c r="T123" s="25">
        <v>1</v>
      </c>
      <c r="U123" s="25" t="s">
        <v>195</v>
      </c>
      <c r="V123" s="55"/>
      <c r="W123" s="28">
        <v>4</v>
      </c>
      <c r="X123" s="27">
        <v>0.91666666666666663</v>
      </c>
      <c r="Y123" s="25">
        <v>1</v>
      </c>
      <c r="Z123" s="25" t="s">
        <v>195</v>
      </c>
      <c r="AA123" s="25">
        <v>1</v>
      </c>
      <c r="AB123" s="25" t="s">
        <v>195</v>
      </c>
      <c r="AH123" s="49"/>
    </row>
    <row r="124" spans="1:34" ht="15.75" customHeight="1">
      <c r="A124" s="88" t="s">
        <v>17</v>
      </c>
      <c r="B124" s="18">
        <v>32</v>
      </c>
      <c r="C124" s="62" t="s">
        <v>52</v>
      </c>
      <c r="D124" s="118" t="s">
        <v>17</v>
      </c>
      <c r="E124" s="65" t="s">
        <v>17</v>
      </c>
      <c r="F124" s="65" t="s">
        <v>17</v>
      </c>
      <c r="G124" s="18">
        <v>1</v>
      </c>
      <c r="H124" s="66">
        <f t="shared" si="1"/>
        <v>5.4899999999999993</v>
      </c>
      <c r="I124" s="15">
        <v>0</v>
      </c>
      <c r="J124" s="18" t="s">
        <v>17</v>
      </c>
      <c r="L124" s="8">
        <v>38</v>
      </c>
      <c r="M124" s="67">
        <v>0</v>
      </c>
      <c r="N124" s="67">
        <v>0</v>
      </c>
      <c r="O124" s="20"/>
      <c r="P124" s="22">
        <v>3</v>
      </c>
      <c r="Q124" s="26">
        <v>0.9375</v>
      </c>
      <c r="R124" s="25">
        <v>1</v>
      </c>
      <c r="S124" s="25" t="s">
        <v>195</v>
      </c>
      <c r="T124" s="25">
        <v>1</v>
      </c>
      <c r="U124" s="25" t="s">
        <v>195</v>
      </c>
      <c r="V124" s="55"/>
      <c r="W124" s="28">
        <v>4</v>
      </c>
      <c r="X124" s="27">
        <v>0.9375</v>
      </c>
      <c r="Y124" s="25">
        <v>1</v>
      </c>
      <c r="Z124" s="25" t="s">
        <v>195</v>
      </c>
      <c r="AA124" s="25">
        <v>1</v>
      </c>
      <c r="AB124" s="25" t="s">
        <v>195</v>
      </c>
      <c r="AH124" s="49"/>
    </row>
    <row r="125" spans="1:34" ht="15.75" customHeight="1">
      <c r="A125" s="88" t="s">
        <v>17</v>
      </c>
      <c r="B125" s="18" t="str">
        <f t="shared" ref="B125:B155" si="2">IF(C125=" ","",IF(C125=$L$9,B124,B124+1))</f>
        <v/>
      </c>
      <c r="C125" s="62" t="s">
        <v>17</v>
      </c>
      <c r="D125" s="1" t="s">
        <v>17</v>
      </c>
      <c r="E125" s="65" t="s">
        <v>17</v>
      </c>
      <c r="F125" s="65" t="s">
        <v>17</v>
      </c>
      <c r="G125" s="18" t="str">
        <f t="shared" ref="G125:G151" si="3">IF(AND(M125&gt;0),0,IF(AND(N125&gt;0),1,""))</f>
        <v/>
      </c>
      <c r="H125" s="66" t="s">
        <v>91</v>
      </c>
      <c r="I125" s="15" t="str">
        <f t="shared" ref="I125:I156" si="4">IFERROR(IF(IF(ISERROR(H125-H124),"",H125-H124)&lt;0,"",H125-H124)," ")</f>
        <v xml:space="preserve"> </v>
      </c>
      <c r="J125" s="18" t="str">
        <f t="shared" ref="J125:J155" si="5">IF(AND(M121&gt;0,M121&lt;999),M121,IF(AND(N121&gt;0,N121&lt;999),N121," "))</f>
        <v xml:space="preserve"> </v>
      </c>
      <c r="L125" s="8">
        <v>39</v>
      </c>
      <c r="M125" s="67">
        <v>0</v>
      </c>
      <c r="N125" s="67">
        <v>0</v>
      </c>
      <c r="O125" s="20"/>
      <c r="P125" s="22">
        <v>3</v>
      </c>
      <c r="Q125" s="26">
        <v>0.95833333333333337</v>
      </c>
      <c r="R125" s="25">
        <v>0</v>
      </c>
      <c r="S125" s="25" t="s">
        <v>194</v>
      </c>
      <c r="T125" s="25">
        <v>0</v>
      </c>
      <c r="U125" s="25" t="s">
        <v>194</v>
      </c>
      <c r="V125" s="55"/>
      <c r="W125" s="28">
        <v>4</v>
      </c>
      <c r="X125" s="27">
        <v>0.95833333333333337</v>
      </c>
      <c r="Y125" s="25">
        <v>0</v>
      </c>
      <c r="Z125" s="25" t="s">
        <v>194</v>
      </c>
      <c r="AA125" s="25">
        <v>0</v>
      </c>
      <c r="AB125" s="25" t="s">
        <v>194</v>
      </c>
      <c r="AH125" s="49"/>
    </row>
    <row r="126" spans="1:34" ht="15.75" customHeight="1">
      <c r="A126" s="88" t="s">
        <v>17</v>
      </c>
      <c r="B126" s="18" t="str">
        <f t="shared" si="2"/>
        <v/>
      </c>
      <c r="C126" s="62" t="s">
        <v>17</v>
      </c>
      <c r="D126" s="1" t="s">
        <v>17</v>
      </c>
      <c r="E126" s="65" t="s">
        <v>17</v>
      </c>
      <c r="F126" s="65" t="s">
        <v>17</v>
      </c>
      <c r="G126" s="18" t="str">
        <f t="shared" si="3"/>
        <v/>
      </c>
      <c r="H126" s="66" t="s">
        <v>91</v>
      </c>
      <c r="I126" s="15" t="str">
        <f t="shared" si="4"/>
        <v xml:space="preserve"> </v>
      </c>
      <c r="J126" s="18" t="str">
        <f t="shared" si="5"/>
        <v xml:space="preserve"> </v>
      </c>
      <c r="L126" s="8">
        <v>40</v>
      </c>
      <c r="M126" s="67">
        <v>0</v>
      </c>
      <c r="N126" s="67">
        <v>0</v>
      </c>
      <c r="O126" s="20"/>
      <c r="P126" s="22">
        <v>3</v>
      </c>
      <c r="Q126" s="26">
        <v>0.97916666666666663</v>
      </c>
      <c r="R126" s="25">
        <v>0</v>
      </c>
      <c r="S126" s="25" t="s">
        <v>194</v>
      </c>
      <c r="T126" s="25">
        <v>0</v>
      </c>
      <c r="U126" s="25" t="s">
        <v>194</v>
      </c>
      <c r="V126" s="55"/>
      <c r="W126" s="28">
        <v>4</v>
      </c>
      <c r="X126" s="27">
        <v>0.97916666666666663</v>
      </c>
      <c r="Y126" s="25">
        <v>0</v>
      </c>
      <c r="Z126" s="25" t="s">
        <v>194</v>
      </c>
      <c r="AA126" s="25">
        <v>0</v>
      </c>
      <c r="AB126" s="25" t="s">
        <v>194</v>
      </c>
      <c r="AH126" s="49"/>
    </row>
    <row r="127" spans="1:34" ht="15.75" customHeight="1">
      <c r="A127" s="88" t="s">
        <v>17</v>
      </c>
      <c r="B127" s="18"/>
      <c r="C127" s="62" t="s">
        <v>17</v>
      </c>
      <c r="D127" s="1" t="s">
        <v>17</v>
      </c>
      <c r="E127" s="65" t="s">
        <v>17</v>
      </c>
      <c r="F127" s="65" t="s">
        <v>17</v>
      </c>
      <c r="G127" s="18" t="str">
        <f t="shared" si="3"/>
        <v/>
      </c>
      <c r="H127" s="66" t="s">
        <v>91</v>
      </c>
      <c r="I127" s="15" t="str">
        <f t="shared" si="4"/>
        <v xml:space="preserve"> </v>
      </c>
      <c r="J127" s="18" t="str">
        <f t="shared" si="5"/>
        <v xml:space="preserve"> </v>
      </c>
      <c r="L127" s="8">
        <v>41</v>
      </c>
      <c r="M127" s="67">
        <v>0</v>
      </c>
      <c r="N127" s="67">
        <v>0</v>
      </c>
      <c r="O127" s="20"/>
      <c r="P127" s="22">
        <v>3</v>
      </c>
      <c r="Q127" s="26">
        <v>0</v>
      </c>
      <c r="R127" s="25">
        <v>0</v>
      </c>
      <c r="S127" s="25" t="s">
        <v>194</v>
      </c>
      <c r="T127" s="25">
        <v>0</v>
      </c>
      <c r="U127" s="25" t="s">
        <v>194</v>
      </c>
      <c r="V127" s="55"/>
      <c r="W127" s="28">
        <v>4</v>
      </c>
      <c r="X127" s="27">
        <v>0</v>
      </c>
      <c r="Y127" s="25">
        <v>0</v>
      </c>
      <c r="Z127" s="25" t="s">
        <v>194</v>
      </c>
      <c r="AA127" s="25">
        <v>0</v>
      </c>
      <c r="AB127" s="25" t="s">
        <v>194</v>
      </c>
      <c r="AH127" s="49"/>
    </row>
    <row r="128" spans="1:34" ht="15.75" customHeight="1">
      <c r="A128" s="88" t="s">
        <v>17</v>
      </c>
      <c r="B128" s="18"/>
      <c r="C128" s="62" t="s">
        <v>17</v>
      </c>
      <c r="D128" s="1" t="s">
        <v>17</v>
      </c>
      <c r="E128" s="65" t="s">
        <v>17</v>
      </c>
      <c r="F128" s="65" t="s">
        <v>17</v>
      </c>
      <c r="G128" s="18" t="str">
        <f t="shared" si="3"/>
        <v/>
      </c>
      <c r="H128" s="66" t="s">
        <v>91</v>
      </c>
      <c r="I128" s="15" t="str">
        <f t="shared" si="4"/>
        <v xml:space="preserve"> </v>
      </c>
      <c r="J128" s="18" t="str">
        <f t="shared" si="5"/>
        <v xml:space="preserve"> </v>
      </c>
      <c r="L128" s="8">
        <v>42</v>
      </c>
      <c r="M128" s="67">
        <v>0</v>
      </c>
      <c r="N128" s="67">
        <v>0</v>
      </c>
      <c r="O128" s="20"/>
      <c r="P128" s="22">
        <v>3</v>
      </c>
      <c r="Q128" s="26">
        <v>2.0833333333333332E-2</v>
      </c>
      <c r="R128" s="25">
        <v>0</v>
      </c>
      <c r="S128" s="25" t="s">
        <v>194</v>
      </c>
      <c r="T128" s="25">
        <v>0</v>
      </c>
      <c r="U128" s="25" t="s">
        <v>194</v>
      </c>
      <c r="V128" s="55"/>
      <c r="W128" s="28">
        <v>4</v>
      </c>
      <c r="X128" s="27">
        <v>2.0833333333333332E-2</v>
      </c>
      <c r="Y128" s="25">
        <v>0</v>
      </c>
      <c r="Z128" s="25" t="s">
        <v>194</v>
      </c>
      <c r="AA128" s="25">
        <v>0</v>
      </c>
      <c r="AB128" s="25" t="s">
        <v>194</v>
      </c>
      <c r="AH128" s="49"/>
    </row>
    <row r="129" spans="1:34" ht="15.75" customHeight="1">
      <c r="A129" s="88" t="s">
        <v>17</v>
      </c>
      <c r="B129" s="18"/>
      <c r="C129" s="62" t="s">
        <v>17</v>
      </c>
      <c r="D129" s="1" t="s">
        <v>17</v>
      </c>
      <c r="E129" s="65" t="s">
        <v>17</v>
      </c>
      <c r="F129" s="65" t="s">
        <v>17</v>
      </c>
      <c r="G129" s="18" t="str">
        <f t="shared" si="3"/>
        <v/>
      </c>
      <c r="H129" s="66" t="s">
        <v>91</v>
      </c>
      <c r="I129" s="15" t="str">
        <f>IFERROR(IF(IF(ISERROR(H129-H128),"",H129-H128)&lt;0,"",H129-H128)," ")</f>
        <v xml:space="preserve"> </v>
      </c>
      <c r="J129" s="18" t="str">
        <f t="shared" si="5"/>
        <v xml:space="preserve"> </v>
      </c>
      <c r="L129" s="8">
        <v>43</v>
      </c>
      <c r="M129" s="67">
        <v>0</v>
      </c>
      <c r="N129" s="67">
        <v>0</v>
      </c>
      <c r="O129" s="20"/>
      <c r="P129" s="22">
        <v>3</v>
      </c>
      <c r="Q129" s="26">
        <v>4.1666666666666699E-2</v>
      </c>
      <c r="R129" s="25">
        <v>0</v>
      </c>
      <c r="S129" s="25" t="s">
        <v>194</v>
      </c>
      <c r="T129" s="25">
        <v>0</v>
      </c>
      <c r="U129" s="25" t="s">
        <v>194</v>
      </c>
      <c r="V129" s="55"/>
      <c r="W129" s="28">
        <v>4</v>
      </c>
      <c r="X129" s="27">
        <v>4.1666666666666699E-2</v>
      </c>
      <c r="Y129" s="25">
        <v>0</v>
      </c>
      <c r="Z129" s="25" t="s">
        <v>194</v>
      </c>
      <c r="AA129" s="25">
        <v>0</v>
      </c>
      <c r="AB129" s="25" t="s">
        <v>194</v>
      </c>
      <c r="AH129" s="49"/>
    </row>
    <row r="130" spans="1:34" ht="15.75" customHeight="1">
      <c r="A130" s="88" t="s">
        <v>17</v>
      </c>
      <c r="B130" s="18" t="str">
        <f t="shared" si="2"/>
        <v/>
      </c>
      <c r="C130" s="62" t="s">
        <v>17</v>
      </c>
      <c r="D130" s="1" t="s">
        <v>17</v>
      </c>
      <c r="E130" s="65" t="s">
        <v>17</v>
      </c>
      <c r="F130" s="65" t="s">
        <v>17</v>
      </c>
      <c r="G130" s="18" t="str">
        <f t="shared" si="3"/>
        <v/>
      </c>
      <c r="H130" s="66" t="s">
        <v>91</v>
      </c>
      <c r="I130" s="15" t="str">
        <f t="shared" si="4"/>
        <v xml:space="preserve"> </v>
      </c>
      <c r="J130" s="18" t="str">
        <f t="shared" si="5"/>
        <v xml:space="preserve"> </v>
      </c>
      <c r="L130" s="8">
        <v>44</v>
      </c>
      <c r="M130" s="67">
        <v>0</v>
      </c>
      <c r="N130" s="67">
        <v>0</v>
      </c>
      <c r="O130" s="20"/>
      <c r="P130" s="22">
        <v>3</v>
      </c>
      <c r="Q130" s="26">
        <v>6.25E-2</v>
      </c>
      <c r="R130" s="25">
        <v>0</v>
      </c>
      <c r="S130" s="25" t="s">
        <v>194</v>
      </c>
      <c r="T130" s="25">
        <v>0</v>
      </c>
      <c r="U130" s="25" t="s">
        <v>194</v>
      </c>
      <c r="V130" s="55"/>
      <c r="W130" s="28">
        <v>4</v>
      </c>
      <c r="X130" s="27">
        <v>6.25E-2</v>
      </c>
      <c r="Y130" s="25">
        <v>0</v>
      </c>
      <c r="Z130" s="25" t="s">
        <v>194</v>
      </c>
      <c r="AA130" s="25">
        <v>0</v>
      </c>
      <c r="AB130" s="25" t="s">
        <v>194</v>
      </c>
      <c r="AH130" s="9"/>
    </row>
    <row r="131" spans="1:34" ht="15.75" customHeight="1">
      <c r="A131" s="88" t="s">
        <v>17</v>
      </c>
      <c r="B131" s="18" t="str">
        <f t="shared" si="2"/>
        <v/>
      </c>
      <c r="C131" s="62" t="s">
        <v>17</v>
      </c>
      <c r="D131" s="1" t="s">
        <v>17</v>
      </c>
      <c r="E131" s="65" t="s">
        <v>17</v>
      </c>
      <c r="F131" s="65" t="s">
        <v>17</v>
      </c>
      <c r="G131" s="18" t="str">
        <f t="shared" si="3"/>
        <v/>
      </c>
      <c r="H131" s="66" t="s">
        <v>91</v>
      </c>
      <c r="I131" s="15" t="str">
        <f t="shared" si="4"/>
        <v xml:space="preserve"> </v>
      </c>
      <c r="J131" s="18" t="str">
        <f t="shared" si="5"/>
        <v xml:space="preserve"> </v>
      </c>
      <c r="L131" s="8">
        <v>45</v>
      </c>
      <c r="M131" s="67">
        <v>0</v>
      </c>
      <c r="N131" s="67">
        <v>0</v>
      </c>
      <c r="O131" s="20"/>
      <c r="P131" s="25">
        <v>3</v>
      </c>
      <c r="Q131" s="27">
        <v>8.3333333333333301E-2</v>
      </c>
      <c r="R131" s="25">
        <v>0</v>
      </c>
      <c r="S131" s="25" t="s">
        <v>194</v>
      </c>
      <c r="T131" s="25">
        <v>0</v>
      </c>
      <c r="U131" s="25" t="s">
        <v>194</v>
      </c>
      <c r="V131" s="47"/>
      <c r="W131" s="28">
        <v>4</v>
      </c>
      <c r="X131" s="27">
        <v>8.3333333333333301E-2</v>
      </c>
      <c r="Y131" s="25">
        <v>0</v>
      </c>
      <c r="Z131" s="25" t="s">
        <v>194</v>
      </c>
      <c r="AA131" s="25">
        <v>0</v>
      </c>
      <c r="AB131" s="25" t="s">
        <v>194</v>
      </c>
      <c r="AH131" s="9"/>
    </row>
    <row r="132" spans="1:34" ht="15.75" customHeight="1">
      <c r="A132" s="88" t="s">
        <v>17</v>
      </c>
      <c r="B132" s="18" t="str">
        <f t="shared" si="2"/>
        <v/>
      </c>
      <c r="C132" s="62" t="s">
        <v>17</v>
      </c>
      <c r="D132" s="1" t="s">
        <v>17</v>
      </c>
      <c r="E132" s="65" t="s">
        <v>17</v>
      </c>
      <c r="F132" s="65" t="s">
        <v>17</v>
      </c>
      <c r="G132" s="18" t="str">
        <f t="shared" si="3"/>
        <v/>
      </c>
      <c r="H132" s="66" t="s">
        <v>91</v>
      </c>
      <c r="I132" s="15" t="str">
        <f t="shared" si="4"/>
        <v xml:space="preserve"> </v>
      </c>
      <c r="J132" s="18" t="str">
        <f t="shared" si="5"/>
        <v xml:space="preserve"> </v>
      </c>
      <c r="L132" s="8">
        <v>46</v>
      </c>
      <c r="M132" s="67">
        <v>0</v>
      </c>
      <c r="N132" s="67">
        <v>0</v>
      </c>
      <c r="O132" s="20"/>
      <c r="P132" s="25">
        <v>3</v>
      </c>
      <c r="Q132" s="27">
        <v>0.104166666666667</v>
      </c>
      <c r="R132" s="25">
        <v>0</v>
      </c>
      <c r="S132" s="25" t="s">
        <v>194</v>
      </c>
      <c r="T132" s="25">
        <v>0</v>
      </c>
      <c r="U132" s="25" t="s">
        <v>194</v>
      </c>
      <c r="V132" s="47"/>
      <c r="W132" s="28">
        <v>4</v>
      </c>
      <c r="X132" s="27">
        <v>0.104166666666667</v>
      </c>
      <c r="Y132" s="25">
        <v>0</v>
      </c>
      <c r="Z132" s="25" t="s">
        <v>194</v>
      </c>
      <c r="AA132" s="25">
        <v>0</v>
      </c>
      <c r="AB132" s="25" t="s">
        <v>194</v>
      </c>
      <c r="AH132" s="9"/>
    </row>
    <row r="133" spans="1:34" ht="15.75" customHeight="1">
      <c r="A133" s="88" t="s">
        <v>17</v>
      </c>
      <c r="B133" s="18" t="str">
        <f t="shared" si="2"/>
        <v/>
      </c>
      <c r="C133" s="62" t="s">
        <v>17</v>
      </c>
      <c r="D133" s="1" t="s">
        <v>17</v>
      </c>
      <c r="E133" s="65" t="s">
        <v>17</v>
      </c>
      <c r="F133" s="65" t="s">
        <v>17</v>
      </c>
      <c r="G133" s="18" t="str">
        <f t="shared" si="3"/>
        <v/>
      </c>
      <c r="H133" s="66" t="s">
        <v>91</v>
      </c>
      <c r="I133" s="15" t="str">
        <f t="shared" si="4"/>
        <v xml:space="preserve"> </v>
      </c>
      <c r="J133" s="18" t="str">
        <f t="shared" si="5"/>
        <v xml:space="preserve"> </v>
      </c>
      <c r="L133" s="8">
        <v>47</v>
      </c>
      <c r="M133" s="67">
        <v>0</v>
      </c>
      <c r="N133" s="67">
        <v>0</v>
      </c>
      <c r="O133" s="20"/>
      <c r="P133" s="200" t="s">
        <v>68</v>
      </c>
      <c r="Q133" s="201"/>
      <c r="R133" s="75">
        <f>SUM(R85:R132)</f>
        <v>37</v>
      </c>
      <c r="S133" s="75"/>
      <c r="T133" s="75">
        <f>SUM(T85:T132)</f>
        <v>37</v>
      </c>
      <c r="U133" s="75"/>
      <c r="V133" s="69"/>
      <c r="W133" s="200" t="s">
        <v>68</v>
      </c>
      <c r="X133" s="201"/>
      <c r="Y133" s="75">
        <f>SUM(Y85:Y132)</f>
        <v>33</v>
      </c>
      <c r="Z133" s="75"/>
      <c r="AA133" s="75">
        <f>SUM(AA85:AA132)</f>
        <v>33</v>
      </c>
      <c r="AB133" s="75"/>
      <c r="AH133" s="9"/>
    </row>
    <row r="134" spans="1:34" ht="15.75" customHeight="1">
      <c r="A134" s="88" t="s">
        <v>17</v>
      </c>
      <c r="B134" s="18" t="str">
        <f t="shared" si="2"/>
        <v/>
      </c>
      <c r="C134" s="62" t="s">
        <v>17</v>
      </c>
      <c r="D134" s="1" t="s">
        <v>17</v>
      </c>
      <c r="E134" s="65" t="s">
        <v>17</v>
      </c>
      <c r="F134" s="65" t="s">
        <v>17</v>
      </c>
      <c r="G134" s="18" t="str">
        <f t="shared" si="3"/>
        <v/>
      </c>
      <c r="H134" s="66" t="s">
        <v>91</v>
      </c>
      <c r="I134" s="15" t="str">
        <f t="shared" si="4"/>
        <v xml:space="preserve"> </v>
      </c>
      <c r="J134" s="18" t="str">
        <f t="shared" si="5"/>
        <v xml:space="preserve"> </v>
      </c>
      <c r="L134" s="8">
        <v>48</v>
      </c>
      <c r="M134" s="67">
        <v>0</v>
      </c>
      <c r="N134" s="67">
        <v>0</v>
      </c>
      <c r="O134" s="20"/>
      <c r="P134" s="45"/>
      <c r="Q134" s="47"/>
      <c r="R134" s="47"/>
      <c r="S134" s="47"/>
      <c r="T134" s="33"/>
      <c r="U134" s="47"/>
      <c r="V134" s="47"/>
      <c r="W134" s="47"/>
      <c r="X134" s="45"/>
      <c r="Y134" s="45"/>
      <c r="Z134" s="45"/>
      <c r="AA134" s="45"/>
      <c r="AB134" s="45"/>
      <c r="AH134" s="9"/>
    </row>
    <row r="135" spans="1:34" ht="15.75" customHeight="1">
      <c r="A135" s="88" t="s">
        <v>17</v>
      </c>
      <c r="B135" s="18" t="str">
        <f t="shared" si="2"/>
        <v/>
      </c>
      <c r="C135" s="62" t="s">
        <v>17</v>
      </c>
      <c r="D135" s="1" t="s">
        <v>17</v>
      </c>
      <c r="E135" s="65" t="s">
        <v>17</v>
      </c>
      <c r="F135" s="65" t="s">
        <v>17</v>
      </c>
      <c r="G135" s="18" t="str">
        <f t="shared" si="3"/>
        <v/>
      </c>
      <c r="H135" s="66" t="s">
        <v>91</v>
      </c>
      <c r="I135" s="15" t="str">
        <f t="shared" si="4"/>
        <v xml:space="preserve"> </v>
      </c>
      <c r="J135" s="18" t="str">
        <f t="shared" si="5"/>
        <v xml:space="preserve"> </v>
      </c>
      <c r="L135" s="8">
        <v>49</v>
      </c>
      <c r="M135" s="67">
        <v>0</v>
      </c>
      <c r="N135" s="67">
        <v>0</v>
      </c>
      <c r="O135" s="20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H135" s="9"/>
    </row>
    <row r="136" spans="1:34" ht="15.75" customHeight="1">
      <c r="A136" s="88" t="s">
        <v>17</v>
      </c>
      <c r="B136" s="18" t="str">
        <f t="shared" si="2"/>
        <v/>
      </c>
      <c r="C136" s="62" t="s">
        <v>17</v>
      </c>
      <c r="D136" s="1" t="s">
        <v>17</v>
      </c>
      <c r="E136" s="65" t="s">
        <v>17</v>
      </c>
      <c r="F136" s="65" t="s">
        <v>17</v>
      </c>
      <c r="G136" s="18" t="str">
        <f t="shared" si="3"/>
        <v/>
      </c>
      <c r="H136" s="66" t="s">
        <v>91</v>
      </c>
      <c r="I136" s="15" t="str">
        <f t="shared" si="4"/>
        <v xml:space="preserve"> </v>
      </c>
      <c r="J136" s="18" t="str">
        <f t="shared" si="5"/>
        <v xml:space="preserve"> </v>
      </c>
      <c r="L136" s="8">
        <v>50</v>
      </c>
      <c r="M136" s="67">
        <v>0</v>
      </c>
      <c r="N136" s="67">
        <v>0</v>
      </c>
      <c r="O136" s="20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H136" s="9"/>
    </row>
    <row r="137" spans="1:34" ht="15.75" customHeight="1">
      <c r="A137" s="88" t="s">
        <v>17</v>
      </c>
      <c r="B137" s="18" t="str">
        <f t="shared" si="2"/>
        <v/>
      </c>
      <c r="C137" s="62" t="s">
        <v>17</v>
      </c>
      <c r="D137" s="1" t="s">
        <v>17</v>
      </c>
      <c r="E137" s="65" t="s">
        <v>17</v>
      </c>
      <c r="F137" s="65" t="s">
        <v>17</v>
      </c>
      <c r="G137" s="18" t="str">
        <f t="shared" si="3"/>
        <v/>
      </c>
      <c r="H137" s="66" t="s">
        <v>91</v>
      </c>
      <c r="I137" s="15" t="str">
        <f t="shared" si="4"/>
        <v xml:space="preserve"> </v>
      </c>
      <c r="J137" s="18" t="str">
        <f t="shared" si="5"/>
        <v xml:space="preserve"> </v>
      </c>
      <c r="L137" s="8">
        <v>51</v>
      </c>
      <c r="M137" s="67">
        <v>0</v>
      </c>
      <c r="N137" s="67">
        <v>0</v>
      </c>
      <c r="O137" s="20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H137" s="9"/>
    </row>
    <row r="138" spans="1:34" ht="15.75" customHeight="1">
      <c r="A138" s="88" t="s">
        <v>17</v>
      </c>
      <c r="B138" s="18" t="str">
        <f t="shared" si="2"/>
        <v/>
      </c>
      <c r="C138" s="62" t="s">
        <v>17</v>
      </c>
      <c r="D138" s="1" t="s">
        <v>17</v>
      </c>
      <c r="E138" s="65" t="s">
        <v>17</v>
      </c>
      <c r="F138" s="65" t="s">
        <v>17</v>
      </c>
      <c r="G138" s="18" t="str">
        <f t="shared" si="3"/>
        <v/>
      </c>
      <c r="H138" s="66" t="s">
        <v>91</v>
      </c>
      <c r="I138" s="15" t="str">
        <f t="shared" si="4"/>
        <v xml:space="preserve"> </v>
      </c>
      <c r="J138" s="18" t="str">
        <f t="shared" si="5"/>
        <v xml:space="preserve"> </v>
      </c>
      <c r="L138" s="8">
        <v>52</v>
      </c>
      <c r="M138" s="67">
        <v>0</v>
      </c>
      <c r="N138" s="67">
        <v>0</v>
      </c>
      <c r="O138" s="20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H138" s="9"/>
    </row>
    <row r="139" spans="1:34" ht="15.75" customHeight="1">
      <c r="A139" s="88" t="s">
        <v>17</v>
      </c>
      <c r="B139" s="18" t="str">
        <f t="shared" si="2"/>
        <v/>
      </c>
      <c r="C139" s="62" t="s">
        <v>17</v>
      </c>
      <c r="D139" s="1" t="s">
        <v>17</v>
      </c>
      <c r="E139" s="65" t="s">
        <v>17</v>
      </c>
      <c r="F139" s="65" t="s">
        <v>17</v>
      </c>
      <c r="G139" s="18" t="str">
        <f t="shared" si="3"/>
        <v/>
      </c>
      <c r="H139" s="66" t="s">
        <v>91</v>
      </c>
      <c r="I139" s="15" t="str">
        <f t="shared" si="4"/>
        <v xml:space="preserve"> </v>
      </c>
      <c r="J139" s="18" t="str">
        <f t="shared" si="5"/>
        <v xml:space="preserve"> </v>
      </c>
      <c r="L139" s="8">
        <v>53</v>
      </c>
      <c r="M139" s="67">
        <v>0</v>
      </c>
      <c r="N139" s="67">
        <v>0</v>
      </c>
      <c r="O139" s="20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H139" s="9"/>
    </row>
    <row r="140" spans="1:34" ht="15.75" customHeight="1">
      <c r="A140" s="88" t="s">
        <v>17</v>
      </c>
      <c r="B140" s="18" t="str">
        <f t="shared" si="2"/>
        <v/>
      </c>
      <c r="C140" s="62" t="s">
        <v>17</v>
      </c>
      <c r="D140" s="1" t="s">
        <v>17</v>
      </c>
      <c r="E140" s="65" t="s">
        <v>17</v>
      </c>
      <c r="F140" s="65" t="s">
        <v>17</v>
      </c>
      <c r="G140" s="18" t="str">
        <f t="shared" si="3"/>
        <v/>
      </c>
      <c r="H140" s="66" t="s">
        <v>91</v>
      </c>
      <c r="I140" s="15" t="str">
        <f t="shared" si="4"/>
        <v xml:space="preserve"> </v>
      </c>
      <c r="J140" s="18" t="str">
        <f t="shared" si="5"/>
        <v xml:space="preserve"> </v>
      </c>
      <c r="L140" s="8">
        <v>54</v>
      </c>
      <c r="M140" s="67">
        <v>0</v>
      </c>
      <c r="N140" s="67">
        <v>0</v>
      </c>
      <c r="O140" s="20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H140" s="9"/>
    </row>
    <row r="141" spans="1:34" ht="15.75" customHeight="1">
      <c r="A141" s="88" t="s">
        <v>17</v>
      </c>
      <c r="B141" s="18" t="str">
        <f t="shared" si="2"/>
        <v/>
      </c>
      <c r="C141" s="62" t="s">
        <v>17</v>
      </c>
      <c r="D141" s="1" t="s">
        <v>17</v>
      </c>
      <c r="E141" s="65" t="s">
        <v>17</v>
      </c>
      <c r="F141" s="65" t="s">
        <v>17</v>
      </c>
      <c r="G141" s="18" t="str">
        <f t="shared" si="3"/>
        <v/>
      </c>
      <c r="H141" s="66" t="s">
        <v>91</v>
      </c>
      <c r="I141" s="15" t="str">
        <f t="shared" si="4"/>
        <v xml:space="preserve"> </v>
      </c>
      <c r="J141" s="18" t="str">
        <f t="shared" si="5"/>
        <v xml:space="preserve"> </v>
      </c>
      <c r="L141" s="8">
        <v>55</v>
      </c>
      <c r="M141" s="67">
        <v>0</v>
      </c>
      <c r="N141" s="67">
        <v>0</v>
      </c>
      <c r="O141" s="20"/>
      <c r="P141" s="45"/>
      <c r="Q141" s="47"/>
      <c r="R141" s="47"/>
      <c r="S141" s="47"/>
      <c r="T141" s="47"/>
      <c r="U141" s="47"/>
      <c r="V141" s="47"/>
      <c r="W141" s="47"/>
      <c r="X141" s="45"/>
      <c r="Y141" s="45"/>
      <c r="Z141" s="45"/>
      <c r="AA141" s="45"/>
      <c r="AB141" s="45"/>
      <c r="AH141" s="9"/>
    </row>
    <row r="142" spans="1:34" ht="15.75" customHeight="1">
      <c r="A142" s="88" t="s">
        <v>17</v>
      </c>
      <c r="B142" s="18" t="str">
        <f t="shared" si="2"/>
        <v/>
      </c>
      <c r="C142" s="62" t="s">
        <v>17</v>
      </c>
      <c r="D142" s="1" t="s">
        <v>17</v>
      </c>
      <c r="E142" s="65" t="s">
        <v>17</v>
      </c>
      <c r="F142" s="65" t="s">
        <v>17</v>
      </c>
      <c r="G142" s="18" t="str">
        <f t="shared" si="3"/>
        <v/>
      </c>
      <c r="H142" s="66" t="s">
        <v>91</v>
      </c>
      <c r="I142" s="15" t="str">
        <f t="shared" si="4"/>
        <v xml:space="preserve"> </v>
      </c>
      <c r="J142" s="18" t="str">
        <f t="shared" si="5"/>
        <v xml:space="preserve"> </v>
      </c>
      <c r="L142" s="8">
        <v>56</v>
      </c>
      <c r="M142" s="67">
        <v>0</v>
      </c>
      <c r="N142" s="67">
        <v>0</v>
      </c>
      <c r="O142" s="20"/>
      <c r="P142" s="45"/>
      <c r="Q142" s="47"/>
      <c r="R142" s="47"/>
      <c r="S142" s="47"/>
      <c r="T142" s="47"/>
      <c r="U142" s="47"/>
      <c r="V142" s="47"/>
      <c r="W142" s="47"/>
      <c r="X142" s="45"/>
      <c r="Y142" s="45"/>
      <c r="Z142" s="45"/>
      <c r="AA142" s="45"/>
      <c r="AB142" s="45"/>
      <c r="AH142" s="9"/>
    </row>
    <row r="143" spans="1:34" ht="15.75" customHeight="1">
      <c r="A143" s="88" t="s">
        <v>17</v>
      </c>
      <c r="B143" s="18" t="str">
        <f t="shared" si="2"/>
        <v/>
      </c>
      <c r="C143" s="62" t="s">
        <v>17</v>
      </c>
      <c r="D143" s="1" t="s">
        <v>17</v>
      </c>
      <c r="E143" s="65" t="s">
        <v>17</v>
      </c>
      <c r="F143" s="65" t="s">
        <v>17</v>
      </c>
      <c r="G143" s="18" t="str">
        <f t="shared" si="3"/>
        <v/>
      </c>
      <c r="H143" s="66" t="s">
        <v>91</v>
      </c>
      <c r="I143" s="15" t="str">
        <f t="shared" si="4"/>
        <v xml:space="preserve"> </v>
      </c>
      <c r="J143" s="18" t="str">
        <f t="shared" si="5"/>
        <v xml:space="preserve"> </v>
      </c>
      <c r="L143" s="8">
        <v>57</v>
      </c>
      <c r="M143" s="67">
        <v>0</v>
      </c>
      <c r="N143" s="67">
        <v>0</v>
      </c>
      <c r="O143" s="20"/>
      <c r="P143" s="58"/>
      <c r="Q143" s="55"/>
      <c r="R143" s="55"/>
      <c r="S143" s="55"/>
      <c r="T143" s="55"/>
      <c r="U143" s="55"/>
      <c r="V143" s="55"/>
      <c r="W143" s="55"/>
      <c r="X143" s="58"/>
      <c r="Y143" s="58"/>
      <c r="Z143" s="58"/>
      <c r="AA143" s="58"/>
      <c r="AB143" s="58"/>
      <c r="AH143" s="9"/>
    </row>
    <row r="144" spans="1:34" ht="15.75" customHeight="1">
      <c r="A144" s="88" t="s">
        <v>17</v>
      </c>
      <c r="B144" s="18" t="str">
        <f t="shared" si="2"/>
        <v/>
      </c>
      <c r="C144" s="62" t="s">
        <v>17</v>
      </c>
      <c r="D144" s="1" t="s">
        <v>17</v>
      </c>
      <c r="E144" s="65" t="s">
        <v>17</v>
      </c>
      <c r="F144" s="65" t="s">
        <v>17</v>
      </c>
      <c r="G144" s="18" t="str">
        <f t="shared" si="3"/>
        <v/>
      </c>
      <c r="H144" s="66" t="s">
        <v>91</v>
      </c>
      <c r="I144" s="15" t="str">
        <f t="shared" si="4"/>
        <v xml:space="preserve"> </v>
      </c>
      <c r="J144" s="18" t="str">
        <f t="shared" si="5"/>
        <v xml:space="preserve"> </v>
      </c>
      <c r="L144" s="8">
        <v>58</v>
      </c>
      <c r="M144" s="67">
        <v>0</v>
      </c>
      <c r="N144" s="67">
        <v>0</v>
      </c>
      <c r="O144" s="20"/>
      <c r="P144" s="58"/>
      <c r="Q144" s="55"/>
      <c r="R144" s="55"/>
      <c r="S144" s="55"/>
      <c r="T144" s="55"/>
      <c r="U144" s="55"/>
      <c r="V144" s="55"/>
      <c r="W144" s="55"/>
      <c r="X144" s="58"/>
      <c r="Y144" s="58"/>
      <c r="Z144" s="58"/>
      <c r="AA144" s="58"/>
      <c r="AB144" s="58"/>
      <c r="AH144" s="9"/>
    </row>
    <row r="145" spans="1:34" ht="15.75" customHeight="1">
      <c r="A145" s="88" t="s">
        <v>17</v>
      </c>
      <c r="B145" s="18" t="str">
        <f t="shared" si="2"/>
        <v/>
      </c>
      <c r="C145" s="62" t="s">
        <v>17</v>
      </c>
      <c r="D145" s="1" t="s">
        <v>17</v>
      </c>
      <c r="E145" s="65" t="s">
        <v>17</v>
      </c>
      <c r="F145" s="65" t="s">
        <v>17</v>
      </c>
      <c r="G145" s="18" t="str">
        <f t="shared" si="3"/>
        <v/>
      </c>
      <c r="H145" s="66" t="s">
        <v>91</v>
      </c>
      <c r="I145" s="15" t="str">
        <f t="shared" si="4"/>
        <v xml:space="preserve"> </v>
      </c>
      <c r="J145" s="18" t="str">
        <f t="shared" si="5"/>
        <v xml:space="preserve"> </v>
      </c>
      <c r="L145" s="8">
        <v>59</v>
      </c>
      <c r="M145" s="67">
        <v>0</v>
      </c>
      <c r="N145" s="67">
        <v>0</v>
      </c>
      <c r="O145" s="20"/>
      <c r="P145" s="58"/>
      <c r="Q145" s="55"/>
      <c r="R145" s="55"/>
      <c r="S145" s="55"/>
      <c r="T145" s="55"/>
      <c r="U145" s="55"/>
      <c r="V145" s="55"/>
      <c r="W145" s="55"/>
      <c r="X145" s="58"/>
      <c r="Y145" s="58"/>
      <c r="Z145" s="58"/>
      <c r="AA145" s="58"/>
      <c r="AB145" s="58"/>
      <c r="AH145" s="1"/>
    </row>
    <row r="146" spans="1:34" ht="15.75" customHeight="1">
      <c r="A146" s="88" t="s">
        <v>17</v>
      </c>
      <c r="B146" s="18" t="str">
        <f t="shared" si="2"/>
        <v/>
      </c>
      <c r="C146" s="62" t="s">
        <v>17</v>
      </c>
      <c r="D146" s="1" t="s">
        <v>17</v>
      </c>
      <c r="E146" s="65" t="s">
        <v>17</v>
      </c>
      <c r="F146" s="65" t="s">
        <v>17</v>
      </c>
      <c r="G146" s="18" t="str">
        <f t="shared" si="3"/>
        <v/>
      </c>
      <c r="H146" s="66" t="s">
        <v>91</v>
      </c>
      <c r="I146" s="15" t="str">
        <f t="shared" si="4"/>
        <v xml:space="preserve"> </v>
      </c>
      <c r="J146" s="18" t="str">
        <f t="shared" si="5"/>
        <v xml:space="preserve"> </v>
      </c>
      <c r="L146" s="8">
        <v>60</v>
      </c>
      <c r="M146" s="67">
        <v>0</v>
      </c>
      <c r="N146" s="67">
        <v>0</v>
      </c>
      <c r="O146" s="20"/>
      <c r="P146" s="58"/>
      <c r="Q146" s="55"/>
      <c r="R146" s="55"/>
      <c r="S146" s="55"/>
      <c r="T146" s="55"/>
      <c r="U146" s="55"/>
      <c r="V146" s="55"/>
      <c r="W146" s="55"/>
      <c r="X146" s="58"/>
      <c r="Y146" s="58"/>
      <c r="Z146" s="58"/>
      <c r="AA146" s="58"/>
      <c r="AB146" s="58"/>
      <c r="AH146" s="1"/>
    </row>
    <row r="147" spans="1:34" ht="15.75" customHeight="1">
      <c r="A147" s="88" t="s">
        <v>17</v>
      </c>
      <c r="B147" s="18" t="str">
        <f t="shared" si="2"/>
        <v/>
      </c>
      <c r="C147" s="62" t="s">
        <v>17</v>
      </c>
      <c r="D147" s="1" t="s">
        <v>17</v>
      </c>
      <c r="E147" s="65" t="s">
        <v>17</v>
      </c>
      <c r="F147" s="65" t="s">
        <v>17</v>
      </c>
      <c r="G147" s="18" t="str">
        <f t="shared" si="3"/>
        <v/>
      </c>
      <c r="H147" s="66" t="s">
        <v>91</v>
      </c>
      <c r="I147" s="15" t="str">
        <f t="shared" si="4"/>
        <v xml:space="preserve"> </v>
      </c>
      <c r="J147" s="18" t="str">
        <f t="shared" si="5"/>
        <v xml:space="preserve"> </v>
      </c>
      <c r="L147" s="8">
        <v>61</v>
      </c>
      <c r="M147" s="67">
        <v>0</v>
      </c>
      <c r="N147" s="67">
        <v>0</v>
      </c>
      <c r="O147" s="20"/>
      <c r="P147" s="58"/>
      <c r="Q147" s="55"/>
      <c r="R147" s="55"/>
      <c r="S147" s="55"/>
      <c r="T147" s="55"/>
      <c r="U147" s="55"/>
      <c r="V147" s="55"/>
      <c r="W147" s="55"/>
      <c r="X147" s="58"/>
      <c r="Y147" s="58"/>
      <c r="Z147" s="58"/>
      <c r="AA147" s="58"/>
      <c r="AB147" s="58"/>
      <c r="AH147" s="1"/>
    </row>
    <row r="148" spans="1:34" ht="15.75" customHeight="1">
      <c r="A148" s="88" t="s">
        <v>17</v>
      </c>
      <c r="B148" s="18" t="str">
        <f t="shared" si="2"/>
        <v/>
      </c>
      <c r="C148" s="62" t="s">
        <v>17</v>
      </c>
      <c r="D148" s="1" t="s">
        <v>17</v>
      </c>
      <c r="E148" s="65" t="s">
        <v>17</v>
      </c>
      <c r="F148" s="65" t="s">
        <v>17</v>
      </c>
      <c r="G148" s="18" t="str">
        <f t="shared" si="3"/>
        <v/>
      </c>
      <c r="H148" s="66" t="s">
        <v>91</v>
      </c>
      <c r="I148" s="15" t="str">
        <f t="shared" si="4"/>
        <v xml:space="preserve"> </v>
      </c>
      <c r="J148" s="18" t="str">
        <f t="shared" si="5"/>
        <v xml:space="preserve"> </v>
      </c>
      <c r="L148" s="8">
        <v>62</v>
      </c>
      <c r="M148" s="67">
        <v>0</v>
      </c>
      <c r="N148" s="67">
        <v>0</v>
      </c>
      <c r="O148" s="20"/>
      <c r="P148" s="58"/>
      <c r="Q148" s="55"/>
      <c r="R148" s="55"/>
      <c r="S148" s="55"/>
      <c r="T148" s="55"/>
      <c r="U148" s="55"/>
      <c r="V148" s="55"/>
      <c r="W148" s="55"/>
      <c r="X148" s="58"/>
      <c r="Y148" s="58"/>
      <c r="Z148" s="58"/>
      <c r="AA148" s="58"/>
      <c r="AB148" s="58"/>
      <c r="AH148" s="1"/>
    </row>
    <row r="149" spans="1:34" ht="15.75" customHeight="1">
      <c r="A149" s="88" t="s">
        <v>17</v>
      </c>
      <c r="B149" s="18" t="str">
        <f t="shared" si="2"/>
        <v/>
      </c>
      <c r="C149" s="62" t="s">
        <v>17</v>
      </c>
      <c r="D149" s="1" t="s">
        <v>17</v>
      </c>
      <c r="E149" s="65" t="s">
        <v>17</v>
      </c>
      <c r="F149" s="65" t="s">
        <v>17</v>
      </c>
      <c r="G149" s="18" t="str">
        <f t="shared" si="3"/>
        <v/>
      </c>
      <c r="H149" s="66" t="s">
        <v>91</v>
      </c>
      <c r="I149" s="15" t="str">
        <f t="shared" si="4"/>
        <v xml:space="preserve"> </v>
      </c>
      <c r="J149" s="18" t="str">
        <f t="shared" si="5"/>
        <v xml:space="preserve"> </v>
      </c>
      <c r="L149" s="8">
        <v>63</v>
      </c>
      <c r="M149" s="67">
        <v>0</v>
      </c>
      <c r="N149" s="67">
        <v>0</v>
      </c>
      <c r="O149" s="20"/>
      <c r="P149" s="58"/>
      <c r="Q149" s="55"/>
      <c r="R149" s="55"/>
      <c r="S149" s="55"/>
      <c r="T149" s="55"/>
      <c r="U149" s="55"/>
      <c r="V149" s="55"/>
      <c r="W149" s="55"/>
      <c r="X149" s="58"/>
      <c r="Y149" s="58"/>
      <c r="Z149" s="58"/>
      <c r="AA149" s="58"/>
      <c r="AB149" s="58"/>
      <c r="AH149" s="1"/>
    </row>
    <row r="150" spans="1:34" ht="15.75" customHeight="1">
      <c r="A150" s="88" t="s">
        <v>17</v>
      </c>
      <c r="B150" s="18" t="str">
        <f t="shared" si="2"/>
        <v/>
      </c>
      <c r="C150" s="62" t="s">
        <v>17</v>
      </c>
      <c r="D150" s="1" t="s">
        <v>17</v>
      </c>
      <c r="E150" s="65" t="s">
        <v>17</v>
      </c>
      <c r="F150" s="65" t="s">
        <v>17</v>
      </c>
      <c r="G150" s="18" t="str">
        <f t="shared" si="3"/>
        <v/>
      </c>
      <c r="H150" s="66" t="s">
        <v>91</v>
      </c>
      <c r="I150" s="15" t="str">
        <f t="shared" si="4"/>
        <v xml:space="preserve"> </v>
      </c>
      <c r="J150" s="18" t="str">
        <f t="shared" si="5"/>
        <v xml:space="preserve"> </v>
      </c>
      <c r="L150" s="8">
        <v>64</v>
      </c>
      <c r="M150" s="67">
        <v>0</v>
      </c>
      <c r="N150" s="67">
        <v>0</v>
      </c>
      <c r="O150" s="20"/>
      <c r="P150" s="58"/>
      <c r="Q150" s="55"/>
      <c r="R150" s="55"/>
      <c r="S150" s="55"/>
      <c r="T150" s="55"/>
      <c r="U150" s="55"/>
      <c r="V150" s="55"/>
      <c r="W150" s="55"/>
      <c r="X150" s="58"/>
      <c r="Y150" s="58"/>
      <c r="Z150" s="58"/>
      <c r="AA150" s="58"/>
      <c r="AB150" s="58"/>
      <c r="AH150" s="1"/>
    </row>
    <row r="151" spans="1:34" ht="15.75" customHeight="1">
      <c r="A151" s="88" t="s">
        <v>17</v>
      </c>
      <c r="B151" s="18" t="str">
        <f t="shared" si="2"/>
        <v/>
      </c>
      <c r="C151" s="62" t="s">
        <v>17</v>
      </c>
      <c r="D151" s="1" t="s">
        <v>17</v>
      </c>
      <c r="E151" s="65" t="s">
        <v>17</v>
      </c>
      <c r="F151" s="65" t="s">
        <v>17</v>
      </c>
      <c r="G151" s="18" t="str">
        <f t="shared" si="3"/>
        <v/>
      </c>
      <c r="H151" s="66" t="s">
        <v>91</v>
      </c>
      <c r="I151" s="15" t="str">
        <f t="shared" si="4"/>
        <v xml:space="preserve"> </v>
      </c>
      <c r="J151" s="18" t="str">
        <f t="shared" si="5"/>
        <v xml:space="preserve"> </v>
      </c>
      <c r="L151" s="8">
        <v>65</v>
      </c>
      <c r="M151" s="67">
        <v>0</v>
      </c>
      <c r="N151" s="67">
        <v>0</v>
      </c>
      <c r="O151" s="20"/>
      <c r="P151" s="58"/>
      <c r="Q151" s="55"/>
      <c r="R151" s="55"/>
      <c r="S151" s="55"/>
      <c r="T151" s="55"/>
      <c r="U151" s="55"/>
      <c r="V151" s="55"/>
      <c r="W151" s="55"/>
      <c r="X151" s="58"/>
      <c r="Y151" s="58"/>
      <c r="Z151" s="58"/>
      <c r="AA151" s="58"/>
      <c r="AB151" s="58"/>
      <c r="AH151" s="1"/>
    </row>
    <row r="152" spans="1:34" ht="15.75" customHeight="1">
      <c r="A152" s="88" t="s">
        <v>17</v>
      </c>
      <c r="B152" s="18" t="str">
        <f t="shared" si="2"/>
        <v/>
      </c>
      <c r="C152" s="62" t="s">
        <v>17</v>
      </c>
      <c r="D152" s="1" t="s">
        <v>17</v>
      </c>
      <c r="E152" s="65" t="s">
        <v>17</v>
      </c>
      <c r="F152" s="65" t="s">
        <v>17</v>
      </c>
      <c r="G152" s="18" t="str">
        <f t="shared" ref="G152:G196" si="6">IF(AND(M152&gt;0),0,IF(AND(N152&gt;0),1,""))</f>
        <v/>
      </c>
      <c r="H152" s="66" t="s">
        <v>91</v>
      </c>
      <c r="I152" s="15" t="str">
        <f t="shared" si="4"/>
        <v xml:space="preserve"> </v>
      </c>
      <c r="J152" s="18" t="str">
        <f t="shared" si="5"/>
        <v xml:space="preserve"> </v>
      </c>
      <c r="L152" s="8">
        <v>66</v>
      </c>
      <c r="M152" s="67">
        <v>0</v>
      </c>
      <c r="N152" s="67">
        <v>0</v>
      </c>
      <c r="O152" s="20"/>
      <c r="P152" s="58"/>
      <c r="Q152" s="55"/>
      <c r="R152" s="55"/>
      <c r="S152" s="55"/>
      <c r="T152" s="55"/>
      <c r="U152" s="55"/>
      <c r="V152" s="55"/>
      <c r="W152" s="55"/>
      <c r="X152" s="58"/>
      <c r="Y152" s="58"/>
      <c r="Z152" s="58"/>
      <c r="AA152" s="58"/>
      <c r="AB152" s="58"/>
      <c r="AH152" s="1"/>
    </row>
    <row r="153" spans="1:34" ht="15.75" customHeight="1">
      <c r="A153" s="88" t="s">
        <v>17</v>
      </c>
      <c r="B153" s="18" t="str">
        <f t="shared" si="2"/>
        <v/>
      </c>
      <c r="C153" s="62" t="s">
        <v>17</v>
      </c>
      <c r="D153" s="1" t="s">
        <v>17</v>
      </c>
      <c r="E153" s="65" t="s">
        <v>17</v>
      </c>
      <c r="F153" s="65" t="s">
        <v>17</v>
      </c>
      <c r="G153" s="18" t="str">
        <f t="shared" si="6"/>
        <v/>
      </c>
      <c r="H153" s="66" t="s">
        <v>91</v>
      </c>
      <c r="I153" s="15" t="str">
        <f t="shared" si="4"/>
        <v xml:space="preserve"> </v>
      </c>
      <c r="J153" s="18" t="str">
        <f t="shared" si="5"/>
        <v xml:space="preserve"> </v>
      </c>
      <c r="L153" s="8">
        <v>67</v>
      </c>
      <c r="M153" s="67">
        <v>0</v>
      </c>
      <c r="N153" s="67">
        <v>0</v>
      </c>
      <c r="O153" s="20"/>
      <c r="P153" s="58"/>
      <c r="Q153" s="55"/>
      <c r="R153" s="55"/>
      <c r="S153" s="55"/>
      <c r="T153" s="55"/>
      <c r="U153" s="55"/>
      <c r="V153" s="55"/>
      <c r="W153" s="55"/>
      <c r="X153" s="58"/>
      <c r="Y153" s="58"/>
      <c r="Z153" s="58"/>
      <c r="AA153" s="58"/>
      <c r="AB153" s="58"/>
      <c r="AH153" s="1"/>
    </row>
    <row r="154" spans="1:34" ht="15.75" customHeight="1">
      <c r="A154" s="88" t="s">
        <v>17</v>
      </c>
      <c r="B154" s="18" t="str">
        <f t="shared" si="2"/>
        <v/>
      </c>
      <c r="C154" s="62" t="s">
        <v>17</v>
      </c>
      <c r="D154" s="1" t="s">
        <v>17</v>
      </c>
      <c r="E154" s="65" t="s">
        <v>17</v>
      </c>
      <c r="F154" s="65" t="s">
        <v>17</v>
      </c>
      <c r="G154" s="18" t="str">
        <f t="shared" si="6"/>
        <v/>
      </c>
      <c r="H154" s="66" t="s">
        <v>91</v>
      </c>
      <c r="I154" s="15" t="str">
        <f t="shared" si="4"/>
        <v xml:space="preserve"> </v>
      </c>
      <c r="J154" s="18" t="str">
        <f t="shared" si="5"/>
        <v xml:space="preserve"> </v>
      </c>
      <c r="L154" s="8">
        <v>68</v>
      </c>
      <c r="M154" s="67">
        <v>0</v>
      </c>
      <c r="N154" s="67">
        <v>0</v>
      </c>
      <c r="O154" s="20"/>
      <c r="P154" s="58"/>
      <c r="Q154" s="55"/>
      <c r="R154" s="55"/>
      <c r="S154" s="55"/>
      <c r="T154" s="55"/>
      <c r="U154" s="55"/>
      <c r="V154" s="55"/>
      <c r="W154" s="55"/>
      <c r="X154" s="58"/>
      <c r="Y154" s="58"/>
      <c r="Z154" s="58"/>
      <c r="AA154" s="58"/>
      <c r="AB154" s="58"/>
      <c r="AH154" s="1"/>
    </row>
    <row r="155" spans="1:34" ht="15.75" customHeight="1">
      <c r="A155" s="88" t="s">
        <v>17</v>
      </c>
      <c r="B155" s="18" t="str">
        <f t="shared" si="2"/>
        <v/>
      </c>
      <c r="C155" s="62" t="s">
        <v>17</v>
      </c>
      <c r="D155" s="1" t="s">
        <v>17</v>
      </c>
      <c r="E155" s="65" t="s">
        <v>17</v>
      </c>
      <c r="F155" s="65" t="s">
        <v>17</v>
      </c>
      <c r="G155" s="18" t="str">
        <f t="shared" si="6"/>
        <v/>
      </c>
      <c r="H155" s="66" t="s">
        <v>91</v>
      </c>
      <c r="I155" s="15" t="str">
        <f t="shared" si="4"/>
        <v xml:space="preserve"> </v>
      </c>
      <c r="J155" s="18" t="str">
        <f t="shared" si="5"/>
        <v xml:space="preserve"> </v>
      </c>
      <c r="L155" s="8">
        <v>69</v>
      </c>
      <c r="M155" s="67">
        <v>0</v>
      </c>
      <c r="N155" s="67">
        <v>0</v>
      </c>
      <c r="O155" s="20"/>
      <c r="P155" s="58"/>
      <c r="Q155" s="55"/>
      <c r="R155" s="55"/>
      <c r="S155" s="55"/>
      <c r="T155" s="55"/>
      <c r="U155" s="55"/>
      <c r="V155" s="55"/>
      <c r="W155" s="55"/>
      <c r="X155" s="58"/>
      <c r="Y155" s="58"/>
      <c r="Z155" s="58"/>
      <c r="AA155" s="58"/>
      <c r="AB155" s="58"/>
      <c r="AH155" s="1"/>
    </row>
    <row r="156" spans="1:34" ht="15.75" customHeight="1">
      <c r="A156" s="88" t="s">
        <v>17</v>
      </c>
      <c r="B156" s="18" t="str">
        <f t="shared" ref="B156:B200" si="7">IF(C156=" ","",IF(C156=$L$9,B155,B155+1))</f>
        <v/>
      </c>
      <c r="C156" s="62" t="s">
        <v>17</v>
      </c>
      <c r="D156" s="1" t="s">
        <v>17</v>
      </c>
      <c r="E156" s="65" t="s">
        <v>17</v>
      </c>
      <c r="F156" s="65" t="s">
        <v>17</v>
      </c>
      <c r="G156" s="18" t="str">
        <f t="shared" si="6"/>
        <v/>
      </c>
      <c r="H156" s="66" t="s">
        <v>91</v>
      </c>
      <c r="I156" s="15" t="str">
        <f t="shared" si="4"/>
        <v xml:space="preserve"> </v>
      </c>
      <c r="J156" s="18" t="str">
        <f t="shared" ref="J156:J200" si="8">IF(AND(M152&gt;0,M152&lt;999),M152,IF(AND(N152&gt;0,N152&lt;999),N152," "))</f>
        <v xml:space="preserve"> </v>
      </c>
      <c r="L156" s="8">
        <v>70</v>
      </c>
      <c r="M156" s="67">
        <v>0</v>
      </c>
      <c r="N156" s="67">
        <v>0</v>
      </c>
      <c r="O156" s="20"/>
      <c r="P156" s="58"/>
      <c r="Q156" s="55"/>
      <c r="R156" s="55"/>
      <c r="S156" s="55"/>
      <c r="T156" s="55"/>
      <c r="U156" s="55"/>
      <c r="V156" s="55"/>
      <c r="W156" s="55"/>
      <c r="X156" s="58"/>
      <c r="Y156" s="58"/>
      <c r="Z156" s="58"/>
      <c r="AA156" s="58"/>
      <c r="AB156" s="58"/>
      <c r="AH156" s="1"/>
    </row>
    <row r="157" spans="1:34" ht="15.75" customHeight="1">
      <c r="A157" s="88" t="s">
        <v>17</v>
      </c>
      <c r="B157" s="18" t="str">
        <f t="shared" si="7"/>
        <v/>
      </c>
      <c r="C157" s="62" t="s">
        <v>17</v>
      </c>
      <c r="D157" s="1" t="s">
        <v>17</v>
      </c>
      <c r="E157" s="65" t="s">
        <v>17</v>
      </c>
      <c r="F157" s="65" t="s">
        <v>17</v>
      </c>
      <c r="G157" s="18" t="str">
        <f t="shared" si="6"/>
        <v/>
      </c>
      <c r="H157" s="66" t="s">
        <v>91</v>
      </c>
      <c r="I157" s="15" t="str">
        <f t="shared" ref="I157:I200" si="9">IFERROR(IF(IF(ISERROR(H157-H156),"",H157-H156)&lt;0,"",H157-H156)," ")</f>
        <v xml:space="preserve"> </v>
      </c>
      <c r="J157" s="18" t="str">
        <f t="shared" si="8"/>
        <v xml:space="preserve"> </v>
      </c>
      <c r="L157" s="8">
        <v>71</v>
      </c>
      <c r="M157" s="67">
        <v>0</v>
      </c>
      <c r="N157" s="67">
        <v>0</v>
      </c>
      <c r="O157" s="20"/>
      <c r="P157" s="58"/>
      <c r="Q157" s="55"/>
      <c r="R157" s="55"/>
      <c r="S157" s="55"/>
      <c r="T157" s="55"/>
      <c r="U157" s="55"/>
      <c r="V157" s="55"/>
      <c r="W157" s="55"/>
      <c r="X157" s="58"/>
      <c r="Y157" s="58"/>
      <c r="Z157" s="58"/>
      <c r="AA157" s="58"/>
      <c r="AB157" s="58"/>
      <c r="AH157" s="1"/>
    </row>
    <row r="158" spans="1:34" ht="15.75" customHeight="1">
      <c r="A158" s="88" t="s">
        <v>17</v>
      </c>
      <c r="B158" s="18" t="str">
        <f t="shared" si="7"/>
        <v/>
      </c>
      <c r="C158" s="62" t="s">
        <v>17</v>
      </c>
      <c r="D158" s="1" t="s">
        <v>17</v>
      </c>
      <c r="E158" s="65" t="s">
        <v>17</v>
      </c>
      <c r="F158" s="65" t="s">
        <v>17</v>
      </c>
      <c r="G158" s="18" t="str">
        <f t="shared" si="6"/>
        <v/>
      </c>
      <c r="H158" s="66" t="s">
        <v>91</v>
      </c>
      <c r="I158" s="15" t="str">
        <f t="shared" si="9"/>
        <v xml:space="preserve"> </v>
      </c>
      <c r="J158" s="18" t="str">
        <f t="shared" si="8"/>
        <v xml:space="preserve"> </v>
      </c>
      <c r="L158" s="8">
        <v>72</v>
      </c>
      <c r="M158" s="67">
        <v>0</v>
      </c>
      <c r="N158" s="67">
        <v>0</v>
      </c>
      <c r="O158" s="20"/>
      <c r="P158" s="58"/>
      <c r="Q158" s="55"/>
      <c r="R158" s="55"/>
      <c r="S158" s="55"/>
      <c r="T158" s="55"/>
      <c r="U158" s="55"/>
      <c r="V158" s="55"/>
      <c r="W158" s="55"/>
      <c r="X158" s="58"/>
      <c r="Y158" s="58"/>
      <c r="Z158" s="58"/>
      <c r="AA158" s="58"/>
      <c r="AB158" s="58"/>
      <c r="AH158" s="1"/>
    </row>
    <row r="159" spans="1:34" ht="15.75" customHeight="1">
      <c r="A159" s="88" t="s">
        <v>17</v>
      </c>
      <c r="B159" s="18" t="str">
        <f t="shared" si="7"/>
        <v/>
      </c>
      <c r="C159" s="62" t="s">
        <v>17</v>
      </c>
      <c r="D159" s="1" t="s">
        <v>17</v>
      </c>
      <c r="E159" s="65" t="s">
        <v>17</v>
      </c>
      <c r="F159" s="65" t="s">
        <v>17</v>
      </c>
      <c r="G159" s="18" t="str">
        <f t="shared" si="6"/>
        <v/>
      </c>
      <c r="H159" s="66" t="s">
        <v>91</v>
      </c>
      <c r="I159" s="15" t="str">
        <f t="shared" si="9"/>
        <v xml:space="preserve"> </v>
      </c>
      <c r="J159" s="18" t="str">
        <f t="shared" si="8"/>
        <v xml:space="preserve"> </v>
      </c>
      <c r="L159" s="8">
        <v>73</v>
      </c>
      <c r="M159" s="67">
        <v>0</v>
      </c>
      <c r="N159" s="67">
        <v>0</v>
      </c>
      <c r="O159" s="20"/>
      <c r="P159" s="58"/>
      <c r="Q159" s="55"/>
      <c r="R159" s="55"/>
      <c r="S159" s="55"/>
      <c r="T159" s="55"/>
      <c r="U159" s="55"/>
      <c r="V159" s="55"/>
      <c r="W159" s="55"/>
      <c r="X159" s="58"/>
      <c r="Y159" s="58"/>
      <c r="Z159" s="58"/>
      <c r="AA159" s="58"/>
      <c r="AB159" s="58"/>
      <c r="AH159" s="1"/>
    </row>
    <row r="160" spans="1:34" ht="15.75" customHeight="1">
      <c r="A160" s="88" t="s">
        <v>17</v>
      </c>
      <c r="B160" s="18" t="str">
        <f t="shared" si="7"/>
        <v/>
      </c>
      <c r="C160" s="62" t="s">
        <v>17</v>
      </c>
      <c r="D160" s="1" t="s">
        <v>17</v>
      </c>
      <c r="E160" s="65" t="s">
        <v>17</v>
      </c>
      <c r="F160" s="65" t="s">
        <v>17</v>
      </c>
      <c r="G160" s="18" t="str">
        <f t="shared" si="6"/>
        <v/>
      </c>
      <c r="H160" s="66" t="s">
        <v>91</v>
      </c>
      <c r="I160" s="15" t="str">
        <f t="shared" si="9"/>
        <v xml:space="preserve"> </v>
      </c>
      <c r="J160" s="18" t="str">
        <f t="shared" si="8"/>
        <v xml:space="preserve"> </v>
      </c>
      <c r="L160" s="8">
        <v>74</v>
      </c>
      <c r="M160" s="67">
        <v>0</v>
      </c>
      <c r="N160" s="67">
        <v>0</v>
      </c>
      <c r="O160" s="20"/>
      <c r="P160" s="58"/>
      <c r="Q160" s="55"/>
      <c r="R160" s="55"/>
      <c r="S160" s="55"/>
      <c r="T160" s="55"/>
      <c r="U160" s="55"/>
      <c r="V160" s="55"/>
      <c r="W160" s="55"/>
      <c r="X160" s="58"/>
      <c r="Y160" s="58"/>
      <c r="Z160" s="58"/>
      <c r="AA160" s="58"/>
      <c r="AB160" s="58"/>
      <c r="AH160" s="1"/>
    </row>
    <row r="161" spans="1:34" ht="15.75" customHeight="1">
      <c r="A161" s="88" t="s">
        <v>17</v>
      </c>
      <c r="B161" s="18" t="str">
        <f t="shared" si="7"/>
        <v/>
      </c>
      <c r="C161" s="62" t="s">
        <v>17</v>
      </c>
      <c r="D161" s="1" t="s">
        <v>17</v>
      </c>
      <c r="E161" s="65" t="s">
        <v>17</v>
      </c>
      <c r="F161" s="65" t="s">
        <v>17</v>
      </c>
      <c r="G161" s="18" t="str">
        <f t="shared" si="6"/>
        <v/>
      </c>
      <c r="H161" s="66" t="s">
        <v>91</v>
      </c>
      <c r="I161" s="15" t="str">
        <f t="shared" si="9"/>
        <v xml:space="preserve"> </v>
      </c>
      <c r="J161" s="18" t="str">
        <f t="shared" si="8"/>
        <v xml:space="preserve"> </v>
      </c>
      <c r="L161" s="8">
        <v>75</v>
      </c>
      <c r="M161" s="67">
        <v>0</v>
      </c>
      <c r="N161" s="67">
        <v>0</v>
      </c>
      <c r="O161" s="20"/>
      <c r="P161" s="58"/>
      <c r="Q161" s="55"/>
      <c r="R161" s="55"/>
      <c r="S161" s="55"/>
      <c r="T161" s="55"/>
      <c r="U161" s="55"/>
      <c r="V161" s="55"/>
      <c r="W161" s="55"/>
      <c r="X161" s="58"/>
      <c r="Y161" s="58"/>
      <c r="Z161" s="58"/>
      <c r="AA161" s="58"/>
      <c r="AB161" s="58"/>
      <c r="AH161" s="1"/>
    </row>
    <row r="162" spans="1:34" ht="15.75" customHeight="1">
      <c r="A162" s="88" t="s">
        <v>17</v>
      </c>
      <c r="B162" s="18" t="str">
        <f t="shared" si="7"/>
        <v/>
      </c>
      <c r="C162" s="62" t="s">
        <v>17</v>
      </c>
      <c r="D162" s="1" t="s">
        <v>17</v>
      </c>
      <c r="E162" s="65" t="s">
        <v>17</v>
      </c>
      <c r="F162" s="65" t="s">
        <v>17</v>
      </c>
      <c r="G162" s="18" t="str">
        <f t="shared" si="6"/>
        <v/>
      </c>
      <c r="H162" s="66" t="s">
        <v>91</v>
      </c>
      <c r="I162" s="15" t="str">
        <f t="shared" si="9"/>
        <v xml:space="preserve"> </v>
      </c>
      <c r="J162" s="18" t="str">
        <f t="shared" si="8"/>
        <v xml:space="preserve"> </v>
      </c>
      <c r="L162" s="8">
        <v>76</v>
      </c>
      <c r="M162" s="67">
        <v>0</v>
      </c>
      <c r="N162" s="67">
        <v>0</v>
      </c>
      <c r="O162" s="20"/>
      <c r="P162" s="58"/>
      <c r="Q162" s="55"/>
      <c r="R162" s="55"/>
      <c r="S162" s="55"/>
      <c r="T162" s="55"/>
      <c r="U162" s="55"/>
      <c r="V162" s="55"/>
      <c r="W162" s="55"/>
      <c r="X162" s="58"/>
      <c r="Y162" s="58"/>
      <c r="Z162" s="58"/>
      <c r="AA162" s="58"/>
      <c r="AB162" s="58"/>
      <c r="AH162" s="1"/>
    </row>
    <row r="163" spans="1:34" ht="15.75" customHeight="1">
      <c r="A163" s="88" t="s">
        <v>17</v>
      </c>
      <c r="B163" s="18" t="str">
        <f t="shared" si="7"/>
        <v/>
      </c>
      <c r="C163" s="62" t="s">
        <v>17</v>
      </c>
      <c r="D163" s="1" t="s">
        <v>17</v>
      </c>
      <c r="E163" s="65" t="s">
        <v>17</v>
      </c>
      <c r="F163" s="65" t="s">
        <v>17</v>
      </c>
      <c r="G163" s="18" t="str">
        <f t="shared" si="6"/>
        <v/>
      </c>
      <c r="H163" s="66" t="s">
        <v>91</v>
      </c>
      <c r="I163" s="15" t="str">
        <f t="shared" si="9"/>
        <v xml:space="preserve"> </v>
      </c>
      <c r="J163" s="18" t="str">
        <f t="shared" si="8"/>
        <v xml:space="preserve"> </v>
      </c>
      <c r="L163" s="8">
        <v>77</v>
      </c>
      <c r="M163" s="67">
        <v>0</v>
      </c>
      <c r="N163" s="67">
        <v>0</v>
      </c>
      <c r="O163" s="20"/>
      <c r="P163" s="58"/>
      <c r="Q163" s="55"/>
      <c r="R163" s="55"/>
      <c r="S163" s="55"/>
      <c r="T163" s="55"/>
      <c r="U163" s="55"/>
      <c r="V163" s="55"/>
      <c r="W163" s="55"/>
      <c r="X163" s="58"/>
      <c r="Y163" s="58"/>
      <c r="Z163" s="58"/>
      <c r="AA163" s="58"/>
      <c r="AB163" s="58"/>
      <c r="AH163" s="1"/>
    </row>
    <row r="164" spans="1:34" ht="15.75" customHeight="1">
      <c r="A164" s="88" t="s">
        <v>17</v>
      </c>
      <c r="B164" s="18" t="str">
        <f t="shared" si="7"/>
        <v/>
      </c>
      <c r="C164" s="62" t="s">
        <v>17</v>
      </c>
      <c r="D164" s="1" t="s">
        <v>17</v>
      </c>
      <c r="E164" s="65" t="s">
        <v>17</v>
      </c>
      <c r="F164" s="65" t="s">
        <v>17</v>
      </c>
      <c r="G164" s="18" t="str">
        <f t="shared" si="6"/>
        <v/>
      </c>
      <c r="H164" s="66" t="s">
        <v>91</v>
      </c>
      <c r="I164" s="15" t="str">
        <f t="shared" si="9"/>
        <v xml:space="preserve"> </v>
      </c>
      <c r="J164" s="18" t="str">
        <f t="shared" si="8"/>
        <v xml:space="preserve"> </v>
      </c>
      <c r="L164" s="8">
        <v>78</v>
      </c>
      <c r="M164" s="67">
        <v>0</v>
      </c>
      <c r="N164" s="67">
        <v>0</v>
      </c>
      <c r="O164" s="20"/>
      <c r="P164" s="58"/>
      <c r="Q164" s="55"/>
      <c r="R164" s="55"/>
      <c r="S164" s="55"/>
      <c r="T164" s="55"/>
      <c r="U164" s="55"/>
      <c r="V164" s="55"/>
      <c r="W164" s="55"/>
      <c r="X164" s="58"/>
      <c r="Y164" s="58"/>
      <c r="Z164" s="58"/>
      <c r="AA164" s="58"/>
      <c r="AB164" s="58"/>
      <c r="AH164" s="1"/>
    </row>
    <row r="165" spans="1:34" ht="15.75" customHeight="1">
      <c r="A165" s="88" t="s">
        <v>17</v>
      </c>
      <c r="B165" s="18" t="str">
        <f t="shared" si="7"/>
        <v/>
      </c>
      <c r="C165" s="62" t="s">
        <v>17</v>
      </c>
      <c r="D165" s="1" t="s">
        <v>17</v>
      </c>
      <c r="E165" s="65" t="s">
        <v>17</v>
      </c>
      <c r="F165" s="65" t="s">
        <v>17</v>
      </c>
      <c r="G165" s="18" t="str">
        <f t="shared" si="6"/>
        <v/>
      </c>
      <c r="H165" s="66" t="s">
        <v>91</v>
      </c>
      <c r="I165" s="15" t="str">
        <f t="shared" si="9"/>
        <v xml:space="preserve"> </v>
      </c>
      <c r="J165" s="18" t="str">
        <f t="shared" si="8"/>
        <v xml:space="preserve"> </v>
      </c>
      <c r="L165" s="8">
        <v>79</v>
      </c>
      <c r="M165" s="67">
        <v>0</v>
      </c>
      <c r="N165" s="67">
        <v>0</v>
      </c>
      <c r="O165" s="20"/>
      <c r="P165" s="58"/>
      <c r="Q165" s="55"/>
      <c r="R165" s="55"/>
      <c r="S165" s="55"/>
      <c r="T165" s="55"/>
      <c r="U165" s="55"/>
      <c r="V165" s="55"/>
      <c r="W165" s="55"/>
      <c r="X165" s="58"/>
      <c r="Y165" s="58"/>
      <c r="Z165" s="58"/>
      <c r="AA165" s="58"/>
      <c r="AB165" s="58"/>
      <c r="AH165" s="1"/>
    </row>
    <row r="166" spans="1:34" ht="15.75" customHeight="1">
      <c r="A166" s="88" t="s">
        <v>17</v>
      </c>
      <c r="B166" s="18" t="str">
        <f t="shared" si="7"/>
        <v/>
      </c>
      <c r="C166" s="62" t="s">
        <v>17</v>
      </c>
      <c r="D166" s="1" t="s">
        <v>17</v>
      </c>
      <c r="E166" s="65" t="s">
        <v>17</v>
      </c>
      <c r="F166" s="65" t="s">
        <v>17</v>
      </c>
      <c r="G166" s="18" t="str">
        <f t="shared" si="6"/>
        <v/>
      </c>
      <c r="H166" s="66" t="s">
        <v>91</v>
      </c>
      <c r="I166" s="15" t="str">
        <f t="shared" si="9"/>
        <v xml:space="preserve"> </v>
      </c>
      <c r="J166" s="18" t="str">
        <f t="shared" si="8"/>
        <v xml:space="preserve"> </v>
      </c>
      <c r="L166" s="8">
        <v>80</v>
      </c>
      <c r="M166" s="67">
        <v>0</v>
      </c>
      <c r="N166" s="67">
        <v>0</v>
      </c>
      <c r="O166" s="20"/>
      <c r="P166" s="58"/>
      <c r="Q166" s="55"/>
      <c r="R166" s="55"/>
      <c r="S166" s="55"/>
      <c r="T166" s="55"/>
      <c r="U166" s="55"/>
      <c r="V166" s="55"/>
      <c r="W166" s="55"/>
      <c r="X166" s="58"/>
      <c r="Y166" s="58"/>
      <c r="Z166" s="58"/>
      <c r="AA166" s="58"/>
      <c r="AB166" s="58"/>
      <c r="AH166" s="1"/>
    </row>
    <row r="167" spans="1:34" ht="15.75" customHeight="1">
      <c r="A167" s="88" t="s">
        <v>17</v>
      </c>
      <c r="B167" s="18" t="str">
        <f t="shared" si="7"/>
        <v/>
      </c>
      <c r="C167" s="62" t="s">
        <v>17</v>
      </c>
      <c r="D167" s="1" t="s">
        <v>17</v>
      </c>
      <c r="E167" s="65" t="s">
        <v>17</v>
      </c>
      <c r="F167" s="65" t="s">
        <v>17</v>
      </c>
      <c r="G167" s="18" t="str">
        <f t="shared" si="6"/>
        <v/>
      </c>
      <c r="H167" s="66" t="s">
        <v>91</v>
      </c>
      <c r="I167" s="15" t="str">
        <f t="shared" si="9"/>
        <v xml:space="preserve"> </v>
      </c>
      <c r="J167" s="18" t="str">
        <f t="shared" si="8"/>
        <v xml:space="preserve"> </v>
      </c>
      <c r="L167" s="8">
        <v>81</v>
      </c>
      <c r="M167" s="67">
        <v>0</v>
      </c>
      <c r="N167" s="67">
        <v>0</v>
      </c>
      <c r="O167" s="20"/>
      <c r="P167" s="58"/>
      <c r="Q167" s="55"/>
      <c r="R167" s="55"/>
      <c r="S167" s="55"/>
      <c r="T167" s="55"/>
      <c r="U167" s="55"/>
      <c r="V167" s="55"/>
      <c r="W167" s="55"/>
      <c r="X167" s="58"/>
      <c r="Y167" s="58"/>
      <c r="Z167" s="58"/>
      <c r="AA167" s="58"/>
      <c r="AB167" s="58"/>
      <c r="AH167" s="1"/>
    </row>
    <row r="168" spans="1:34" ht="15.75" customHeight="1">
      <c r="A168" s="88" t="s">
        <v>17</v>
      </c>
      <c r="B168" s="18" t="str">
        <f t="shared" si="7"/>
        <v/>
      </c>
      <c r="C168" s="62" t="s">
        <v>17</v>
      </c>
      <c r="D168" s="1" t="s">
        <v>17</v>
      </c>
      <c r="E168" s="65" t="s">
        <v>17</v>
      </c>
      <c r="F168" s="65" t="s">
        <v>17</v>
      </c>
      <c r="G168" s="18" t="str">
        <f t="shared" si="6"/>
        <v/>
      </c>
      <c r="H168" s="66" t="s">
        <v>91</v>
      </c>
      <c r="I168" s="15" t="str">
        <f t="shared" si="9"/>
        <v xml:space="preserve"> </v>
      </c>
      <c r="J168" s="18" t="str">
        <f t="shared" si="8"/>
        <v xml:space="preserve"> </v>
      </c>
      <c r="L168" s="8">
        <v>82</v>
      </c>
      <c r="M168" s="67">
        <v>0</v>
      </c>
      <c r="N168" s="67">
        <v>0</v>
      </c>
      <c r="O168" s="20"/>
      <c r="P168" s="58"/>
      <c r="Q168" s="55"/>
      <c r="R168" s="55"/>
      <c r="S168" s="55"/>
      <c r="T168" s="55"/>
      <c r="U168" s="55"/>
      <c r="V168" s="55"/>
      <c r="W168" s="55"/>
      <c r="X168" s="58"/>
      <c r="Y168" s="58"/>
      <c r="Z168" s="58"/>
      <c r="AA168" s="58"/>
      <c r="AB168" s="58"/>
      <c r="AH168" s="1"/>
    </row>
    <row r="169" spans="1:34" ht="15.75" customHeight="1">
      <c r="A169" s="88" t="s">
        <v>17</v>
      </c>
      <c r="B169" s="18" t="str">
        <f t="shared" si="7"/>
        <v/>
      </c>
      <c r="C169" s="62" t="s">
        <v>17</v>
      </c>
      <c r="D169" s="1" t="s">
        <v>17</v>
      </c>
      <c r="E169" s="65" t="s">
        <v>17</v>
      </c>
      <c r="F169" s="65" t="s">
        <v>17</v>
      </c>
      <c r="G169" s="18" t="str">
        <f t="shared" si="6"/>
        <v/>
      </c>
      <c r="H169" s="66" t="s">
        <v>91</v>
      </c>
      <c r="I169" s="15" t="str">
        <f t="shared" si="9"/>
        <v xml:space="preserve"> </v>
      </c>
      <c r="J169" s="18" t="str">
        <f t="shared" si="8"/>
        <v xml:space="preserve"> </v>
      </c>
      <c r="L169" s="8">
        <v>83</v>
      </c>
      <c r="M169" s="67">
        <v>0</v>
      </c>
      <c r="N169" s="67">
        <v>0</v>
      </c>
      <c r="O169" s="20"/>
      <c r="P169" s="58"/>
      <c r="Q169" s="55"/>
      <c r="R169" s="55"/>
      <c r="S169" s="55"/>
      <c r="T169" s="55"/>
      <c r="U169" s="55"/>
      <c r="V169" s="55"/>
      <c r="W169" s="55"/>
      <c r="X169" s="58"/>
      <c r="Y169" s="58"/>
      <c r="Z169" s="58"/>
      <c r="AA169" s="58"/>
      <c r="AB169" s="58"/>
      <c r="AH169" s="1"/>
    </row>
    <row r="170" spans="1:34" ht="15.75" customHeight="1">
      <c r="A170" s="88" t="s">
        <v>17</v>
      </c>
      <c r="B170" s="18" t="str">
        <f t="shared" si="7"/>
        <v/>
      </c>
      <c r="C170" s="62" t="s">
        <v>17</v>
      </c>
      <c r="D170" s="1" t="s">
        <v>17</v>
      </c>
      <c r="E170" s="65" t="s">
        <v>17</v>
      </c>
      <c r="F170" s="65" t="s">
        <v>17</v>
      </c>
      <c r="G170" s="18" t="str">
        <f t="shared" si="6"/>
        <v/>
      </c>
      <c r="H170" s="66" t="s">
        <v>91</v>
      </c>
      <c r="I170" s="15" t="str">
        <f t="shared" si="9"/>
        <v xml:space="preserve"> </v>
      </c>
      <c r="J170" s="18" t="str">
        <f t="shared" si="8"/>
        <v xml:space="preserve"> </v>
      </c>
      <c r="L170" s="8">
        <v>84</v>
      </c>
      <c r="M170" s="67">
        <v>0</v>
      </c>
      <c r="N170" s="67">
        <v>0</v>
      </c>
      <c r="O170" s="20"/>
      <c r="P170" s="58"/>
      <c r="Q170" s="55"/>
      <c r="R170" s="55"/>
      <c r="S170" s="55"/>
      <c r="T170" s="55"/>
      <c r="U170" s="55"/>
      <c r="V170" s="55"/>
      <c r="W170" s="55"/>
      <c r="X170" s="58"/>
      <c r="Y170" s="58"/>
      <c r="Z170" s="58"/>
      <c r="AA170" s="58"/>
      <c r="AB170" s="58"/>
      <c r="AH170" s="1"/>
    </row>
    <row r="171" spans="1:34" ht="15.75" customHeight="1">
      <c r="A171" s="88" t="s">
        <v>17</v>
      </c>
      <c r="B171" s="18" t="str">
        <f t="shared" si="7"/>
        <v/>
      </c>
      <c r="C171" s="62" t="s">
        <v>17</v>
      </c>
      <c r="D171" s="1" t="s">
        <v>17</v>
      </c>
      <c r="E171" s="65" t="s">
        <v>17</v>
      </c>
      <c r="F171" s="65" t="s">
        <v>17</v>
      </c>
      <c r="G171" s="18" t="str">
        <f t="shared" si="6"/>
        <v/>
      </c>
      <c r="H171" s="66" t="s">
        <v>91</v>
      </c>
      <c r="I171" s="15" t="str">
        <f t="shared" si="9"/>
        <v xml:space="preserve"> </v>
      </c>
      <c r="J171" s="18" t="str">
        <f t="shared" si="8"/>
        <v xml:space="preserve"> </v>
      </c>
      <c r="L171" s="8">
        <v>85</v>
      </c>
      <c r="M171" s="67">
        <v>0</v>
      </c>
      <c r="N171" s="67">
        <v>0</v>
      </c>
      <c r="O171" s="20"/>
      <c r="P171" s="58"/>
      <c r="Q171" s="55"/>
      <c r="R171" s="55"/>
      <c r="S171" s="55"/>
      <c r="T171" s="55"/>
      <c r="U171" s="55"/>
      <c r="V171" s="55"/>
      <c r="W171" s="55"/>
      <c r="X171" s="58"/>
      <c r="Y171" s="58"/>
      <c r="Z171" s="58"/>
      <c r="AA171" s="58"/>
      <c r="AB171" s="58"/>
      <c r="AH171" s="1"/>
    </row>
    <row r="172" spans="1:34" ht="15.75" customHeight="1">
      <c r="A172" s="88" t="s">
        <v>17</v>
      </c>
      <c r="B172" s="18" t="str">
        <f t="shared" si="7"/>
        <v/>
      </c>
      <c r="C172" s="62" t="s">
        <v>17</v>
      </c>
      <c r="D172" s="1" t="s">
        <v>17</v>
      </c>
      <c r="E172" s="65" t="s">
        <v>17</v>
      </c>
      <c r="F172" s="65" t="s">
        <v>17</v>
      </c>
      <c r="G172" s="18" t="str">
        <f t="shared" si="6"/>
        <v/>
      </c>
      <c r="H172" s="66" t="s">
        <v>91</v>
      </c>
      <c r="I172" s="15" t="str">
        <f t="shared" si="9"/>
        <v xml:space="preserve"> </v>
      </c>
      <c r="J172" s="18" t="str">
        <f t="shared" si="8"/>
        <v xml:space="preserve"> </v>
      </c>
      <c r="L172" s="8">
        <v>86</v>
      </c>
      <c r="M172" s="67">
        <v>0</v>
      </c>
      <c r="N172" s="67">
        <v>0</v>
      </c>
      <c r="O172" s="20"/>
      <c r="P172" s="58"/>
      <c r="Q172" s="55"/>
      <c r="R172" s="55"/>
      <c r="S172" s="55"/>
      <c r="T172" s="55"/>
      <c r="U172" s="55"/>
      <c r="V172" s="55"/>
      <c r="W172" s="55"/>
      <c r="X172" s="58"/>
      <c r="Y172" s="58"/>
      <c r="Z172" s="58"/>
      <c r="AA172" s="58"/>
      <c r="AB172" s="58"/>
      <c r="AH172" s="1"/>
    </row>
    <row r="173" spans="1:34" ht="15.75" customHeight="1">
      <c r="A173" s="88" t="s">
        <v>17</v>
      </c>
      <c r="B173" s="18" t="str">
        <f t="shared" si="7"/>
        <v/>
      </c>
      <c r="C173" s="62" t="s">
        <v>17</v>
      </c>
      <c r="D173" s="1" t="s">
        <v>17</v>
      </c>
      <c r="E173" s="65" t="s">
        <v>17</v>
      </c>
      <c r="F173" s="65" t="s">
        <v>17</v>
      </c>
      <c r="G173" s="18" t="str">
        <f t="shared" si="6"/>
        <v/>
      </c>
      <c r="H173" s="66" t="s">
        <v>91</v>
      </c>
      <c r="I173" s="15" t="str">
        <f t="shared" si="9"/>
        <v xml:space="preserve"> </v>
      </c>
      <c r="J173" s="18" t="str">
        <f t="shared" si="8"/>
        <v xml:space="preserve"> </v>
      </c>
      <c r="L173" s="8">
        <v>87</v>
      </c>
      <c r="M173" s="67">
        <v>0</v>
      </c>
      <c r="N173" s="67">
        <v>0</v>
      </c>
      <c r="O173" s="20"/>
      <c r="P173" s="58"/>
      <c r="Q173" s="55"/>
      <c r="R173" s="55"/>
      <c r="S173" s="55"/>
      <c r="T173" s="55"/>
      <c r="U173" s="55"/>
      <c r="V173" s="55"/>
      <c r="W173" s="55"/>
      <c r="X173" s="58"/>
      <c r="Y173" s="58"/>
      <c r="Z173" s="58"/>
      <c r="AA173" s="58"/>
      <c r="AB173" s="58"/>
      <c r="AH173" s="1"/>
    </row>
    <row r="174" spans="1:34" ht="15.75" customHeight="1">
      <c r="A174" s="88" t="s">
        <v>17</v>
      </c>
      <c r="B174" s="18" t="str">
        <f t="shared" si="7"/>
        <v/>
      </c>
      <c r="C174" s="62" t="s">
        <v>17</v>
      </c>
      <c r="D174" s="1" t="s">
        <v>17</v>
      </c>
      <c r="E174" s="65" t="s">
        <v>17</v>
      </c>
      <c r="F174" s="65" t="s">
        <v>17</v>
      </c>
      <c r="G174" s="18" t="str">
        <f t="shared" si="6"/>
        <v/>
      </c>
      <c r="H174" s="66" t="s">
        <v>91</v>
      </c>
      <c r="I174" s="15" t="str">
        <f t="shared" si="9"/>
        <v xml:space="preserve"> </v>
      </c>
      <c r="J174" s="18" t="str">
        <f t="shared" si="8"/>
        <v xml:space="preserve"> </v>
      </c>
      <c r="L174" s="8">
        <v>88</v>
      </c>
      <c r="M174" s="67">
        <v>0</v>
      </c>
      <c r="N174" s="67">
        <v>0</v>
      </c>
      <c r="O174" s="20"/>
      <c r="P174" s="58"/>
      <c r="Q174" s="55"/>
      <c r="R174" s="55"/>
      <c r="S174" s="55"/>
      <c r="T174" s="55"/>
      <c r="U174" s="55"/>
      <c r="V174" s="55"/>
      <c r="W174" s="55"/>
      <c r="X174" s="58"/>
      <c r="Y174" s="58"/>
      <c r="Z174" s="58"/>
      <c r="AA174" s="58"/>
      <c r="AB174" s="58"/>
      <c r="AH174" s="1"/>
    </row>
    <row r="175" spans="1:34" ht="15.75" customHeight="1">
      <c r="A175" s="88" t="s">
        <v>17</v>
      </c>
      <c r="B175" s="18" t="str">
        <f t="shared" si="7"/>
        <v/>
      </c>
      <c r="C175" s="62" t="s">
        <v>17</v>
      </c>
      <c r="D175" s="1" t="s">
        <v>17</v>
      </c>
      <c r="E175" s="65" t="s">
        <v>17</v>
      </c>
      <c r="F175" s="65" t="s">
        <v>17</v>
      </c>
      <c r="G175" s="18" t="str">
        <f t="shared" si="6"/>
        <v/>
      </c>
      <c r="H175" s="66" t="s">
        <v>91</v>
      </c>
      <c r="I175" s="15" t="str">
        <f t="shared" si="9"/>
        <v xml:space="preserve"> </v>
      </c>
      <c r="J175" s="18" t="str">
        <f t="shared" si="8"/>
        <v xml:space="preserve"> </v>
      </c>
      <c r="L175" s="8">
        <v>89</v>
      </c>
      <c r="M175" s="67">
        <v>0</v>
      </c>
      <c r="N175" s="67">
        <v>0</v>
      </c>
      <c r="O175" s="20"/>
      <c r="P175" s="58"/>
      <c r="Q175" s="55"/>
      <c r="R175" s="55"/>
      <c r="S175" s="55"/>
      <c r="T175" s="55"/>
      <c r="U175" s="55"/>
      <c r="V175" s="55"/>
      <c r="W175" s="55"/>
      <c r="X175" s="58"/>
      <c r="Y175" s="58"/>
      <c r="Z175" s="58"/>
      <c r="AA175" s="58"/>
      <c r="AB175" s="58"/>
      <c r="AH175" s="1"/>
    </row>
    <row r="176" spans="1:34" ht="15.75" customHeight="1">
      <c r="A176" s="88" t="s">
        <v>17</v>
      </c>
      <c r="B176" s="18" t="str">
        <f t="shared" si="7"/>
        <v/>
      </c>
      <c r="C176" s="62" t="s">
        <v>17</v>
      </c>
      <c r="D176" s="1" t="s">
        <v>17</v>
      </c>
      <c r="E176" s="65" t="s">
        <v>17</v>
      </c>
      <c r="F176" s="65" t="s">
        <v>17</v>
      </c>
      <c r="G176" s="18" t="str">
        <f t="shared" si="6"/>
        <v/>
      </c>
      <c r="H176" s="66" t="s">
        <v>91</v>
      </c>
      <c r="I176" s="15" t="str">
        <f t="shared" si="9"/>
        <v xml:space="preserve"> </v>
      </c>
      <c r="J176" s="18" t="str">
        <f t="shared" si="8"/>
        <v xml:space="preserve"> </v>
      </c>
      <c r="L176" s="8">
        <v>90</v>
      </c>
      <c r="M176" s="67">
        <v>0</v>
      </c>
      <c r="N176" s="67">
        <v>0</v>
      </c>
      <c r="O176" s="20"/>
      <c r="P176" s="58"/>
      <c r="Q176" s="55"/>
      <c r="R176" s="55"/>
      <c r="S176" s="55"/>
      <c r="T176" s="55"/>
      <c r="U176" s="55"/>
      <c r="V176" s="55"/>
      <c r="W176" s="55"/>
      <c r="X176" s="58"/>
      <c r="Y176" s="58"/>
      <c r="Z176" s="58"/>
      <c r="AA176" s="58"/>
      <c r="AB176" s="58"/>
      <c r="AH176" s="1"/>
    </row>
    <row r="177" spans="1:34" ht="15.75" customHeight="1">
      <c r="A177" s="88" t="s">
        <v>17</v>
      </c>
      <c r="B177" s="18" t="str">
        <f t="shared" si="7"/>
        <v/>
      </c>
      <c r="C177" s="62" t="s">
        <v>17</v>
      </c>
      <c r="D177" s="1" t="s">
        <v>17</v>
      </c>
      <c r="E177" s="65" t="s">
        <v>17</v>
      </c>
      <c r="F177" s="65" t="s">
        <v>17</v>
      </c>
      <c r="G177" s="18" t="str">
        <f t="shared" si="6"/>
        <v/>
      </c>
      <c r="H177" s="66" t="s">
        <v>91</v>
      </c>
      <c r="I177" s="15" t="str">
        <f t="shared" si="9"/>
        <v xml:space="preserve"> </v>
      </c>
      <c r="J177" s="18" t="str">
        <f t="shared" si="8"/>
        <v xml:space="preserve"> </v>
      </c>
      <c r="L177" s="8">
        <v>91</v>
      </c>
      <c r="M177" s="67">
        <v>0</v>
      </c>
      <c r="N177" s="67">
        <v>0</v>
      </c>
      <c r="O177" s="20"/>
      <c r="P177" s="58"/>
      <c r="Q177" s="55"/>
      <c r="R177" s="55"/>
      <c r="S177" s="55"/>
      <c r="T177" s="55"/>
      <c r="U177" s="55"/>
      <c r="V177" s="55"/>
      <c r="W177" s="55"/>
      <c r="X177" s="58"/>
      <c r="Y177" s="58"/>
      <c r="Z177" s="58"/>
      <c r="AA177" s="58"/>
      <c r="AB177" s="58"/>
      <c r="AH177" s="1"/>
    </row>
    <row r="178" spans="1:34" ht="15.75" customHeight="1">
      <c r="A178" s="88" t="s">
        <v>17</v>
      </c>
      <c r="B178" s="18" t="str">
        <f t="shared" si="7"/>
        <v/>
      </c>
      <c r="C178" s="62" t="s">
        <v>17</v>
      </c>
      <c r="D178" s="1" t="s">
        <v>17</v>
      </c>
      <c r="E178" s="65" t="s">
        <v>17</v>
      </c>
      <c r="F178" s="65" t="s">
        <v>17</v>
      </c>
      <c r="G178" s="18" t="str">
        <f t="shared" si="6"/>
        <v/>
      </c>
      <c r="H178" s="66" t="s">
        <v>91</v>
      </c>
      <c r="I178" s="15" t="str">
        <f t="shared" si="9"/>
        <v xml:space="preserve"> </v>
      </c>
      <c r="J178" s="18" t="str">
        <f t="shared" si="8"/>
        <v xml:space="preserve"> </v>
      </c>
      <c r="L178" s="8">
        <v>92</v>
      </c>
      <c r="M178" s="67">
        <v>0</v>
      </c>
      <c r="N178" s="67">
        <v>0</v>
      </c>
      <c r="O178" s="20"/>
      <c r="P178" s="58"/>
      <c r="Q178" s="55"/>
      <c r="R178" s="55"/>
      <c r="S178" s="55"/>
      <c r="T178" s="55"/>
      <c r="U178" s="55"/>
      <c r="V178" s="55"/>
      <c r="W178" s="55"/>
      <c r="X178" s="58"/>
      <c r="Y178" s="58"/>
      <c r="Z178" s="58"/>
      <c r="AA178" s="58"/>
      <c r="AB178" s="58"/>
      <c r="AH178" s="1"/>
    </row>
    <row r="179" spans="1:34" ht="15.75" customHeight="1">
      <c r="A179" s="88" t="s">
        <v>17</v>
      </c>
      <c r="B179" s="18" t="str">
        <f t="shared" si="7"/>
        <v/>
      </c>
      <c r="C179" s="62" t="s">
        <v>17</v>
      </c>
      <c r="D179" s="1" t="s">
        <v>17</v>
      </c>
      <c r="E179" s="65" t="s">
        <v>17</v>
      </c>
      <c r="F179" s="65" t="s">
        <v>17</v>
      </c>
      <c r="G179" s="18" t="str">
        <f t="shared" si="6"/>
        <v/>
      </c>
      <c r="H179" s="66" t="s">
        <v>91</v>
      </c>
      <c r="I179" s="15" t="str">
        <f t="shared" si="9"/>
        <v xml:space="preserve"> </v>
      </c>
      <c r="J179" s="18" t="str">
        <f t="shared" si="8"/>
        <v xml:space="preserve"> </v>
      </c>
      <c r="L179" s="8">
        <v>93</v>
      </c>
      <c r="M179" s="67">
        <v>0</v>
      </c>
      <c r="N179" s="67">
        <v>0</v>
      </c>
      <c r="O179" s="20"/>
      <c r="P179" s="58"/>
      <c r="Q179" s="55"/>
      <c r="R179" s="55"/>
      <c r="S179" s="55"/>
      <c r="T179" s="55"/>
      <c r="U179" s="55"/>
      <c r="V179" s="55"/>
      <c r="W179" s="55"/>
      <c r="X179" s="58"/>
      <c r="Y179" s="58"/>
      <c r="Z179" s="58"/>
      <c r="AA179" s="58"/>
      <c r="AB179" s="58"/>
      <c r="AH179" s="1"/>
    </row>
    <row r="180" spans="1:34" ht="15.75" customHeight="1">
      <c r="A180" s="88" t="s">
        <v>17</v>
      </c>
      <c r="B180" s="18" t="str">
        <f t="shared" si="7"/>
        <v/>
      </c>
      <c r="C180" s="62" t="s">
        <v>17</v>
      </c>
      <c r="D180" s="1" t="s">
        <v>17</v>
      </c>
      <c r="E180" s="65" t="s">
        <v>17</v>
      </c>
      <c r="F180" s="65" t="s">
        <v>17</v>
      </c>
      <c r="G180" s="18" t="str">
        <f t="shared" si="6"/>
        <v/>
      </c>
      <c r="H180" s="66" t="s">
        <v>91</v>
      </c>
      <c r="I180" s="15" t="str">
        <f t="shared" si="9"/>
        <v xml:space="preserve"> </v>
      </c>
      <c r="J180" s="18" t="str">
        <f t="shared" si="8"/>
        <v xml:space="preserve"> </v>
      </c>
      <c r="L180" s="8">
        <v>94</v>
      </c>
      <c r="M180" s="67">
        <v>0</v>
      </c>
      <c r="N180" s="67">
        <v>0</v>
      </c>
      <c r="O180" s="20"/>
      <c r="P180" s="58"/>
      <c r="Q180" s="55"/>
      <c r="R180" s="55"/>
      <c r="S180" s="55"/>
      <c r="T180" s="55"/>
      <c r="U180" s="55"/>
      <c r="V180" s="55"/>
      <c r="W180" s="55"/>
      <c r="X180" s="58"/>
      <c r="Y180" s="58"/>
      <c r="Z180" s="58"/>
      <c r="AA180" s="58"/>
      <c r="AB180" s="58"/>
      <c r="AH180" s="1"/>
    </row>
    <row r="181" spans="1:34" ht="15.75" customHeight="1">
      <c r="A181" s="88" t="s">
        <v>17</v>
      </c>
      <c r="B181" s="18" t="str">
        <f t="shared" si="7"/>
        <v/>
      </c>
      <c r="C181" s="62" t="s">
        <v>17</v>
      </c>
      <c r="D181" s="1" t="s">
        <v>17</v>
      </c>
      <c r="E181" s="65" t="s">
        <v>17</v>
      </c>
      <c r="F181" s="65" t="s">
        <v>17</v>
      </c>
      <c r="G181" s="18" t="str">
        <f t="shared" si="6"/>
        <v/>
      </c>
      <c r="H181" s="66" t="s">
        <v>91</v>
      </c>
      <c r="I181" s="15" t="str">
        <f t="shared" si="9"/>
        <v xml:space="preserve"> </v>
      </c>
      <c r="J181" s="18" t="str">
        <f t="shared" si="8"/>
        <v xml:space="preserve"> </v>
      </c>
      <c r="L181" s="8">
        <v>95</v>
      </c>
      <c r="M181" s="67">
        <v>0</v>
      </c>
      <c r="N181" s="67">
        <v>0</v>
      </c>
      <c r="O181" s="20"/>
      <c r="P181" s="58"/>
      <c r="Q181" s="55"/>
      <c r="R181" s="55"/>
      <c r="S181" s="55"/>
      <c r="T181" s="55"/>
      <c r="U181" s="55"/>
      <c r="V181" s="55"/>
      <c r="W181" s="55"/>
      <c r="X181" s="58"/>
      <c r="Y181" s="58"/>
      <c r="Z181" s="58"/>
      <c r="AA181" s="58"/>
      <c r="AB181" s="58"/>
      <c r="AH181" s="1"/>
    </row>
    <row r="182" spans="1:34" ht="15.75" customHeight="1">
      <c r="A182" s="88" t="s">
        <v>17</v>
      </c>
      <c r="B182" s="18" t="str">
        <f t="shared" si="7"/>
        <v/>
      </c>
      <c r="C182" s="62" t="s">
        <v>17</v>
      </c>
      <c r="D182" s="1" t="s">
        <v>17</v>
      </c>
      <c r="E182" s="65" t="s">
        <v>17</v>
      </c>
      <c r="F182" s="65" t="s">
        <v>17</v>
      </c>
      <c r="G182" s="18" t="str">
        <f t="shared" si="6"/>
        <v/>
      </c>
      <c r="H182" s="66" t="s">
        <v>91</v>
      </c>
      <c r="I182" s="15" t="str">
        <f t="shared" si="9"/>
        <v xml:space="preserve"> </v>
      </c>
      <c r="J182" s="18" t="str">
        <f t="shared" si="8"/>
        <v xml:space="preserve"> </v>
      </c>
      <c r="L182" s="8">
        <v>96</v>
      </c>
      <c r="M182" s="67">
        <v>0</v>
      </c>
      <c r="N182" s="67">
        <v>0</v>
      </c>
      <c r="O182" s="20"/>
      <c r="P182" s="58"/>
      <c r="Q182" s="55"/>
      <c r="R182" s="55"/>
      <c r="S182" s="55"/>
      <c r="T182" s="55"/>
      <c r="U182" s="55"/>
      <c r="V182" s="55"/>
      <c r="W182" s="55"/>
      <c r="X182" s="58"/>
      <c r="Y182" s="58"/>
      <c r="Z182" s="58"/>
      <c r="AA182" s="58"/>
      <c r="AB182" s="58"/>
      <c r="AH182" s="1"/>
    </row>
    <row r="183" spans="1:34" ht="15.75" customHeight="1">
      <c r="A183" s="88" t="s">
        <v>17</v>
      </c>
      <c r="B183" s="18" t="str">
        <f t="shared" si="7"/>
        <v/>
      </c>
      <c r="C183" s="62" t="s">
        <v>17</v>
      </c>
      <c r="D183" s="1" t="s">
        <v>17</v>
      </c>
      <c r="E183" s="65" t="s">
        <v>17</v>
      </c>
      <c r="F183" s="65" t="s">
        <v>17</v>
      </c>
      <c r="G183" s="18" t="str">
        <f t="shared" si="6"/>
        <v/>
      </c>
      <c r="H183" s="66" t="s">
        <v>91</v>
      </c>
      <c r="I183" s="15" t="str">
        <f t="shared" si="9"/>
        <v xml:space="preserve"> </v>
      </c>
      <c r="J183" s="18" t="str">
        <f t="shared" si="8"/>
        <v xml:space="preserve"> </v>
      </c>
      <c r="L183" s="8">
        <v>97</v>
      </c>
      <c r="M183" s="67">
        <v>0</v>
      </c>
      <c r="N183" s="67">
        <v>0</v>
      </c>
      <c r="O183" s="20"/>
      <c r="P183" s="58"/>
      <c r="Q183" s="55"/>
      <c r="R183" s="55"/>
      <c r="S183" s="55"/>
      <c r="T183" s="55"/>
      <c r="U183" s="55"/>
      <c r="V183" s="55"/>
      <c r="W183" s="55"/>
      <c r="X183" s="58"/>
      <c r="Y183" s="58"/>
      <c r="Z183" s="58"/>
      <c r="AA183" s="58"/>
      <c r="AB183" s="58"/>
      <c r="AH183" s="1"/>
    </row>
    <row r="184" spans="1:34" ht="15.75" customHeight="1">
      <c r="A184" s="88" t="s">
        <v>17</v>
      </c>
      <c r="B184" s="18" t="str">
        <f t="shared" si="7"/>
        <v/>
      </c>
      <c r="C184" s="62" t="s">
        <v>17</v>
      </c>
      <c r="D184" s="1" t="s">
        <v>17</v>
      </c>
      <c r="E184" s="65" t="s">
        <v>17</v>
      </c>
      <c r="F184" s="65" t="s">
        <v>17</v>
      </c>
      <c r="G184" s="18" t="str">
        <f t="shared" si="6"/>
        <v/>
      </c>
      <c r="H184" s="66" t="s">
        <v>91</v>
      </c>
      <c r="I184" s="15" t="str">
        <f t="shared" si="9"/>
        <v xml:space="preserve"> </v>
      </c>
      <c r="J184" s="18" t="str">
        <f t="shared" si="8"/>
        <v xml:space="preserve"> </v>
      </c>
      <c r="L184" s="8">
        <v>98</v>
      </c>
      <c r="M184" s="67">
        <v>0</v>
      </c>
      <c r="N184" s="67">
        <v>0</v>
      </c>
      <c r="O184" s="20"/>
      <c r="P184" s="58"/>
      <c r="Q184" s="55"/>
      <c r="R184" s="55"/>
      <c r="S184" s="55"/>
      <c r="T184" s="55"/>
      <c r="U184" s="55"/>
      <c r="V184" s="55"/>
      <c r="W184" s="55"/>
      <c r="X184" s="58"/>
      <c r="Y184" s="58"/>
      <c r="Z184" s="58"/>
      <c r="AA184" s="58"/>
      <c r="AB184" s="58"/>
      <c r="AH184" s="1"/>
    </row>
    <row r="185" spans="1:34" ht="15.75" customHeight="1">
      <c r="A185" s="88" t="s">
        <v>17</v>
      </c>
      <c r="B185" s="18" t="str">
        <f t="shared" si="7"/>
        <v/>
      </c>
      <c r="C185" s="62" t="s">
        <v>17</v>
      </c>
      <c r="D185" s="1" t="s">
        <v>17</v>
      </c>
      <c r="E185" s="65" t="s">
        <v>17</v>
      </c>
      <c r="F185" s="65" t="s">
        <v>17</v>
      </c>
      <c r="G185" s="18" t="str">
        <f t="shared" si="6"/>
        <v/>
      </c>
      <c r="H185" s="66" t="s">
        <v>91</v>
      </c>
      <c r="I185" s="15" t="str">
        <f t="shared" si="9"/>
        <v xml:space="preserve"> </v>
      </c>
      <c r="J185" s="18" t="str">
        <f t="shared" si="8"/>
        <v xml:space="preserve"> </v>
      </c>
      <c r="L185" s="8">
        <v>99</v>
      </c>
      <c r="M185" s="67">
        <v>0</v>
      </c>
      <c r="N185" s="67">
        <v>0</v>
      </c>
      <c r="O185" s="20"/>
      <c r="P185" s="58"/>
      <c r="Q185" s="55"/>
      <c r="R185" s="55"/>
      <c r="S185" s="55"/>
      <c r="T185" s="55"/>
      <c r="U185" s="55"/>
      <c r="V185" s="55"/>
      <c r="W185" s="55"/>
      <c r="X185" s="58"/>
      <c r="Y185" s="58"/>
      <c r="Z185" s="58"/>
      <c r="AA185" s="58"/>
      <c r="AB185" s="58"/>
      <c r="AH185" s="1"/>
    </row>
    <row r="186" spans="1:34" ht="15.75" customHeight="1">
      <c r="A186" s="88" t="s">
        <v>17</v>
      </c>
      <c r="B186" s="18" t="str">
        <f t="shared" si="7"/>
        <v/>
      </c>
      <c r="C186" s="62" t="s">
        <v>17</v>
      </c>
      <c r="D186" s="1" t="s">
        <v>17</v>
      </c>
      <c r="E186" s="65" t="s">
        <v>17</v>
      </c>
      <c r="F186" s="65" t="s">
        <v>17</v>
      </c>
      <c r="G186" s="18" t="str">
        <f t="shared" si="6"/>
        <v/>
      </c>
      <c r="H186" s="66" t="s">
        <v>91</v>
      </c>
      <c r="I186" s="15" t="str">
        <f t="shared" si="9"/>
        <v xml:space="preserve"> </v>
      </c>
      <c r="J186" s="18" t="str">
        <f t="shared" si="8"/>
        <v xml:space="preserve"> </v>
      </c>
      <c r="L186" s="8">
        <v>100</v>
      </c>
      <c r="M186" s="67">
        <v>0</v>
      </c>
      <c r="N186" s="67">
        <v>0</v>
      </c>
      <c r="O186" s="20"/>
      <c r="P186" s="58"/>
      <c r="Q186" s="55"/>
      <c r="R186" s="55"/>
      <c r="S186" s="55"/>
      <c r="T186" s="55"/>
      <c r="U186" s="55"/>
      <c r="V186" s="55"/>
      <c r="W186" s="55"/>
      <c r="X186" s="58"/>
      <c r="Y186" s="58"/>
      <c r="Z186" s="58"/>
      <c r="AA186" s="58"/>
      <c r="AB186" s="58"/>
      <c r="AH186" s="1"/>
    </row>
    <row r="187" spans="1:34" ht="15.75" customHeight="1">
      <c r="A187" s="88" t="s">
        <v>17</v>
      </c>
      <c r="B187" s="18" t="str">
        <f t="shared" si="7"/>
        <v/>
      </c>
      <c r="C187" s="62" t="s">
        <v>17</v>
      </c>
      <c r="D187" s="1" t="s">
        <v>17</v>
      </c>
      <c r="E187" s="65" t="s">
        <v>17</v>
      </c>
      <c r="F187" s="65" t="s">
        <v>17</v>
      </c>
      <c r="G187" s="18" t="str">
        <f t="shared" si="6"/>
        <v/>
      </c>
      <c r="H187" s="66" t="s">
        <v>91</v>
      </c>
      <c r="I187" s="15" t="str">
        <f t="shared" si="9"/>
        <v xml:space="preserve"> </v>
      </c>
      <c r="J187" s="18" t="str">
        <f t="shared" si="8"/>
        <v xml:space="preserve"> </v>
      </c>
      <c r="L187" s="8">
        <v>101</v>
      </c>
      <c r="M187" s="67">
        <v>0</v>
      </c>
      <c r="N187" s="67">
        <v>0</v>
      </c>
      <c r="O187" s="20"/>
      <c r="P187" s="58"/>
      <c r="Q187" s="55"/>
      <c r="R187" s="55"/>
      <c r="S187" s="55"/>
      <c r="T187" s="55"/>
      <c r="U187" s="55"/>
      <c r="V187" s="55"/>
      <c r="W187" s="55"/>
      <c r="X187" s="58"/>
      <c r="Y187" s="58"/>
      <c r="Z187" s="58"/>
      <c r="AA187" s="58"/>
      <c r="AB187" s="58"/>
      <c r="AH187" s="1"/>
    </row>
    <row r="188" spans="1:34" ht="15.75" customHeight="1">
      <c r="A188" s="88" t="s">
        <v>17</v>
      </c>
      <c r="B188" s="18" t="str">
        <f t="shared" si="7"/>
        <v/>
      </c>
      <c r="C188" s="62" t="s">
        <v>17</v>
      </c>
      <c r="D188" s="1" t="s">
        <v>17</v>
      </c>
      <c r="E188" s="65" t="s">
        <v>17</v>
      </c>
      <c r="F188" s="65" t="s">
        <v>17</v>
      </c>
      <c r="G188" s="18" t="str">
        <f t="shared" si="6"/>
        <v/>
      </c>
      <c r="H188" s="66" t="s">
        <v>91</v>
      </c>
      <c r="I188" s="15" t="str">
        <f t="shared" si="9"/>
        <v xml:space="preserve"> </v>
      </c>
      <c r="J188" s="18" t="str">
        <f t="shared" si="8"/>
        <v xml:space="preserve"> </v>
      </c>
      <c r="L188" s="8">
        <v>102</v>
      </c>
      <c r="M188" s="67">
        <v>0</v>
      </c>
      <c r="N188" s="67">
        <v>0</v>
      </c>
      <c r="O188" s="20"/>
      <c r="P188" s="58"/>
      <c r="Q188" s="55"/>
      <c r="R188" s="55"/>
      <c r="S188" s="55"/>
      <c r="T188" s="55"/>
      <c r="U188" s="55"/>
      <c r="V188" s="55"/>
      <c r="W188" s="55"/>
      <c r="X188" s="58"/>
      <c r="Y188" s="58"/>
      <c r="Z188" s="58"/>
      <c r="AA188" s="58"/>
      <c r="AB188" s="58"/>
      <c r="AH188" s="1"/>
    </row>
    <row r="189" spans="1:34" ht="15.75" customHeight="1">
      <c r="A189" s="88" t="s">
        <v>17</v>
      </c>
      <c r="B189" s="18" t="str">
        <f t="shared" si="7"/>
        <v/>
      </c>
      <c r="C189" s="62" t="s">
        <v>17</v>
      </c>
      <c r="D189" s="1" t="s">
        <v>17</v>
      </c>
      <c r="E189" s="65" t="s">
        <v>17</v>
      </c>
      <c r="F189" s="65" t="s">
        <v>17</v>
      </c>
      <c r="G189" s="18" t="str">
        <f t="shared" si="6"/>
        <v/>
      </c>
      <c r="H189" s="66" t="s">
        <v>91</v>
      </c>
      <c r="I189" s="15" t="str">
        <f t="shared" si="9"/>
        <v xml:space="preserve"> </v>
      </c>
      <c r="J189" s="18" t="str">
        <f t="shared" si="8"/>
        <v xml:space="preserve"> </v>
      </c>
      <c r="L189" s="8">
        <v>103</v>
      </c>
      <c r="M189" s="67">
        <v>0</v>
      </c>
      <c r="N189" s="67">
        <v>0</v>
      </c>
      <c r="O189" s="20"/>
      <c r="P189" s="58"/>
      <c r="Q189" s="55"/>
      <c r="R189" s="55"/>
      <c r="S189" s="55"/>
      <c r="T189" s="55"/>
      <c r="U189" s="55"/>
      <c r="V189" s="55"/>
      <c r="W189" s="55"/>
      <c r="X189" s="58"/>
      <c r="Y189" s="58"/>
      <c r="Z189" s="58"/>
      <c r="AA189" s="58"/>
      <c r="AB189" s="58"/>
      <c r="AH189" s="1"/>
    </row>
    <row r="190" spans="1:34" ht="15.75" customHeight="1">
      <c r="A190" s="88" t="s">
        <v>17</v>
      </c>
      <c r="B190" s="18" t="str">
        <f t="shared" si="7"/>
        <v/>
      </c>
      <c r="C190" s="62" t="s">
        <v>17</v>
      </c>
      <c r="D190" s="1" t="s">
        <v>17</v>
      </c>
      <c r="E190" s="65" t="s">
        <v>17</v>
      </c>
      <c r="F190" s="65" t="s">
        <v>17</v>
      </c>
      <c r="G190" s="18" t="str">
        <f t="shared" si="6"/>
        <v/>
      </c>
      <c r="H190" s="66" t="s">
        <v>91</v>
      </c>
      <c r="I190" s="15" t="str">
        <f t="shared" si="9"/>
        <v xml:space="preserve"> </v>
      </c>
      <c r="J190" s="18" t="str">
        <f t="shared" si="8"/>
        <v xml:space="preserve"> </v>
      </c>
      <c r="L190" s="8">
        <v>104</v>
      </c>
      <c r="M190" s="67">
        <v>0</v>
      </c>
      <c r="N190" s="67">
        <v>0</v>
      </c>
      <c r="O190" s="20"/>
      <c r="P190" s="58"/>
      <c r="Q190" s="55"/>
      <c r="R190" s="55"/>
      <c r="S190" s="55"/>
      <c r="T190" s="55"/>
      <c r="U190" s="55"/>
      <c r="V190" s="55"/>
      <c r="W190" s="55"/>
      <c r="X190" s="58"/>
      <c r="Y190" s="58"/>
      <c r="Z190" s="58"/>
      <c r="AA190" s="58"/>
      <c r="AB190" s="58"/>
      <c r="AH190" s="1"/>
    </row>
    <row r="191" spans="1:34" ht="15.75" customHeight="1">
      <c r="A191" s="88" t="s">
        <v>17</v>
      </c>
      <c r="B191" s="18" t="str">
        <f t="shared" si="7"/>
        <v/>
      </c>
      <c r="C191" s="62" t="s">
        <v>17</v>
      </c>
      <c r="D191" s="1" t="s">
        <v>17</v>
      </c>
      <c r="E191" s="65" t="s">
        <v>17</v>
      </c>
      <c r="F191" s="65" t="s">
        <v>17</v>
      </c>
      <c r="G191" s="18" t="str">
        <f t="shared" si="6"/>
        <v/>
      </c>
      <c r="H191" s="66" t="s">
        <v>91</v>
      </c>
      <c r="I191" s="15" t="str">
        <f t="shared" si="9"/>
        <v xml:space="preserve"> </v>
      </c>
      <c r="J191" s="18" t="str">
        <f t="shared" si="8"/>
        <v xml:space="preserve"> </v>
      </c>
      <c r="L191" s="8">
        <v>105</v>
      </c>
      <c r="M191" s="67">
        <v>0</v>
      </c>
      <c r="N191" s="67">
        <v>0</v>
      </c>
      <c r="O191" s="20"/>
      <c r="P191" s="58"/>
      <c r="Q191" s="55"/>
      <c r="R191" s="55"/>
      <c r="S191" s="55"/>
      <c r="T191" s="55"/>
      <c r="U191" s="55"/>
      <c r="V191" s="55"/>
      <c r="W191" s="55"/>
      <c r="X191" s="58"/>
      <c r="Y191" s="58"/>
      <c r="Z191" s="58"/>
      <c r="AA191" s="58"/>
      <c r="AB191" s="58"/>
      <c r="AH191" s="1"/>
    </row>
    <row r="192" spans="1:34" ht="15.75" customHeight="1">
      <c r="A192" s="88" t="s">
        <v>17</v>
      </c>
      <c r="B192" s="18" t="str">
        <f t="shared" si="7"/>
        <v/>
      </c>
      <c r="C192" s="62" t="s">
        <v>17</v>
      </c>
      <c r="D192" s="1" t="s">
        <v>17</v>
      </c>
      <c r="E192" s="65" t="s">
        <v>17</v>
      </c>
      <c r="F192" s="65" t="s">
        <v>17</v>
      </c>
      <c r="G192" s="18" t="str">
        <f t="shared" si="6"/>
        <v/>
      </c>
      <c r="H192" s="66" t="s">
        <v>91</v>
      </c>
      <c r="I192" s="15" t="str">
        <f t="shared" si="9"/>
        <v xml:space="preserve"> </v>
      </c>
      <c r="J192" s="18" t="str">
        <f t="shared" si="8"/>
        <v xml:space="preserve"> </v>
      </c>
      <c r="L192" s="8">
        <v>106</v>
      </c>
      <c r="M192" s="67">
        <v>0</v>
      </c>
      <c r="N192" s="67">
        <v>0</v>
      </c>
      <c r="O192" s="20"/>
      <c r="P192" s="58"/>
      <c r="Q192" s="55"/>
      <c r="R192" s="55"/>
      <c r="S192" s="55"/>
      <c r="T192" s="55"/>
      <c r="U192" s="55"/>
      <c r="V192" s="55"/>
      <c r="W192" s="55"/>
      <c r="X192" s="58"/>
      <c r="Y192" s="58"/>
      <c r="Z192" s="58"/>
      <c r="AA192" s="58"/>
      <c r="AB192" s="58"/>
      <c r="AH192" s="1"/>
    </row>
    <row r="193" spans="1:34" ht="15.75" customHeight="1">
      <c r="A193" s="88" t="s">
        <v>17</v>
      </c>
      <c r="B193" s="18" t="str">
        <f t="shared" si="7"/>
        <v/>
      </c>
      <c r="C193" s="62" t="s">
        <v>17</v>
      </c>
      <c r="D193" s="1" t="s">
        <v>17</v>
      </c>
      <c r="E193" s="65" t="s">
        <v>17</v>
      </c>
      <c r="F193" s="65" t="s">
        <v>17</v>
      </c>
      <c r="G193" s="18" t="str">
        <f t="shared" si="6"/>
        <v/>
      </c>
      <c r="H193" s="66" t="s">
        <v>91</v>
      </c>
      <c r="I193" s="15" t="str">
        <f t="shared" si="9"/>
        <v xml:space="preserve"> </v>
      </c>
      <c r="J193" s="18" t="str">
        <f t="shared" si="8"/>
        <v xml:space="preserve"> </v>
      </c>
      <c r="L193" s="8">
        <v>107</v>
      </c>
      <c r="M193" s="67">
        <v>0</v>
      </c>
      <c r="N193" s="67">
        <v>0</v>
      </c>
      <c r="O193" s="20"/>
      <c r="P193" s="58"/>
      <c r="Q193" s="55"/>
      <c r="R193" s="55"/>
      <c r="S193" s="55"/>
      <c r="T193" s="55"/>
      <c r="U193" s="55"/>
      <c r="V193" s="55"/>
      <c r="W193" s="55"/>
      <c r="X193" s="58"/>
      <c r="Y193" s="58"/>
      <c r="Z193" s="58"/>
      <c r="AA193" s="58"/>
      <c r="AB193" s="58"/>
      <c r="AH193" s="1"/>
    </row>
    <row r="194" spans="1:34" ht="15.75" customHeight="1">
      <c r="A194" s="88" t="s">
        <v>17</v>
      </c>
      <c r="B194" s="18" t="str">
        <f t="shared" si="7"/>
        <v/>
      </c>
      <c r="C194" s="62" t="s">
        <v>17</v>
      </c>
      <c r="D194" s="1" t="s">
        <v>17</v>
      </c>
      <c r="E194" s="65" t="s">
        <v>17</v>
      </c>
      <c r="F194" s="65" t="s">
        <v>17</v>
      </c>
      <c r="G194" s="18" t="str">
        <f t="shared" si="6"/>
        <v/>
      </c>
      <c r="H194" s="66" t="s">
        <v>91</v>
      </c>
      <c r="I194" s="15" t="str">
        <f t="shared" si="9"/>
        <v xml:space="preserve"> </v>
      </c>
      <c r="J194" s="18" t="str">
        <f t="shared" si="8"/>
        <v xml:space="preserve"> </v>
      </c>
      <c r="L194" s="8">
        <v>108</v>
      </c>
      <c r="M194" s="67">
        <v>0</v>
      </c>
      <c r="N194" s="67">
        <v>0</v>
      </c>
      <c r="O194" s="20"/>
      <c r="P194" s="58"/>
      <c r="Q194" s="55"/>
      <c r="R194" s="55"/>
      <c r="S194" s="55"/>
      <c r="T194" s="55"/>
      <c r="U194" s="55"/>
      <c r="V194" s="55"/>
      <c r="W194" s="55"/>
      <c r="X194" s="58"/>
      <c r="Y194" s="58"/>
      <c r="Z194" s="58"/>
      <c r="AA194" s="58"/>
      <c r="AB194" s="58"/>
      <c r="AH194" s="1"/>
    </row>
    <row r="195" spans="1:34" ht="15.75" customHeight="1">
      <c r="A195" s="88" t="s">
        <v>17</v>
      </c>
      <c r="B195" s="18" t="str">
        <f t="shared" si="7"/>
        <v/>
      </c>
      <c r="C195" s="62" t="s">
        <v>17</v>
      </c>
      <c r="D195" s="1" t="s">
        <v>17</v>
      </c>
      <c r="E195" s="65" t="s">
        <v>17</v>
      </c>
      <c r="F195" s="65" t="s">
        <v>17</v>
      </c>
      <c r="G195" s="18" t="str">
        <f t="shared" si="6"/>
        <v/>
      </c>
      <c r="H195" s="66" t="s">
        <v>91</v>
      </c>
      <c r="I195" s="15" t="str">
        <f t="shared" si="9"/>
        <v xml:space="preserve"> </v>
      </c>
      <c r="J195" s="18" t="str">
        <f t="shared" si="8"/>
        <v xml:space="preserve"> </v>
      </c>
      <c r="L195" s="8">
        <v>109</v>
      </c>
      <c r="M195" s="67">
        <v>0</v>
      </c>
      <c r="N195" s="67">
        <v>0</v>
      </c>
      <c r="O195" s="20"/>
      <c r="P195" s="58"/>
      <c r="Q195" s="55"/>
      <c r="R195" s="55"/>
      <c r="S195" s="55"/>
      <c r="T195" s="55"/>
      <c r="U195" s="55"/>
      <c r="V195" s="55"/>
      <c r="W195" s="55"/>
      <c r="X195" s="58"/>
      <c r="Y195" s="58"/>
      <c r="Z195" s="58"/>
      <c r="AA195" s="58"/>
      <c r="AB195" s="58"/>
      <c r="AH195" s="1"/>
    </row>
    <row r="196" spans="1:34" ht="15.75" customHeight="1">
      <c r="A196" s="88" t="s">
        <v>17</v>
      </c>
      <c r="B196" s="18" t="str">
        <f t="shared" si="7"/>
        <v/>
      </c>
      <c r="C196" s="62" t="s">
        <v>17</v>
      </c>
      <c r="D196" s="1" t="s">
        <v>17</v>
      </c>
      <c r="E196" s="65" t="s">
        <v>17</v>
      </c>
      <c r="F196" s="65" t="s">
        <v>17</v>
      </c>
      <c r="G196" s="18" t="str">
        <f t="shared" si="6"/>
        <v/>
      </c>
      <c r="H196" s="66" t="s">
        <v>91</v>
      </c>
      <c r="I196" s="15" t="str">
        <f t="shared" si="9"/>
        <v xml:space="preserve"> </v>
      </c>
      <c r="J196" s="18" t="str">
        <f t="shared" si="8"/>
        <v xml:space="preserve"> </v>
      </c>
      <c r="L196" s="8">
        <v>110</v>
      </c>
      <c r="M196" s="67">
        <v>0</v>
      </c>
      <c r="N196" s="67">
        <v>0</v>
      </c>
      <c r="O196" s="20"/>
      <c r="P196" s="58"/>
      <c r="Q196" s="55"/>
      <c r="R196" s="55"/>
      <c r="S196" s="55"/>
      <c r="T196" s="55"/>
      <c r="U196" s="55"/>
      <c r="V196" s="55"/>
      <c r="W196" s="55"/>
      <c r="X196" s="58"/>
      <c r="Y196" s="58"/>
      <c r="Z196" s="58"/>
      <c r="AA196" s="58"/>
      <c r="AB196" s="58"/>
      <c r="AH196" s="1"/>
    </row>
    <row r="197" spans="1:34" ht="15.75" customHeight="1">
      <c r="B197" s="18" t="str">
        <f t="shared" si="7"/>
        <v/>
      </c>
      <c r="C197" s="62" t="s">
        <v>17</v>
      </c>
      <c r="D197" s="1" t="s">
        <v>17</v>
      </c>
      <c r="E197" s="65" t="s">
        <v>17</v>
      </c>
      <c r="F197" s="65" t="s">
        <v>17</v>
      </c>
      <c r="G197" s="18" t="str">
        <f t="shared" ref="G197:G200" si="10">IF(AND(M193&gt;0,M193&lt;999),0,IF(AND(N193&gt;0,N193&lt;999),1,""))</f>
        <v/>
      </c>
      <c r="H197" s="66" t="s">
        <v>91</v>
      </c>
      <c r="I197" s="15" t="str">
        <f t="shared" si="9"/>
        <v xml:space="preserve"> </v>
      </c>
      <c r="J197" s="18" t="str">
        <f t="shared" si="8"/>
        <v xml:space="preserve"> </v>
      </c>
      <c r="L197" s="8"/>
      <c r="M197" s="8"/>
      <c r="N197" s="8"/>
      <c r="O197" s="20"/>
      <c r="P197" s="58"/>
      <c r="Q197" s="55"/>
      <c r="R197" s="55"/>
      <c r="S197" s="55"/>
      <c r="T197" s="55"/>
      <c r="U197" s="55"/>
      <c r="V197" s="55"/>
      <c r="W197" s="55"/>
      <c r="X197" s="58"/>
      <c r="Y197" s="58"/>
      <c r="Z197" s="58"/>
      <c r="AA197" s="58"/>
      <c r="AB197" s="58"/>
      <c r="AH197" s="1"/>
    </row>
    <row r="198" spans="1:34" ht="15.75" customHeight="1">
      <c r="B198" s="18" t="str">
        <f t="shared" si="7"/>
        <v/>
      </c>
      <c r="C198" s="62" t="s">
        <v>17</v>
      </c>
      <c r="D198" s="1" t="s">
        <v>17</v>
      </c>
      <c r="E198" s="65" t="s">
        <v>17</v>
      </c>
      <c r="F198" s="65" t="s">
        <v>17</v>
      </c>
      <c r="G198" s="18" t="str">
        <f t="shared" si="10"/>
        <v/>
      </c>
      <c r="H198" s="66" t="s">
        <v>91</v>
      </c>
      <c r="I198" s="15" t="str">
        <f t="shared" si="9"/>
        <v xml:space="preserve"> </v>
      </c>
      <c r="J198" s="18" t="str">
        <f t="shared" si="8"/>
        <v xml:space="preserve"> </v>
      </c>
      <c r="L198" s="8"/>
      <c r="M198" s="8"/>
      <c r="N198" s="8"/>
      <c r="P198" s="58"/>
      <c r="Q198" s="55"/>
      <c r="R198" s="55"/>
      <c r="S198" s="55"/>
      <c r="T198" s="55"/>
      <c r="U198" s="55"/>
      <c r="V198" s="55"/>
      <c r="W198" s="55"/>
      <c r="X198" s="58"/>
      <c r="Y198" s="58"/>
      <c r="Z198" s="58"/>
      <c r="AA198" s="58"/>
      <c r="AB198" s="58"/>
      <c r="AH198" s="1"/>
    </row>
    <row r="199" spans="1:34" ht="15.75" customHeight="1">
      <c r="B199" s="18" t="str">
        <f t="shared" si="7"/>
        <v/>
      </c>
      <c r="C199" s="62" t="s">
        <v>17</v>
      </c>
      <c r="D199" s="1" t="s">
        <v>17</v>
      </c>
      <c r="E199" s="65" t="s">
        <v>17</v>
      </c>
      <c r="F199" s="65" t="s">
        <v>17</v>
      </c>
      <c r="G199" s="18" t="str">
        <f t="shared" si="10"/>
        <v/>
      </c>
      <c r="H199" s="66" t="s">
        <v>91</v>
      </c>
      <c r="I199" s="15" t="str">
        <f t="shared" si="9"/>
        <v xml:space="preserve"> </v>
      </c>
      <c r="J199" s="18" t="str">
        <f t="shared" si="8"/>
        <v xml:space="preserve"> </v>
      </c>
      <c r="P199" s="58"/>
      <c r="Q199" s="55"/>
      <c r="R199" s="55"/>
      <c r="S199" s="55"/>
      <c r="T199" s="55"/>
      <c r="U199" s="55"/>
      <c r="V199" s="55"/>
      <c r="W199" s="55"/>
      <c r="X199" s="58"/>
      <c r="Y199" s="58"/>
      <c r="Z199" s="58"/>
      <c r="AA199" s="58"/>
      <c r="AB199" s="58"/>
      <c r="AH199" s="1"/>
    </row>
    <row r="200" spans="1:34" ht="15.75" customHeight="1">
      <c r="B200" s="18" t="str">
        <f t="shared" si="7"/>
        <v/>
      </c>
      <c r="C200" s="62" t="s">
        <v>17</v>
      </c>
      <c r="D200" s="1" t="s">
        <v>17</v>
      </c>
      <c r="E200" s="65" t="s">
        <v>17</v>
      </c>
      <c r="F200" s="65" t="s">
        <v>17</v>
      </c>
      <c r="G200" s="18" t="str">
        <f t="shared" si="10"/>
        <v/>
      </c>
      <c r="H200" s="66" t="s">
        <v>91</v>
      </c>
      <c r="I200" s="15" t="str">
        <f t="shared" si="9"/>
        <v xml:space="preserve"> </v>
      </c>
      <c r="J200" s="18" t="str">
        <f t="shared" si="8"/>
        <v xml:space="preserve"> </v>
      </c>
      <c r="P200" s="58"/>
      <c r="Q200" s="55"/>
      <c r="R200" s="55"/>
      <c r="S200" s="55"/>
      <c r="T200" s="55"/>
      <c r="U200" s="55"/>
      <c r="V200" s="55"/>
      <c r="W200" s="55"/>
      <c r="X200" s="58"/>
      <c r="Y200" s="58"/>
      <c r="Z200" s="58"/>
      <c r="AA200" s="58"/>
      <c r="AB200" s="58"/>
      <c r="AH200" s="1"/>
    </row>
    <row r="201" spans="1:34">
      <c r="J201" s="1"/>
      <c r="P201" s="58"/>
      <c r="Q201" s="55"/>
      <c r="R201" s="55"/>
      <c r="S201" s="55"/>
      <c r="T201" s="55"/>
      <c r="U201" s="55"/>
      <c r="V201" s="55"/>
      <c r="W201" s="55"/>
      <c r="X201" s="58"/>
      <c r="Y201" s="58"/>
      <c r="Z201" s="58"/>
      <c r="AA201" s="58"/>
      <c r="AB201" s="58"/>
    </row>
    <row r="202" spans="1:34">
      <c r="J202" s="1"/>
      <c r="P202" s="58"/>
      <c r="Q202" s="55"/>
      <c r="R202" s="55"/>
      <c r="S202" s="55"/>
      <c r="T202" s="55"/>
      <c r="U202" s="55"/>
      <c r="V202" s="55"/>
      <c r="W202" s="55"/>
      <c r="X202" s="58"/>
      <c r="Y202" s="58"/>
      <c r="Z202" s="58"/>
      <c r="AA202" s="58"/>
      <c r="AB202" s="58"/>
    </row>
    <row r="203" spans="1:34">
      <c r="J203" s="1"/>
      <c r="P203" s="58"/>
      <c r="Q203" s="55"/>
      <c r="R203" s="55"/>
      <c r="S203" s="55"/>
      <c r="T203" s="55"/>
      <c r="U203" s="55"/>
      <c r="V203" s="55"/>
      <c r="W203" s="55"/>
      <c r="X203" s="58"/>
      <c r="Y203" s="58"/>
      <c r="Z203" s="58"/>
      <c r="AA203" s="58"/>
      <c r="AB203" s="58"/>
    </row>
    <row r="204" spans="1:34">
      <c r="J204" s="1"/>
      <c r="P204" s="58"/>
      <c r="Q204" s="55"/>
      <c r="R204" s="55"/>
      <c r="S204" s="55"/>
      <c r="T204" s="55"/>
      <c r="U204" s="55"/>
      <c r="V204" s="55"/>
      <c r="W204" s="55"/>
      <c r="X204" s="58"/>
      <c r="Y204" s="58"/>
      <c r="Z204" s="58"/>
      <c r="AA204" s="58"/>
      <c r="AB204" s="58"/>
    </row>
    <row r="205" spans="1:34">
      <c r="P205" s="58"/>
      <c r="Q205" s="55"/>
      <c r="R205" s="55"/>
      <c r="S205" s="55"/>
      <c r="T205" s="55"/>
      <c r="U205" s="55"/>
      <c r="V205" s="55"/>
      <c r="W205" s="55"/>
      <c r="X205" s="58"/>
      <c r="Y205" s="58"/>
      <c r="Z205" s="58"/>
      <c r="AA205" s="58"/>
      <c r="AB205" s="58"/>
    </row>
    <row r="206" spans="1:34">
      <c r="P206" s="58"/>
      <c r="Q206" s="55"/>
      <c r="R206" s="55"/>
      <c r="S206" s="55"/>
      <c r="T206" s="55"/>
      <c r="U206" s="55"/>
      <c r="V206" s="55"/>
      <c r="W206" s="55"/>
      <c r="X206" s="58"/>
      <c r="Y206" s="58"/>
      <c r="Z206" s="58"/>
      <c r="AA206" s="58"/>
      <c r="AB206" s="58"/>
    </row>
    <row r="207" spans="1:34">
      <c r="P207" s="58"/>
      <c r="Q207" s="55"/>
      <c r="R207" s="55"/>
      <c r="S207" s="55"/>
      <c r="T207" s="55"/>
      <c r="U207" s="55"/>
      <c r="V207" s="55"/>
      <c r="W207" s="55"/>
      <c r="X207" s="58"/>
      <c r="Y207" s="58"/>
      <c r="Z207" s="58"/>
      <c r="AA207" s="58"/>
      <c r="AB207" s="58"/>
    </row>
    <row r="208" spans="1:34">
      <c r="P208" s="58"/>
      <c r="Q208" s="55"/>
      <c r="R208" s="55"/>
      <c r="S208" s="55"/>
      <c r="T208" s="55"/>
      <c r="U208" s="55"/>
      <c r="V208" s="55"/>
      <c r="W208" s="55"/>
      <c r="X208" s="58"/>
      <c r="Y208" s="58"/>
      <c r="Z208" s="58"/>
      <c r="AA208" s="58"/>
      <c r="AB208" s="58"/>
    </row>
    <row r="209" spans="16:28">
      <c r="P209" s="58"/>
      <c r="Q209" s="55"/>
      <c r="R209" s="55"/>
      <c r="S209" s="55"/>
      <c r="T209" s="55"/>
      <c r="U209" s="55"/>
      <c r="V209" s="55"/>
      <c r="W209" s="55"/>
      <c r="X209" s="58"/>
      <c r="Y209" s="58"/>
      <c r="Z209" s="58"/>
      <c r="AA209" s="58"/>
      <c r="AB209" s="58"/>
    </row>
    <row r="210" spans="16:28">
      <c r="P210" s="58"/>
      <c r="Q210" s="55"/>
      <c r="R210" s="55"/>
      <c r="S210" s="55"/>
      <c r="T210" s="55"/>
      <c r="U210" s="55"/>
      <c r="V210" s="55"/>
      <c r="W210" s="55"/>
      <c r="X210" s="58"/>
      <c r="Y210" s="58"/>
      <c r="Z210" s="58"/>
      <c r="AA210" s="58"/>
      <c r="AB210" s="58"/>
    </row>
    <row r="211" spans="16:28">
      <c r="P211" s="58"/>
      <c r="Q211" s="55"/>
      <c r="R211" s="55"/>
      <c r="S211" s="55"/>
      <c r="T211" s="55"/>
      <c r="U211" s="55"/>
      <c r="V211" s="55"/>
      <c r="W211" s="55"/>
      <c r="X211" s="58"/>
      <c r="Y211" s="58"/>
      <c r="Z211" s="58"/>
      <c r="AA211" s="58"/>
      <c r="AB211" s="58"/>
    </row>
    <row r="40407" spans="4:34">
      <c r="O40407" s="1"/>
    </row>
    <row r="40408" spans="4:34">
      <c r="AH40408" s="1"/>
    </row>
    <row r="40410" spans="4:34">
      <c r="K40410" s="1"/>
    </row>
    <row r="40414" spans="4:34">
      <c r="D40414" s="1">
        <v>1888</v>
      </c>
      <c r="J40414" s="1"/>
    </row>
  </sheetData>
  <mergeCells count="96">
    <mergeCell ref="T80:T84"/>
    <mergeCell ref="U80:U84"/>
    <mergeCell ref="Y80:Y84"/>
    <mergeCell ref="AA80:AA84"/>
    <mergeCell ref="AB80:AB84"/>
    <mergeCell ref="W79:W84"/>
    <mergeCell ref="X79:X84"/>
    <mergeCell ref="Y79:Z79"/>
    <mergeCell ref="AA79:AB79"/>
    <mergeCell ref="Z80:Z84"/>
    <mergeCell ref="P79:P84"/>
    <mergeCell ref="Q79:Q84"/>
    <mergeCell ref="R79:S79"/>
    <mergeCell ref="R80:R84"/>
    <mergeCell ref="S80:S84"/>
    <mergeCell ref="E35:E36"/>
    <mergeCell ref="B37:D38"/>
    <mergeCell ref="E37:E38"/>
    <mergeCell ref="T79:U79"/>
    <mergeCell ref="B41:D42"/>
    <mergeCell ref="E41:E42"/>
    <mergeCell ref="D77:I77"/>
    <mergeCell ref="B79:B86"/>
    <mergeCell ref="C79:C86"/>
    <mergeCell ref="D79:D86"/>
    <mergeCell ref="E79:E86"/>
    <mergeCell ref="F79:F86"/>
    <mergeCell ref="G79:G86"/>
    <mergeCell ref="H79:H86"/>
    <mergeCell ref="I79:I86"/>
    <mergeCell ref="J79:J86"/>
    <mergeCell ref="B39:D40"/>
    <mergeCell ref="E39:E40"/>
    <mergeCell ref="Z22:Z26"/>
    <mergeCell ref="AA22:AA26"/>
    <mergeCell ref="AB22:AB26"/>
    <mergeCell ref="B26:J27"/>
    <mergeCell ref="B28:J29"/>
    <mergeCell ref="B30:J31"/>
    <mergeCell ref="B22:J23"/>
    <mergeCell ref="R22:R26"/>
    <mergeCell ref="S22:S26"/>
    <mergeCell ref="T22:T26"/>
    <mergeCell ref="U22:U26"/>
    <mergeCell ref="Y22:Y26"/>
    <mergeCell ref="B33:J34"/>
    <mergeCell ref="B35:D36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10:J11"/>
    <mergeCell ref="Y10:Z10"/>
    <mergeCell ref="AA10:AB10"/>
    <mergeCell ref="Y11:Z11"/>
    <mergeCell ref="AA11:AB11"/>
    <mergeCell ref="Y4:Z7"/>
    <mergeCell ref="AA4:AB7"/>
    <mergeCell ref="B5:J6"/>
    <mergeCell ref="B8:J9"/>
    <mergeCell ref="Y8:Z8"/>
    <mergeCell ref="AA8:AB8"/>
    <mergeCell ref="Y9:Z9"/>
    <mergeCell ref="AA9:AB9"/>
    <mergeCell ref="W133:X133"/>
    <mergeCell ref="P133:Q133"/>
    <mergeCell ref="W75:X75"/>
    <mergeCell ref="P75:Q75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</mergeCells>
  <conditionalFormatting sqref="C87:C200">
    <cfRule type="notContainsBlanks" dxfId="46" priority="2">
      <formula>LEN(TRIM(C87))&gt;0</formula>
    </cfRule>
  </conditionalFormatting>
  <conditionalFormatting sqref="D87:J200 B87:B200">
    <cfRule type="expression" dxfId="45" priority="3">
      <formula>IF($C87=" ",FALSE,TRUE)</formula>
    </cfRule>
  </conditionalFormatting>
  <conditionalFormatting sqref="B87:B200">
    <cfRule type="expression" dxfId="44" priority="1">
      <formula>IF($C87=$L$9,TRUE,FALSE)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75" max="28" man="1"/>
    <brk id="145" max="28" man="1"/>
  </rowBreaks>
  <colBreaks count="1" manualBreakCount="1">
    <brk id="14" max="214" man="1"/>
  </colBreaks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92D050"/>
  </sheetPr>
  <dimension ref="A1:AL40436"/>
  <sheetViews>
    <sheetView view="pageBreakPreview" topLeftCell="E1" zoomScale="55" zoomScaleNormal="50" zoomScaleSheetLayoutView="55" workbookViewId="0">
      <selection activeCell="E1" sqref="E1:J3"/>
    </sheetView>
  </sheetViews>
  <sheetFormatPr defaultRowHeight="15.75"/>
  <cols>
    <col min="1" max="1" width="5.7109375" style="1" customWidth="1"/>
    <col min="2" max="2" width="9.7109375" style="1" customWidth="1"/>
    <col min="3" max="3" width="49.42578125" style="1" customWidth="1"/>
    <col min="4" max="4" width="33" style="1" customWidth="1"/>
    <col min="5" max="5" width="18.7109375" style="1" customWidth="1"/>
    <col min="6" max="6" width="19.140625" style="1" customWidth="1"/>
    <col min="7" max="7" width="10.85546875" style="1" customWidth="1"/>
    <col min="8" max="8" width="12" style="1" customWidth="1"/>
    <col min="9" max="9" width="12.5703125" style="1" customWidth="1"/>
    <col min="10" max="10" width="16.140625" customWidth="1"/>
    <col min="11" max="11" width="5.5703125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16" customWidth="1"/>
    <col min="16" max="16" width="9.5703125" style="16" customWidth="1"/>
    <col min="17" max="17" width="10" style="17" customWidth="1"/>
    <col min="18" max="18" width="13.5703125" style="17" customWidth="1"/>
    <col min="19" max="19" width="18.85546875" style="17" customWidth="1"/>
    <col min="20" max="20" width="13.5703125" style="17" customWidth="1"/>
    <col min="21" max="21" width="18.85546875" style="17" customWidth="1"/>
    <col min="22" max="22" width="9.42578125" style="17" customWidth="1"/>
    <col min="23" max="23" width="9.5703125" style="17" customWidth="1"/>
    <col min="24" max="24" width="10" style="16" customWidth="1"/>
    <col min="25" max="25" width="13.5703125" style="16" customWidth="1"/>
    <col min="26" max="26" width="18.85546875" style="16" customWidth="1"/>
    <col min="27" max="27" width="13.5703125" style="16" customWidth="1"/>
    <col min="28" max="28" width="18.85546875" style="16" customWidth="1"/>
    <col min="29" max="29" width="5.7109375" style="16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4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8" ht="74.25" customHeight="1">
      <c r="E1" s="165" t="s">
        <v>313</v>
      </c>
      <c r="F1" s="165"/>
      <c r="G1" s="165"/>
      <c r="H1" s="165"/>
      <c r="I1" s="165"/>
      <c r="J1" s="165"/>
      <c r="L1" s="2" t="s">
        <v>2</v>
      </c>
      <c r="M1" s="3"/>
      <c r="N1" s="64">
        <v>3</v>
      </c>
    </row>
    <row r="2" spans="1:38" ht="16.5" customHeight="1">
      <c r="D2" s="73"/>
      <c r="E2" s="165"/>
      <c r="F2" s="165"/>
      <c r="G2" s="165"/>
      <c r="H2" s="165"/>
      <c r="I2" s="165"/>
      <c r="J2" s="165"/>
      <c r="L2" s="59" t="str">
        <f ca="1">INDIRECT("лоты!C"&amp;SUM(N1,3))</f>
        <v>125м</v>
      </c>
      <c r="M2" s="5" t="s">
        <v>61</v>
      </c>
      <c r="N2" s="6"/>
      <c r="O2" s="19"/>
      <c r="P2" s="166" t="s">
        <v>23</v>
      </c>
      <c r="Q2" s="166"/>
      <c r="R2" s="166"/>
      <c r="S2" s="166"/>
      <c r="T2" s="166"/>
      <c r="U2" s="166"/>
      <c r="V2" s="166"/>
      <c r="W2" s="166"/>
      <c r="X2" s="166"/>
      <c r="Y2" s="166"/>
      <c r="Z2" s="166"/>
      <c r="AA2" s="166"/>
      <c r="AB2" s="166"/>
      <c r="AD2" s="8"/>
      <c r="AE2" s="8"/>
      <c r="AF2" s="8"/>
      <c r="AG2" s="8"/>
      <c r="AH2" s="9"/>
      <c r="AI2" s="8"/>
      <c r="AJ2" s="8"/>
      <c r="AK2" s="9"/>
      <c r="AL2" s="8"/>
    </row>
    <row r="3" spans="1:38" ht="15" customHeight="1">
      <c r="D3" s="73"/>
      <c r="E3" s="165"/>
      <c r="F3" s="165"/>
      <c r="G3" s="165"/>
      <c r="H3" s="165"/>
      <c r="I3" s="165"/>
      <c r="J3" s="165"/>
      <c r="L3" s="60" t="str">
        <f ca="1">IF(INDIRECT("лоты!d"&amp;SUM(N1,3))="","",INDIRECT("лоты!d"&amp;SUM(N1,3)))</f>
        <v/>
      </c>
      <c r="M3" s="1" t="s">
        <v>62</v>
      </c>
      <c r="N3" s="7"/>
      <c r="O3" s="19"/>
      <c r="AI3" s="8"/>
      <c r="AJ3" s="8"/>
      <c r="AK3" s="9"/>
      <c r="AL3" s="8"/>
    </row>
    <row r="4" spans="1:38" ht="15" customHeight="1">
      <c r="L4" s="5">
        <v>143</v>
      </c>
      <c r="M4" s="5" t="s">
        <v>3</v>
      </c>
      <c r="N4" s="6"/>
      <c r="O4" s="19"/>
      <c r="P4" s="167" t="s">
        <v>24</v>
      </c>
      <c r="Q4" s="167" t="s">
        <v>25</v>
      </c>
      <c r="R4" s="167" t="s">
        <v>26</v>
      </c>
      <c r="S4" s="167" t="s">
        <v>27</v>
      </c>
      <c r="T4" s="167" t="s">
        <v>28</v>
      </c>
      <c r="U4" s="167" t="s">
        <v>29</v>
      </c>
      <c r="V4" s="167" t="s">
        <v>30</v>
      </c>
      <c r="W4" s="167" t="s">
        <v>34</v>
      </c>
      <c r="X4" s="171" t="s">
        <v>49</v>
      </c>
      <c r="Y4" s="172" t="s">
        <v>31</v>
      </c>
      <c r="Z4" s="173"/>
      <c r="AA4" s="172" t="s">
        <v>32</v>
      </c>
      <c r="AB4" s="173"/>
      <c r="AI4" s="8"/>
      <c r="AJ4" s="8"/>
      <c r="AK4" s="9"/>
      <c r="AL4" s="8"/>
    </row>
    <row r="5" spans="1:38" ht="15" customHeight="1">
      <c r="B5" s="178" t="str">
        <f ca="1">"№ (ID) Маршрута: "&amp;VLOOKUP(L2,лоты!C:G,5,0)</f>
        <v>№ (ID) Маршрута: 425</v>
      </c>
      <c r="C5" s="178"/>
      <c r="D5" s="178"/>
      <c r="E5" s="178"/>
      <c r="F5" s="178"/>
      <c r="G5" s="178"/>
      <c r="H5" s="178"/>
      <c r="I5" s="178"/>
      <c r="J5" s="178"/>
      <c r="L5" s="10">
        <v>143</v>
      </c>
      <c r="M5" s="8" t="s">
        <v>4</v>
      </c>
      <c r="N5" s="7"/>
      <c r="O5" s="19"/>
      <c r="P5" s="168"/>
      <c r="Q5" s="168"/>
      <c r="R5" s="168"/>
      <c r="S5" s="168"/>
      <c r="T5" s="168"/>
      <c r="U5" s="168"/>
      <c r="V5" s="168"/>
      <c r="W5" s="168"/>
      <c r="X5" s="171"/>
      <c r="Y5" s="174"/>
      <c r="Z5" s="175"/>
      <c r="AA5" s="174"/>
      <c r="AB5" s="175"/>
      <c r="AI5" s="8"/>
      <c r="AJ5" s="8"/>
      <c r="AK5" s="9"/>
      <c r="AL5" s="8"/>
    </row>
    <row r="6" spans="1:38" ht="15.75" customHeight="1">
      <c r="B6" s="178"/>
      <c r="C6" s="178"/>
      <c r="D6" s="178"/>
      <c r="E6" s="178"/>
      <c r="F6" s="178"/>
      <c r="G6" s="178"/>
      <c r="H6" s="178"/>
      <c r="I6" s="178"/>
      <c r="J6" s="178"/>
      <c r="L6" s="63">
        <v>281</v>
      </c>
      <c r="M6" s="5" t="s">
        <v>6</v>
      </c>
      <c r="N6" s="5"/>
      <c r="P6" s="168"/>
      <c r="Q6" s="168"/>
      <c r="R6" s="168"/>
      <c r="S6" s="168"/>
      <c r="T6" s="168"/>
      <c r="U6" s="168"/>
      <c r="V6" s="168"/>
      <c r="W6" s="168"/>
      <c r="X6" s="171"/>
      <c r="Y6" s="174"/>
      <c r="Z6" s="175"/>
      <c r="AA6" s="174"/>
      <c r="AB6" s="175"/>
      <c r="AI6" s="8"/>
      <c r="AJ6" s="8"/>
      <c r="AK6" s="9"/>
      <c r="AL6" s="8"/>
    </row>
    <row r="7" spans="1:38" ht="15.75" customHeight="1">
      <c r="A7" s="40"/>
      <c r="L7" s="10">
        <v>282</v>
      </c>
      <c r="M7" s="8" t="s">
        <v>8</v>
      </c>
      <c r="N7" s="8"/>
      <c r="P7" s="169"/>
      <c r="Q7" s="169"/>
      <c r="R7" s="169"/>
      <c r="S7" s="169"/>
      <c r="T7" s="169"/>
      <c r="U7" s="169"/>
      <c r="V7" s="169"/>
      <c r="W7" s="169"/>
      <c r="X7" s="171"/>
      <c r="Y7" s="176"/>
      <c r="Z7" s="177"/>
      <c r="AA7" s="176"/>
      <c r="AB7" s="177"/>
      <c r="AI7" s="8"/>
      <c r="AJ7" s="8"/>
      <c r="AK7" s="9"/>
      <c r="AL7" s="8"/>
    </row>
    <row r="8" spans="1:38" ht="15.75" customHeight="1">
      <c r="A8" s="40"/>
      <c r="B8" s="178" t="s">
        <v>5</v>
      </c>
      <c r="C8" s="178"/>
      <c r="D8" s="178"/>
      <c r="E8" s="178"/>
      <c r="F8" s="178"/>
      <c r="G8" s="178"/>
      <c r="H8" s="178"/>
      <c r="I8" s="178"/>
      <c r="J8" s="178"/>
      <c r="L8" s="51">
        <v>1</v>
      </c>
      <c r="M8" s="5" t="s">
        <v>11</v>
      </c>
      <c r="N8" s="5"/>
      <c r="P8" s="107">
        <v>1</v>
      </c>
      <c r="Q8" s="56">
        <v>1</v>
      </c>
      <c r="R8" s="56">
        <v>1</v>
      </c>
      <c r="S8" s="56">
        <v>1</v>
      </c>
      <c r="T8" s="56">
        <v>1</v>
      </c>
      <c r="U8" s="56">
        <v>1</v>
      </c>
      <c r="V8" s="56">
        <v>0</v>
      </c>
      <c r="W8" s="56">
        <v>0</v>
      </c>
      <c r="X8" s="56">
        <v>0</v>
      </c>
      <c r="Y8" s="179" t="s">
        <v>42</v>
      </c>
      <c r="Z8" s="179"/>
      <c r="AA8" s="179" t="s">
        <v>43</v>
      </c>
      <c r="AB8" s="179"/>
      <c r="AD8" s="8"/>
      <c r="AE8" s="8"/>
      <c r="AF8" s="8"/>
      <c r="AG8" s="8"/>
      <c r="AH8" s="9"/>
      <c r="AI8" s="8"/>
      <c r="AJ8" s="8"/>
      <c r="AK8" s="9"/>
      <c r="AL8" s="8"/>
    </row>
    <row r="9" spans="1:38" ht="15.75" customHeight="1">
      <c r="A9" s="40"/>
      <c r="B9" s="178"/>
      <c r="C9" s="178"/>
      <c r="D9" s="178"/>
      <c r="E9" s="178"/>
      <c r="F9" s="178"/>
      <c r="G9" s="178"/>
      <c r="H9" s="178"/>
      <c r="I9" s="178"/>
      <c r="J9" s="178"/>
      <c r="L9" s="51" t="s">
        <v>52</v>
      </c>
      <c r="M9" s="5" t="s">
        <v>60</v>
      </c>
      <c r="N9" s="5"/>
      <c r="P9" s="107">
        <v>2</v>
      </c>
      <c r="Q9" s="56">
        <v>0</v>
      </c>
      <c r="R9" s="56">
        <v>0</v>
      </c>
      <c r="S9" s="56">
        <v>0</v>
      </c>
      <c r="T9" s="56">
        <v>0</v>
      </c>
      <c r="U9" s="56">
        <v>0</v>
      </c>
      <c r="V9" s="56">
        <v>1</v>
      </c>
      <c r="W9" s="56">
        <v>1</v>
      </c>
      <c r="X9" s="56">
        <v>1</v>
      </c>
      <c r="Y9" s="179" t="s">
        <v>42</v>
      </c>
      <c r="Z9" s="179"/>
      <c r="AA9" s="179" t="s">
        <v>43</v>
      </c>
      <c r="AB9" s="179"/>
      <c r="AD9" s="8"/>
      <c r="AE9" s="8"/>
      <c r="AF9" s="8"/>
      <c r="AG9" s="8"/>
      <c r="AH9" s="9"/>
      <c r="AI9" s="8"/>
      <c r="AJ9" s="8"/>
      <c r="AK9" s="9"/>
      <c r="AL9" s="8"/>
    </row>
    <row r="10" spans="1:38" ht="15.75" customHeight="1">
      <c r="A10" s="40"/>
      <c r="B10" s="180" t="s">
        <v>7</v>
      </c>
      <c r="C10" s="180"/>
      <c r="D10" s="180"/>
      <c r="E10" s="180"/>
      <c r="F10" s="180"/>
      <c r="G10" s="180"/>
      <c r="H10" s="180"/>
      <c r="I10" s="180"/>
      <c r="J10" s="180"/>
      <c r="L10" s="52" t="str">
        <f ca="1">INDIRECT("лоты!e"&amp;SUM(N1,3))</f>
        <v>125м</v>
      </c>
      <c r="M10" s="5" t="s">
        <v>63</v>
      </c>
      <c r="N10" s="5"/>
      <c r="P10" s="107">
        <v>3</v>
      </c>
      <c r="Q10" s="56">
        <v>1</v>
      </c>
      <c r="R10" s="56">
        <v>1</v>
      </c>
      <c r="S10" s="56">
        <v>1</v>
      </c>
      <c r="T10" s="56">
        <v>1</v>
      </c>
      <c r="U10" s="56">
        <v>1</v>
      </c>
      <c r="V10" s="56">
        <v>0</v>
      </c>
      <c r="W10" s="56">
        <v>0</v>
      </c>
      <c r="X10" s="56">
        <v>0</v>
      </c>
      <c r="Y10" s="179" t="s">
        <v>50</v>
      </c>
      <c r="Z10" s="179"/>
      <c r="AA10" s="179" t="s">
        <v>44</v>
      </c>
      <c r="AB10" s="179"/>
      <c r="AD10" s="8"/>
      <c r="AE10" s="8"/>
      <c r="AF10" s="8"/>
      <c r="AG10" s="8"/>
      <c r="AH10" s="9"/>
      <c r="AI10" s="8"/>
      <c r="AJ10" s="8"/>
      <c r="AK10" s="9"/>
      <c r="AL10" s="8"/>
    </row>
    <row r="11" spans="1:38" ht="15.75" customHeight="1">
      <c r="A11" s="40"/>
      <c r="B11" s="180"/>
      <c r="C11" s="180"/>
      <c r="D11" s="180"/>
      <c r="E11" s="180"/>
      <c r="F11" s="180"/>
      <c r="G11" s="180"/>
      <c r="H11" s="180"/>
      <c r="I11" s="180"/>
      <c r="J11" s="180"/>
      <c r="L11" s="10" t="str">
        <f>INDEX(C113:C222,MATCH(L9,C113:C222,0)-1)</f>
        <v>Платформа Серп и Молот</v>
      </c>
      <c r="M11" s="53" t="s">
        <v>64</v>
      </c>
      <c r="N11" s="10"/>
      <c r="O11" s="50"/>
      <c r="P11" s="107">
        <v>4</v>
      </c>
      <c r="Q11" s="56">
        <v>0</v>
      </c>
      <c r="R11" s="56">
        <v>0</v>
      </c>
      <c r="S11" s="56">
        <v>0</v>
      </c>
      <c r="T11" s="56">
        <v>0</v>
      </c>
      <c r="U11" s="56">
        <v>0</v>
      </c>
      <c r="V11" s="56">
        <v>1</v>
      </c>
      <c r="W11" s="56">
        <v>1</v>
      </c>
      <c r="X11" s="56">
        <v>1</v>
      </c>
      <c r="Y11" s="179" t="s">
        <v>50</v>
      </c>
      <c r="Z11" s="179"/>
      <c r="AA11" s="179" t="s">
        <v>44</v>
      </c>
      <c r="AB11" s="179"/>
      <c r="AD11" s="8"/>
      <c r="AE11" s="8"/>
      <c r="AF11" s="8"/>
      <c r="AG11" s="8"/>
      <c r="AH11" s="9"/>
      <c r="AI11" s="8"/>
      <c r="AJ11" s="8"/>
      <c r="AK11" s="9"/>
      <c r="AL11" s="8"/>
    </row>
    <row r="12" spans="1:38" ht="15.75" customHeight="1">
      <c r="A12" s="40"/>
      <c r="L12" s="53"/>
      <c r="M12" s="10"/>
      <c r="N12" s="10"/>
      <c r="O12" s="50"/>
      <c r="P12" s="23"/>
      <c r="Q12" s="24"/>
      <c r="R12" s="24"/>
      <c r="S12" s="24"/>
      <c r="T12" s="24"/>
      <c r="U12" s="24"/>
      <c r="V12" s="24"/>
      <c r="W12" s="24"/>
      <c r="X12" s="23"/>
      <c r="Y12" s="23"/>
      <c r="Z12" s="23"/>
      <c r="AA12" s="23"/>
      <c r="AB12" s="23"/>
      <c r="AD12" s="8"/>
      <c r="AE12" s="8"/>
      <c r="AF12" s="8"/>
      <c r="AG12" s="8"/>
      <c r="AH12" s="9"/>
      <c r="AI12" s="8"/>
      <c r="AJ12" s="8"/>
      <c r="AK12" s="9"/>
      <c r="AL12" s="8"/>
    </row>
    <row r="13" spans="1:38" ht="15.75" customHeight="1">
      <c r="A13" s="40"/>
      <c r="M13" s="10"/>
      <c r="N13" s="10"/>
      <c r="O13" s="50"/>
      <c r="P13" s="170" t="s">
        <v>35</v>
      </c>
      <c r="Q13" s="170"/>
      <c r="R13" s="170"/>
      <c r="S13" s="170"/>
      <c r="T13" s="170"/>
      <c r="U13" s="170"/>
      <c r="V13" s="170"/>
      <c r="W13" s="170"/>
      <c r="X13" s="170"/>
      <c r="Y13" s="170"/>
      <c r="Z13" s="170"/>
      <c r="AA13" s="170"/>
      <c r="AB13" s="170"/>
      <c r="AC13" s="34"/>
      <c r="AD13" s="8"/>
      <c r="AE13" s="8"/>
      <c r="AF13" s="8"/>
      <c r="AG13" s="8"/>
      <c r="AH13" s="9"/>
      <c r="AI13" s="8"/>
      <c r="AJ13" s="8"/>
      <c r="AK13" s="9"/>
      <c r="AL13" s="8"/>
    </row>
    <row r="14" spans="1:38" ht="15.75" customHeight="1">
      <c r="A14" s="40"/>
      <c r="B14" s="178" t="s">
        <v>9</v>
      </c>
      <c r="C14" s="178"/>
      <c r="D14" s="178"/>
      <c r="E14" s="178"/>
      <c r="F14" s="178"/>
      <c r="G14" s="178"/>
      <c r="H14" s="178"/>
      <c r="I14" s="178"/>
      <c r="J14" s="178"/>
      <c r="L14" s="53"/>
      <c r="M14" s="10"/>
      <c r="N14" s="10"/>
      <c r="O14" s="50"/>
      <c r="P14" s="23"/>
      <c r="Q14" s="24"/>
      <c r="R14" s="24"/>
      <c r="S14" s="24"/>
      <c r="T14" s="24"/>
      <c r="U14" s="24"/>
      <c r="V14" s="24"/>
      <c r="W14" s="24"/>
      <c r="X14" s="23"/>
      <c r="Y14" s="23"/>
      <c r="Z14" s="23"/>
      <c r="AA14" s="23"/>
      <c r="AB14" s="23"/>
      <c r="AD14" s="8"/>
      <c r="AE14" s="8"/>
      <c r="AF14" s="8"/>
      <c r="AG14" s="8"/>
      <c r="AH14" s="9"/>
      <c r="AI14" s="8"/>
      <c r="AJ14" s="8"/>
      <c r="AK14" s="9"/>
      <c r="AL14" s="8"/>
    </row>
    <row r="15" spans="1:38" ht="15.75" customHeight="1">
      <c r="A15" s="40"/>
      <c r="B15" s="178"/>
      <c r="C15" s="178"/>
      <c r="D15" s="178"/>
      <c r="E15" s="178"/>
      <c r="F15" s="178"/>
      <c r="G15" s="178"/>
      <c r="H15" s="178"/>
      <c r="I15" s="178"/>
      <c r="J15" s="178"/>
      <c r="L15" s="53"/>
      <c r="M15" s="10"/>
      <c r="N15" s="10"/>
      <c r="O15" s="50"/>
      <c r="P15" s="181" t="s">
        <v>24</v>
      </c>
      <c r="Q15" s="181"/>
      <c r="R15" s="181"/>
      <c r="S15" s="181"/>
      <c r="T15" s="171" t="s">
        <v>36</v>
      </c>
      <c r="U15" s="171"/>
      <c r="V15" s="171"/>
      <c r="W15" s="171" t="s">
        <v>37</v>
      </c>
      <c r="X15" s="171"/>
      <c r="Y15" s="171"/>
      <c r="Z15" s="171" t="s">
        <v>38</v>
      </c>
      <c r="AA15" s="171"/>
      <c r="AB15" s="171"/>
      <c r="AD15" s="8"/>
      <c r="AE15" s="8"/>
      <c r="AF15" s="8"/>
      <c r="AG15" s="8"/>
      <c r="AH15" s="9"/>
      <c r="AI15" s="8"/>
      <c r="AJ15" s="8"/>
      <c r="AK15" s="9"/>
      <c r="AL15" s="8"/>
    </row>
    <row r="16" spans="1:38" ht="15.75" customHeight="1">
      <c r="A16" s="40"/>
      <c r="B16" s="180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СВ</v>
      </c>
      <c r="C16" s="180"/>
      <c r="D16" s="180"/>
      <c r="E16" s="180"/>
      <c r="F16" s="180"/>
      <c r="G16" s="180"/>
      <c r="H16" s="180"/>
      <c r="I16" s="180"/>
      <c r="J16" s="180"/>
      <c r="L16" s="53"/>
      <c r="M16" s="10"/>
      <c r="N16" s="10"/>
      <c r="O16" s="50"/>
      <c r="P16" s="181"/>
      <c r="Q16" s="181"/>
      <c r="R16" s="181"/>
      <c r="S16" s="181"/>
      <c r="T16" s="171"/>
      <c r="U16" s="171"/>
      <c r="V16" s="171"/>
      <c r="W16" s="171"/>
      <c r="X16" s="171"/>
      <c r="Y16" s="171"/>
      <c r="Z16" s="171"/>
      <c r="AA16" s="171"/>
      <c r="AB16" s="171"/>
      <c r="AD16" s="12"/>
      <c r="AE16" s="11"/>
      <c r="AF16" s="12"/>
      <c r="AG16" s="8"/>
      <c r="AH16" s="13"/>
      <c r="AI16" s="8"/>
      <c r="AJ16" s="13"/>
      <c r="AK16" s="8"/>
      <c r="AL16" s="8"/>
    </row>
    <row r="17" spans="1:38" ht="15.75" customHeight="1">
      <c r="A17" s="40"/>
      <c r="B17" s="180"/>
      <c r="C17" s="180"/>
      <c r="D17" s="180"/>
      <c r="E17" s="180"/>
      <c r="F17" s="180"/>
      <c r="G17" s="180"/>
      <c r="H17" s="180"/>
      <c r="I17" s="180"/>
      <c r="J17" s="180"/>
      <c r="L17" s="10"/>
      <c r="M17" s="10"/>
      <c r="N17" s="10"/>
      <c r="O17" s="50"/>
      <c r="P17" s="181" t="s">
        <v>39</v>
      </c>
      <c r="Q17" s="181"/>
      <c r="R17" s="181"/>
      <c r="S17" s="181"/>
      <c r="T17" s="171" t="s">
        <v>33</v>
      </c>
      <c r="U17" s="171"/>
      <c r="V17" s="171"/>
      <c r="W17" s="171" t="s">
        <v>40</v>
      </c>
      <c r="X17" s="171"/>
      <c r="Y17" s="171"/>
      <c r="Z17" s="171" t="s">
        <v>39</v>
      </c>
      <c r="AA17" s="171"/>
      <c r="AB17" s="171"/>
      <c r="AD17" s="12"/>
      <c r="AE17" s="11"/>
      <c r="AF17" s="12"/>
      <c r="AG17" s="8"/>
      <c r="AH17" s="13"/>
      <c r="AI17" s="8"/>
      <c r="AJ17" s="13"/>
      <c r="AK17" s="8"/>
      <c r="AL17" s="8"/>
    </row>
    <row r="18" spans="1:38" ht="15.75" customHeight="1">
      <c r="A18" s="40"/>
      <c r="L18" s="10"/>
      <c r="M18" s="10"/>
      <c r="N18" s="10"/>
      <c r="O18" s="50"/>
      <c r="P18" s="23"/>
      <c r="Q18" s="24"/>
      <c r="R18" s="24"/>
      <c r="S18" s="24"/>
      <c r="T18" s="24"/>
      <c r="U18" s="24"/>
      <c r="V18" s="24"/>
      <c r="W18" s="24"/>
      <c r="X18" s="23"/>
      <c r="Y18" s="23"/>
      <c r="Z18" s="23"/>
      <c r="AA18" s="23"/>
      <c r="AB18" s="23"/>
      <c r="AD18" s="12"/>
      <c r="AE18" s="11"/>
      <c r="AF18" s="12"/>
      <c r="AG18" s="8"/>
      <c r="AH18" s="13"/>
      <c r="AI18" s="8"/>
      <c r="AJ18" s="13"/>
      <c r="AK18" s="8"/>
      <c r="AL18" s="8"/>
    </row>
    <row r="19" spans="1:38" ht="15.75" customHeight="1">
      <c r="A19" s="40"/>
      <c r="B19" s="178" t="s">
        <v>18</v>
      </c>
      <c r="C19" s="178"/>
      <c r="D19" s="178"/>
      <c r="E19" s="178"/>
      <c r="F19" s="178"/>
      <c r="G19" s="178"/>
      <c r="H19" s="178"/>
      <c r="I19" s="178"/>
      <c r="J19" s="178"/>
      <c r="L19" s="10"/>
      <c r="M19" s="10"/>
      <c r="N19" s="10"/>
      <c r="O19" s="50"/>
      <c r="P19" s="182" t="s">
        <v>41</v>
      </c>
      <c r="Q19" s="182"/>
      <c r="R19" s="182"/>
      <c r="S19" s="182"/>
      <c r="T19" s="182"/>
      <c r="U19" s="182"/>
      <c r="V19" s="182"/>
      <c r="W19" s="182"/>
      <c r="X19" s="182"/>
      <c r="Y19" s="182"/>
      <c r="Z19" s="182"/>
      <c r="AA19" s="182"/>
      <c r="AB19" s="182"/>
      <c r="AD19" s="12"/>
      <c r="AE19" s="11"/>
      <c r="AF19" s="12"/>
      <c r="AG19" s="8"/>
      <c r="AH19" s="13"/>
      <c r="AI19" s="8"/>
      <c r="AJ19" s="13"/>
      <c r="AK19" s="8"/>
      <c r="AL19" s="8"/>
    </row>
    <row r="20" spans="1:38" ht="15.75" customHeight="1">
      <c r="A20" s="40"/>
      <c r="B20" s="178"/>
      <c r="C20" s="178"/>
      <c r="D20" s="178"/>
      <c r="E20" s="178"/>
      <c r="F20" s="178"/>
      <c r="G20" s="178"/>
      <c r="H20" s="178"/>
      <c r="I20" s="178"/>
      <c r="J20" s="178"/>
      <c r="L20" s="10"/>
      <c r="M20" s="10"/>
      <c r="N20" s="10"/>
      <c r="O20" s="50"/>
      <c r="P20" s="23"/>
      <c r="Q20" s="24"/>
      <c r="R20" s="24"/>
      <c r="S20" s="24"/>
      <c r="T20" s="24"/>
      <c r="U20" s="24"/>
      <c r="V20" s="24"/>
      <c r="W20" s="24"/>
      <c r="X20" s="23"/>
      <c r="Y20" s="23"/>
      <c r="Z20" s="23"/>
      <c r="AA20" s="23"/>
      <c r="AB20" s="23"/>
      <c r="AD20" s="12"/>
      <c r="AE20" s="11"/>
      <c r="AF20" s="12"/>
      <c r="AG20" s="8"/>
      <c r="AH20" s="13"/>
      <c r="AI20" s="8"/>
      <c r="AJ20" s="13"/>
      <c r="AK20" s="8"/>
      <c r="AL20" s="8"/>
    </row>
    <row r="21" spans="1:38" ht="15.75" customHeight="1">
      <c r="A21" s="40"/>
      <c r="P21" s="183" t="s">
        <v>24</v>
      </c>
      <c r="Q21" s="183" t="s">
        <v>10</v>
      </c>
      <c r="R21" s="186" t="s">
        <v>46</v>
      </c>
      <c r="S21" s="187"/>
      <c r="T21" s="186" t="s">
        <v>47</v>
      </c>
      <c r="U21" s="187"/>
      <c r="V21" s="47"/>
      <c r="W21" s="183" t="s">
        <v>24</v>
      </c>
      <c r="X21" s="183" t="s">
        <v>10</v>
      </c>
      <c r="Y21" s="186" t="s">
        <v>46</v>
      </c>
      <c r="Z21" s="187"/>
      <c r="AA21" s="186" t="s">
        <v>47</v>
      </c>
      <c r="AB21" s="187"/>
      <c r="AD21" s="12"/>
      <c r="AE21" s="11"/>
      <c r="AF21" s="12"/>
      <c r="AG21" s="8"/>
      <c r="AH21" s="13"/>
      <c r="AI21" s="8"/>
      <c r="AJ21" s="13"/>
      <c r="AK21" s="8"/>
      <c r="AL21" s="8"/>
    </row>
    <row r="22" spans="1:38" ht="15.75" customHeight="1">
      <c r="A22" s="40"/>
      <c r="B22" s="180" t="str">
        <f ca="1">"Минимальное количество транспортных средств:  "&amp;ROUND(VLOOKUP(L2,лоты!C:H,6,0),0)&amp;"  ед."</f>
        <v>Минимальное количество транспортных средств:  2  ед.</v>
      </c>
      <c r="C22" s="180"/>
      <c r="D22" s="180"/>
      <c r="E22" s="180"/>
      <c r="F22" s="180"/>
      <c r="G22" s="180"/>
      <c r="H22" s="180"/>
      <c r="I22" s="180"/>
      <c r="J22" s="180"/>
      <c r="P22" s="184"/>
      <c r="Q22" s="184"/>
      <c r="R22" s="183" t="s">
        <v>68</v>
      </c>
      <c r="S22" s="183" t="s">
        <v>69</v>
      </c>
      <c r="T22" s="183" t="s">
        <v>68</v>
      </c>
      <c r="U22" s="183" t="s">
        <v>69</v>
      </c>
      <c r="V22" s="47"/>
      <c r="W22" s="184"/>
      <c r="X22" s="184"/>
      <c r="Y22" s="183" t="s">
        <v>68</v>
      </c>
      <c r="Z22" s="183" t="s">
        <v>69</v>
      </c>
      <c r="AA22" s="183" t="s">
        <v>68</v>
      </c>
      <c r="AB22" s="183" t="s">
        <v>69</v>
      </c>
      <c r="AD22" s="12"/>
      <c r="AE22" s="11"/>
      <c r="AF22" s="12"/>
      <c r="AG22" s="8"/>
      <c r="AH22" s="13"/>
      <c r="AI22" s="8"/>
      <c r="AJ22" s="13"/>
      <c r="AK22" s="8"/>
      <c r="AL22" s="8"/>
    </row>
    <row r="23" spans="1:38" ht="15.75" customHeight="1">
      <c r="A23" s="40"/>
      <c r="B23" s="180"/>
      <c r="C23" s="180"/>
      <c r="D23" s="180"/>
      <c r="E23" s="180"/>
      <c r="F23" s="180"/>
      <c r="G23" s="180"/>
      <c r="H23" s="180"/>
      <c r="I23" s="180"/>
      <c r="J23" s="180"/>
      <c r="P23" s="184"/>
      <c r="Q23" s="184"/>
      <c r="R23" s="184"/>
      <c r="S23" s="184"/>
      <c r="T23" s="184"/>
      <c r="U23" s="184"/>
      <c r="V23" s="47"/>
      <c r="W23" s="184"/>
      <c r="X23" s="184"/>
      <c r="Y23" s="184"/>
      <c r="Z23" s="184"/>
      <c r="AA23" s="184"/>
      <c r="AB23" s="184"/>
      <c r="AD23" s="12"/>
      <c r="AE23" s="11"/>
      <c r="AF23" s="12"/>
      <c r="AG23" s="8"/>
      <c r="AH23" s="13"/>
      <c r="AI23" s="8"/>
      <c r="AJ23" s="13"/>
      <c r="AK23" s="8"/>
      <c r="AL23" s="8"/>
    </row>
    <row r="24" spans="1:38" ht="15.75" customHeight="1">
      <c r="A24" s="40"/>
      <c r="P24" s="184"/>
      <c r="Q24" s="184"/>
      <c r="R24" s="184"/>
      <c r="S24" s="184"/>
      <c r="T24" s="184"/>
      <c r="U24" s="184"/>
      <c r="V24" s="47"/>
      <c r="W24" s="184"/>
      <c r="X24" s="184"/>
      <c r="Y24" s="184"/>
      <c r="Z24" s="184"/>
      <c r="AA24" s="184"/>
      <c r="AB24" s="184"/>
      <c r="AD24" s="12"/>
      <c r="AE24" s="11"/>
      <c r="AF24" s="12"/>
      <c r="AG24" s="8"/>
      <c r="AH24" s="13"/>
      <c r="AI24" s="8"/>
      <c r="AJ24" s="13"/>
      <c r="AK24" s="8"/>
      <c r="AL24" s="8"/>
    </row>
    <row r="25" spans="1:38" ht="15.75" customHeight="1">
      <c r="A25" s="40"/>
      <c r="P25" s="184"/>
      <c r="Q25" s="184"/>
      <c r="R25" s="184"/>
      <c r="S25" s="184"/>
      <c r="T25" s="184"/>
      <c r="U25" s="184"/>
      <c r="V25" s="47"/>
      <c r="W25" s="184"/>
      <c r="X25" s="184"/>
      <c r="Y25" s="184"/>
      <c r="Z25" s="184"/>
      <c r="AA25" s="184"/>
      <c r="AB25" s="184"/>
      <c r="AD25" s="12"/>
      <c r="AE25" s="11"/>
      <c r="AF25" s="12"/>
      <c r="AG25" s="8"/>
      <c r="AH25" s="13"/>
      <c r="AI25" s="8"/>
      <c r="AJ25" s="13"/>
      <c r="AK25" s="8"/>
      <c r="AL25" s="8"/>
    </row>
    <row r="26" spans="1:38" ht="15.75" customHeight="1">
      <c r="A26" s="40"/>
      <c r="B26" s="180" t="s">
        <v>53</v>
      </c>
      <c r="C26" s="180"/>
      <c r="D26" s="180"/>
      <c r="E26" s="180"/>
      <c r="F26" s="180"/>
      <c r="G26" s="180"/>
      <c r="H26" s="180"/>
      <c r="I26" s="180"/>
      <c r="J26" s="180"/>
      <c r="P26" s="185"/>
      <c r="Q26" s="185"/>
      <c r="R26" s="185"/>
      <c r="S26" s="185"/>
      <c r="T26" s="185"/>
      <c r="U26" s="185"/>
      <c r="V26" s="57"/>
      <c r="W26" s="185"/>
      <c r="X26" s="185"/>
      <c r="Y26" s="185"/>
      <c r="Z26" s="185"/>
      <c r="AA26" s="185"/>
      <c r="AB26" s="185"/>
      <c r="AC26" s="34"/>
      <c r="AD26" s="12"/>
      <c r="AE26" s="11"/>
      <c r="AF26" s="12"/>
      <c r="AG26" s="8"/>
      <c r="AH26" s="13"/>
      <c r="AI26" s="8"/>
      <c r="AJ26" s="13"/>
      <c r="AK26" s="8"/>
      <c r="AL26" s="8"/>
    </row>
    <row r="27" spans="1:38" ht="15.75" customHeight="1">
      <c r="A27" s="40"/>
      <c r="B27" s="180"/>
      <c r="C27" s="180"/>
      <c r="D27" s="180"/>
      <c r="E27" s="180"/>
      <c r="F27" s="180"/>
      <c r="G27" s="180"/>
      <c r="H27" s="180"/>
      <c r="I27" s="180"/>
      <c r="J27" s="180"/>
      <c r="N27" s="1">
        <v>180</v>
      </c>
      <c r="P27" s="98">
        <v>1</v>
      </c>
      <c r="Q27" s="43">
        <v>0.125</v>
      </c>
      <c r="R27" s="98">
        <v>0</v>
      </c>
      <c r="S27" s="98" t="s">
        <v>194</v>
      </c>
      <c r="T27" s="98">
        <v>0</v>
      </c>
      <c r="U27" s="98" t="s">
        <v>194</v>
      </c>
      <c r="V27" s="130">
        <f>R27+R28</f>
        <v>0</v>
      </c>
      <c r="W27" s="54">
        <v>2</v>
      </c>
      <c r="X27" s="43">
        <v>0.125</v>
      </c>
      <c r="Y27" s="98">
        <v>0</v>
      </c>
      <c r="Z27" s="98" t="s">
        <v>194</v>
      </c>
      <c r="AA27" s="98">
        <v>0</v>
      </c>
      <c r="AB27" s="98" t="s">
        <v>194</v>
      </c>
      <c r="AC27" s="130">
        <f>Y27+Y28</f>
        <v>0</v>
      </c>
      <c r="AD27" s="12"/>
      <c r="AE27" s="11"/>
      <c r="AF27" s="12"/>
      <c r="AG27" s="8"/>
      <c r="AH27" s="13"/>
      <c r="AI27" s="8"/>
      <c r="AJ27" s="13"/>
      <c r="AK27" s="8"/>
      <c r="AL27" s="8"/>
    </row>
    <row r="28" spans="1:38" ht="15.75" customHeight="1">
      <c r="A28" s="40"/>
      <c r="B28" s="180" t="str">
        <f>"Начальный пункт: "&amp;C113</f>
        <v>Начальный пункт: Ольховская улица</v>
      </c>
      <c r="C28" s="180"/>
      <c r="D28" s="180"/>
      <c r="E28" s="180"/>
      <c r="F28" s="180"/>
      <c r="G28" s="180"/>
      <c r="H28" s="180"/>
      <c r="I28" s="180"/>
      <c r="J28" s="180"/>
      <c r="N28" s="1">
        <v>210</v>
      </c>
      <c r="P28" s="107">
        <v>1</v>
      </c>
      <c r="Q28" s="27">
        <v>0.14583333333333301</v>
      </c>
      <c r="R28" s="98">
        <v>0</v>
      </c>
      <c r="S28" s="98" t="s">
        <v>194</v>
      </c>
      <c r="T28" s="98">
        <v>0</v>
      </c>
      <c r="U28" s="98" t="s">
        <v>194</v>
      </c>
      <c r="V28" s="130">
        <f t="shared" ref="V28:V117" si="0">R28+R29</f>
        <v>0</v>
      </c>
      <c r="W28" s="28">
        <v>2</v>
      </c>
      <c r="X28" s="27">
        <v>0.14583333333333301</v>
      </c>
      <c r="Y28" s="98">
        <v>0</v>
      </c>
      <c r="Z28" s="98" t="s">
        <v>194</v>
      </c>
      <c r="AA28" s="98">
        <v>0</v>
      </c>
      <c r="AB28" s="98" t="s">
        <v>194</v>
      </c>
      <c r="AC28" s="130">
        <f t="shared" ref="AC28:AC73" si="1">Y28+Y29</f>
        <v>0</v>
      </c>
      <c r="AD28" s="12"/>
      <c r="AE28" s="11"/>
      <c r="AF28" s="12"/>
      <c r="AG28" s="8"/>
      <c r="AH28" s="13"/>
      <c r="AI28" s="8"/>
      <c r="AJ28" s="13"/>
      <c r="AK28" s="8"/>
      <c r="AL28" s="8"/>
    </row>
    <row r="29" spans="1:38" ht="15.75" customHeight="1">
      <c r="A29" s="40"/>
      <c r="B29" s="180"/>
      <c r="C29" s="180"/>
      <c r="D29" s="180"/>
      <c r="E29" s="180"/>
      <c r="F29" s="180"/>
      <c r="G29" s="180"/>
      <c r="H29" s="180"/>
      <c r="I29" s="180"/>
      <c r="J29" s="180"/>
      <c r="N29" s="1">
        <v>240</v>
      </c>
      <c r="P29" s="107">
        <v>1</v>
      </c>
      <c r="Q29" s="27">
        <v>0.16666666666666699</v>
      </c>
      <c r="R29" s="98">
        <v>0</v>
      </c>
      <c r="S29" s="98" t="s">
        <v>194</v>
      </c>
      <c r="T29" s="98">
        <v>0</v>
      </c>
      <c r="U29" s="98" t="s">
        <v>194</v>
      </c>
      <c r="V29" s="130">
        <f t="shared" si="0"/>
        <v>0</v>
      </c>
      <c r="W29" s="28">
        <v>2</v>
      </c>
      <c r="X29" s="27">
        <v>0.16666666666666699</v>
      </c>
      <c r="Y29" s="98">
        <v>0</v>
      </c>
      <c r="Z29" s="98" t="s">
        <v>194</v>
      </c>
      <c r="AA29" s="98">
        <v>0</v>
      </c>
      <c r="AB29" s="98" t="s">
        <v>194</v>
      </c>
      <c r="AC29" s="130">
        <f t="shared" si="1"/>
        <v>0</v>
      </c>
      <c r="AD29" s="12"/>
      <c r="AE29" s="11"/>
      <c r="AF29" s="12"/>
      <c r="AG29" s="8"/>
      <c r="AH29" s="13"/>
      <c r="AI29" s="8"/>
      <c r="AJ29" s="13"/>
      <c r="AK29" s="8"/>
      <c r="AL29" s="8"/>
    </row>
    <row r="30" spans="1:38" ht="15.75" customHeight="1">
      <c r="A30" s="40"/>
      <c r="B30" s="180" t="str">
        <f>"Конечный пункт: "&amp;L11</f>
        <v>Конечный пункт: Платформа Серп и Молот</v>
      </c>
      <c r="C30" s="180"/>
      <c r="D30" s="180"/>
      <c r="E30" s="180"/>
      <c r="F30" s="180"/>
      <c r="G30" s="180"/>
      <c r="H30" s="180"/>
      <c r="I30" s="180"/>
      <c r="J30" s="180"/>
      <c r="N30" s="1">
        <v>270</v>
      </c>
      <c r="P30" s="107">
        <v>1</v>
      </c>
      <c r="Q30" s="27">
        <v>0.1875</v>
      </c>
      <c r="R30" s="98">
        <v>0</v>
      </c>
      <c r="S30" s="98" t="s">
        <v>194</v>
      </c>
      <c r="T30" s="98">
        <v>0</v>
      </c>
      <c r="U30" s="98" t="s">
        <v>194</v>
      </c>
      <c r="V30" s="130">
        <f t="shared" si="0"/>
        <v>0</v>
      </c>
      <c r="W30" s="28">
        <v>2</v>
      </c>
      <c r="X30" s="27">
        <v>0.1875</v>
      </c>
      <c r="Y30" s="98">
        <v>0</v>
      </c>
      <c r="Z30" s="98" t="s">
        <v>194</v>
      </c>
      <c r="AA30" s="98">
        <v>0</v>
      </c>
      <c r="AB30" s="98" t="s">
        <v>194</v>
      </c>
      <c r="AC30" s="130">
        <f t="shared" si="1"/>
        <v>0</v>
      </c>
      <c r="AD30" s="12"/>
      <c r="AE30" s="11"/>
      <c r="AF30" s="12"/>
      <c r="AG30" s="8"/>
      <c r="AH30" s="13"/>
      <c r="AI30" s="8"/>
      <c r="AJ30" s="13"/>
      <c r="AK30" s="8"/>
      <c r="AL30" s="8"/>
    </row>
    <row r="31" spans="1:38" ht="15.75" customHeight="1">
      <c r="A31" s="40"/>
      <c r="B31" s="180"/>
      <c r="C31" s="180"/>
      <c r="D31" s="180"/>
      <c r="E31" s="180"/>
      <c r="F31" s="180"/>
      <c r="G31" s="180"/>
      <c r="H31" s="180"/>
      <c r="I31" s="180"/>
      <c r="J31" s="180"/>
      <c r="N31" s="1">
        <v>300</v>
      </c>
      <c r="P31" s="107">
        <v>1</v>
      </c>
      <c r="Q31" s="27">
        <v>0.20833333333333334</v>
      </c>
      <c r="R31" s="98">
        <v>0</v>
      </c>
      <c r="S31" s="98" t="s">
        <v>194</v>
      </c>
      <c r="T31" s="98">
        <v>0</v>
      </c>
      <c r="U31" s="98" t="s">
        <v>194</v>
      </c>
      <c r="V31" s="130">
        <f t="shared" si="0"/>
        <v>0</v>
      </c>
      <c r="W31" s="28">
        <v>2</v>
      </c>
      <c r="X31" s="21">
        <v>0.20833333333333334</v>
      </c>
      <c r="Y31" s="98">
        <v>0</v>
      </c>
      <c r="Z31" s="98" t="s">
        <v>194</v>
      </c>
      <c r="AA31" s="98">
        <v>0</v>
      </c>
      <c r="AB31" s="98" t="s">
        <v>194</v>
      </c>
      <c r="AC31" s="130">
        <f t="shared" si="1"/>
        <v>0</v>
      </c>
      <c r="AD31" s="12"/>
      <c r="AE31" s="11"/>
      <c r="AF31" s="12"/>
      <c r="AG31" s="8"/>
      <c r="AH31" s="13"/>
      <c r="AI31" s="8"/>
      <c r="AJ31" s="13"/>
      <c r="AK31" s="8"/>
      <c r="AL31" s="8"/>
    </row>
    <row r="32" spans="1:38" ht="15.75" customHeight="1">
      <c r="A32" s="40"/>
      <c r="B32" s="40"/>
      <c r="C32" s="40"/>
      <c r="D32" s="40"/>
      <c r="E32" s="40"/>
      <c r="F32" s="40"/>
      <c r="G32" s="40"/>
      <c r="H32" s="40"/>
      <c r="I32" s="40"/>
      <c r="N32" s="14">
        <v>330</v>
      </c>
      <c r="P32" s="98">
        <v>1</v>
      </c>
      <c r="Q32" s="43">
        <v>0.22916666666666666</v>
      </c>
      <c r="R32" s="98">
        <v>0</v>
      </c>
      <c r="S32" s="98" t="s">
        <v>194</v>
      </c>
      <c r="T32" s="98">
        <v>0</v>
      </c>
      <c r="U32" s="98" t="s">
        <v>194</v>
      </c>
      <c r="V32" s="130">
        <f t="shared" si="0"/>
        <v>0</v>
      </c>
      <c r="W32" s="54">
        <v>2</v>
      </c>
      <c r="X32" s="44">
        <v>0.22916666666666666</v>
      </c>
      <c r="Y32" s="98">
        <v>0</v>
      </c>
      <c r="Z32" s="98" t="s">
        <v>194</v>
      </c>
      <c r="AA32" s="98">
        <v>0</v>
      </c>
      <c r="AB32" s="98" t="s">
        <v>194</v>
      </c>
      <c r="AC32" s="130">
        <f t="shared" si="1"/>
        <v>0</v>
      </c>
      <c r="AD32" s="12"/>
      <c r="AE32" s="11"/>
      <c r="AF32" s="12"/>
      <c r="AG32" s="8"/>
      <c r="AH32" s="13"/>
      <c r="AI32" s="8"/>
      <c r="AJ32" s="13"/>
      <c r="AK32" s="8"/>
      <c r="AL32" s="8"/>
    </row>
    <row r="33" spans="1:38" ht="15.75" customHeight="1">
      <c r="A33" s="40"/>
      <c r="B33" s="178" t="s">
        <v>12</v>
      </c>
      <c r="C33" s="178"/>
      <c r="D33" s="178"/>
      <c r="E33" s="178"/>
      <c r="F33" s="178"/>
      <c r="G33" s="178"/>
      <c r="H33" s="178"/>
      <c r="I33" s="178"/>
      <c r="J33" s="178"/>
      <c r="N33" s="14">
        <v>360</v>
      </c>
      <c r="P33" s="98">
        <v>1</v>
      </c>
      <c r="Q33" s="43">
        <v>0.25</v>
      </c>
      <c r="R33" s="98">
        <v>0</v>
      </c>
      <c r="S33" s="98" t="s">
        <v>194</v>
      </c>
      <c r="T33" s="98">
        <v>0</v>
      </c>
      <c r="U33" s="98" t="s">
        <v>194</v>
      </c>
      <c r="V33" s="130">
        <f t="shared" si="0"/>
        <v>1</v>
      </c>
      <c r="W33" s="54">
        <v>2</v>
      </c>
      <c r="X33" s="44">
        <v>0.25</v>
      </c>
      <c r="Y33" s="98">
        <v>0</v>
      </c>
      <c r="Z33" s="98" t="s">
        <v>194</v>
      </c>
      <c r="AA33" s="98">
        <v>0</v>
      </c>
      <c r="AB33" s="98" t="s">
        <v>194</v>
      </c>
      <c r="AC33" s="130">
        <f t="shared" si="1"/>
        <v>1</v>
      </c>
      <c r="AD33" s="12"/>
      <c r="AE33" s="11"/>
      <c r="AF33" s="12"/>
      <c r="AG33" s="8"/>
      <c r="AH33" s="13"/>
      <c r="AI33" s="8"/>
      <c r="AJ33" s="13"/>
      <c r="AK33" s="8"/>
      <c r="AL33" s="8"/>
    </row>
    <row r="34" spans="1:38" ht="15.75" customHeight="1">
      <c r="A34" s="40"/>
      <c r="B34" s="178"/>
      <c r="C34" s="178"/>
      <c r="D34" s="178"/>
      <c r="E34" s="178"/>
      <c r="F34" s="178"/>
      <c r="G34" s="178"/>
      <c r="H34" s="178"/>
      <c r="I34" s="178"/>
      <c r="J34" s="178"/>
      <c r="N34" s="1">
        <v>390</v>
      </c>
      <c r="O34" s="17"/>
      <c r="P34" s="98">
        <v>1</v>
      </c>
      <c r="Q34" s="43">
        <v>0.27083333333333331</v>
      </c>
      <c r="R34" s="98">
        <v>1</v>
      </c>
      <c r="S34" s="98" t="s">
        <v>198</v>
      </c>
      <c r="T34" s="98">
        <v>1</v>
      </c>
      <c r="U34" s="98" t="s">
        <v>198</v>
      </c>
      <c r="V34" s="130">
        <f t="shared" si="0"/>
        <v>3</v>
      </c>
      <c r="W34" s="54">
        <v>2</v>
      </c>
      <c r="X34" s="44">
        <v>0.27083333333333331</v>
      </c>
      <c r="Y34" s="98">
        <v>1</v>
      </c>
      <c r="Z34" s="98" t="s">
        <v>195</v>
      </c>
      <c r="AA34" s="98">
        <v>1</v>
      </c>
      <c r="AB34" s="98" t="s">
        <v>195</v>
      </c>
      <c r="AC34" s="130">
        <f t="shared" si="1"/>
        <v>2</v>
      </c>
      <c r="AD34" s="12"/>
      <c r="AE34" s="11"/>
      <c r="AF34" s="12"/>
      <c r="AG34" s="8"/>
      <c r="AH34" s="13"/>
      <c r="AI34" s="8"/>
      <c r="AJ34" s="13"/>
      <c r="AK34" s="8"/>
      <c r="AL34" s="8"/>
    </row>
    <row r="35" spans="1:38" ht="15.75" customHeight="1">
      <c r="A35" s="40"/>
      <c r="B35" s="190" t="s">
        <v>65</v>
      </c>
      <c r="C35" s="190"/>
      <c r="D35" s="190"/>
      <c r="E35" s="189">
        <f t="array" ref="E35">ROUND(MAX(IF(G105:G146=0,H105:H146)),2)</f>
        <v>4.47</v>
      </c>
      <c r="F35" s="189" t="s">
        <v>290</v>
      </c>
      <c r="G35" s="40"/>
      <c r="H35" s="40"/>
      <c r="I35" s="40"/>
      <c r="N35" s="1">
        <v>420</v>
      </c>
      <c r="O35" s="17"/>
      <c r="P35" s="98">
        <v>1</v>
      </c>
      <c r="Q35" s="43">
        <v>0.29166666666666669</v>
      </c>
      <c r="R35" s="98">
        <v>2</v>
      </c>
      <c r="S35" s="98" t="s">
        <v>198</v>
      </c>
      <c r="T35" s="98">
        <v>2</v>
      </c>
      <c r="U35" s="98" t="s">
        <v>198</v>
      </c>
      <c r="V35" s="130">
        <f t="shared" si="0"/>
        <v>3</v>
      </c>
      <c r="W35" s="54">
        <v>2</v>
      </c>
      <c r="X35" s="44">
        <v>0.29166666666666669</v>
      </c>
      <c r="Y35" s="98">
        <v>1</v>
      </c>
      <c r="Z35" s="98" t="s">
        <v>195</v>
      </c>
      <c r="AA35" s="98">
        <v>1</v>
      </c>
      <c r="AB35" s="98" t="s">
        <v>195</v>
      </c>
      <c r="AC35" s="130">
        <f t="shared" si="1"/>
        <v>2</v>
      </c>
      <c r="AD35" s="12"/>
      <c r="AE35" s="11"/>
      <c r="AF35" s="12"/>
      <c r="AG35" s="8"/>
      <c r="AH35" s="13"/>
      <c r="AI35" s="8"/>
      <c r="AJ35" s="13"/>
      <c r="AK35" s="8"/>
      <c r="AL35" s="8"/>
    </row>
    <row r="36" spans="1:38" ht="15.75" customHeight="1">
      <c r="A36" s="40"/>
      <c r="B36" s="190"/>
      <c r="C36" s="190"/>
      <c r="D36" s="190"/>
      <c r="E36" s="189"/>
      <c r="F36" s="189"/>
      <c r="G36" s="40"/>
      <c r="H36" s="40"/>
      <c r="I36" s="40"/>
      <c r="N36" s="1">
        <v>450</v>
      </c>
      <c r="P36" s="107">
        <v>1</v>
      </c>
      <c r="Q36" s="27">
        <v>0.3125</v>
      </c>
      <c r="R36" s="98">
        <v>1</v>
      </c>
      <c r="S36" s="98" t="s">
        <v>198</v>
      </c>
      <c r="T36" s="98">
        <v>1</v>
      </c>
      <c r="U36" s="98" t="s">
        <v>198</v>
      </c>
      <c r="V36" s="130">
        <f t="shared" si="0"/>
        <v>3</v>
      </c>
      <c r="W36" s="28">
        <v>2</v>
      </c>
      <c r="X36" s="21">
        <v>0.3125</v>
      </c>
      <c r="Y36" s="98">
        <v>1</v>
      </c>
      <c r="Z36" s="98" t="s">
        <v>195</v>
      </c>
      <c r="AA36" s="98">
        <v>1</v>
      </c>
      <c r="AB36" s="98" t="s">
        <v>195</v>
      </c>
      <c r="AC36" s="130">
        <f t="shared" si="1"/>
        <v>2</v>
      </c>
      <c r="AD36" s="8"/>
      <c r="AE36" s="8"/>
      <c r="AF36" s="8"/>
      <c r="AG36" s="8"/>
      <c r="AH36" s="9"/>
      <c r="AI36" s="8"/>
      <c r="AJ36" s="8"/>
      <c r="AK36" s="8"/>
      <c r="AL36" s="8"/>
    </row>
    <row r="37" spans="1:38" ht="15.75" customHeight="1">
      <c r="B37" s="190" t="s">
        <v>66</v>
      </c>
      <c r="C37" s="190"/>
      <c r="D37" s="190"/>
      <c r="E37" s="189">
        <f t="array" ref="E37">ROUND(MAX(IF(G105:G146=1,H105:H146)),2)</f>
        <v>4.4000000000000004</v>
      </c>
      <c r="F37" s="202" t="s">
        <v>291</v>
      </c>
      <c r="G37" s="40"/>
      <c r="H37" s="40"/>
      <c r="I37" s="40"/>
      <c r="N37" s="1">
        <v>480</v>
      </c>
      <c r="P37" s="107">
        <v>1</v>
      </c>
      <c r="Q37" s="27">
        <v>0.33333333333333331</v>
      </c>
      <c r="R37" s="98">
        <v>2</v>
      </c>
      <c r="S37" s="98" t="s">
        <v>198</v>
      </c>
      <c r="T37" s="98">
        <v>2</v>
      </c>
      <c r="U37" s="98" t="s">
        <v>198</v>
      </c>
      <c r="V37" s="130">
        <f t="shared" si="0"/>
        <v>3</v>
      </c>
      <c r="W37" s="28">
        <v>2</v>
      </c>
      <c r="X37" s="21">
        <v>0.33333333333333331</v>
      </c>
      <c r="Y37" s="98">
        <v>1</v>
      </c>
      <c r="Z37" s="98" t="s">
        <v>195</v>
      </c>
      <c r="AA37" s="98">
        <v>1</v>
      </c>
      <c r="AB37" s="98" t="s">
        <v>195</v>
      </c>
      <c r="AC37" s="130">
        <f t="shared" si="1"/>
        <v>2</v>
      </c>
    </row>
    <row r="38" spans="1:38" ht="15.75" customHeight="1">
      <c r="A38" s="40"/>
      <c r="B38" s="190"/>
      <c r="C38" s="190"/>
      <c r="D38" s="190"/>
      <c r="E38" s="189"/>
      <c r="F38" s="189"/>
      <c r="G38" s="41"/>
      <c r="H38" s="41"/>
      <c r="I38" s="41"/>
      <c r="N38" s="1">
        <v>510</v>
      </c>
      <c r="P38" s="107">
        <v>1</v>
      </c>
      <c r="Q38" s="27">
        <v>0.35416666666666669</v>
      </c>
      <c r="R38" s="98">
        <v>1</v>
      </c>
      <c r="S38" s="98" t="s">
        <v>198</v>
      </c>
      <c r="T38" s="98">
        <v>1</v>
      </c>
      <c r="U38" s="98" t="s">
        <v>198</v>
      </c>
      <c r="V38" s="130">
        <f t="shared" si="0"/>
        <v>3</v>
      </c>
      <c r="W38" s="28">
        <v>2</v>
      </c>
      <c r="X38" s="21">
        <v>0.35416666666666669</v>
      </c>
      <c r="Y38" s="98">
        <v>1</v>
      </c>
      <c r="Z38" s="98" t="s">
        <v>195</v>
      </c>
      <c r="AA38" s="98">
        <v>1</v>
      </c>
      <c r="AB38" s="98" t="s">
        <v>195</v>
      </c>
      <c r="AC38" s="130">
        <f t="shared" si="1"/>
        <v>2</v>
      </c>
    </row>
    <row r="39" spans="1:38" ht="15.75" customHeight="1">
      <c r="A39" s="40"/>
      <c r="B39" s="188" t="s">
        <v>67</v>
      </c>
      <c r="C39" s="188"/>
      <c r="D39" s="188"/>
      <c r="E39" s="189">
        <f>SUM(E35:E38)</f>
        <v>8.870000000000001</v>
      </c>
      <c r="F39" s="189" t="s">
        <v>292</v>
      </c>
      <c r="G39" s="40"/>
      <c r="H39" s="40"/>
      <c r="I39" s="40"/>
      <c r="N39" s="1">
        <v>540</v>
      </c>
      <c r="P39" s="107">
        <v>1</v>
      </c>
      <c r="Q39" s="27">
        <v>0.375</v>
      </c>
      <c r="R39" s="98">
        <v>2</v>
      </c>
      <c r="S39" s="98" t="s">
        <v>198</v>
      </c>
      <c r="T39" s="98">
        <v>2</v>
      </c>
      <c r="U39" s="98" t="s">
        <v>198</v>
      </c>
      <c r="V39" s="130">
        <f t="shared" si="0"/>
        <v>3</v>
      </c>
      <c r="W39" s="28">
        <v>2</v>
      </c>
      <c r="X39" s="21">
        <v>0.375</v>
      </c>
      <c r="Y39" s="98">
        <v>1</v>
      </c>
      <c r="Z39" s="98" t="s">
        <v>195</v>
      </c>
      <c r="AA39" s="98">
        <v>1</v>
      </c>
      <c r="AB39" s="98" t="s">
        <v>195</v>
      </c>
      <c r="AC39" s="130">
        <f t="shared" si="1"/>
        <v>2</v>
      </c>
    </row>
    <row r="40" spans="1:38" ht="15.75" customHeight="1">
      <c r="A40" s="40"/>
      <c r="B40" s="188"/>
      <c r="C40" s="188"/>
      <c r="D40" s="188"/>
      <c r="E40" s="189"/>
      <c r="F40" s="189"/>
      <c r="G40" s="40"/>
      <c r="H40" s="40"/>
      <c r="I40" s="40"/>
      <c r="L40" s="8"/>
      <c r="N40" s="1">
        <v>570</v>
      </c>
      <c r="P40" s="107">
        <v>1</v>
      </c>
      <c r="Q40" s="27">
        <v>0.39583333333333331</v>
      </c>
      <c r="R40" s="98">
        <v>1</v>
      </c>
      <c r="S40" s="98" t="s">
        <v>195</v>
      </c>
      <c r="T40" s="98">
        <v>1</v>
      </c>
      <c r="U40" s="98" t="s">
        <v>195</v>
      </c>
      <c r="V40" s="130">
        <f t="shared" si="0"/>
        <v>2</v>
      </c>
      <c r="W40" s="28">
        <v>2</v>
      </c>
      <c r="X40" s="21">
        <v>0.39583333333333331</v>
      </c>
      <c r="Y40" s="98">
        <v>1</v>
      </c>
      <c r="Z40" s="98" t="s">
        <v>195</v>
      </c>
      <c r="AA40" s="98">
        <v>1</v>
      </c>
      <c r="AB40" s="98" t="s">
        <v>195</v>
      </c>
      <c r="AC40" s="130">
        <f t="shared" si="1"/>
        <v>2</v>
      </c>
    </row>
    <row r="41" spans="1:38" ht="15.75" customHeight="1">
      <c r="A41" s="40"/>
      <c r="B41" s="188"/>
      <c r="C41" s="188"/>
      <c r="D41" s="188"/>
      <c r="E41" s="191"/>
      <c r="F41" s="42"/>
      <c r="G41" s="42"/>
      <c r="H41" s="42"/>
      <c r="I41" s="42"/>
      <c r="N41" s="1">
        <v>600</v>
      </c>
      <c r="P41" s="107">
        <v>1</v>
      </c>
      <c r="Q41" s="27">
        <v>0.41666666666666669</v>
      </c>
      <c r="R41" s="98">
        <v>1</v>
      </c>
      <c r="S41" s="98" t="s">
        <v>195</v>
      </c>
      <c r="T41" s="98">
        <v>1</v>
      </c>
      <c r="U41" s="98" t="s">
        <v>195</v>
      </c>
      <c r="V41" s="130">
        <f t="shared" si="0"/>
        <v>2</v>
      </c>
      <c r="W41" s="28">
        <v>2</v>
      </c>
      <c r="X41" s="21">
        <v>0.41666666666666669</v>
      </c>
      <c r="Y41" s="98">
        <v>1</v>
      </c>
      <c r="Z41" s="98" t="s">
        <v>195</v>
      </c>
      <c r="AA41" s="98">
        <v>1</v>
      </c>
      <c r="AB41" s="98" t="s">
        <v>195</v>
      </c>
      <c r="AC41" s="130">
        <f t="shared" si="1"/>
        <v>2</v>
      </c>
    </row>
    <row r="42" spans="1:38" ht="15.75" customHeight="1">
      <c r="A42" s="40"/>
      <c r="B42" s="188"/>
      <c r="C42" s="188"/>
      <c r="D42" s="188"/>
      <c r="E42" s="191"/>
      <c r="F42" s="40"/>
      <c r="G42" s="40"/>
      <c r="H42" s="40"/>
      <c r="I42" s="40"/>
      <c r="N42" s="1">
        <v>630</v>
      </c>
      <c r="P42" s="107">
        <v>1</v>
      </c>
      <c r="Q42" s="27">
        <v>0.4375</v>
      </c>
      <c r="R42" s="98">
        <v>1</v>
      </c>
      <c r="S42" s="98" t="s">
        <v>195</v>
      </c>
      <c r="T42" s="98">
        <v>1</v>
      </c>
      <c r="U42" s="98" t="s">
        <v>195</v>
      </c>
      <c r="V42" s="130">
        <f t="shared" si="0"/>
        <v>2</v>
      </c>
      <c r="W42" s="28">
        <v>2</v>
      </c>
      <c r="X42" s="21">
        <v>0.4375</v>
      </c>
      <c r="Y42" s="98">
        <v>1</v>
      </c>
      <c r="Z42" s="98" t="s">
        <v>195</v>
      </c>
      <c r="AA42" s="98">
        <v>1</v>
      </c>
      <c r="AB42" s="98" t="s">
        <v>195</v>
      </c>
      <c r="AC42" s="130">
        <f t="shared" si="1"/>
        <v>2</v>
      </c>
    </row>
    <row r="43" spans="1:38" ht="15.75" customHeight="1">
      <c r="A43" s="1" t="s">
        <v>289</v>
      </c>
      <c r="C43" s="40"/>
      <c r="D43" s="40"/>
      <c r="E43" s="40"/>
      <c r="F43" s="40"/>
      <c r="G43" s="40"/>
      <c r="H43" s="40"/>
      <c r="I43" s="40"/>
      <c r="N43" s="1">
        <v>660</v>
      </c>
      <c r="P43" s="107">
        <v>1</v>
      </c>
      <c r="Q43" s="27">
        <v>0.45833333333333298</v>
      </c>
      <c r="R43" s="98">
        <v>1</v>
      </c>
      <c r="S43" s="98" t="s">
        <v>195</v>
      </c>
      <c r="T43" s="98">
        <v>1</v>
      </c>
      <c r="U43" s="98" t="s">
        <v>195</v>
      </c>
      <c r="V43" s="130">
        <f t="shared" si="0"/>
        <v>2</v>
      </c>
      <c r="W43" s="28">
        <v>2</v>
      </c>
      <c r="X43" s="21">
        <v>0.45833333333333298</v>
      </c>
      <c r="Y43" s="98">
        <v>1</v>
      </c>
      <c r="Z43" s="98" t="s">
        <v>195</v>
      </c>
      <c r="AA43" s="98">
        <v>1</v>
      </c>
      <c r="AB43" s="98" t="s">
        <v>195</v>
      </c>
      <c r="AC43" s="130">
        <f t="shared" si="1"/>
        <v>2</v>
      </c>
    </row>
    <row r="44" spans="1:38" ht="15.75" customHeight="1">
      <c r="A44" s="40"/>
      <c r="B44" s="40"/>
      <c r="C44" s="40"/>
      <c r="D44" s="40"/>
      <c r="E44" s="40"/>
      <c r="F44" s="40"/>
      <c r="G44" s="40"/>
      <c r="H44" s="40"/>
      <c r="I44" s="40"/>
      <c r="N44" s="1">
        <v>690</v>
      </c>
      <c r="P44" s="107">
        <v>1</v>
      </c>
      <c r="Q44" s="27">
        <v>0.47916666666666702</v>
      </c>
      <c r="R44" s="98">
        <v>1</v>
      </c>
      <c r="S44" s="98" t="s">
        <v>195</v>
      </c>
      <c r="T44" s="98">
        <v>1</v>
      </c>
      <c r="U44" s="98" t="s">
        <v>195</v>
      </c>
      <c r="V44" s="130">
        <f t="shared" si="0"/>
        <v>2</v>
      </c>
      <c r="W44" s="28">
        <v>2</v>
      </c>
      <c r="X44" s="21">
        <v>0.47916666666666702</v>
      </c>
      <c r="Y44" s="98">
        <v>1</v>
      </c>
      <c r="Z44" s="98" t="s">
        <v>195</v>
      </c>
      <c r="AA44" s="98">
        <v>1</v>
      </c>
      <c r="AB44" s="98" t="s">
        <v>195</v>
      </c>
      <c r="AC44" s="130">
        <f t="shared" si="1"/>
        <v>2</v>
      </c>
    </row>
    <row r="45" spans="1:38" ht="15.75" customHeight="1">
      <c r="A45" s="1" t="s">
        <v>311</v>
      </c>
      <c r="B45" s="40"/>
      <c r="C45" s="40"/>
      <c r="D45" s="40"/>
      <c r="E45" s="40"/>
      <c r="F45" s="40"/>
      <c r="G45" s="40"/>
      <c r="H45" s="40"/>
      <c r="I45" s="40"/>
      <c r="N45" s="1">
        <v>720</v>
      </c>
      <c r="P45" s="107">
        <v>1</v>
      </c>
      <c r="Q45" s="27">
        <v>0.5</v>
      </c>
      <c r="R45" s="98">
        <v>1</v>
      </c>
      <c r="S45" s="98" t="s">
        <v>195</v>
      </c>
      <c r="T45" s="98">
        <v>1</v>
      </c>
      <c r="U45" s="98" t="s">
        <v>195</v>
      </c>
      <c r="V45" s="130">
        <f t="shared" si="0"/>
        <v>2</v>
      </c>
      <c r="W45" s="28">
        <v>2</v>
      </c>
      <c r="X45" s="21">
        <v>0.5</v>
      </c>
      <c r="Y45" s="98">
        <v>1</v>
      </c>
      <c r="Z45" s="98" t="s">
        <v>195</v>
      </c>
      <c r="AA45" s="98">
        <v>1</v>
      </c>
      <c r="AB45" s="98" t="s">
        <v>195</v>
      </c>
      <c r="AC45" s="130">
        <f t="shared" si="1"/>
        <v>2</v>
      </c>
    </row>
    <row r="46" spans="1:38" ht="15.75" customHeight="1">
      <c r="A46" s="40"/>
      <c r="B46" s="40"/>
      <c r="C46" s="40"/>
      <c r="D46" s="40"/>
      <c r="E46" s="40"/>
      <c r="F46" s="40"/>
      <c r="G46" s="40"/>
      <c r="H46" s="40"/>
      <c r="I46" s="40"/>
      <c r="N46" s="1">
        <v>750</v>
      </c>
      <c r="P46" s="107">
        <v>1</v>
      </c>
      <c r="Q46" s="27">
        <v>0.52083333333333337</v>
      </c>
      <c r="R46" s="98">
        <v>1</v>
      </c>
      <c r="S46" s="98" t="s">
        <v>195</v>
      </c>
      <c r="T46" s="98">
        <v>1</v>
      </c>
      <c r="U46" s="98" t="s">
        <v>195</v>
      </c>
      <c r="V46" s="130">
        <f t="shared" si="0"/>
        <v>2</v>
      </c>
      <c r="W46" s="28">
        <v>2</v>
      </c>
      <c r="X46" s="21">
        <v>0.52083333333333337</v>
      </c>
      <c r="Y46" s="98">
        <v>1</v>
      </c>
      <c r="Z46" s="98" t="s">
        <v>195</v>
      </c>
      <c r="AA46" s="98">
        <v>1</v>
      </c>
      <c r="AB46" s="98" t="s">
        <v>195</v>
      </c>
      <c r="AC46" s="130">
        <f t="shared" si="1"/>
        <v>2</v>
      </c>
    </row>
    <row r="47" spans="1:38" ht="15.75" customHeight="1">
      <c r="A47" s="40"/>
      <c r="B47" s="40"/>
      <c r="C47" s="40"/>
      <c r="D47" s="40"/>
      <c r="E47" s="40"/>
      <c r="F47" s="40"/>
      <c r="G47" s="40"/>
      <c r="H47" s="40"/>
      <c r="I47" s="40"/>
      <c r="N47" s="1">
        <v>780</v>
      </c>
      <c r="P47" s="107">
        <v>1</v>
      </c>
      <c r="Q47" s="27">
        <v>0.54166666666666663</v>
      </c>
      <c r="R47" s="98">
        <v>1</v>
      </c>
      <c r="S47" s="98" t="s">
        <v>195</v>
      </c>
      <c r="T47" s="98">
        <v>1</v>
      </c>
      <c r="U47" s="98" t="s">
        <v>195</v>
      </c>
      <c r="V47" s="130">
        <f t="shared" si="0"/>
        <v>2</v>
      </c>
      <c r="W47" s="28">
        <v>2</v>
      </c>
      <c r="X47" s="21">
        <v>0.54166666666666663</v>
      </c>
      <c r="Y47" s="98">
        <v>1</v>
      </c>
      <c r="Z47" s="98" t="s">
        <v>195</v>
      </c>
      <c r="AA47" s="98">
        <v>1</v>
      </c>
      <c r="AB47" s="98" t="s">
        <v>195</v>
      </c>
      <c r="AC47" s="130">
        <f t="shared" si="1"/>
        <v>2</v>
      </c>
    </row>
    <row r="48" spans="1:38" ht="15.75" customHeight="1">
      <c r="A48" s="40"/>
      <c r="B48" s="40"/>
      <c r="C48" s="40"/>
      <c r="D48" s="40"/>
      <c r="E48" s="40"/>
      <c r="F48" s="40"/>
      <c r="G48" s="40"/>
      <c r="H48" s="40"/>
      <c r="I48" s="40"/>
      <c r="N48" s="1">
        <v>810</v>
      </c>
      <c r="P48" s="107">
        <v>1</v>
      </c>
      <c r="Q48" s="27">
        <v>0.5625</v>
      </c>
      <c r="R48" s="98">
        <v>1</v>
      </c>
      <c r="S48" s="98" t="s">
        <v>195</v>
      </c>
      <c r="T48" s="98">
        <v>1</v>
      </c>
      <c r="U48" s="98" t="s">
        <v>195</v>
      </c>
      <c r="V48" s="130">
        <f t="shared" si="0"/>
        <v>2</v>
      </c>
      <c r="W48" s="28">
        <v>2</v>
      </c>
      <c r="X48" s="21">
        <v>0.5625</v>
      </c>
      <c r="Y48" s="98">
        <v>1</v>
      </c>
      <c r="Z48" s="98" t="s">
        <v>195</v>
      </c>
      <c r="AA48" s="98">
        <v>1</v>
      </c>
      <c r="AB48" s="98" t="s">
        <v>195</v>
      </c>
      <c r="AC48" s="130">
        <f t="shared" si="1"/>
        <v>2</v>
      </c>
    </row>
    <row r="49" spans="1:34" ht="15.75" customHeight="1">
      <c r="A49" s="40"/>
      <c r="B49" s="40"/>
      <c r="C49" s="40"/>
      <c r="D49" s="40"/>
      <c r="E49" s="40"/>
      <c r="F49" s="40"/>
      <c r="G49" s="40"/>
      <c r="H49" s="40"/>
      <c r="I49" s="40"/>
      <c r="N49" s="1">
        <v>840</v>
      </c>
      <c r="P49" s="107">
        <v>1</v>
      </c>
      <c r="Q49" s="27">
        <v>0.58333333333333337</v>
      </c>
      <c r="R49" s="98">
        <v>1</v>
      </c>
      <c r="S49" s="98" t="s">
        <v>195</v>
      </c>
      <c r="T49" s="98">
        <v>1</v>
      </c>
      <c r="U49" s="98" t="s">
        <v>195</v>
      </c>
      <c r="V49" s="130">
        <f t="shared" si="0"/>
        <v>2</v>
      </c>
      <c r="W49" s="28">
        <v>2</v>
      </c>
      <c r="X49" s="21">
        <v>0.58333333333333337</v>
      </c>
      <c r="Y49" s="98">
        <v>1</v>
      </c>
      <c r="Z49" s="98" t="s">
        <v>195</v>
      </c>
      <c r="AA49" s="98">
        <v>1</v>
      </c>
      <c r="AB49" s="98" t="s">
        <v>195</v>
      </c>
      <c r="AC49" s="130">
        <f t="shared" si="1"/>
        <v>2</v>
      </c>
      <c r="AH49" s="1"/>
    </row>
    <row r="50" spans="1:34" ht="15.75" customHeight="1">
      <c r="A50" s="40"/>
      <c r="B50" s="40"/>
      <c r="C50" s="40"/>
      <c r="D50" s="40"/>
      <c r="E50" s="40"/>
      <c r="F50" s="40"/>
      <c r="G50" s="40"/>
      <c r="H50" s="40"/>
      <c r="I50" s="40"/>
      <c r="N50" s="1">
        <v>870</v>
      </c>
      <c r="P50" s="107">
        <v>1</v>
      </c>
      <c r="Q50" s="27">
        <v>0.60416666666666663</v>
      </c>
      <c r="R50" s="98">
        <v>1</v>
      </c>
      <c r="S50" s="98" t="s">
        <v>195</v>
      </c>
      <c r="T50" s="98">
        <v>1</v>
      </c>
      <c r="U50" s="98" t="s">
        <v>195</v>
      </c>
      <c r="V50" s="130">
        <f t="shared" si="0"/>
        <v>2</v>
      </c>
      <c r="W50" s="28">
        <v>2</v>
      </c>
      <c r="X50" s="21">
        <v>0.60416666666666663</v>
      </c>
      <c r="Y50" s="98">
        <v>1</v>
      </c>
      <c r="Z50" s="98" t="s">
        <v>195</v>
      </c>
      <c r="AA50" s="98">
        <v>1</v>
      </c>
      <c r="AB50" s="98" t="s">
        <v>195</v>
      </c>
      <c r="AC50" s="130">
        <f t="shared" si="1"/>
        <v>2</v>
      </c>
      <c r="AH50" s="1"/>
    </row>
    <row r="51" spans="1:34" ht="15.75" customHeight="1">
      <c r="A51" s="40"/>
      <c r="B51" s="40"/>
      <c r="C51" s="40"/>
      <c r="D51" s="40"/>
      <c r="E51" s="40"/>
      <c r="F51" s="40"/>
      <c r="G51" s="40"/>
      <c r="H51" s="40"/>
      <c r="I51" s="40"/>
      <c r="N51" s="1">
        <v>900</v>
      </c>
      <c r="P51" s="107">
        <v>1</v>
      </c>
      <c r="Q51" s="27">
        <v>0.625</v>
      </c>
      <c r="R51" s="98">
        <v>1</v>
      </c>
      <c r="S51" s="98" t="s">
        <v>195</v>
      </c>
      <c r="T51" s="98">
        <v>1</v>
      </c>
      <c r="U51" s="98" t="s">
        <v>195</v>
      </c>
      <c r="V51" s="130">
        <f t="shared" si="0"/>
        <v>2</v>
      </c>
      <c r="W51" s="28">
        <v>2</v>
      </c>
      <c r="X51" s="21">
        <v>0.625</v>
      </c>
      <c r="Y51" s="98">
        <v>1</v>
      </c>
      <c r="Z51" s="98" t="s">
        <v>195</v>
      </c>
      <c r="AA51" s="98">
        <v>1</v>
      </c>
      <c r="AB51" s="98" t="s">
        <v>195</v>
      </c>
      <c r="AC51" s="130">
        <f t="shared" si="1"/>
        <v>2</v>
      </c>
      <c r="AH51" s="1"/>
    </row>
    <row r="52" spans="1:34" ht="15.75" customHeight="1">
      <c r="A52" s="40"/>
      <c r="B52" s="40"/>
      <c r="C52" s="40"/>
      <c r="D52" s="40"/>
      <c r="E52" s="40"/>
      <c r="F52" s="40"/>
      <c r="G52" s="40"/>
      <c r="H52" s="40"/>
      <c r="I52" s="40"/>
      <c r="N52" s="1">
        <v>930</v>
      </c>
      <c r="P52" s="107">
        <v>1</v>
      </c>
      <c r="Q52" s="27">
        <v>0.64583333333333337</v>
      </c>
      <c r="R52" s="98">
        <v>1</v>
      </c>
      <c r="S52" s="98" t="s">
        <v>195</v>
      </c>
      <c r="T52" s="98">
        <v>1</v>
      </c>
      <c r="U52" s="98" t="s">
        <v>195</v>
      </c>
      <c r="V52" s="130">
        <f t="shared" si="0"/>
        <v>2</v>
      </c>
      <c r="W52" s="28">
        <v>2</v>
      </c>
      <c r="X52" s="21">
        <v>0.64583333333333337</v>
      </c>
      <c r="Y52" s="98">
        <v>1</v>
      </c>
      <c r="Z52" s="98" t="s">
        <v>195</v>
      </c>
      <c r="AA52" s="98">
        <v>1</v>
      </c>
      <c r="AB52" s="98" t="s">
        <v>195</v>
      </c>
      <c r="AC52" s="130">
        <f t="shared" si="1"/>
        <v>2</v>
      </c>
      <c r="AH52" s="1"/>
    </row>
    <row r="53" spans="1:34" ht="15.75" customHeight="1">
      <c r="A53" s="40"/>
      <c r="B53" s="40"/>
      <c r="C53" s="40"/>
      <c r="D53" s="40"/>
      <c r="E53" s="40"/>
      <c r="F53" s="40"/>
      <c r="G53" s="40"/>
      <c r="H53" s="40"/>
      <c r="I53" s="40"/>
      <c r="N53" s="1">
        <v>960</v>
      </c>
      <c r="P53" s="107">
        <v>1</v>
      </c>
      <c r="Q53" s="27">
        <v>0.66666666666666663</v>
      </c>
      <c r="R53" s="98">
        <v>1</v>
      </c>
      <c r="S53" s="98" t="s">
        <v>195</v>
      </c>
      <c r="T53" s="98">
        <v>1</v>
      </c>
      <c r="U53" s="98" t="s">
        <v>195</v>
      </c>
      <c r="V53" s="130">
        <f t="shared" si="0"/>
        <v>2</v>
      </c>
      <c r="W53" s="28">
        <v>2</v>
      </c>
      <c r="X53" s="21">
        <v>0.66666666666666663</v>
      </c>
      <c r="Y53" s="98">
        <v>1</v>
      </c>
      <c r="Z53" s="98" t="s">
        <v>195</v>
      </c>
      <c r="AA53" s="98">
        <v>1</v>
      </c>
      <c r="AB53" s="98" t="s">
        <v>195</v>
      </c>
      <c r="AC53" s="130">
        <f t="shared" si="1"/>
        <v>2</v>
      </c>
      <c r="AH53" s="1"/>
    </row>
    <row r="54" spans="1:34" ht="15.75" customHeight="1">
      <c r="A54" s="40"/>
      <c r="B54" s="40"/>
      <c r="C54" s="40"/>
      <c r="D54" s="40"/>
      <c r="E54" s="40"/>
      <c r="F54" s="40"/>
      <c r="G54" s="40"/>
      <c r="H54" s="40"/>
      <c r="I54" s="40"/>
      <c r="N54" s="1">
        <v>990</v>
      </c>
      <c r="P54" s="107">
        <v>1</v>
      </c>
      <c r="Q54" s="27">
        <v>0.6875</v>
      </c>
      <c r="R54" s="98">
        <v>1</v>
      </c>
      <c r="S54" s="98" t="s">
        <v>195</v>
      </c>
      <c r="T54" s="98">
        <v>1</v>
      </c>
      <c r="U54" s="98" t="s">
        <v>195</v>
      </c>
      <c r="V54" s="130">
        <f t="shared" si="0"/>
        <v>2</v>
      </c>
      <c r="W54" s="28">
        <v>2</v>
      </c>
      <c r="X54" s="21">
        <v>0.6875</v>
      </c>
      <c r="Y54" s="98">
        <v>1</v>
      </c>
      <c r="Z54" s="98" t="s">
        <v>195</v>
      </c>
      <c r="AA54" s="98">
        <v>1</v>
      </c>
      <c r="AB54" s="98" t="s">
        <v>195</v>
      </c>
      <c r="AC54" s="130">
        <f t="shared" si="1"/>
        <v>2</v>
      </c>
      <c r="AH54" s="1"/>
    </row>
    <row r="55" spans="1:34" ht="15.75" customHeight="1">
      <c r="A55" s="40"/>
      <c r="B55" s="40"/>
      <c r="C55" s="40"/>
      <c r="D55" s="40"/>
      <c r="E55" s="40"/>
      <c r="F55" s="40"/>
      <c r="G55" s="40"/>
      <c r="H55" s="40"/>
      <c r="I55" s="40"/>
      <c r="N55" s="1">
        <v>1020</v>
      </c>
      <c r="P55" s="107">
        <v>1</v>
      </c>
      <c r="Q55" s="27">
        <v>0.70833333333333337</v>
      </c>
      <c r="R55" s="98">
        <v>1</v>
      </c>
      <c r="S55" s="98" t="s">
        <v>195</v>
      </c>
      <c r="T55" s="98">
        <v>1</v>
      </c>
      <c r="U55" s="98" t="s">
        <v>195</v>
      </c>
      <c r="V55" s="130">
        <f t="shared" si="0"/>
        <v>3</v>
      </c>
      <c r="W55" s="28">
        <v>2</v>
      </c>
      <c r="X55" s="21">
        <v>0.70833333333333337</v>
      </c>
      <c r="Y55" s="98">
        <v>1</v>
      </c>
      <c r="Z55" s="98" t="s">
        <v>195</v>
      </c>
      <c r="AA55" s="98">
        <v>1</v>
      </c>
      <c r="AB55" s="98" t="s">
        <v>195</v>
      </c>
      <c r="AC55" s="130">
        <f t="shared" si="1"/>
        <v>2</v>
      </c>
      <c r="AH55" s="1"/>
    </row>
    <row r="56" spans="1:34" ht="15.75" customHeight="1">
      <c r="A56" s="40"/>
      <c r="B56" s="40"/>
      <c r="C56" s="40"/>
      <c r="D56" s="40"/>
      <c r="E56" s="40"/>
      <c r="F56" s="40"/>
      <c r="G56" s="40"/>
      <c r="H56" s="40"/>
      <c r="I56" s="40"/>
      <c r="N56" s="1">
        <v>1050</v>
      </c>
      <c r="P56" s="107">
        <v>1</v>
      </c>
      <c r="Q56" s="27">
        <v>0.72916666666666663</v>
      </c>
      <c r="R56" s="98">
        <v>2</v>
      </c>
      <c r="S56" s="98" t="s">
        <v>198</v>
      </c>
      <c r="T56" s="98">
        <v>2</v>
      </c>
      <c r="U56" s="98" t="s">
        <v>198</v>
      </c>
      <c r="V56" s="130">
        <f t="shared" si="0"/>
        <v>3</v>
      </c>
      <c r="W56" s="28">
        <v>2</v>
      </c>
      <c r="X56" s="21">
        <v>0.72916666666666663</v>
      </c>
      <c r="Y56" s="98">
        <v>1</v>
      </c>
      <c r="Z56" s="98" t="s">
        <v>198</v>
      </c>
      <c r="AA56" s="98">
        <v>1</v>
      </c>
      <c r="AB56" s="98" t="s">
        <v>198</v>
      </c>
      <c r="AC56" s="130">
        <f t="shared" si="1"/>
        <v>3</v>
      </c>
      <c r="AH56" s="1"/>
    </row>
    <row r="57" spans="1:34" ht="15.75" customHeight="1">
      <c r="A57" s="40"/>
      <c r="B57" s="40"/>
      <c r="C57" s="40"/>
      <c r="D57" s="40"/>
      <c r="E57" s="40"/>
      <c r="F57" s="40"/>
      <c r="G57" s="40"/>
      <c r="H57" s="40"/>
      <c r="I57" s="40"/>
      <c r="N57" s="1">
        <v>1080</v>
      </c>
      <c r="P57" s="107">
        <v>1</v>
      </c>
      <c r="Q57" s="27">
        <v>0.75</v>
      </c>
      <c r="R57" s="98">
        <v>1</v>
      </c>
      <c r="S57" s="98" t="s">
        <v>198</v>
      </c>
      <c r="T57" s="98">
        <v>1</v>
      </c>
      <c r="U57" s="98" t="s">
        <v>198</v>
      </c>
      <c r="V57" s="130">
        <f t="shared" si="0"/>
        <v>2</v>
      </c>
      <c r="W57" s="28">
        <v>2</v>
      </c>
      <c r="X57" s="21">
        <v>0.75</v>
      </c>
      <c r="Y57" s="98">
        <v>2</v>
      </c>
      <c r="Z57" s="98" t="s">
        <v>198</v>
      </c>
      <c r="AA57" s="98">
        <v>2</v>
      </c>
      <c r="AB57" s="98" t="s">
        <v>198</v>
      </c>
      <c r="AC57" s="130">
        <f t="shared" si="1"/>
        <v>3</v>
      </c>
      <c r="AH57" s="1"/>
    </row>
    <row r="58" spans="1:34" ht="15.75" customHeight="1">
      <c r="A58" s="40"/>
      <c r="B58" s="40"/>
      <c r="C58" s="40"/>
      <c r="D58" s="40"/>
      <c r="E58" s="40"/>
      <c r="F58" s="40"/>
      <c r="G58" s="40"/>
      <c r="H58" s="40"/>
      <c r="I58" s="40"/>
      <c r="N58" s="1">
        <v>1110</v>
      </c>
      <c r="P58" s="107">
        <v>1</v>
      </c>
      <c r="Q58" s="27">
        <v>0.77083333333333337</v>
      </c>
      <c r="R58" s="98">
        <v>1</v>
      </c>
      <c r="S58" s="98" t="s">
        <v>195</v>
      </c>
      <c r="T58" s="98">
        <v>1</v>
      </c>
      <c r="U58" s="98" t="s">
        <v>195</v>
      </c>
      <c r="V58" s="130">
        <f t="shared" si="0"/>
        <v>2</v>
      </c>
      <c r="W58" s="28">
        <v>2</v>
      </c>
      <c r="X58" s="21">
        <v>0.77083333333333337</v>
      </c>
      <c r="Y58" s="98">
        <v>1</v>
      </c>
      <c r="Z58" s="98" t="s">
        <v>195</v>
      </c>
      <c r="AA58" s="98">
        <v>1</v>
      </c>
      <c r="AB58" s="98" t="s">
        <v>195</v>
      </c>
      <c r="AC58" s="130">
        <f t="shared" si="1"/>
        <v>2</v>
      </c>
      <c r="AH58" s="1"/>
    </row>
    <row r="59" spans="1:34" ht="15.75" customHeight="1">
      <c r="A59" s="40"/>
      <c r="B59" s="40"/>
      <c r="C59" s="40"/>
      <c r="D59" s="40"/>
      <c r="E59" s="40"/>
      <c r="F59" s="40"/>
      <c r="G59" s="40"/>
      <c r="H59" s="40"/>
      <c r="I59" s="40"/>
      <c r="N59" s="1">
        <v>1140</v>
      </c>
      <c r="P59" s="107">
        <v>1</v>
      </c>
      <c r="Q59" s="27">
        <v>0.79166666666666663</v>
      </c>
      <c r="R59" s="98">
        <v>1</v>
      </c>
      <c r="S59" s="98" t="s">
        <v>195</v>
      </c>
      <c r="T59" s="98">
        <v>1</v>
      </c>
      <c r="U59" s="98" t="s">
        <v>195</v>
      </c>
      <c r="V59" s="130">
        <f t="shared" si="0"/>
        <v>2</v>
      </c>
      <c r="W59" s="28">
        <v>2</v>
      </c>
      <c r="X59" s="21">
        <v>0.79166666666666663</v>
      </c>
      <c r="Y59" s="98">
        <v>1</v>
      </c>
      <c r="Z59" s="98" t="s">
        <v>195</v>
      </c>
      <c r="AA59" s="98">
        <v>1</v>
      </c>
      <c r="AB59" s="98" t="s">
        <v>195</v>
      </c>
      <c r="AC59" s="130">
        <f t="shared" si="1"/>
        <v>2</v>
      </c>
      <c r="AH59" s="1"/>
    </row>
    <row r="60" spans="1:34" ht="15.75" customHeight="1">
      <c r="A60" s="40"/>
      <c r="B60" s="40"/>
      <c r="C60" s="40"/>
      <c r="D60" s="40"/>
      <c r="E60" s="41"/>
      <c r="F60" s="41"/>
      <c r="G60" s="41"/>
      <c r="H60" s="41"/>
      <c r="I60" s="41"/>
      <c r="N60" s="1">
        <v>1170</v>
      </c>
      <c r="P60" s="107">
        <v>1</v>
      </c>
      <c r="Q60" s="27">
        <v>0.8125</v>
      </c>
      <c r="R60" s="98">
        <v>1</v>
      </c>
      <c r="S60" s="98" t="s">
        <v>195</v>
      </c>
      <c r="T60" s="98">
        <v>1</v>
      </c>
      <c r="U60" s="98" t="s">
        <v>195</v>
      </c>
      <c r="V60" s="130">
        <f t="shared" si="0"/>
        <v>2</v>
      </c>
      <c r="W60" s="28">
        <v>2</v>
      </c>
      <c r="X60" s="21">
        <v>0.8125</v>
      </c>
      <c r="Y60" s="98">
        <v>1</v>
      </c>
      <c r="Z60" s="98" t="s">
        <v>195</v>
      </c>
      <c r="AA60" s="98">
        <v>1</v>
      </c>
      <c r="AB60" s="98" t="s">
        <v>195</v>
      </c>
      <c r="AC60" s="130">
        <f t="shared" si="1"/>
        <v>2</v>
      </c>
      <c r="AH60" s="1"/>
    </row>
    <row r="61" spans="1:34" ht="15.75" customHeight="1">
      <c r="A61" s="40"/>
      <c r="B61" s="40"/>
      <c r="C61" s="40"/>
      <c r="D61" s="40"/>
      <c r="E61" s="40"/>
      <c r="F61" s="40"/>
      <c r="G61" s="40"/>
      <c r="H61" s="40"/>
      <c r="I61" s="40"/>
      <c r="N61" s="1">
        <v>1200</v>
      </c>
      <c r="P61" s="107">
        <v>1</v>
      </c>
      <c r="Q61" s="27">
        <v>0.83333333333333337</v>
      </c>
      <c r="R61" s="98">
        <v>1</v>
      </c>
      <c r="S61" s="98" t="s">
        <v>195</v>
      </c>
      <c r="T61" s="98">
        <v>1</v>
      </c>
      <c r="U61" s="98" t="s">
        <v>195</v>
      </c>
      <c r="V61" s="130">
        <f t="shared" si="0"/>
        <v>2</v>
      </c>
      <c r="W61" s="28">
        <v>2</v>
      </c>
      <c r="X61" s="21">
        <v>0.83333333333333337</v>
      </c>
      <c r="Y61" s="98">
        <v>1</v>
      </c>
      <c r="Z61" s="98" t="s">
        <v>195</v>
      </c>
      <c r="AA61" s="98">
        <v>1</v>
      </c>
      <c r="AB61" s="98" t="s">
        <v>195</v>
      </c>
      <c r="AC61" s="130">
        <f t="shared" si="1"/>
        <v>2</v>
      </c>
      <c r="AH61" s="1"/>
    </row>
    <row r="62" spans="1:34" ht="15.75" customHeight="1">
      <c r="A62" s="40"/>
      <c r="B62" s="40"/>
      <c r="C62" s="40"/>
      <c r="D62" s="42"/>
      <c r="E62" s="42"/>
      <c r="F62" s="42"/>
      <c r="G62" s="42"/>
      <c r="H62" s="42"/>
      <c r="I62" s="42"/>
      <c r="N62" s="1">
        <v>1230</v>
      </c>
      <c r="P62" s="107">
        <v>1</v>
      </c>
      <c r="Q62" s="27">
        <v>0.85416666666666663</v>
      </c>
      <c r="R62" s="98">
        <v>1</v>
      </c>
      <c r="S62" s="98" t="s">
        <v>195</v>
      </c>
      <c r="T62" s="98">
        <v>1</v>
      </c>
      <c r="U62" s="98" t="s">
        <v>195</v>
      </c>
      <c r="V62" s="130">
        <f t="shared" si="0"/>
        <v>2</v>
      </c>
      <c r="W62" s="28">
        <v>2</v>
      </c>
      <c r="X62" s="21">
        <v>0.85416666666666663</v>
      </c>
      <c r="Y62" s="98">
        <v>1</v>
      </c>
      <c r="Z62" s="98" t="s">
        <v>195</v>
      </c>
      <c r="AA62" s="98">
        <v>1</v>
      </c>
      <c r="AB62" s="98" t="s">
        <v>195</v>
      </c>
      <c r="AC62" s="130">
        <f t="shared" si="1"/>
        <v>2</v>
      </c>
      <c r="AH62" s="1"/>
    </row>
    <row r="63" spans="1:34" ht="15.75" customHeight="1">
      <c r="B63" s="40"/>
      <c r="C63" s="40"/>
      <c r="D63" s="41"/>
      <c r="E63" s="41"/>
      <c r="F63" s="41"/>
      <c r="G63" s="41"/>
      <c r="H63" s="41"/>
      <c r="I63" s="41"/>
      <c r="N63" s="1">
        <v>1260</v>
      </c>
      <c r="P63" s="107">
        <v>1</v>
      </c>
      <c r="Q63" s="27">
        <v>0.875</v>
      </c>
      <c r="R63" s="98">
        <v>1</v>
      </c>
      <c r="S63" s="98" t="s">
        <v>195</v>
      </c>
      <c r="T63" s="98">
        <v>1</v>
      </c>
      <c r="U63" s="98" t="s">
        <v>195</v>
      </c>
      <c r="V63" s="130">
        <f t="shared" si="0"/>
        <v>2</v>
      </c>
      <c r="W63" s="28">
        <v>2</v>
      </c>
      <c r="X63" s="21">
        <v>0.875</v>
      </c>
      <c r="Y63" s="98">
        <v>1</v>
      </c>
      <c r="Z63" s="98" t="s">
        <v>195</v>
      </c>
      <c r="AA63" s="98">
        <v>1</v>
      </c>
      <c r="AB63" s="98" t="s">
        <v>195</v>
      </c>
      <c r="AC63" s="130">
        <f t="shared" si="1"/>
        <v>2</v>
      </c>
      <c r="AH63" s="1"/>
    </row>
    <row r="64" spans="1:34" ht="15.75" customHeight="1">
      <c r="A64" s="40"/>
      <c r="B64" s="40"/>
      <c r="C64" s="40"/>
      <c r="D64" s="41"/>
      <c r="E64" s="41"/>
      <c r="F64" s="41"/>
      <c r="G64" s="41"/>
      <c r="H64" s="41"/>
      <c r="I64" s="41"/>
      <c r="N64" s="1">
        <v>1290</v>
      </c>
      <c r="P64" s="107">
        <v>1</v>
      </c>
      <c r="Q64" s="27">
        <v>0.89583333333333304</v>
      </c>
      <c r="R64" s="98">
        <v>1</v>
      </c>
      <c r="S64" s="98" t="s">
        <v>195</v>
      </c>
      <c r="T64" s="98">
        <v>1</v>
      </c>
      <c r="U64" s="98" t="s">
        <v>195</v>
      </c>
      <c r="V64" s="130">
        <f t="shared" si="0"/>
        <v>2</v>
      </c>
      <c r="W64" s="28">
        <v>2</v>
      </c>
      <c r="X64" s="21">
        <v>0.89583333333333304</v>
      </c>
      <c r="Y64" s="98">
        <v>1</v>
      </c>
      <c r="Z64" s="98" t="s">
        <v>195</v>
      </c>
      <c r="AA64" s="98">
        <v>1</v>
      </c>
      <c r="AB64" s="98" t="s">
        <v>195</v>
      </c>
      <c r="AC64" s="130">
        <f t="shared" si="1"/>
        <v>2</v>
      </c>
      <c r="AH64" s="1"/>
    </row>
    <row r="65" spans="1:34" ht="15.75" customHeight="1">
      <c r="A65" s="40"/>
      <c r="B65" s="40"/>
      <c r="C65" s="40"/>
      <c r="D65" s="40"/>
      <c r="E65" s="40"/>
      <c r="F65" s="40"/>
      <c r="G65" s="40"/>
      <c r="H65" s="40"/>
      <c r="I65" s="40"/>
      <c r="N65" s="1">
        <v>1320</v>
      </c>
      <c r="P65" s="107">
        <v>1</v>
      </c>
      <c r="Q65" s="27">
        <v>0.91666666666666663</v>
      </c>
      <c r="R65" s="98">
        <v>1</v>
      </c>
      <c r="S65" s="98" t="s">
        <v>195</v>
      </c>
      <c r="T65" s="98">
        <v>1</v>
      </c>
      <c r="U65" s="98" t="s">
        <v>195</v>
      </c>
      <c r="V65" s="130">
        <f t="shared" si="0"/>
        <v>2</v>
      </c>
      <c r="W65" s="28">
        <v>2</v>
      </c>
      <c r="X65" s="21">
        <v>0.91666666666666663</v>
      </c>
      <c r="Y65" s="98">
        <v>1</v>
      </c>
      <c r="Z65" s="98" t="s">
        <v>195</v>
      </c>
      <c r="AA65" s="98">
        <v>1</v>
      </c>
      <c r="AB65" s="98" t="s">
        <v>195</v>
      </c>
      <c r="AC65" s="130">
        <f t="shared" si="1"/>
        <v>2</v>
      </c>
      <c r="AH65" s="1"/>
    </row>
    <row r="66" spans="1:34" ht="15.75" customHeight="1">
      <c r="A66" s="40"/>
      <c r="B66" s="40"/>
      <c r="C66" s="40"/>
      <c r="D66" s="40"/>
      <c r="E66" s="40"/>
      <c r="F66" s="40"/>
      <c r="G66" s="40"/>
      <c r="H66" s="40"/>
      <c r="I66" s="40"/>
      <c r="N66" s="1">
        <v>1350</v>
      </c>
      <c r="P66" s="107">
        <v>1</v>
      </c>
      <c r="Q66" s="27">
        <v>0.9375</v>
      </c>
      <c r="R66" s="98">
        <v>1</v>
      </c>
      <c r="S66" s="98" t="s">
        <v>195</v>
      </c>
      <c r="T66" s="98">
        <v>1</v>
      </c>
      <c r="U66" s="98" t="s">
        <v>195</v>
      </c>
      <c r="V66" s="130">
        <f t="shared" si="0"/>
        <v>1</v>
      </c>
      <c r="W66" s="28">
        <v>2</v>
      </c>
      <c r="X66" s="21">
        <v>0.9375</v>
      </c>
      <c r="Y66" s="98">
        <v>1</v>
      </c>
      <c r="Z66" s="98" t="s">
        <v>195</v>
      </c>
      <c r="AA66" s="98">
        <v>1</v>
      </c>
      <c r="AB66" s="98" t="s">
        <v>195</v>
      </c>
      <c r="AC66" s="130">
        <f t="shared" si="1"/>
        <v>1</v>
      </c>
      <c r="AH66" s="1"/>
    </row>
    <row r="67" spans="1:34" ht="15.75" customHeight="1">
      <c r="A67" s="40"/>
      <c r="B67" s="40"/>
      <c r="C67" s="40"/>
      <c r="D67" s="40"/>
      <c r="E67" s="40"/>
      <c r="F67" s="40"/>
      <c r="G67" s="40"/>
      <c r="H67" s="40"/>
      <c r="I67" s="40"/>
      <c r="N67" s="1">
        <v>1380</v>
      </c>
      <c r="P67" s="107">
        <v>1</v>
      </c>
      <c r="Q67" s="27">
        <v>0.95833333333333337</v>
      </c>
      <c r="R67" s="98">
        <v>0</v>
      </c>
      <c r="S67" s="98" t="s">
        <v>194</v>
      </c>
      <c r="T67" s="98">
        <v>0</v>
      </c>
      <c r="U67" s="98" t="s">
        <v>194</v>
      </c>
      <c r="V67" s="130">
        <f t="shared" si="0"/>
        <v>0</v>
      </c>
      <c r="W67" s="28">
        <v>2</v>
      </c>
      <c r="X67" s="21">
        <v>0.95833333333333337</v>
      </c>
      <c r="Y67" s="98">
        <v>0</v>
      </c>
      <c r="Z67" s="98" t="s">
        <v>194</v>
      </c>
      <c r="AA67" s="98">
        <v>0</v>
      </c>
      <c r="AB67" s="98" t="s">
        <v>194</v>
      </c>
      <c r="AC67" s="130">
        <f t="shared" si="1"/>
        <v>0</v>
      </c>
      <c r="AH67" s="1"/>
    </row>
    <row r="68" spans="1:34" ht="15.75" customHeight="1">
      <c r="A68" s="40"/>
      <c r="B68" s="40"/>
      <c r="C68" s="40"/>
      <c r="D68" s="40"/>
      <c r="E68" s="40"/>
      <c r="F68" s="40"/>
      <c r="G68" s="40"/>
      <c r="H68" s="40"/>
      <c r="I68" s="40"/>
      <c r="N68" s="1">
        <v>1410</v>
      </c>
      <c r="P68" s="107">
        <v>1</v>
      </c>
      <c r="Q68" s="27">
        <v>0.97916666666666663</v>
      </c>
      <c r="R68" s="98">
        <v>0</v>
      </c>
      <c r="S68" s="98" t="s">
        <v>194</v>
      </c>
      <c r="T68" s="98">
        <v>0</v>
      </c>
      <c r="U68" s="98" t="s">
        <v>194</v>
      </c>
      <c r="V68" s="130">
        <f t="shared" si="0"/>
        <v>0</v>
      </c>
      <c r="W68" s="28">
        <v>2</v>
      </c>
      <c r="X68" s="21">
        <v>0.97916666666666663</v>
      </c>
      <c r="Y68" s="98">
        <v>0</v>
      </c>
      <c r="Z68" s="98" t="s">
        <v>194</v>
      </c>
      <c r="AA68" s="98">
        <v>0</v>
      </c>
      <c r="AB68" s="98" t="s">
        <v>194</v>
      </c>
      <c r="AC68" s="130">
        <f t="shared" si="1"/>
        <v>0</v>
      </c>
      <c r="AH68" s="1"/>
    </row>
    <row r="69" spans="1:34" ht="15.75" customHeight="1">
      <c r="A69" s="40"/>
      <c r="B69" s="40"/>
      <c r="C69" s="40"/>
      <c r="D69" s="40"/>
      <c r="E69" s="40"/>
      <c r="F69" s="40"/>
      <c r="G69" s="40"/>
      <c r="H69" s="40"/>
      <c r="I69" s="40"/>
      <c r="N69" s="1">
        <v>0</v>
      </c>
      <c r="P69" s="107">
        <v>1</v>
      </c>
      <c r="Q69" s="27">
        <v>0</v>
      </c>
      <c r="R69" s="98">
        <v>0</v>
      </c>
      <c r="S69" s="98" t="s">
        <v>194</v>
      </c>
      <c r="T69" s="98">
        <v>0</v>
      </c>
      <c r="U69" s="98" t="s">
        <v>194</v>
      </c>
      <c r="V69" s="130">
        <f t="shared" si="0"/>
        <v>0</v>
      </c>
      <c r="W69" s="28">
        <v>2</v>
      </c>
      <c r="X69" s="21">
        <v>0</v>
      </c>
      <c r="Y69" s="98">
        <v>0</v>
      </c>
      <c r="Z69" s="98" t="s">
        <v>194</v>
      </c>
      <c r="AA69" s="98">
        <v>0</v>
      </c>
      <c r="AB69" s="98" t="s">
        <v>194</v>
      </c>
      <c r="AC69" s="130">
        <f t="shared" si="1"/>
        <v>0</v>
      </c>
      <c r="AH69" s="1"/>
    </row>
    <row r="70" spans="1:34" ht="15.75" customHeight="1">
      <c r="D70" s="17"/>
      <c r="E70" s="17"/>
      <c r="F70" s="17"/>
      <c r="G70" s="17"/>
      <c r="H70" s="17"/>
      <c r="I70" s="17"/>
      <c r="N70" s="1">
        <v>30</v>
      </c>
      <c r="P70" s="107">
        <v>1</v>
      </c>
      <c r="Q70" s="27">
        <v>2.0833333333333332E-2</v>
      </c>
      <c r="R70" s="98">
        <v>0</v>
      </c>
      <c r="S70" s="98" t="s">
        <v>194</v>
      </c>
      <c r="T70" s="98">
        <v>0</v>
      </c>
      <c r="U70" s="98" t="s">
        <v>194</v>
      </c>
      <c r="V70" s="130">
        <f t="shared" si="0"/>
        <v>0</v>
      </c>
      <c r="W70" s="28">
        <v>2</v>
      </c>
      <c r="X70" s="21">
        <v>2.0833333333333332E-2</v>
      </c>
      <c r="Y70" s="98">
        <v>0</v>
      </c>
      <c r="Z70" s="98" t="s">
        <v>194</v>
      </c>
      <c r="AA70" s="98">
        <v>0</v>
      </c>
      <c r="AB70" s="98" t="s">
        <v>194</v>
      </c>
      <c r="AC70" s="130">
        <f t="shared" si="1"/>
        <v>0</v>
      </c>
      <c r="AH70" s="1"/>
    </row>
    <row r="71" spans="1:34" ht="15.75" customHeight="1">
      <c r="D71" s="17"/>
      <c r="E71" s="17"/>
      <c r="F71" s="17"/>
      <c r="G71" s="17"/>
      <c r="H71" s="17"/>
      <c r="I71" s="17"/>
      <c r="N71" s="1">
        <v>60</v>
      </c>
      <c r="P71" s="107">
        <v>1</v>
      </c>
      <c r="Q71" s="27">
        <v>4.1666666666666699E-2</v>
      </c>
      <c r="R71" s="98">
        <v>0</v>
      </c>
      <c r="S71" s="98" t="s">
        <v>194</v>
      </c>
      <c r="T71" s="98">
        <v>0</v>
      </c>
      <c r="U71" s="98" t="s">
        <v>194</v>
      </c>
      <c r="V71" s="130">
        <f t="shared" si="0"/>
        <v>0</v>
      </c>
      <c r="W71" s="28">
        <v>2</v>
      </c>
      <c r="X71" s="21">
        <v>4.1666666666666699E-2</v>
      </c>
      <c r="Y71" s="98">
        <v>0</v>
      </c>
      <c r="Z71" s="98" t="s">
        <v>194</v>
      </c>
      <c r="AA71" s="98">
        <v>0</v>
      </c>
      <c r="AB71" s="98" t="s">
        <v>194</v>
      </c>
      <c r="AC71" s="130">
        <f t="shared" si="1"/>
        <v>0</v>
      </c>
      <c r="AH71" s="1"/>
    </row>
    <row r="72" spans="1:34" ht="15.75" customHeight="1">
      <c r="N72" s="1">
        <v>90</v>
      </c>
      <c r="P72" s="107">
        <v>1</v>
      </c>
      <c r="Q72" s="27">
        <v>6.25E-2</v>
      </c>
      <c r="R72" s="98">
        <v>0</v>
      </c>
      <c r="S72" s="98" t="s">
        <v>194</v>
      </c>
      <c r="T72" s="98">
        <v>0</v>
      </c>
      <c r="U72" s="98" t="s">
        <v>194</v>
      </c>
      <c r="V72" s="130">
        <f t="shared" si="0"/>
        <v>0</v>
      </c>
      <c r="W72" s="28">
        <v>2</v>
      </c>
      <c r="X72" s="21">
        <v>6.25E-2</v>
      </c>
      <c r="Y72" s="98">
        <v>0</v>
      </c>
      <c r="Z72" s="98" t="s">
        <v>194</v>
      </c>
      <c r="AA72" s="98">
        <v>0</v>
      </c>
      <c r="AB72" s="98" t="s">
        <v>194</v>
      </c>
      <c r="AC72" s="130">
        <f t="shared" si="1"/>
        <v>0</v>
      </c>
      <c r="AH72" s="1"/>
    </row>
    <row r="73" spans="1:34" ht="15.75" customHeight="1">
      <c r="N73" s="1">
        <v>120</v>
      </c>
      <c r="P73" s="107">
        <v>1</v>
      </c>
      <c r="Q73" s="27">
        <v>8.3333333333333301E-2</v>
      </c>
      <c r="R73" s="98">
        <v>0</v>
      </c>
      <c r="S73" s="98" t="s">
        <v>194</v>
      </c>
      <c r="T73" s="98">
        <v>0</v>
      </c>
      <c r="U73" s="98" t="s">
        <v>194</v>
      </c>
      <c r="V73" s="130">
        <f t="shared" si="0"/>
        <v>0</v>
      </c>
      <c r="W73" s="28">
        <v>2</v>
      </c>
      <c r="X73" s="27">
        <v>8.3333333333333301E-2</v>
      </c>
      <c r="Y73" s="98">
        <v>0</v>
      </c>
      <c r="Z73" s="98" t="s">
        <v>194</v>
      </c>
      <c r="AA73" s="98">
        <v>0</v>
      </c>
      <c r="AB73" s="98" t="s">
        <v>194</v>
      </c>
      <c r="AC73" s="130">
        <f t="shared" si="1"/>
        <v>0</v>
      </c>
      <c r="AH73" s="1"/>
    </row>
    <row r="74" spans="1:34" ht="15.75" customHeight="1">
      <c r="A74" s="1" t="s">
        <v>312</v>
      </c>
      <c r="N74" s="1">
        <v>150</v>
      </c>
      <c r="P74" s="107">
        <v>1</v>
      </c>
      <c r="Q74" s="27">
        <v>0.104166666666667</v>
      </c>
      <c r="R74" s="98">
        <v>0</v>
      </c>
      <c r="S74" s="98" t="s">
        <v>194</v>
      </c>
      <c r="T74" s="98">
        <v>0</v>
      </c>
      <c r="U74" s="98" t="s">
        <v>194</v>
      </c>
      <c r="V74" s="130"/>
      <c r="W74" s="28">
        <v>2</v>
      </c>
      <c r="X74" s="27">
        <v>0.104166666666667</v>
      </c>
      <c r="Y74" s="98">
        <v>0</v>
      </c>
      <c r="Z74" s="98" t="s">
        <v>194</v>
      </c>
      <c r="AA74" s="98">
        <v>0</v>
      </c>
      <c r="AB74" s="98" t="s">
        <v>194</v>
      </c>
      <c r="AC74" s="131"/>
      <c r="AH74" s="1"/>
    </row>
    <row r="75" spans="1:34" ht="15.75" customHeight="1">
      <c r="P75" s="200" t="s">
        <v>68</v>
      </c>
      <c r="Q75" s="201"/>
      <c r="R75" s="75">
        <f>SUM(R27:R74)</f>
        <v>37</v>
      </c>
      <c r="S75" s="75"/>
      <c r="T75" s="75">
        <f>SUM(T27:T74)</f>
        <v>37</v>
      </c>
      <c r="U75" s="75"/>
      <c r="V75" s="130"/>
      <c r="W75" s="200" t="s">
        <v>68</v>
      </c>
      <c r="X75" s="201"/>
      <c r="Y75" s="75">
        <f>SUM(Y27:Y74)</f>
        <v>34</v>
      </c>
      <c r="Z75" s="75"/>
      <c r="AA75" s="75">
        <f>SUM(AA27:AA74)</f>
        <v>34</v>
      </c>
      <c r="AB75" s="75"/>
      <c r="AC75" s="131"/>
      <c r="AH75" s="1"/>
    </row>
    <row r="76" spans="1:34" ht="15.75" customHeight="1">
      <c r="P76" s="94"/>
      <c r="Q76" s="94"/>
      <c r="R76" s="94"/>
      <c r="S76" s="94"/>
      <c r="T76" s="94"/>
      <c r="U76" s="94"/>
      <c r="V76" s="130"/>
      <c r="W76" s="94"/>
      <c r="X76" s="94"/>
      <c r="Y76" s="94"/>
      <c r="Z76" s="94"/>
      <c r="AA76" s="94"/>
      <c r="AB76" s="94"/>
      <c r="AC76" s="131"/>
      <c r="AH76" s="1"/>
    </row>
    <row r="77" spans="1:34" ht="15.75" customHeight="1">
      <c r="P77" s="94"/>
      <c r="Q77" s="94"/>
      <c r="R77" s="94"/>
      <c r="S77" s="94"/>
      <c r="T77" s="94"/>
      <c r="U77" s="94"/>
      <c r="V77" s="130"/>
      <c r="W77" s="94"/>
      <c r="X77" s="94"/>
      <c r="Y77" s="94"/>
      <c r="Z77" s="94"/>
      <c r="AA77" s="94"/>
      <c r="AB77" s="94"/>
      <c r="AC77" s="131"/>
      <c r="AH77" s="1"/>
    </row>
    <row r="78" spans="1:34" ht="15.75" customHeight="1">
      <c r="P78" s="94"/>
      <c r="Q78" s="94"/>
      <c r="R78" s="94"/>
      <c r="S78" s="94"/>
      <c r="T78" s="94"/>
      <c r="U78" s="94"/>
      <c r="V78" s="130"/>
      <c r="W78" s="94"/>
      <c r="X78" s="94"/>
      <c r="Y78" s="94"/>
      <c r="Z78" s="94"/>
      <c r="AA78" s="94"/>
      <c r="AB78" s="94"/>
      <c r="AC78" s="131"/>
      <c r="AH78" s="1"/>
    </row>
    <row r="79" spans="1:34" ht="15.75" customHeight="1">
      <c r="P79" s="94"/>
      <c r="Q79" s="94"/>
      <c r="R79" s="94"/>
      <c r="S79" s="94"/>
      <c r="T79" s="94"/>
      <c r="U79" s="94"/>
      <c r="V79" s="130"/>
      <c r="W79" s="94"/>
      <c r="X79" s="94"/>
      <c r="Y79" s="94"/>
      <c r="Z79" s="94"/>
      <c r="AA79" s="94"/>
      <c r="AB79" s="94"/>
      <c r="AC79" s="131"/>
      <c r="AH79" s="1"/>
    </row>
    <row r="80" spans="1:34" ht="15.75" customHeight="1">
      <c r="P80" s="94"/>
      <c r="Q80" s="94"/>
      <c r="R80" s="94"/>
      <c r="S80" s="94"/>
      <c r="T80" s="94"/>
      <c r="U80" s="94"/>
      <c r="V80" s="130"/>
      <c r="W80" s="94"/>
      <c r="X80" s="94"/>
      <c r="Y80" s="94"/>
      <c r="Z80" s="94"/>
      <c r="AA80" s="94"/>
      <c r="AB80" s="94"/>
      <c r="AC80" s="131"/>
      <c r="AH80" s="1"/>
    </row>
    <row r="81" spans="16:34" ht="15.75" customHeight="1">
      <c r="P81" s="94"/>
      <c r="Q81" s="94"/>
      <c r="R81" s="94"/>
      <c r="S81" s="94"/>
      <c r="T81" s="94"/>
      <c r="U81" s="94"/>
      <c r="V81" s="130"/>
      <c r="W81" s="94"/>
      <c r="X81" s="94"/>
      <c r="Y81" s="94"/>
      <c r="Z81" s="94"/>
      <c r="AA81" s="94"/>
      <c r="AB81" s="94"/>
      <c r="AC81" s="131"/>
      <c r="AH81" s="1"/>
    </row>
    <row r="82" spans="16:34" ht="15.75" customHeight="1">
      <c r="P82" s="94"/>
      <c r="Q82" s="94"/>
      <c r="R82" s="94"/>
      <c r="S82" s="94"/>
      <c r="T82" s="94"/>
      <c r="U82" s="94"/>
      <c r="V82" s="130"/>
      <c r="W82" s="94"/>
      <c r="X82" s="94"/>
      <c r="Y82" s="94"/>
      <c r="Z82" s="94"/>
      <c r="AA82" s="94"/>
      <c r="AB82" s="94"/>
      <c r="AC82" s="131"/>
      <c r="AH82" s="1"/>
    </row>
    <row r="83" spans="16:34" ht="15.75" customHeight="1">
      <c r="P83" s="94"/>
      <c r="Q83" s="94"/>
      <c r="R83" s="94"/>
      <c r="S83" s="94"/>
      <c r="T83" s="94"/>
      <c r="U83" s="94"/>
      <c r="V83" s="130"/>
      <c r="W83" s="94"/>
      <c r="X83" s="94"/>
      <c r="Y83" s="94"/>
      <c r="Z83" s="94"/>
      <c r="AA83" s="94"/>
      <c r="AB83" s="94"/>
      <c r="AC83" s="131"/>
      <c r="AH83" s="1"/>
    </row>
    <row r="84" spans="16:34" ht="15.75" customHeight="1">
      <c r="P84" s="94"/>
      <c r="Q84" s="94"/>
      <c r="R84" s="94"/>
      <c r="S84" s="94"/>
      <c r="T84" s="94"/>
      <c r="U84" s="94"/>
      <c r="V84" s="130"/>
      <c r="W84" s="94"/>
      <c r="X84" s="94"/>
      <c r="Y84" s="94"/>
      <c r="Z84" s="94"/>
      <c r="AA84" s="94"/>
      <c r="AB84" s="94"/>
      <c r="AC84" s="131"/>
      <c r="AH84" s="1"/>
    </row>
    <row r="85" spans="16:34" ht="15.75" customHeight="1">
      <c r="P85" s="94"/>
      <c r="Q85" s="94"/>
      <c r="R85" s="94"/>
      <c r="S85" s="94"/>
      <c r="T85" s="94"/>
      <c r="U85" s="94"/>
      <c r="V85" s="130"/>
      <c r="W85" s="94"/>
      <c r="X85" s="94"/>
      <c r="Y85" s="94"/>
      <c r="Z85" s="94"/>
      <c r="AA85" s="94"/>
      <c r="AB85" s="94"/>
      <c r="AC85" s="131"/>
      <c r="AH85" s="1"/>
    </row>
    <row r="86" spans="16:34" ht="15.75" customHeight="1">
      <c r="P86" s="94"/>
      <c r="Q86" s="94"/>
      <c r="R86" s="94"/>
      <c r="S86" s="94"/>
      <c r="T86" s="94"/>
      <c r="U86" s="94"/>
      <c r="V86" s="130"/>
      <c r="W86" s="94"/>
      <c r="X86" s="94"/>
      <c r="Y86" s="94"/>
      <c r="Z86" s="94"/>
      <c r="AA86" s="94"/>
      <c r="AB86" s="94"/>
      <c r="AC86" s="131"/>
      <c r="AH86" s="1"/>
    </row>
    <row r="87" spans="16:34" ht="15.75" customHeight="1">
      <c r="P87" s="94"/>
      <c r="Q87" s="94"/>
      <c r="R87" s="94"/>
      <c r="S87" s="94"/>
      <c r="T87" s="94"/>
      <c r="U87" s="94"/>
      <c r="V87" s="130"/>
      <c r="W87" s="94"/>
      <c r="X87" s="94"/>
      <c r="Y87" s="94"/>
      <c r="Z87" s="94"/>
      <c r="AA87" s="94"/>
      <c r="AB87" s="94"/>
      <c r="AC87" s="131"/>
      <c r="AH87" s="1"/>
    </row>
    <row r="88" spans="16:34" ht="15.75" customHeight="1">
      <c r="P88" s="94"/>
      <c r="Q88" s="94"/>
      <c r="R88" s="94"/>
      <c r="S88" s="94"/>
      <c r="T88" s="94"/>
      <c r="U88" s="94"/>
      <c r="V88" s="130"/>
      <c r="W88" s="94"/>
      <c r="X88" s="94"/>
      <c r="Y88" s="94"/>
      <c r="Z88" s="94"/>
      <c r="AA88" s="94"/>
      <c r="AB88" s="94"/>
      <c r="AC88" s="131"/>
      <c r="AH88" s="1"/>
    </row>
    <row r="89" spans="16:34" ht="15.75" customHeight="1">
      <c r="P89" s="94"/>
      <c r="Q89" s="94"/>
      <c r="R89" s="94"/>
      <c r="S89" s="94"/>
      <c r="T89" s="94"/>
      <c r="U89" s="94"/>
      <c r="V89" s="130"/>
      <c r="W89" s="94"/>
      <c r="X89" s="94"/>
      <c r="Y89" s="94"/>
      <c r="Z89" s="94"/>
      <c r="AA89" s="94"/>
      <c r="AB89" s="94"/>
      <c r="AC89" s="131"/>
      <c r="AH89" s="1"/>
    </row>
    <row r="90" spans="16:34" ht="15.75" customHeight="1">
      <c r="P90" s="94"/>
      <c r="Q90" s="94"/>
      <c r="R90" s="94"/>
      <c r="S90" s="94"/>
      <c r="T90" s="94"/>
      <c r="U90" s="94"/>
      <c r="V90" s="130"/>
      <c r="W90" s="94"/>
      <c r="X90" s="94"/>
      <c r="Y90" s="94"/>
      <c r="Z90" s="94"/>
      <c r="AA90" s="94"/>
      <c r="AB90" s="94"/>
      <c r="AC90" s="131"/>
      <c r="AH90" s="1"/>
    </row>
    <row r="91" spans="16:34" ht="15.75" customHeight="1">
      <c r="P91" s="94"/>
      <c r="Q91" s="94"/>
      <c r="R91" s="94"/>
      <c r="S91" s="94"/>
      <c r="T91" s="94"/>
      <c r="U91" s="94"/>
      <c r="V91" s="130"/>
      <c r="W91" s="94"/>
      <c r="X91" s="94"/>
      <c r="Y91" s="94"/>
      <c r="Z91" s="94"/>
      <c r="AA91" s="94"/>
      <c r="AB91" s="94"/>
      <c r="AC91" s="131"/>
      <c r="AH91" s="1"/>
    </row>
    <row r="92" spans="16:34" ht="15.75" customHeight="1">
      <c r="P92" s="94"/>
      <c r="Q92" s="94"/>
      <c r="R92" s="94"/>
      <c r="S92" s="94"/>
      <c r="T92" s="94"/>
      <c r="U92" s="94"/>
      <c r="V92" s="130"/>
      <c r="W92" s="94"/>
      <c r="X92" s="94"/>
      <c r="Y92" s="94"/>
      <c r="Z92" s="94"/>
      <c r="AA92" s="94"/>
      <c r="AB92" s="94"/>
      <c r="AC92" s="131"/>
      <c r="AH92" s="1"/>
    </row>
    <row r="93" spans="16:34" ht="15.75" customHeight="1">
      <c r="P93" s="94"/>
      <c r="Q93" s="94"/>
      <c r="R93" s="94"/>
      <c r="S93" s="94"/>
      <c r="T93" s="94"/>
      <c r="U93" s="94"/>
      <c r="V93" s="130"/>
      <c r="W93" s="94"/>
      <c r="X93" s="94"/>
      <c r="Y93" s="94"/>
      <c r="Z93" s="94"/>
      <c r="AA93" s="94"/>
      <c r="AB93" s="94"/>
      <c r="AC93" s="131"/>
      <c r="AH93" s="1"/>
    </row>
    <row r="94" spans="16:34" ht="15.75" customHeight="1">
      <c r="P94" s="94"/>
      <c r="Q94" s="94"/>
      <c r="R94" s="94"/>
      <c r="S94" s="94"/>
      <c r="T94" s="94"/>
      <c r="U94" s="94"/>
      <c r="V94" s="130"/>
      <c r="W94" s="94"/>
      <c r="X94" s="94"/>
      <c r="Y94" s="94"/>
      <c r="Z94" s="94"/>
      <c r="AA94" s="94"/>
      <c r="AB94" s="94"/>
      <c r="AC94" s="131"/>
      <c r="AH94" s="1"/>
    </row>
    <row r="95" spans="16:34" ht="15.75" customHeight="1">
      <c r="P95" s="94"/>
      <c r="Q95" s="94"/>
      <c r="R95" s="94"/>
      <c r="S95" s="94"/>
      <c r="T95" s="94"/>
      <c r="U95" s="94"/>
      <c r="V95" s="130"/>
      <c r="W95" s="94"/>
      <c r="X95" s="94"/>
      <c r="Y95" s="94"/>
      <c r="Z95" s="94"/>
      <c r="AA95" s="94"/>
      <c r="AB95" s="94"/>
      <c r="AC95" s="131"/>
      <c r="AH95" s="1"/>
    </row>
    <row r="96" spans="16:34" ht="15.75" customHeight="1">
      <c r="P96" s="94"/>
      <c r="Q96" s="94"/>
      <c r="R96" s="94"/>
      <c r="S96" s="94"/>
      <c r="T96" s="94"/>
      <c r="U96" s="94"/>
      <c r="V96" s="130"/>
      <c r="W96" s="94"/>
      <c r="X96" s="94"/>
      <c r="Y96" s="94"/>
      <c r="Z96" s="94"/>
      <c r="AA96" s="94"/>
      <c r="AB96" s="94"/>
      <c r="AC96" s="131"/>
      <c r="AH96" s="1"/>
    </row>
    <row r="97" spans="2:34" ht="15.75" customHeight="1">
      <c r="P97" s="94"/>
      <c r="Q97" s="94"/>
      <c r="R97" s="94"/>
      <c r="S97" s="94"/>
      <c r="T97" s="94"/>
      <c r="U97" s="94"/>
      <c r="V97" s="130"/>
      <c r="W97" s="94"/>
      <c r="X97" s="94"/>
      <c r="Y97" s="94"/>
      <c r="Z97" s="94"/>
      <c r="AA97" s="94"/>
      <c r="AB97" s="94"/>
      <c r="AC97" s="131"/>
      <c r="AH97" s="1"/>
    </row>
    <row r="98" spans="2:34" ht="15.75" customHeight="1">
      <c r="P98" s="94"/>
      <c r="Q98" s="94"/>
      <c r="R98" s="94"/>
      <c r="S98" s="94"/>
      <c r="T98" s="94"/>
      <c r="U98" s="94"/>
      <c r="V98" s="130"/>
      <c r="W98" s="94"/>
      <c r="X98" s="94"/>
      <c r="Y98" s="94"/>
      <c r="Z98" s="94"/>
      <c r="AA98" s="94"/>
      <c r="AB98" s="94"/>
      <c r="AC98" s="131"/>
      <c r="AH98" s="1"/>
    </row>
    <row r="99" spans="2:34" ht="15.75" customHeight="1">
      <c r="P99" s="94"/>
      <c r="Q99" s="94"/>
      <c r="R99" s="94"/>
      <c r="S99" s="94"/>
      <c r="T99" s="94"/>
      <c r="U99" s="94"/>
      <c r="V99" s="130"/>
      <c r="W99" s="94"/>
      <c r="X99" s="94"/>
      <c r="Y99" s="94"/>
      <c r="Z99" s="94"/>
      <c r="AA99" s="94"/>
      <c r="AB99" s="94"/>
      <c r="AC99" s="131"/>
      <c r="AH99" s="1"/>
    </row>
    <row r="100" spans="2:34" ht="15.75" customHeight="1">
      <c r="P100" s="94"/>
      <c r="Q100" s="94"/>
      <c r="R100" s="94"/>
      <c r="S100" s="94"/>
      <c r="T100" s="94"/>
      <c r="U100" s="94"/>
      <c r="V100" s="130"/>
      <c r="W100" s="94"/>
      <c r="X100" s="94"/>
      <c r="Y100" s="94"/>
      <c r="Z100" s="94"/>
      <c r="AA100" s="94"/>
      <c r="AB100" s="94"/>
      <c r="AC100" s="131"/>
      <c r="AH100" s="1"/>
    </row>
    <row r="101" spans="2:34" ht="15.75" customHeight="1">
      <c r="P101" s="94"/>
      <c r="Q101" s="94"/>
      <c r="R101" s="94"/>
      <c r="S101" s="94"/>
      <c r="T101" s="94"/>
      <c r="U101" s="94"/>
      <c r="V101" s="130"/>
      <c r="W101" s="94"/>
      <c r="X101" s="94"/>
      <c r="Y101" s="94"/>
      <c r="Z101" s="94"/>
      <c r="AA101" s="94"/>
      <c r="AB101" s="94"/>
      <c r="AC101" s="131"/>
      <c r="AH101" s="1"/>
    </row>
    <row r="102" spans="2:34" ht="15.75" customHeight="1">
      <c r="P102" s="29"/>
      <c r="Q102" s="30"/>
      <c r="R102" s="29"/>
      <c r="S102" s="31"/>
      <c r="T102" s="29"/>
      <c r="U102" s="31"/>
      <c r="V102" s="57"/>
      <c r="W102" s="46"/>
      <c r="X102" s="32"/>
      <c r="Y102" s="29"/>
      <c r="Z102" s="31"/>
      <c r="AA102" s="29"/>
      <c r="AB102" s="31"/>
      <c r="AH102" s="1"/>
    </row>
    <row r="103" spans="2:34" ht="15.75" customHeight="1">
      <c r="D103" s="166" t="s">
        <v>19</v>
      </c>
      <c r="E103" s="166"/>
      <c r="F103" s="166"/>
      <c r="G103" s="166"/>
      <c r="H103" s="166"/>
      <c r="I103" s="166"/>
      <c r="P103" s="29"/>
      <c r="Q103" s="30"/>
      <c r="R103" s="29"/>
      <c r="S103" s="31"/>
      <c r="T103" s="29"/>
      <c r="U103" s="31"/>
      <c r="V103" s="57"/>
      <c r="W103" s="46"/>
      <c r="X103" s="32"/>
      <c r="Y103" s="29"/>
      <c r="Z103" s="31"/>
      <c r="AA103" s="29"/>
      <c r="AB103" s="31"/>
      <c r="AH103" s="1"/>
    </row>
    <row r="104" spans="2:34" ht="15.75" customHeight="1">
      <c r="P104" s="29"/>
      <c r="Q104" s="30"/>
      <c r="R104" s="29"/>
      <c r="S104" s="31"/>
      <c r="T104" s="29"/>
      <c r="U104" s="31"/>
      <c r="V104" s="57"/>
      <c r="W104" s="46"/>
      <c r="X104" s="32"/>
      <c r="Y104" s="29"/>
      <c r="Z104" s="31"/>
      <c r="AA104" s="29"/>
      <c r="AB104" s="31"/>
      <c r="AH104" s="1"/>
    </row>
    <row r="105" spans="2:34" ht="15.75" customHeight="1">
      <c r="B105" s="192" t="s">
        <v>20</v>
      </c>
      <c r="C105" s="193" t="s">
        <v>13</v>
      </c>
      <c r="D105" s="196" t="s">
        <v>51</v>
      </c>
      <c r="E105" s="196" t="s">
        <v>21</v>
      </c>
      <c r="F105" s="196" t="s">
        <v>22</v>
      </c>
      <c r="G105" s="196" t="s">
        <v>56</v>
      </c>
      <c r="H105" s="196" t="s">
        <v>14</v>
      </c>
      <c r="I105" s="192" t="s">
        <v>15</v>
      </c>
      <c r="J105" s="192" t="s">
        <v>57</v>
      </c>
      <c r="P105" s="197" t="s">
        <v>24</v>
      </c>
      <c r="Q105" s="197" t="s">
        <v>10</v>
      </c>
      <c r="R105" s="186" t="s">
        <v>46</v>
      </c>
      <c r="S105" s="187"/>
      <c r="T105" s="186" t="s">
        <v>47</v>
      </c>
      <c r="U105" s="187"/>
      <c r="V105" s="57"/>
      <c r="W105" s="197" t="s">
        <v>24</v>
      </c>
      <c r="X105" s="197" t="s">
        <v>10</v>
      </c>
      <c r="Y105" s="186" t="s">
        <v>46</v>
      </c>
      <c r="Z105" s="187"/>
      <c r="AA105" s="186" t="s">
        <v>47</v>
      </c>
      <c r="AB105" s="187"/>
      <c r="AH105" s="1"/>
    </row>
    <row r="106" spans="2:34" ht="15.75" customHeight="1">
      <c r="B106" s="192"/>
      <c r="C106" s="194"/>
      <c r="D106" s="196"/>
      <c r="E106" s="196"/>
      <c r="F106" s="196"/>
      <c r="G106" s="196"/>
      <c r="H106" s="196"/>
      <c r="I106" s="192"/>
      <c r="J106" s="192"/>
      <c r="P106" s="198"/>
      <c r="Q106" s="198"/>
      <c r="R106" s="183" t="s">
        <v>68</v>
      </c>
      <c r="S106" s="183" t="s">
        <v>69</v>
      </c>
      <c r="T106" s="183" t="s">
        <v>48</v>
      </c>
      <c r="U106" s="183" t="s">
        <v>69</v>
      </c>
      <c r="V106" s="57"/>
      <c r="W106" s="198"/>
      <c r="X106" s="198"/>
      <c r="Y106" s="183" t="s">
        <v>68</v>
      </c>
      <c r="Z106" s="183" t="s">
        <v>69</v>
      </c>
      <c r="AA106" s="183" t="s">
        <v>68</v>
      </c>
      <c r="AB106" s="183" t="s">
        <v>69</v>
      </c>
      <c r="AH106" s="1"/>
    </row>
    <row r="107" spans="2:34" ht="15.75" customHeight="1">
      <c r="B107" s="192"/>
      <c r="C107" s="194"/>
      <c r="D107" s="196"/>
      <c r="E107" s="196"/>
      <c r="F107" s="196"/>
      <c r="G107" s="196"/>
      <c r="H107" s="196"/>
      <c r="I107" s="192"/>
      <c r="J107" s="192"/>
      <c r="P107" s="198"/>
      <c r="Q107" s="198"/>
      <c r="R107" s="184"/>
      <c r="S107" s="184"/>
      <c r="T107" s="184"/>
      <c r="U107" s="184"/>
      <c r="V107" s="57"/>
      <c r="W107" s="198"/>
      <c r="X107" s="198"/>
      <c r="Y107" s="184"/>
      <c r="Z107" s="184"/>
      <c r="AA107" s="184"/>
      <c r="AB107" s="184"/>
    </row>
    <row r="108" spans="2:34" ht="15.75" customHeight="1">
      <c r="B108" s="192"/>
      <c r="C108" s="194"/>
      <c r="D108" s="196"/>
      <c r="E108" s="196"/>
      <c r="F108" s="196"/>
      <c r="G108" s="196"/>
      <c r="H108" s="196"/>
      <c r="I108" s="192"/>
      <c r="J108" s="192"/>
      <c r="P108" s="198"/>
      <c r="Q108" s="198"/>
      <c r="R108" s="184"/>
      <c r="S108" s="184"/>
      <c r="T108" s="184"/>
      <c r="U108" s="184"/>
      <c r="V108" s="57"/>
      <c r="W108" s="198"/>
      <c r="X108" s="198"/>
      <c r="Y108" s="184"/>
      <c r="Z108" s="184"/>
      <c r="AA108" s="184"/>
      <c r="AB108" s="184"/>
    </row>
    <row r="109" spans="2:34" ht="15.75" customHeight="1">
      <c r="B109" s="192"/>
      <c r="C109" s="194"/>
      <c r="D109" s="196"/>
      <c r="E109" s="196"/>
      <c r="F109" s="196"/>
      <c r="G109" s="196"/>
      <c r="H109" s="196"/>
      <c r="I109" s="192"/>
      <c r="J109" s="192"/>
      <c r="P109" s="198"/>
      <c r="Q109" s="198"/>
      <c r="R109" s="184"/>
      <c r="S109" s="184"/>
      <c r="T109" s="184"/>
      <c r="U109" s="184"/>
      <c r="V109" s="57"/>
      <c r="W109" s="198"/>
      <c r="X109" s="198"/>
      <c r="Y109" s="184"/>
      <c r="Z109" s="184"/>
      <c r="AA109" s="184"/>
      <c r="AB109" s="184"/>
    </row>
    <row r="110" spans="2:34" ht="15.75" customHeight="1">
      <c r="B110" s="192"/>
      <c r="C110" s="194"/>
      <c r="D110" s="196"/>
      <c r="E110" s="196"/>
      <c r="F110" s="196"/>
      <c r="G110" s="196"/>
      <c r="H110" s="196"/>
      <c r="I110" s="192"/>
      <c r="J110" s="192"/>
      <c r="P110" s="199"/>
      <c r="Q110" s="199"/>
      <c r="R110" s="185"/>
      <c r="S110" s="185"/>
      <c r="T110" s="185"/>
      <c r="U110" s="185"/>
      <c r="V110" s="130"/>
      <c r="W110" s="199"/>
      <c r="X110" s="199"/>
      <c r="Y110" s="185"/>
      <c r="Z110" s="185"/>
      <c r="AA110" s="185"/>
      <c r="AB110" s="185"/>
      <c r="AC110" s="131"/>
    </row>
    <row r="111" spans="2:34" ht="15.75" customHeight="1">
      <c r="B111" s="192"/>
      <c r="C111" s="194"/>
      <c r="D111" s="196"/>
      <c r="E111" s="196"/>
      <c r="F111" s="196"/>
      <c r="G111" s="196"/>
      <c r="H111" s="196"/>
      <c r="I111" s="192"/>
      <c r="J111" s="192"/>
      <c r="P111" s="107">
        <v>3</v>
      </c>
      <c r="Q111" s="27">
        <v>0.125</v>
      </c>
      <c r="R111" s="107">
        <v>0</v>
      </c>
      <c r="S111" s="107" t="s">
        <v>194</v>
      </c>
      <c r="T111" s="107">
        <v>0</v>
      </c>
      <c r="U111" s="107" t="s">
        <v>194</v>
      </c>
      <c r="V111" s="130">
        <f>R111+R112</f>
        <v>0</v>
      </c>
      <c r="W111" s="28">
        <v>4</v>
      </c>
      <c r="X111" s="27">
        <v>0.125</v>
      </c>
      <c r="Y111" s="107">
        <v>0</v>
      </c>
      <c r="Z111" s="107" t="s">
        <v>194</v>
      </c>
      <c r="AA111" s="107">
        <v>0</v>
      </c>
      <c r="AB111" s="107" t="s">
        <v>194</v>
      </c>
      <c r="AC111" s="130">
        <f>Y111+Y112</f>
        <v>0</v>
      </c>
    </row>
    <row r="112" spans="2:34" ht="15.75" customHeight="1">
      <c r="B112" s="192"/>
      <c r="C112" s="195"/>
      <c r="D112" s="196"/>
      <c r="E112" s="196"/>
      <c r="F112" s="196"/>
      <c r="G112" s="196"/>
      <c r="H112" s="196"/>
      <c r="I112" s="192"/>
      <c r="J112" s="192"/>
      <c r="L112" s="1" t="s">
        <v>16</v>
      </c>
      <c r="M112" s="68" t="s">
        <v>6</v>
      </c>
      <c r="N112" s="68" t="s">
        <v>8</v>
      </c>
      <c r="O112" s="20"/>
      <c r="P112" s="107">
        <v>3</v>
      </c>
      <c r="Q112" s="27">
        <v>0.14583333333333301</v>
      </c>
      <c r="R112" s="107">
        <v>0</v>
      </c>
      <c r="S112" s="107" t="s">
        <v>194</v>
      </c>
      <c r="T112" s="107">
        <v>0</v>
      </c>
      <c r="U112" s="107" t="s">
        <v>194</v>
      </c>
      <c r="V112" s="130">
        <f t="shared" si="0"/>
        <v>0</v>
      </c>
      <c r="W112" s="28">
        <v>4</v>
      </c>
      <c r="X112" s="27">
        <v>0.14583333333333301</v>
      </c>
      <c r="Y112" s="107">
        <v>0</v>
      </c>
      <c r="Z112" s="107" t="s">
        <v>194</v>
      </c>
      <c r="AA112" s="107">
        <v>0</v>
      </c>
      <c r="AB112" s="107" t="s">
        <v>194</v>
      </c>
      <c r="AC112" s="130">
        <f t="shared" ref="AC112:AC157" si="2">Y112+Y113</f>
        <v>0</v>
      </c>
      <c r="AH112" s="9"/>
    </row>
    <row r="113" spans="1:34" ht="15.75" customHeight="1">
      <c r="A113" s="88">
        <v>2014246</v>
      </c>
      <c r="B113" s="18">
        <v>1</v>
      </c>
      <c r="C113" s="62" t="s">
        <v>108</v>
      </c>
      <c r="D113" s="1" t="s">
        <v>220</v>
      </c>
      <c r="E113" s="65">
        <v>55.775575000000003</v>
      </c>
      <c r="F113" s="65">
        <v>37.671273999999997</v>
      </c>
      <c r="G113" s="18">
        <f>IF(AND(M113&gt;0,M113&lt;999),0,IF(AND(N113&gt;0,N113&lt;999),1,""))</f>
        <v>0</v>
      </c>
      <c r="H113" s="66">
        <v>0</v>
      </c>
      <c r="I113" s="15"/>
      <c r="J113" s="18">
        <f>IF(AND(M113&gt;0,M113&lt;999),M113,IF(AND(N113&gt;0,N113&lt;999),N113," "))</f>
        <v>1</v>
      </c>
      <c r="L113" s="8">
        <v>1</v>
      </c>
      <c r="M113" s="67">
        <v>1</v>
      </c>
      <c r="N113" s="8">
        <v>0</v>
      </c>
      <c r="O113" s="20"/>
      <c r="P113" s="107">
        <v>3</v>
      </c>
      <c r="Q113" s="27">
        <v>0.16666666666666699</v>
      </c>
      <c r="R113" s="107">
        <v>0</v>
      </c>
      <c r="S113" s="107" t="s">
        <v>194</v>
      </c>
      <c r="T113" s="107">
        <v>0</v>
      </c>
      <c r="U113" s="107" t="s">
        <v>194</v>
      </c>
      <c r="V113" s="130">
        <f t="shared" si="0"/>
        <v>0</v>
      </c>
      <c r="W113" s="28">
        <v>4</v>
      </c>
      <c r="X113" s="27">
        <v>0.16666666666666699</v>
      </c>
      <c r="Y113" s="107">
        <v>0</v>
      </c>
      <c r="Z113" s="107" t="s">
        <v>194</v>
      </c>
      <c r="AA113" s="107">
        <v>0</v>
      </c>
      <c r="AB113" s="107" t="s">
        <v>194</v>
      </c>
      <c r="AC113" s="130">
        <f t="shared" si="2"/>
        <v>0</v>
      </c>
      <c r="AH113" s="9"/>
    </row>
    <row r="114" spans="1:34" ht="15.75" customHeight="1">
      <c r="A114" s="88">
        <v>2014239</v>
      </c>
      <c r="B114" s="18">
        <f t="shared" ref="B114:B149" si="3">IF(C114=" ","",IF(C114=$L$9,B113,B113+1))</f>
        <v>2</v>
      </c>
      <c r="C114" s="62" t="s">
        <v>109</v>
      </c>
      <c r="D114" s="1" t="s">
        <v>220</v>
      </c>
      <c r="E114" s="65">
        <v>55.774304999999998</v>
      </c>
      <c r="F114" s="65">
        <v>37.673202000000003</v>
      </c>
      <c r="G114" s="18">
        <f t="shared" ref="G114:G149" si="4">IF(AND(M114&gt;0,M114&lt;999),0,IF(AND(N114&gt;0,N114&lt;999),1,""))</f>
        <v>0</v>
      </c>
      <c r="H114" s="66">
        <v>0.28599999999999998</v>
      </c>
      <c r="I114" s="15">
        <f>IFERROR(IF(IF(ISERROR(H114-H113),"",H114-H113)&lt;0,"",H114-H113)," ")</f>
        <v>0.28599999999999998</v>
      </c>
      <c r="J114" s="18">
        <f t="shared" ref="J114:J149" si="5">IF(AND(M114&gt;0,M114&lt;999),M114,IF(AND(N114&gt;0,N114&lt;999),N114," "))</f>
        <v>2</v>
      </c>
      <c r="L114" s="8">
        <v>2</v>
      </c>
      <c r="M114" s="67">
        <v>2</v>
      </c>
      <c r="N114" s="67">
        <v>0</v>
      </c>
      <c r="O114" s="20"/>
      <c r="P114" s="107">
        <v>3</v>
      </c>
      <c r="Q114" s="27">
        <v>0.1875</v>
      </c>
      <c r="R114" s="107">
        <v>0</v>
      </c>
      <c r="S114" s="107" t="s">
        <v>194</v>
      </c>
      <c r="T114" s="107">
        <v>0</v>
      </c>
      <c r="U114" s="107" t="s">
        <v>194</v>
      </c>
      <c r="V114" s="130">
        <f t="shared" si="0"/>
        <v>0</v>
      </c>
      <c r="W114" s="28">
        <v>4</v>
      </c>
      <c r="X114" s="27">
        <v>0.1875</v>
      </c>
      <c r="Y114" s="107">
        <v>0</v>
      </c>
      <c r="Z114" s="107" t="s">
        <v>194</v>
      </c>
      <c r="AA114" s="107">
        <v>0</v>
      </c>
      <c r="AB114" s="107" t="s">
        <v>194</v>
      </c>
      <c r="AC114" s="130">
        <f t="shared" si="2"/>
        <v>0</v>
      </c>
      <c r="AH114" s="49"/>
    </row>
    <row r="115" spans="1:34" ht="15.75" customHeight="1">
      <c r="A115" s="88">
        <v>2014011</v>
      </c>
      <c r="B115" s="18">
        <f t="shared" si="3"/>
        <v>3</v>
      </c>
      <c r="C115" s="62" t="s">
        <v>110</v>
      </c>
      <c r="D115" s="1" t="s">
        <v>220</v>
      </c>
      <c r="E115" s="65">
        <v>55.773577000000003</v>
      </c>
      <c r="F115" s="65">
        <v>37.674478000000001</v>
      </c>
      <c r="G115" s="18">
        <f t="shared" si="4"/>
        <v>0</v>
      </c>
      <c r="H115" s="66">
        <v>0.47899999999999998</v>
      </c>
      <c r="I115" s="15">
        <f t="shared" ref="I115:I149" si="6">IFERROR(IF(IF(ISERROR(H115-H114),"",H115-H114)&lt;0,"",H115-H114)," ")</f>
        <v>0.193</v>
      </c>
      <c r="J115" s="18">
        <f t="shared" si="5"/>
        <v>3</v>
      </c>
      <c r="L115" s="8">
        <v>3</v>
      </c>
      <c r="M115" s="67">
        <v>3</v>
      </c>
      <c r="N115" s="67">
        <v>0</v>
      </c>
      <c r="O115" s="20"/>
      <c r="P115" s="22">
        <v>3</v>
      </c>
      <c r="Q115" s="26">
        <v>0.20833333333333334</v>
      </c>
      <c r="R115" s="107">
        <v>0</v>
      </c>
      <c r="S115" s="107" t="s">
        <v>194</v>
      </c>
      <c r="T115" s="107">
        <v>0</v>
      </c>
      <c r="U115" s="107" t="s">
        <v>194</v>
      </c>
      <c r="V115" s="130">
        <f t="shared" si="0"/>
        <v>0</v>
      </c>
      <c r="W115" s="28">
        <v>4</v>
      </c>
      <c r="X115" s="27">
        <v>0.20833333333333334</v>
      </c>
      <c r="Y115" s="107">
        <v>0</v>
      </c>
      <c r="Z115" s="107" t="s">
        <v>194</v>
      </c>
      <c r="AA115" s="107">
        <v>0</v>
      </c>
      <c r="AB115" s="107" t="s">
        <v>194</v>
      </c>
      <c r="AC115" s="130">
        <f t="shared" si="2"/>
        <v>0</v>
      </c>
      <c r="AH115" s="49"/>
    </row>
    <row r="116" spans="1:34" ht="15.75" customHeight="1">
      <c r="A116" s="88">
        <v>4193</v>
      </c>
      <c r="B116" s="18">
        <f t="shared" si="3"/>
        <v>4</v>
      </c>
      <c r="C116" s="62" t="s">
        <v>111</v>
      </c>
      <c r="D116" s="1" t="s">
        <v>221</v>
      </c>
      <c r="E116" s="65">
        <v>55.7725224258363</v>
      </c>
      <c r="F116" s="65">
        <v>37.678438995237499</v>
      </c>
      <c r="G116" s="18">
        <f t="shared" si="4"/>
        <v>0</v>
      </c>
      <c r="H116" s="66">
        <v>0.84899999999999998</v>
      </c>
      <c r="I116" s="15">
        <f t="shared" si="6"/>
        <v>0.37</v>
      </c>
      <c r="J116" s="18">
        <f t="shared" si="5"/>
        <v>4</v>
      </c>
      <c r="L116" s="8">
        <v>4</v>
      </c>
      <c r="M116" s="67">
        <v>4</v>
      </c>
      <c r="N116" s="67">
        <v>0</v>
      </c>
      <c r="O116" s="20"/>
      <c r="P116" s="22">
        <v>3</v>
      </c>
      <c r="Q116" s="26">
        <v>0.22916666666666666</v>
      </c>
      <c r="R116" s="107">
        <v>0</v>
      </c>
      <c r="S116" s="107" t="s">
        <v>194</v>
      </c>
      <c r="T116" s="107">
        <v>0</v>
      </c>
      <c r="U116" s="107" t="s">
        <v>194</v>
      </c>
      <c r="V116" s="130">
        <f t="shared" si="0"/>
        <v>0</v>
      </c>
      <c r="W116" s="28">
        <v>4</v>
      </c>
      <c r="X116" s="27">
        <v>0.22916666666666666</v>
      </c>
      <c r="Y116" s="107">
        <v>0</v>
      </c>
      <c r="Z116" s="107" t="s">
        <v>194</v>
      </c>
      <c r="AA116" s="107">
        <v>0</v>
      </c>
      <c r="AB116" s="107" t="s">
        <v>194</v>
      </c>
      <c r="AC116" s="130">
        <f t="shared" si="2"/>
        <v>0</v>
      </c>
      <c r="AH116" s="49"/>
    </row>
    <row r="117" spans="1:34" ht="15.75" customHeight="1">
      <c r="A117" s="88">
        <v>2014102</v>
      </c>
      <c r="B117" s="18">
        <f t="shared" si="3"/>
        <v>5</v>
      </c>
      <c r="C117" s="62" t="s">
        <v>112</v>
      </c>
      <c r="D117" s="1" t="s">
        <v>221</v>
      </c>
      <c r="E117" s="65">
        <v>55.76836832</v>
      </c>
      <c r="F117" s="65">
        <v>37.679518700000003</v>
      </c>
      <c r="G117" s="18">
        <f t="shared" si="4"/>
        <v>0</v>
      </c>
      <c r="H117" s="66">
        <v>1.3340000000000001</v>
      </c>
      <c r="I117" s="15">
        <f t="shared" si="6"/>
        <v>0.4850000000000001</v>
      </c>
      <c r="J117" s="18">
        <f t="shared" si="5"/>
        <v>5</v>
      </c>
      <c r="L117" s="8">
        <v>5</v>
      </c>
      <c r="M117" s="67">
        <v>5</v>
      </c>
      <c r="N117" s="67">
        <v>0</v>
      </c>
      <c r="O117" s="20"/>
      <c r="P117" s="22">
        <v>3</v>
      </c>
      <c r="Q117" s="26">
        <v>0.25</v>
      </c>
      <c r="R117" s="107">
        <v>0</v>
      </c>
      <c r="S117" s="107" t="s">
        <v>194</v>
      </c>
      <c r="T117" s="107">
        <v>0</v>
      </c>
      <c r="U117" s="107" t="s">
        <v>194</v>
      </c>
      <c r="V117" s="130">
        <f t="shared" si="0"/>
        <v>1</v>
      </c>
      <c r="W117" s="28">
        <v>4</v>
      </c>
      <c r="X117" s="27">
        <v>0.25</v>
      </c>
      <c r="Y117" s="107">
        <v>0</v>
      </c>
      <c r="Z117" s="107" t="s">
        <v>194</v>
      </c>
      <c r="AA117" s="107">
        <v>0</v>
      </c>
      <c r="AB117" s="107" t="s">
        <v>194</v>
      </c>
      <c r="AC117" s="130">
        <f t="shared" si="2"/>
        <v>1</v>
      </c>
      <c r="AH117" s="49"/>
    </row>
    <row r="118" spans="1:34" ht="15.75" customHeight="1">
      <c r="A118" s="88">
        <v>4195</v>
      </c>
      <c r="B118" s="18">
        <f t="shared" si="3"/>
        <v>6</v>
      </c>
      <c r="C118" s="62" t="s">
        <v>113</v>
      </c>
      <c r="D118" s="1" t="s">
        <v>221</v>
      </c>
      <c r="E118" s="65">
        <v>55.766523625053303</v>
      </c>
      <c r="F118" s="65">
        <v>37.679752688408797</v>
      </c>
      <c r="G118" s="18">
        <f t="shared" si="4"/>
        <v>0</v>
      </c>
      <c r="H118" s="66">
        <v>1.5230000000000001</v>
      </c>
      <c r="I118" s="15">
        <f t="shared" si="6"/>
        <v>0.18900000000000006</v>
      </c>
      <c r="J118" s="18">
        <f t="shared" si="5"/>
        <v>6</v>
      </c>
      <c r="L118" s="8">
        <v>6</v>
      </c>
      <c r="M118" s="67">
        <v>6</v>
      </c>
      <c r="N118" s="67">
        <v>0</v>
      </c>
      <c r="O118" s="20"/>
      <c r="P118" s="22">
        <v>3</v>
      </c>
      <c r="Q118" s="26">
        <v>0.27083333333333331</v>
      </c>
      <c r="R118" s="107">
        <v>1</v>
      </c>
      <c r="S118" s="107" t="s">
        <v>198</v>
      </c>
      <c r="T118" s="107">
        <v>1</v>
      </c>
      <c r="U118" s="107" t="s">
        <v>198</v>
      </c>
      <c r="V118" s="130">
        <f t="shared" ref="V118:V157" si="7">R118+R119</f>
        <v>3</v>
      </c>
      <c r="W118" s="28">
        <v>4</v>
      </c>
      <c r="X118" s="27">
        <v>0.27083333333333331</v>
      </c>
      <c r="Y118" s="107">
        <v>1</v>
      </c>
      <c r="Z118" s="107" t="s">
        <v>195</v>
      </c>
      <c r="AA118" s="107">
        <v>1</v>
      </c>
      <c r="AB118" s="107" t="s">
        <v>195</v>
      </c>
      <c r="AC118" s="130">
        <f t="shared" si="2"/>
        <v>2</v>
      </c>
      <c r="AH118" s="49"/>
    </row>
    <row r="119" spans="1:34" ht="15.75" customHeight="1">
      <c r="A119" s="88">
        <v>4196</v>
      </c>
      <c r="B119" s="18">
        <f t="shared" si="3"/>
        <v>7</v>
      </c>
      <c r="C119" s="62" t="s">
        <v>114</v>
      </c>
      <c r="D119" s="1" t="s">
        <v>221</v>
      </c>
      <c r="E119" s="65">
        <v>55.763938156499201</v>
      </c>
      <c r="F119" s="65">
        <v>37.680183520493003</v>
      </c>
      <c r="G119" s="18">
        <f t="shared" si="4"/>
        <v>0</v>
      </c>
      <c r="H119" s="66">
        <v>1.8120000000000001</v>
      </c>
      <c r="I119" s="15">
        <f t="shared" si="6"/>
        <v>0.28899999999999992</v>
      </c>
      <c r="J119" s="18">
        <f t="shared" si="5"/>
        <v>7</v>
      </c>
      <c r="L119" s="8">
        <v>7</v>
      </c>
      <c r="M119" s="67">
        <v>7</v>
      </c>
      <c r="N119" s="67">
        <v>0</v>
      </c>
      <c r="O119" s="20"/>
      <c r="P119" s="22">
        <v>3</v>
      </c>
      <c r="Q119" s="26">
        <v>0.29166666666666669</v>
      </c>
      <c r="R119" s="107">
        <v>2</v>
      </c>
      <c r="S119" s="107" t="s">
        <v>198</v>
      </c>
      <c r="T119" s="107">
        <v>2</v>
      </c>
      <c r="U119" s="107" t="s">
        <v>198</v>
      </c>
      <c r="V119" s="130">
        <f t="shared" si="7"/>
        <v>3</v>
      </c>
      <c r="W119" s="28">
        <v>4</v>
      </c>
      <c r="X119" s="27">
        <v>0.29166666666666669</v>
      </c>
      <c r="Y119" s="107">
        <v>1</v>
      </c>
      <c r="Z119" s="107" t="s">
        <v>195</v>
      </c>
      <c r="AA119" s="107">
        <v>1</v>
      </c>
      <c r="AB119" s="107" t="s">
        <v>195</v>
      </c>
      <c r="AC119" s="130">
        <f t="shared" si="2"/>
        <v>2</v>
      </c>
      <c r="AH119" s="49"/>
    </row>
    <row r="120" spans="1:34" ht="15.75" customHeight="1">
      <c r="A120" s="88">
        <v>5703</v>
      </c>
      <c r="B120" s="18">
        <f t="shared" si="3"/>
        <v>8</v>
      </c>
      <c r="C120" s="62" t="s">
        <v>115</v>
      </c>
      <c r="D120" s="1" t="s">
        <v>222</v>
      </c>
      <c r="E120" s="65">
        <v>55.762797348782598</v>
      </c>
      <c r="F120" s="65">
        <v>37.683109891555802</v>
      </c>
      <c r="G120" s="18">
        <f t="shared" si="4"/>
        <v>0</v>
      </c>
      <c r="H120" s="66">
        <v>2.0070000000000001</v>
      </c>
      <c r="I120" s="15">
        <f t="shared" si="6"/>
        <v>0.19500000000000006</v>
      </c>
      <c r="J120" s="18">
        <f t="shared" si="5"/>
        <v>8</v>
      </c>
      <c r="L120" s="8">
        <v>8</v>
      </c>
      <c r="M120" s="67">
        <v>8</v>
      </c>
      <c r="N120" s="67">
        <v>0</v>
      </c>
      <c r="O120" s="20"/>
      <c r="P120" s="22">
        <v>3</v>
      </c>
      <c r="Q120" s="26">
        <v>0.3125</v>
      </c>
      <c r="R120" s="107">
        <v>1</v>
      </c>
      <c r="S120" s="107" t="s">
        <v>198</v>
      </c>
      <c r="T120" s="107">
        <v>1</v>
      </c>
      <c r="U120" s="107" t="s">
        <v>198</v>
      </c>
      <c r="V120" s="130">
        <f t="shared" si="7"/>
        <v>3</v>
      </c>
      <c r="W120" s="28">
        <v>4</v>
      </c>
      <c r="X120" s="27">
        <v>0.3125</v>
      </c>
      <c r="Y120" s="107">
        <v>1</v>
      </c>
      <c r="Z120" s="107" t="s">
        <v>195</v>
      </c>
      <c r="AA120" s="107">
        <v>1</v>
      </c>
      <c r="AB120" s="107" t="s">
        <v>195</v>
      </c>
      <c r="AC120" s="130">
        <f t="shared" si="2"/>
        <v>2</v>
      </c>
      <c r="AH120" s="49"/>
    </row>
    <row r="121" spans="1:34" ht="15.75" customHeight="1">
      <c r="A121" s="88">
        <v>6062</v>
      </c>
      <c r="B121" s="18">
        <f t="shared" si="3"/>
        <v>9</v>
      </c>
      <c r="C121" s="62" t="s">
        <v>116</v>
      </c>
      <c r="D121" s="1" t="s">
        <v>117</v>
      </c>
      <c r="E121" s="65">
        <v>55.761283862342999</v>
      </c>
      <c r="F121" s="65">
        <v>37.686452610041499</v>
      </c>
      <c r="G121" s="18">
        <f t="shared" si="4"/>
        <v>0</v>
      </c>
      <c r="H121" s="66">
        <v>2.4050000000000002</v>
      </c>
      <c r="I121" s="15">
        <f t="shared" si="6"/>
        <v>0.39800000000000013</v>
      </c>
      <c r="J121" s="18">
        <f t="shared" si="5"/>
        <v>9</v>
      </c>
      <c r="L121" s="8">
        <v>9</v>
      </c>
      <c r="M121" s="67">
        <v>9</v>
      </c>
      <c r="N121" s="67">
        <v>0</v>
      </c>
      <c r="O121" s="20"/>
      <c r="P121" s="22">
        <v>3</v>
      </c>
      <c r="Q121" s="26">
        <v>0.33333333333333331</v>
      </c>
      <c r="R121" s="107">
        <v>2</v>
      </c>
      <c r="S121" s="107" t="s">
        <v>198</v>
      </c>
      <c r="T121" s="107">
        <v>2</v>
      </c>
      <c r="U121" s="107" t="s">
        <v>198</v>
      </c>
      <c r="V121" s="130">
        <f t="shared" si="7"/>
        <v>3</v>
      </c>
      <c r="W121" s="28">
        <v>4</v>
      </c>
      <c r="X121" s="27">
        <v>0.33333333333333331</v>
      </c>
      <c r="Y121" s="107">
        <v>1</v>
      </c>
      <c r="Z121" s="107" t="s">
        <v>195</v>
      </c>
      <c r="AA121" s="107">
        <v>1</v>
      </c>
      <c r="AB121" s="107" t="s">
        <v>195</v>
      </c>
      <c r="AC121" s="130">
        <f t="shared" si="2"/>
        <v>2</v>
      </c>
      <c r="AH121" s="49"/>
    </row>
    <row r="122" spans="1:34" ht="15.75" customHeight="1">
      <c r="A122" s="88">
        <v>2014190</v>
      </c>
      <c r="B122" s="18">
        <f t="shared" si="3"/>
        <v>10</v>
      </c>
      <c r="C122" s="62" t="s">
        <v>117</v>
      </c>
      <c r="D122" s="1" t="s">
        <v>223</v>
      </c>
      <c r="E122" s="65">
        <v>55.757967000000001</v>
      </c>
      <c r="F122" s="65">
        <v>37.685353999999997</v>
      </c>
      <c r="G122" s="18">
        <f t="shared" si="4"/>
        <v>0</v>
      </c>
      <c r="H122" s="66">
        <v>2.8180000000000001</v>
      </c>
      <c r="I122" s="15">
        <f t="shared" si="6"/>
        <v>0.41299999999999981</v>
      </c>
      <c r="J122" s="18">
        <f t="shared" si="5"/>
        <v>10</v>
      </c>
      <c r="L122" s="8">
        <v>10</v>
      </c>
      <c r="M122" s="67">
        <v>10</v>
      </c>
      <c r="N122" s="67">
        <v>0</v>
      </c>
      <c r="O122" s="20"/>
      <c r="P122" s="22">
        <v>3</v>
      </c>
      <c r="Q122" s="26">
        <v>0.35416666666666669</v>
      </c>
      <c r="R122" s="107">
        <v>1</v>
      </c>
      <c r="S122" s="107" t="s">
        <v>198</v>
      </c>
      <c r="T122" s="107">
        <v>1</v>
      </c>
      <c r="U122" s="107" t="s">
        <v>198</v>
      </c>
      <c r="V122" s="130">
        <f t="shared" si="7"/>
        <v>3</v>
      </c>
      <c r="W122" s="28">
        <v>4</v>
      </c>
      <c r="X122" s="27">
        <v>0.35416666666666669</v>
      </c>
      <c r="Y122" s="107">
        <v>1</v>
      </c>
      <c r="Z122" s="107" t="s">
        <v>195</v>
      </c>
      <c r="AA122" s="107">
        <v>1</v>
      </c>
      <c r="AB122" s="107" t="s">
        <v>195</v>
      </c>
      <c r="AC122" s="130">
        <f t="shared" si="2"/>
        <v>2</v>
      </c>
      <c r="AH122" s="49"/>
    </row>
    <row r="123" spans="1:34" ht="15.75" customHeight="1">
      <c r="A123" s="88">
        <v>10318</v>
      </c>
      <c r="B123" s="18">
        <f t="shared" si="3"/>
        <v>11</v>
      </c>
      <c r="C123" s="62" t="s">
        <v>118</v>
      </c>
      <c r="D123" s="1" t="s">
        <v>223</v>
      </c>
      <c r="E123" s="65">
        <v>55.756203211107099</v>
      </c>
      <c r="F123" s="65">
        <v>37.682905420817796</v>
      </c>
      <c r="G123" s="18">
        <f t="shared" si="4"/>
        <v>0</v>
      </c>
      <c r="H123" s="66">
        <v>3.0590000000000002</v>
      </c>
      <c r="I123" s="15">
        <f t="shared" si="6"/>
        <v>0.2410000000000001</v>
      </c>
      <c r="J123" s="18">
        <f t="shared" si="5"/>
        <v>11</v>
      </c>
      <c r="L123" s="8">
        <v>11</v>
      </c>
      <c r="M123" s="67">
        <v>11</v>
      </c>
      <c r="N123" s="67">
        <v>0</v>
      </c>
      <c r="O123" s="20"/>
      <c r="P123" s="22">
        <v>3</v>
      </c>
      <c r="Q123" s="26">
        <v>0.375</v>
      </c>
      <c r="R123" s="107">
        <v>2</v>
      </c>
      <c r="S123" s="107" t="s">
        <v>198</v>
      </c>
      <c r="T123" s="107">
        <v>2</v>
      </c>
      <c r="U123" s="107" t="s">
        <v>198</v>
      </c>
      <c r="V123" s="130">
        <f t="shared" si="7"/>
        <v>3</v>
      </c>
      <c r="W123" s="28">
        <v>4</v>
      </c>
      <c r="X123" s="27">
        <v>0.375</v>
      </c>
      <c r="Y123" s="107">
        <v>1</v>
      </c>
      <c r="Z123" s="107" t="s">
        <v>195</v>
      </c>
      <c r="AA123" s="107">
        <v>1</v>
      </c>
      <c r="AB123" s="107" t="s">
        <v>195</v>
      </c>
      <c r="AC123" s="130">
        <f t="shared" si="2"/>
        <v>2</v>
      </c>
      <c r="AH123" s="49"/>
    </row>
    <row r="124" spans="1:34" ht="15.75" customHeight="1">
      <c r="A124" s="88">
        <v>5323</v>
      </c>
      <c r="B124" s="18">
        <f t="shared" si="3"/>
        <v>12</v>
      </c>
      <c r="C124" s="62" t="s">
        <v>119</v>
      </c>
      <c r="D124" s="1" t="s">
        <v>223</v>
      </c>
      <c r="E124" s="65">
        <v>55.755290902594403</v>
      </c>
      <c r="F124" s="65">
        <v>37.681577933455998</v>
      </c>
      <c r="G124" s="18">
        <f t="shared" si="4"/>
        <v>0</v>
      </c>
      <c r="H124" s="66">
        <v>3.1910000000000003</v>
      </c>
      <c r="I124" s="15">
        <f t="shared" si="6"/>
        <v>0.13200000000000012</v>
      </c>
      <c r="J124" s="18">
        <f t="shared" si="5"/>
        <v>12</v>
      </c>
      <c r="L124" s="8">
        <v>12</v>
      </c>
      <c r="M124" s="67">
        <v>12</v>
      </c>
      <c r="N124" s="67">
        <v>0</v>
      </c>
      <c r="O124" s="20"/>
      <c r="P124" s="22">
        <v>3</v>
      </c>
      <c r="Q124" s="26">
        <v>0.39583333333333331</v>
      </c>
      <c r="R124" s="107">
        <v>1</v>
      </c>
      <c r="S124" s="107" t="s">
        <v>195</v>
      </c>
      <c r="T124" s="107">
        <v>1</v>
      </c>
      <c r="U124" s="107" t="s">
        <v>195</v>
      </c>
      <c r="V124" s="130">
        <f t="shared" si="7"/>
        <v>2</v>
      </c>
      <c r="W124" s="28">
        <v>4</v>
      </c>
      <c r="X124" s="27">
        <v>0.39583333333333331</v>
      </c>
      <c r="Y124" s="107">
        <v>1</v>
      </c>
      <c r="Z124" s="107" t="s">
        <v>195</v>
      </c>
      <c r="AA124" s="107">
        <v>1</v>
      </c>
      <c r="AB124" s="107" t="s">
        <v>195</v>
      </c>
      <c r="AC124" s="130">
        <f t="shared" si="2"/>
        <v>2</v>
      </c>
      <c r="AH124" s="49"/>
    </row>
    <row r="125" spans="1:34" ht="15.75" customHeight="1">
      <c r="A125" s="88">
        <v>5324</v>
      </c>
      <c r="B125" s="18">
        <f t="shared" si="3"/>
        <v>13</v>
      </c>
      <c r="C125" s="62" t="s">
        <v>120</v>
      </c>
      <c r="D125" s="1" t="s">
        <v>223</v>
      </c>
      <c r="E125" s="65">
        <v>55.752574344825597</v>
      </c>
      <c r="F125" s="65">
        <v>37.678449167806598</v>
      </c>
      <c r="G125" s="18">
        <f t="shared" si="4"/>
        <v>0</v>
      </c>
      <c r="H125" s="66">
        <v>3.5520000000000005</v>
      </c>
      <c r="I125" s="15">
        <f t="shared" si="6"/>
        <v>0.36100000000000021</v>
      </c>
      <c r="J125" s="18">
        <f t="shared" si="5"/>
        <v>13</v>
      </c>
      <c r="L125" s="8">
        <v>13</v>
      </c>
      <c r="M125" s="67">
        <v>13</v>
      </c>
      <c r="N125" s="67">
        <v>0</v>
      </c>
      <c r="O125" s="20"/>
      <c r="P125" s="22">
        <v>3</v>
      </c>
      <c r="Q125" s="26">
        <v>0.41666666666666669</v>
      </c>
      <c r="R125" s="107">
        <v>1</v>
      </c>
      <c r="S125" s="107" t="s">
        <v>195</v>
      </c>
      <c r="T125" s="107">
        <v>1</v>
      </c>
      <c r="U125" s="107" t="s">
        <v>195</v>
      </c>
      <c r="V125" s="130">
        <f t="shared" si="7"/>
        <v>2</v>
      </c>
      <c r="W125" s="28">
        <v>4</v>
      </c>
      <c r="X125" s="27">
        <v>0.41666666666666669</v>
      </c>
      <c r="Y125" s="107">
        <v>1</v>
      </c>
      <c r="Z125" s="107" t="s">
        <v>195</v>
      </c>
      <c r="AA125" s="107">
        <v>1</v>
      </c>
      <c r="AB125" s="107" t="s">
        <v>195</v>
      </c>
      <c r="AC125" s="130">
        <f t="shared" si="2"/>
        <v>2</v>
      </c>
      <c r="AH125" s="49"/>
    </row>
    <row r="126" spans="1:34" ht="15.75" customHeight="1">
      <c r="A126" s="88">
        <v>2014322</v>
      </c>
      <c r="B126" s="18">
        <f t="shared" si="3"/>
        <v>14</v>
      </c>
      <c r="C126" s="62" t="s">
        <v>121</v>
      </c>
      <c r="D126" s="1" t="s">
        <v>224</v>
      </c>
      <c r="E126" s="65">
        <v>55.75167192</v>
      </c>
      <c r="F126" s="65">
        <v>37.682917109999998</v>
      </c>
      <c r="G126" s="18">
        <f t="shared" si="4"/>
        <v>0</v>
      </c>
      <c r="H126" s="66">
        <v>3.8930000000000007</v>
      </c>
      <c r="I126" s="15">
        <f t="shared" si="6"/>
        <v>0.34100000000000019</v>
      </c>
      <c r="J126" s="18">
        <f t="shared" si="5"/>
        <v>14</v>
      </c>
      <c r="L126" s="8">
        <v>14</v>
      </c>
      <c r="M126" s="67">
        <v>14</v>
      </c>
      <c r="N126" s="67">
        <v>0</v>
      </c>
      <c r="O126" s="20"/>
      <c r="P126" s="22">
        <v>3</v>
      </c>
      <c r="Q126" s="26">
        <v>0.4375</v>
      </c>
      <c r="R126" s="107">
        <v>1</v>
      </c>
      <c r="S126" s="107" t="s">
        <v>195</v>
      </c>
      <c r="T126" s="107">
        <v>1</v>
      </c>
      <c r="U126" s="107" t="s">
        <v>195</v>
      </c>
      <c r="V126" s="130">
        <f t="shared" si="7"/>
        <v>2</v>
      </c>
      <c r="W126" s="28">
        <v>4</v>
      </c>
      <c r="X126" s="27">
        <v>0.4375</v>
      </c>
      <c r="Y126" s="107">
        <v>1</v>
      </c>
      <c r="Z126" s="107" t="s">
        <v>195</v>
      </c>
      <c r="AA126" s="107">
        <v>1</v>
      </c>
      <c r="AB126" s="107" t="s">
        <v>195</v>
      </c>
      <c r="AC126" s="130">
        <f t="shared" si="2"/>
        <v>2</v>
      </c>
      <c r="AH126" s="49"/>
    </row>
    <row r="127" spans="1:34" ht="15.75" customHeight="1">
      <c r="A127" s="88">
        <v>2014041</v>
      </c>
      <c r="B127" s="18">
        <f t="shared" si="3"/>
        <v>15</v>
      </c>
      <c r="C127" s="62" t="s">
        <v>122</v>
      </c>
      <c r="D127" s="1" t="s">
        <v>225</v>
      </c>
      <c r="E127" s="65">
        <v>55.748868440000003</v>
      </c>
      <c r="F127" s="65">
        <v>37.68272941</v>
      </c>
      <c r="G127" s="18">
        <f t="shared" si="4"/>
        <v>0</v>
      </c>
      <c r="H127" s="66">
        <v>4.4720000000000004</v>
      </c>
      <c r="I127" s="15">
        <f t="shared" si="6"/>
        <v>0.57899999999999974</v>
      </c>
      <c r="J127" s="18">
        <f t="shared" si="5"/>
        <v>15</v>
      </c>
      <c r="L127" s="8">
        <v>15</v>
      </c>
      <c r="M127" s="67">
        <v>15</v>
      </c>
      <c r="N127" s="67">
        <v>0</v>
      </c>
      <c r="O127" s="20"/>
      <c r="P127" s="22">
        <v>3</v>
      </c>
      <c r="Q127" s="26">
        <v>0.45833333333333298</v>
      </c>
      <c r="R127" s="107">
        <v>1</v>
      </c>
      <c r="S127" s="107" t="s">
        <v>195</v>
      </c>
      <c r="T127" s="107">
        <v>1</v>
      </c>
      <c r="U127" s="107" t="s">
        <v>195</v>
      </c>
      <c r="V127" s="130">
        <f t="shared" si="7"/>
        <v>2</v>
      </c>
      <c r="W127" s="28">
        <v>4</v>
      </c>
      <c r="X127" s="27">
        <v>0.45833333333333298</v>
      </c>
      <c r="Y127" s="107">
        <v>1</v>
      </c>
      <c r="Z127" s="107" t="s">
        <v>195</v>
      </c>
      <c r="AA127" s="107">
        <v>1</v>
      </c>
      <c r="AB127" s="107" t="s">
        <v>195</v>
      </c>
      <c r="AC127" s="130">
        <f t="shared" si="2"/>
        <v>2</v>
      </c>
      <c r="AH127" s="49"/>
    </row>
    <row r="128" spans="1:34" ht="15.75" customHeight="1">
      <c r="A128" s="88" t="s">
        <v>52</v>
      </c>
      <c r="B128" s="18">
        <f t="shared" si="3"/>
        <v>15</v>
      </c>
      <c r="C128" s="62" t="s">
        <v>52</v>
      </c>
      <c r="D128" s="1" t="s">
        <v>17</v>
      </c>
      <c r="E128" s="65" t="s">
        <v>17</v>
      </c>
      <c r="F128" s="65" t="s">
        <v>17</v>
      </c>
      <c r="G128" s="18">
        <v>0</v>
      </c>
      <c r="H128" s="66">
        <v>4.4720000000000004</v>
      </c>
      <c r="I128" s="15">
        <f t="shared" si="6"/>
        <v>0</v>
      </c>
      <c r="J128" s="18" t="str">
        <f t="shared" si="5"/>
        <v xml:space="preserve"> </v>
      </c>
      <c r="L128" s="8">
        <v>16</v>
      </c>
      <c r="M128" s="67">
        <v>999</v>
      </c>
      <c r="N128" s="67">
        <v>0</v>
      </c>
      <c r="O128" s="20"/>
      <c r="P128" s="22">
        <v>3</v>
      </c>
      <c r="Q128" s="26">
        <v>0.47916666666666702</v>
      </c>
      <c r="R128" s="107">
        <v>1</v>
      </c>
      <c r="S128" s="107" t="s">
        <v>195</v>
      </c>
      <c r="T128" s="107">
        <v>1</v>
      </c>
      <c r="U128" s="107" t="s">
        <v>195</v>
      </c>
      <c r="V128" s="130">
        <f t="shared" si="7"/>
        <v>2</v>
      </c>
      <c r="W128" s="28">
        <v>4</v>
      </c>
      <c r="X128" s="27">
        <v>0.47916666666666702</v>
      </c>
      <c r="Y128" s="107">
        <v>1</v>
      </c>
      <c r="Z128" s="107" t="s">
        <v>195</v>
      </c>
      <c r="AA128" s="107">
        <v>1</v>
      </c>
      <c r="AB128" s="107" t="s">
        <v>195</v>
      </c>
      <c r="AC128" s="130">
        <f t="shared" si="2"/>
        <v>2</v>
      </c>
      <c r="AH128" s="49"/>
    </row>
    <row r="129" spans="1:34" ht="15.75" customHeight="1">
      <c r="A129" s="88">
        <v>2014042</v>
      </c>
      <c r="B129" s="18">
        <f t="shared" si="3"/>
        <v>16</v>
      </c>
      <c r="C129" s="62" t="s">
        <v>122</v>
      </c>
      <c r="D129" s="1" t="s">
        <v>225</v>
      </c>
      <c r="E129" s="65">
        <v>55.748868440000003</v>
      </c>
      <c r="F129" s="65">
        <v>37.68272941</v>
      </c>
      <c r="G129" s="18">
        <f t="shared" si="4"/>
        <v>1</v>
      </c>
      <c r="H129" s="66">
        <v>0</v>
      </c>
      <c r="I129" s="15" t="str">
        <f t="shared" si="6"/>
        <v/>
      </c>
      <c r="J129" s="18">
        <f t="shared" si="5"/>
        <v>1</v>
      </c>
      <c r="L129" s="8">
        <v>17</v>
      </c>
      <c r="M129" s="67">
        <v>0</v>
      </c>
      <c r="N129" s="67">
        <v>1</v>
      </c>
      <c r="O129" s="20"/>
      <c r="P129" s="22">
        <v>3</v>
      </c>
      <c r="Q129" s="26">
        <v>0.5</v>
      </c>
      <c r="R129" s="107">
        <v>1</v>
      </c>
      <c r="S129" s="107" t="s">
        <v>195</v>
      </c>
      <c r="T129" s="107">
        <v>1</v>
      </c>
      <c r="U129" s="107" t="s">
        <v>195</v>
      </c>
      <c r="V129" s="130">
        <f t="shared" si="7"/>
        <v>2</v>
      </c>
      <c r="W129" s="28">
        <v>4</v>
      </c>
      <c r="X129" s="27">
        <v>0.5</v>
      </c>
      <c r="Y129" s="107">
        <v>1</v>
      </c>
      <c r="Z129" s="107" t="s">
        <v>195</v>
      </c>
      <c r="AA129" s="107">
        <v>1</v>
      </c>
      <c r="AB129" s="107" t="s">
        <v>195</v>
      </c>
      <c r="AC129" s="130">
        <f t="shared" si="2"/>
        <v>2</v>
      </c>
      <c r="AH129" s="49"/>
    </row>
    <row r="130" spans="1:34" ht="15.75" customHeight="1">
      <c r="A130" s="88">
        <v>2014311</v>
      </c>
      <c r="B130" s="18">
        <f t="shared" si="3"/>
        <v>17</v>
      </c>
      <c r="C130" s="62" t="s">
        <v>123</v>
      </c>
      <c r="D130" s="1" t="s">
        <v>226</v>
      </c>
      <c r="E130" s="65">
        <v>55.749538000000001</v>
      </c>
      <c r="F130" s="65">
        <v>37.677737999999998</v>
      </c>
      <c r="G130" s="18">
        <f t="shared" si="4"/>
        <v>1</v>
      </c>
      <c r="H130" s="66">
        <v>0.33600000000000002</v>
      </c>
      <c r="I130" s="15">
        <f t="shared" si="6"/>
        <v>0.33600000000000002</v>
      </c>
      <c r="J130" s="18">
        <f t="shared" si="5"/>
        <v>2</v>
      </c>
      <c r="L130" s="8">
        <v>18</v>
      </c>
      <c r="M130" s="67">
        <v>0</v>
      </c>
      <c r="N130" s="67">
        <v>2</v>
      </c>
      <c r="O130" s="20"/>
      <c r="P130" s="22">
        <v>3</v>
      </c>
      <c r="Q130" s="26">
        <v>0.52083333333333337</v>
      </c>
      <c r="R130" s="107">
        <v>1</v>
      </c>
      <c r="S130" s="107" t="s">
        <v>195</v>
      </c>
      <c r="T130" s="107">
        <v>1</v>
      </c>
      <c r="U130" s="107" t="s">
        <v>195</v>
      </c>
      <c r="V130" s="130">
        <f t="shared" si="7"/>
        <v>2</v>
      </c>
      <c r="W130" s="28">
        <v>4</v>
      </c>
      <c r="X130" s="27">
        <v>0.52083333333333337</v>
      </c>
      <c r="Y130" s="107">
        <v>1</v>
      </c>
      <c r="Z130" s="107" t="s">
        <v>195</v>
      </c>
      <c r="AA130" s="107">
        <v>1</v>
      </c>
      <c r="AB130" s="107" t="s">
        <v>195</v>
      </c>
      <c r="AC130" s="130">
        <f t="shared" si="2"/>
        <v>2</v>
      </c>
      <c r="AH130" s="49"/>
    </row>
    <row r="131" spans="1:34" ht="15.75" customHeight="1">
      <c r="A131" s="88">
        <v>5319</v>
      </c>
      <c r="B131" s="18">
        <f t="shared" si="3"/>
        <v>18</v>
      </c>
      <c r="C131" s="62" t="s">
        <v>120</v>
      </c>
      <c r="D131" s="1" t="s">
        <v>223</v>
      </c>
      <c r="E131" s="65">
        <v>55.752636206821798</v>
      </c>
      <c r="F131" s="65">
        <v>37.678921543262597</v>
      </c>
      <c r="G131" s="18">
        <f t="shared" si="4"/>
        <v>1</v>
      </c>
      <c r="H131" s="66">
        <v>0.76500000000000001</v>
      </c>
      <c r="I131" s="15">
        <f t="shared" si="6"/>
        <v>0.42899999999999999</v>
      </c>
      <c r="J131" s="18">
        <f t="shared" si="5"/>
        <v>3</v>
      </c>
      <c r="L131" s="8">
        <v>19</v>
      </c>
      <c r="M131" s="67">
        <v>0</v>
      </c>
      <c r="N131" s="67">
        <v>3</v>
      </c>
      <c r="O131" s="20" t="s">
        <v>17</v>
      </c>
      <c r="P131" s="22">
        <v>3</v>
      </c>
      <c r="Q131" s="26">
        <v>0.54166666666666663</v>
      </c>
      <c r="R131" s="107">
        <v>1</v>
      </c>
      <c r="S131" s="107" t="s">
        <v>195</v>
      </c>
      <c r="T131" s="107">
        <v>1</v>
      </c>
      <c r="U131" s="107" t="s">
        <v>195</v>
      </c>
      <c r="V131" s="130">
        <f t="shared" si="7"/>
        <v>2</v>
      </c>
      <c r="W131" s="28">
        <v>4</v>
      </c>
      <c r="X131" s="27">
        <v>0.54166666666666663</v>
      </c>
      <c r="Y131" s="107">
        <v>1</v>
      </c>
      <c r="Z131" s="107" t="s">
        <v>195</v>
      </c>
      <c r="AA131" s="107">
        <v>1</v>
      </c>
      <c r="AB131" s="107" t="s">
        <v>195</v>
      </c>
      <c r="AC131" s="130">
        <f t="shared" si="2"/>
        <v>2</v>
      </c>
      <c r="AH131" s="49"/>
    </row>
    <row r="132" spans="1:34" ht="15.75" customHeight="1">
      <c r="A132" s="88">
        <v>5320</v>
      </c>
      <c r="B132" s="18">
        <f t="shared" si="3"/>
        <v>19</v>
      </c>
      <c r="C132" s="62" t="s">
        <v>119</v>
      </c>
      <c r="D132" s="1" t="s">
        <v>264</v>
      </c>
      <c r="E132" s="65">
        <v>55.755252612253202</v>
      </c>
      <c r="F132" s="65">
        <v>37.681912844174597</v>
      </c>
      <c r="G132" s="18">
        <f t="shared" si="4"/>
        <v>1</v>
      </c>
      <c r="H132" s="66">
        <v>1.115</v>
      </c>
      <c r="I132" s="15">
        <f t="shared" si="6"/>
        <v>0.35</v>
      </c>
      <c r="J132" s="18">
        <f t="shared" si="5"/>
        <v>4</v>
      </c>
      <c r="L132" s="8">
        <v>20</v>
      </c>
      <c r="M132" s="67">
        <v>0</v>
      </c>
      <c r="N132" s="67">
        <v>4</v>
      </c>
      <c r="O132" s="20"/>
      <c r="P132" s="22">
        <v>3</v>
      </c>
      <c r="Q132" s="26">
        <v>0.5625</v>
      </c>
      <c r="R132" s="107">
        <v>1</v>
      </c>
      <c r="S132" s="107" t="s">
        <v>195</v>
      </c>
      <c r="T132" s="107">
        <v>1</v>
      </c>
      <c r="U132" s="107" t="s">
        <v>195</v>
      </c>
      <c r="V132" s="130">
        <f t="shared" si="7"/>
        <v>2</v>
      </c>
      <c r="W132" s="28">
        <v>4</v>
      </c>
      <c r="X132" s="27">
        <v>0.5625</v>
      </c>
      <c r="Y132" s="107">
        <v>1</v>
      </c>
      <c r="Z132" s="107" t="s">
        <v>195</v>
      </c>
      <c r="AA132" s="107">
        <v>1</v>
      </c>
      <c r="AB132" s="107" t="s">
        <v>195</v>
      </c>
      <c r="AC132" s="130">
        <f t="shared" si="2"/>
        <v>2</v>
      </c>
      <c r="AH132" s="49"/>
    </row>
    <row r="133" spans="1:34" ht="15.75" customHeight="1">
      <c r="A133" s="88">
        <v>10319</v>
      </c>
      <c r="B133" s="18">
        <f t="shared" si="3"/>
        <v>20</v>
      </c>
      <c r="C133" s="62" t="s">
        <v>118</v>
      </c>
      <c r="D133" s="1" t="s">
        <v>223</v>
      </c>
      <c r="E133" s="65">
        <v>55.756112002328798</v>
      </c>
      <c r="F133" s="65">
        <v>37.683104054287</v>
      </c>
      <c r="G133" s="18">
        <f t="shared" si="4"/>
        <v>1</v>
      </c>
      <c r="H133" s="66">
        <v>1.236</v>
      </c>
      <c r="I133" s="15">
        <f t="shared" si="6"/>
        <v>0.121</v>
      </c>
      <c r="J133" s="18">
        <f t="shared" si="5"/>
        <v>5</v>
      </c>
      <c r="L133" s="8">
        <v>21</v>
      </c>
      <c r="M133" s="67">
        <v>0</v>
      </c>
      <c r="N133" s="67">
        <v>5</v>
      </c>
      <c r="O133" s="20"/>
      <c r="P133" s="22">
        <v>3</v>
      </c>
      <c r="Q133" s="26">
        <v>0.58333333333333337</v>
      </c>
      <c r="R133" s="107">
        <v>1</v>
      </c>
      <c r="S133" s="107" t="s">
        <v>195</v>
      </c>
      <c r="T133" s="107">
        <v>1</v>
      </c>
      <c r="U133" s="107" t="s">
        <v>195</v>
      </c>
      <c r="V133" s="130">
        <f t="shared" si="7"/>
        <v>2</v>
      </c>
      <c r="W133" s="28">
        <v>4</v>
      </c>
      <c r="X133" s="27">
        <v>0.58333333333333337</v>
      </c>
      <c r="Y133" s="107">
        <v>1</v>
      </c>
      <c r="Z133" s="107" t="s">
        <v>195</v>
      </c>
      <c r="AA133" s="107">
        <v>1</v>
      </c>
      <c r="AB133" s="107" t="s">
        <v>195</v>
      </c>
      <c r="AC133" s="130">
        <f t="shared" si="2"/>
        <v>2</v>
      </c>
      <c r="AH133" s="49"/>
    </row>
    <row r="134" spans="1:34" ht="15.75" customHeight="1">
      <c r="A134" s="88">
        <v>15940</v>
      </c>
      <c r="B134" s="18">
        <f t="shared" si="3"/>
        <v>21</v>
      </c>
      <c r="C134" s="62" t="s">
        <v>124</v>
      </c>
      <c r="D134" s="1" t="s">
        <v>223</v>
      </c>
      <c r="E134" s="65">
        <v>55.759023031271099</v>
      </c>
      <c r="F134" s="65">
        <v>37.686344261293897</v>
      </c>
      <c r="G134" s="18">
        <f t="shared" si="4"/>
        <v>1</v>
      </c>
      <c r="H134" s="66">
        <v>1.6160000000000001</v>
      </c>
      <c r="I134" s="15">
        <f t="shared" si="6"/>
        <v>0.38000000000000012</v>
      </c>
      <c r="J134" s="18">
        <f t="shared" si="5"/>
        <v>6</v>
      </c>
      <c r="L134" s="8">
        <v>22</v>
      </c>
      <c r="M134" s="67">
        <v>0</v>
      </c>
      <c r="N134" s="67">
        <v>6</v>
      </c>
      <c r="O134" s="20"/>
      <c r="P134" s="22">
        <v>3</v>
      </c>
      <c r="Q134" s="26">
        <v>0.60416666666666663</v>
      </c>
      <c r="R134" s="107">
        <v>1</v>
      </c>
      <c r="S134" s="107" t="s">
        <v>195</v>
      </c>
      <c r="T134" s="107">
        <v>1</v>
      </c>
      <c r="U134" s="107" t="s">
        <v>195</v>
      </c>
      <c r="V134" s="130">
        <f t="shared" si="7"/>
        <v>2</v>
      </c>
      <c r="W134" s="28">
        <v>4</v>
      </c>
      <c r="X134" s="27">
        <v>0.60416666666666663</v>
      </c>
      <c r="Y134" s="107">
        <v>1</v>
      </c>
      <c r="Z134" s="107" t="s">
        <v>195</v>
      </c>
      <c r="AA134" s="107">
        <v>1</v>
      </c>
      <c r="AB134" s="107" t="s">
        <v>195</v>
      </c>
      <c r="AC134" s="130">
        <f t="shared" si="2"/>
        <v>2</v>
      </c>
      <c r="AH134" s="49"/>
    </row>
    <row r="135" spans="1:34" ht="15.75" customHeight="1">
      <c r="A135" s="88">
        <v>6739</v>
      </c>
      <c r="B135" s="18">
        <f t="shared" si="3"/>
        <v>22</v>
      </c>
      <c r="C135" s="62" t="s">
        <v>116</v>
      </c>
      <c r="D135" s="1" t="s">
        <v>117</v>
      </c>
      <c r="E135" s="65">
        <v>55.761049637581799</v>
      </c>
      <c r="F135" s="65">
        <v>37.686606166824802</v>
      </c>
      <c r="G135" s="18">
        <f t="shared" si="4"/>
        <v>1</v>
      </c>
      <c r="H135" s="66">
        <v>1.8860000000000001</v>
      </c>
      <c r="I135" s="15">
        <f t="shared" si="6"/>
        <v>0.27</v>
      </c>
      <c r="J135" s="18">
        <f t="shared" si="5"/>
        <v>7</v>
      </c>
      <c r="L135" s="8">
        <v>23</v>
      </c>
      <c r="M135" s="67">
        <v>0</v>
      </c>
      <c r="N135" s="67">
        <v>7</v>
      </c>
      <c r="O135" s="20"/>
      <c r="P135" s="22">
        <v>3</v>
      </c>
      <c r="Q135" s="26">
        <v>0.625</v>
      </c>
      <c r="R135" s="107">
        <v>1</v>
      </c>
      <c r="S135" s="107" t="s">
        <v>195</v>
      </c>
      <c r="T135" s="107">
        <v>1</v>
      </c>
      <c r="U135" s="107" t="s">
        <v>195</v>
      </c>
      <c r="V135" s="130">
        <f t="shared" si="7"/>
        <v>2</v>
      </c>
      <c r="W135" s="28">
        <v>4</v>
      </c>
      <c r="X135" s="27">
        <v>0.625</v>
      </c>
      <c r="Y135" s="107">
        <v>1</v>
      </c>
      <c r="Z135" s="107" t="s">
        <v>195</v>
      </c>
      <c r="AA135" s="107">
        <v>1</v>
      </c>
      <c r="AB135" s="107" t="s">
        <v>195</v>
      </c>
      <c r="AC135" s="130">
        <f t="shared" si="2"/>
        <v>2</v>
      </c>
      <c r="AH135" s="49"/>
    </row>
    <row r="136" spans="1:34" ht="15.75" customHeight="1">
      <c r="A136" s="88">
        <v>4160</v>
      </c>
      <c r="B136" s="18">
        <f t="shared" si="3"/>
        <v>23</v>
      </c>
      <c r="C136" s="62" t="s">
        <v>115</v>
      </c>
      <c r="D136" s="1" t="s">
        <v>222</v>
      </c>
      <c r="E136" s="65">
        <v>55.762860240094398</v>
      </c>
      <c r="F136" s="65">
        <v>37.6822750336868</v>
      </c>
      <c r="G136" s="18">
        <f t="shared" si="4"/>
        <v>1</v>
      </c>
      <c r="H136" s="66">
        <v>2.2650000000000001</v>
      </c>
      <c r="I136" s="15">
        <f t="shared" si="6"/>
        <v>0.379</v>
      </c>
      <c r="J136" s="18">
        <f t="shared" si="5"/>
        <v>8</v>
      </c>
      <c r="L136" s="8">
        <v>24</v>
      </c>
      <c r="M136" s="67">
        <v>0</v>
      </c>
      <c r="N136" s="67">
        <v>8</v>
      </c>
      <c r="O136" s="20"/>
      <c r="P136" s="22">
        <v>3</v>
      </c>
      <c r="Q136" s="26">
        <v>0.64583333333333337</v>
      </c>
      <c r="R136" s="107">
        <v>1</v>
      </c>
      <c r="S136" s="107" t="s">
        <v>195</v>
      </c>
      <c r="T136" s="107">
        <v>1</v>
      </c>
      <c r="U136" s="107" t="s">
        <v>195</v>
      </c>
      <c r="V136" s="130">
        <f t="shared" si="7"/>
        <v>2</v>
      </c>
      <c r="W136" s="28">
        <v>4</v>
      </c>
      <c r="X136" s="27">
        <v>0.64583333333333337</v>
      </c>
      <c r="Y136" s="107">
        <v>1</v>
      </c>
      <c r="Z136" s="107" t="s">
        <v>195</v>
      </c>
      <c r="AA136" s="107">
        <v>1</v>
      </c>
      <c r="AB136" s="107" t="s">
        <v>195</v>
      </c>
      <c r="AC136" s="130">
        <f t="shared" si="2"/>
        <v>2</v>
      </c>
      <c r="AH136" s="49"/>
    </row>
    <row r="137" spans="1:34" ht="15.75" customHeight="1">
      <c r="A137" s="88">
        <v>4161</v>
      </c>
      <c r="B137" s="18">
        <f t="shared" si="3"/>
        <v>24</v>
      </c>
      <c r="C137" s="62" t="s">
        <v>114</v>
      </c>
      <c r="D137" s="1" t="s">
        <v>221</v>
      </c>
      <c r="E137" s="65">
        <v>55.764166759423901</v>
      </c>
      <c r="F137" s="65">
        <v>37.680409850041798</v>
      </c>
      <c r="G137" s="18">
        <f t="shared" si="4"/>
        <v>1</v>
      </c>
      <c r="H137" s="66">
        <v>2.5230000000000001</v>
      </c>
      <c r="I137" s="15">
        <f t="shared" si="6"/>
        <v>0.25800000000000001</v>
      </c>
      <c r="J137" s="18">
        <f t="shared" si="5"/>
        <v>9</v>
      </c>
      <c r="L137" s="8">
        <v>25</v>
      </c>
      <c r="M137" s="67">
        <v>0</v>
      </c>
      <c r="N137" s="67">
        <v>9</v>
      </c>
      <c r="O137" s="20"/>
      <c r="P137" s="22">
        <v>3</v>
      </c>
      <c r="Q137" s="26">
        <v>0.66666666666666663</v>
      </c>
      <c r="R137" s="107">
        <v>1</v>
      </c>
      <c r="S137" s="107" t="s">
        <v>195</v>
      </c>
      <c r="T137" s="107">
        <v>1</v>
      </c>
      <c r="U137" s="107" t="s">
        <v>195</v>
      </c>
      <c r="V137" s="130">
        <f t="shared" si="7"/>
        <v>2</v>
      </c>
      <c r="W137" s="28">
        <v>4</v>
      </c>
      <c r="X137" s="27">
        <v>0.66666666666666663</v>
      </c>
      <c r="Y137" s="107">
        <v>1</v>
      </c>
      <c r="Z137" s="107" t="s">
        <v>195</v>
      </c>
      <c r="AA137" s="107">
        <v>1</v>
      </c>
      <c r="AB137" s="107" t="s">
        <v>195</v>
      </c>
      <c r="AC137" s="130">
        <f t="shared" si="2"/>
        <v>2</v>
      </c>
      <c r="AH137" s="49"/>
    </row>
    <row r="138" spans="1:34" ht="15.75" customHeight="1">
      <c r="A138" s="88">
        <v>4162</v>
      </c>
      <c r="B138" s="18">
        <f t="shared" si="3"/>
        <v>25</v>
      </c>
      <c r="C138" s="62" t="s">
        <v>113</v>
      </c>
      <c r="D138" s="1" t="s">
        <v>221</v>
      </c>
      <c r="E138" s="65">
        <v>55.765941769788398</v>
      </c>
      <c r="F138" s="65">
        <v>37.6801222959174</v>
      </c>
      <c r="G138" s="18">
        <f t="shared" si="4"/>
        <v>1</v>
      </c>
      <c r="H138" s="66">
        <v>2.7800000000000002</v>
      </c>
      <c r="I138" s="15">
        <f t="shared" si="6"/>
        <v>0.25700000000000012</v>
      </c>
      <c r="J138" s="18">
        <f t="shared" si="5"/>
        <v>10</v>
      </c>
      <c r="L138" s="8">
        <v>26</v>
      </c>
      <c r="M138" s="67">
        <v>0</v>
      </c>
      <c r="N138" s="67">
        <v>10</v>
      </c>
      <c r="O138" s="20"/>
      <c r="P138" s="22">
        <v>3</v>
      </c>
      <c r="Q138" s="26">
        <v>0.6875</v>
      </c>
      <c r="R138" s="107">
        <v>1</v>
      </c>
      <c r="S138" s="107" t="s">
        <v>195</v>
      </c>
      <c r="T138" s="107">
        <v>1</v>
      </c>
      <c r="U138" s="107" t="s">
        <v>195</v>
      </c>
      <c r="V138" s="130">
        <f t="shared" si="7"/>
        <v>2</v>
      </c>
      <c r="W138" s="28">
        <v>4</v>
      </c>
      <c r="X138" s="27">
        <v>0.6875</v>
      </c>
      <c r="Y138" s="107">
        <v>1</v>
      </c>
      <c r="Z138" s="107" t="s">
        <v>195</v>
      </c>
      <c r="AA138" s="107">
        <v>1</v>
      </c>
      <c r="AB138" s="107" t="s">
        <v>195</v>
      </c>
      <c r="AC138" s="130">
        <f t="shared" si="2"/>
        <v>2</v>
      </c>
      <c r="AH138" s="49"/>
    </row>
    <row r="139" spans="1:34" ht="15.75" customHeight="1">
      <c r="A139" s="88">
        <v>4163</v>
      </c>
      <c r="B139" s="18">
        <f t="shared" si="3"/>
        <v>26</v>
      </c>
      <c r="C139" s="62" t="s">
        <v>125</v>
      </c>
      <c r="D139" s="1" t="s">
        <v>221</v>
      </c>
      <c r="E139" s="65">
        <v>55.768280721989399</v>
      </c>
      <c r="F139" s="65">
        <v>37.679699895386896</v>
      </c>
      <c r="G139" s="18">
        <f t="shared" si="4"/>
        <v>1</v>
      </c>
      <c r="H139" s="66">
        <v>2.9670000000000001</v>
      </c>
      <c r="I139" s="15">
        <f t="shared" si="6"/>
        <v>0.18699999999999983</v>
      </c>
      <c r="J139" s="18">
        <f t="shared" si="5"/>
        <v>11</v>
      </c>
      <c r="L139" s="8">
        <v>27</v>
      </c>
      <c r="M139" s="67">
        <v>0</v>
      </c>
      <c r="N139" s="67">
        <v>11</v>
      </c>
      <c r="O139" s="20"/>
      <c r="P139" s="22">
        <v>3</v>
      </c>
      <c r="Q139" s="26">
        <v>0.70833333333333337</v>
      </c>
      <c r="R139" s="107">
        <v>1</v>
      </c>
      <c r="S139" s="107" t="s">
        <v>195</v>
      </c>
      <c r="T139" s="107">
        <v>1</v>
      </c>
      <c r="U139" s="107" t="s">
        <v>195</v>
      </c>
      <c r="V139" s="130">
        <f t="shared" si="7"/>
        <v>3</v>
      </c>
      <c r="W139" s="28">
        <v>4</v>
      </c>
      <c r="X139" s="27">
        <v>0.70833333333333337</v>
      </c>
      <c r="Y139" s="107">
        <v>1</v>
      </c>
      <c r="Z139" s="107" t="s">
        <v>195</v>
      </c>
      <c r="AA139" s="107">
        <v>1</v>
      </c>
      <c r="AB139" s="107" t="s">
        <v>195</v>
      </c>
      <c r="AC139" s="130">
        <f t="shared" si="2"/>
        <v>2</v>
      </c>
      <c r="AH139" s="49"/>
    </row>
    <row r="140" spans="1:34" ht="15.75" customHeight="1">
      <c r="A140" s="88">
        <v>5336</v>
      </c>
      <c r="B140" s="18">
        <f t="shared" si="3"/>
        <v>27</v>
      </c>
      <c r="C140" s="62" t="s">
        <v>111</v>
      </c>
      <c r="D140" s="1" t="s">
        <v>221</v>
      </c>
      <c r="E140" s="65">
        <v>55.7720810687441</v>
      </c>
      <c r="F140" s="65">
        <v>37.678838226066702</v>
      </c>
      <c r="G140" s="18">
        <f t="shared" si="4"/>
        <v>1</v>
      </c>
      <c r="H140" s="66">
        <v>3.375</v>
      </c>
      <c r="I140" s="15">
        <f t="shared" si="6"/>
        <v>0.40799999999999992</v>
      </c>
      <c r="J140" s="18">
        <f t="shared" si="5"/>
        <v>12</v>
      </c>
      <c r="L140" s="8">
        <v>28</v>
      </c>
      <c r="M140" s="67">
        <v>0</v>
      </c>
      <c r="N140" s="67">
        <v>12</v>
      </c>
      <c r="O140" s="20"/>
      <c r="P140" s="22">
        <v>3</v>
      </c>
      <c r="Q140" s="26">
        <v>0.72916666666666663</v>
      </c>
      <c r="R140" s="107">
        <v>2</v>
      </c>
      <c r="S140" s="107" t="s">
        <v>198</v>
      </c>
      <c r="T140" s="107">
        <v>2</v>
      </c>
      <c r="U140" s="107" t="s">
        <v>198</v>
      </c>
      <c r="V140" s="130">
        <f t="shared" si="7"/>
        <v>3</v>
      </c>
      <c r="W140" s="28">
        <v>4</v>
      </c>
      <c r="X140" s="27">
        <v>0.72916666666666663</v>
      </c>
      <c r="Y140" s="107">
        <v>1</v>
      </c>
      <c r="Z140" s="107" t="s">
        <v>195</v>
      </c>
      <c r="AA140" s="107">
        <v>1</v>
      </c>
      <c r="AB140" s="107" t="s">
        <v>195</v>
      </c>
      <c r="AC140" s="130">
        <f t="shared" si="2"/>
        <v>2</v>
      </c>
      <c r="AH140" s="49"/>
    </row>
    <row r="141" spans="1:34" ht="15.75" customHeight="1">
      <c r="A141" s="88">
        <v>4165</v>
      </c>
      <c r="B141" s="18">
        <f t="shared" si="3"/>
        <v>28</v>
      </c>
      <c r="C141" s="62" t="s">
        <v>126</v>
      </c>
      <c r="D141" s="1" t="s">
        <v>221</v>
      </c>
      <c r="E141" s="65">
        <v>55.773542357346201</v>
      </c>
      <c r="F141" s="65">
        <v>37.678490820649003</v>
      </c>
      <c r="G141" s="18">
        <f t="shared" si="4"/>
        <v>1</v>
      </c>
      <c r="H141" s="66">
        <v>3.5739999999999998</v>
      </c>
      <c r="I141" s="15">
        <f t="shared" si="6"/>
        <v>0.19899999999999984</v>
      </c>
      <c r="J141" s="18">
        <f t="shared" si="5"/>
        <v>13</v>
      </c>
      <c r="L141" s="8">
        <v>29</v>
      </c>
      <c r="M141" s="67">
        <v>0</v>
      </c>
      <c r="N141" s="67">
        <v>13</v>
      </c>
      <c r="O141" s="20"/>
      <c r="P141" s="22">
        <v>3</v>
      </c>
      <c r="Q141" s="26">
        <v>0.75</v>
      </c>
      <c r="R141" s="107">
        <v>1</v>
      </c>
      <c r="S141" s="107" t="s">
        <v>198</v>
      </c>
      <c r="T141" s="107">
        <v>1</v>
      </c>
      <c r="U141" s="107" t="s">
        <v>198</v>
      </c>
      <c r="V141" s="130">
        <f t="shared" si="7"/>
        <v>2</v>
      </c>
      <c r="W141" s="28">
        <v>4</v>
      </c>
      <c r="X141" s="27">
        <v>0.75</v>
      </c>
      <c r="Y141" s="107">
        <v>1</v>
      </c>
      <c r="Z141" s="107" t="s">
        <v>195</v>
      </c>
      <c r="AA141" s="107">
        <v>1</v>
      </c>
      <c r="AB141" s="107" t="s">
        <v>195</v>
      </c>
      <c r="AC141" s="130">
        <f t="shared" si="2"/>
        <v>2</v>
      </c>
      <c r="AH141" s="49"/>
    </row>
    <row r="142" spans="1:34" ht="15.75" customHeight="1">
      <c r="A142" s="88">
        <v>13381</v>
      </c>
      <c r="B142" s="18">
        <f t="shared" si="3"/>
        <v>29</v>
      </c>
      <c r="C142" s="62" t="s">
        <v>127</v>
      </c>
      <c r="D142" s="1" t="s">
        <v>221</v>
      </c>
      <c r="E142" s="65">
        <v>55.775370378077099</v>
      </c>
      <c r="F142" s="65">
        <v>37.6779933268569</v>
      </c>
      <c r="G142" s="18">
        <f t="shared" si="4"/>
        <v>1</v>
      </c>
      <c r="H142" s="66">
        <v>3.778</v>
      </c>
      <c r="I142" s="15">
        <f t="shared" si="6"/>
        <v>0.20400000000000018</v>
      </c>
      <c r="J142" s="18">
        <f t="shared" si="5"/>
        <v>14</v>
      </c>
      <c r="L142" s="8">
        <v>30</v>
      </c>
      <c r="M142" s="67">
        <v>0</v>
      </c>
      <c r="N142" s="67">
        <v>14</v>
      </c>
      <c r="O142" s="20"/>
      <c r="P142" s="22">
        <v>3</v>
      </c>
      <c r="Q142" s="26">
        <v>0.77083333333333337</v>
      </c>
      <c r="R142" s="107">
        <v>1</v>
      </c>
      <c r="S142" s="107" t="s">
        <v>195</v>
      </c>
      <c r="T142" s="107">
        <v>1</v>
      </c>
      <c r="U142" s="107" t="s">
        <v>195</v>
      </c>
      <c r="V142" s="130">
        <f t="shared" si="7"/>
        <v>2</v>
      </c>
      <c r="W142" s="28">
        <v>4</v>
      </c>
      <c r="X142" s="27">
        <v>0.77083333333333337</v>
      </c>
      <c r="Y142" s="107">
        <v>1</v>
      </c>
      <c r="Z142" s="107" t="s">
        <v>195</v>
      </c>
      <c r="AA142" s="107">
        <v>1</v>
      </c>
      <c r="AB142" s="107" t="s">
        <v>195</v>
      </c>
      <c r="AC142" s="130">
        <f t="shared" si="2"/>
        <v>2</v>
      </c>
      <c r="AH142" s="49"/>
    </row>
    <row r="143" spans="1:34" ht="15.75" customHeight="1">
      <c r="A143" s="88">
        <v>10832</v>
      </c>
      <c r="B143" s="18">
        <f t="shared" si="3"/>
        <v>30</v>
      </c>
      <c r="C143" s="62" t="s">
        <v>128</v>
      </c>
      <c r="D143" s="1" t="s">
        <v>221</v>
      </c>
      <c r="E143" s="65">
        <v>55.777139164226099</v>
      </c>
      <c r="F143" s="65">
        <v>37.674457122635602</v>
      </c>
      <c r="G143" s="18">
        <f t="shared" si="4"/>
        <v>1</v>
      </c>
      <c r="H143" s="66">
        <v>4.07</v>
      </c>
      <c r="I143" s="15">
        <f t="shared" si="6"/>
        <v>0.29200000000000026</v>
      </c>
      <c r="J143" s="18">
        <f t="shared" si="5"/>
        <v>15</v>
      </c>
      <c r="L143" s="8">
        <v>31</v>
      </c>
      <c r="M143" s="67">
        <v>0</v>
      </c>
      <c r="N143" s="67">
        <v>15</v>
      </c>
      <c r="O143" s="20"/>
      <c r="P143" s="22">
        <v>3</v>
      </c>
      <c r="Q143" s="26">
        <v>0.79166666666666663</v>
      </c>
      <c r="R143" s="107">
        <v>1</v>
      </c>
      <c r="S143" s="107" t="s">
        <v>195</v>
      </c>
      <c r="T143" s="107">
        <v>1</v>
      </c>
      <c r="U143" s="107" t="s">
        <v>195</v>
      </c>
      <c r="V143" s="130">
        <f t="shared" si="7"/>
        <v>2</v>
      </c>
      <c r="W143" s="28">
        <v>4</v>
      </c>
      <c r="X143" s="27">
        <v>0.79166666666666663</v>
      </c>
      <c r="Y143" s="107">
        <v>1</v>
      </c>
      <c r="Z143" s="107" t="s">
        <v>195</v>
      </c>
      <c r="AA143" s="107">
        <v>1</v>
      </c>
      <c r="AB143" s="107" t="s">
        <v>195</v>
      </c>
      <c r="AC143" s="130">
        <f t="shared" si="2"/>
        <v>2</v>
      </c>
      <c r="AH143" s="49"/>
    </row>
    <row r="144" spans="1:34" ht="15.75" customHeight="1">
      <c r="A144" s="88">
        <v>4191</v>
      </c>
      <c r="B144" s="18">
        <f t="shared" si="3"/>
        <v>31</v>
      </c>
      <c r="C144" s="62" t="s">
        <v>129</v>
      </c>
      <c r="D144" s="1" t="s">
        <v>108</v>
      </c>
      <c r="E144" s="65">
        <v>55.7768250769644</v>
      </c>
      <c r="F144" s="65">
        <v>37.6727761962917</v>
      </c>
      <c r="G144" s="18">
        <f t="shared" si="4"/>
        <v>1</v>
      </c>
      <c r="H144" s="66">
        <v>4.1920000000000002</v>
      </c>
      <c r="I144" s="15">
        <f t="shared" si="6"/>
        <v>0.12199999999999989</v>
      </c>
      <c r="J144" s="18">
        <f t="shared" si="5"/>
        <v>16</v>
      </c>
      <c r="L144" s="8">
        <v>32</v>
      </c>
      <c r="M144" s="67">
        <v>0</v>
      </c>
      <c r="N144" s="67">
        <v>16</v>
      </c>
      <c r="O144" s="20"/>
      <c r="P144" s="22">
        <v>3</v>
      </c>
      <c r="Q144" s="26">
        <v>0.8125</v>
      </c>
      <c r="R144" s="107">
        <v>1</v>
      </c>
      <c r="S144" s="107" t="s">
        <v>195</v>
      </c>
      <c r="T144" s="107">
        <v>1</v>
      </c>
      <c r="U144" s="107" t="s">
        <v>195</v>
      </c>
      <c r="V144" s="130">
        <f t="shared" si="7"/>
        <v>2</v>
      </c>
      <c r="W144" s="28">
        <v>4</v>
      </c>
      <c r="X144" s="27">
        <v>0.8125</v>
      </c>
      <c r="Y144" s="107">
        <v>1</v>
      </c>
      <c r="Z144" s="107" t="s">
        <v>195</v>
      </c>
      <c r="AA144" s="107">
        <v>1</v>
      </c>
      <c r="AB144" s="107" t="s">
        <v>195</v>
      </c>
      <c r="AC144" s="130">
        <f t="shared" si="2"/>
        <v>2</v>
      </c>
      <c r="AH144" s="49"/>
    </row>
    <row r="145" spans="1:34" ht="15.75" customHeight="1">
      <c r="A145" s="88">
        <v>2014247</v>
      </c>
      <c r="B145" s="18">
        <f t="shared" si="3"/>
        <v>32</v>
      </c>
      <c r="C145" s="62" t="s">
        <v>108</v>
      </c>
      <c r="D145" s="1" t="s">
        <v>220</v>
      </c>
      <c r="E145" s="65">
        <v>55.775575000000003</v>
      </c>
      <c r="F145" s="65">
        <v>37.671273999999997</v>
      </c>
      <c r="G145" s="18">
        <f t="shared" si="4"/>
        <v>1</v>
      </c>
      <c r="H145" s="66">
        <v>4.3950000000000005</v>
      </c>
      <c r="I145" s="15">
        <f t="shared" si="6"/>
        <v>0.20300000000000029</v>
      </c>
      <c r="J145" s="18">
        <f t="shared" si="5"/>
        <v>17</v>
      </c>
      <c r="L145" s="8">
        <v>33</v>
      </c>
      <c r="M145" s="67">
        <v>0</v>
      </c>
      <c r="N145" s="67">
        <v>17</v>
      </c>
      <c r="O145" s="20"/>
      <c r="P145" s="22">
        <v>3</v>
      </c>
      <c r="Q145" s="26">
        <v>0.83333333333333337</v>
      </c>
      <c r="R145" s="107">
        <v>1</v>
      </c>
      <c r="S145" s="107" t="s">
        <v>195</v>
      </c>
      <c r="T145" s="107">
        <v>1</v>
      </c>
      <c r="U145" s="107" t="s">
        <v>195</v>
      </c>
      <c r="V145" s="130">
        <f t="shared" si="7"/>
        <v>2</v>
      </c>
      <c r="W145" s="28">
        <v>4</v>
      </c>
      <c r="X145" s="27">
        <v>0.83333333333333337</v>
      </c>
      <c r="Y145" s="107">
        <v>1</v>
      </c>
      <c r="Z145" s="107" t="s">
        <v>195</v>
      </c>
      <c r="AA145" s="107">
        <v>1</v>
      </c>
      <c r="AB145" s="107" t="s">
        <v>195</v>
      </c>
      <c r="AC145" s="130">
        <f t="shared" si="2"/>
        <v>2</v>
      </c>
      <c r="AH145" s="49"/>
    </row>
    <row r="146" spans="1:34" ht="15.75" customHeight="1">
      <c r="A146" s="88" t="s">
        <v>52</v>
      </c>
      <c r="B146" s="18">
        <f t="shared" si="3"/>
        <v>32</v>
      </c>
      <c r="C146" s="62" t="s">
        <v>52</v>
      </c>
      <c r="D146" s="1" t="s">
        <v>17</v>
      </c>
      <c r="E146" s="65" t="s">
        <v>17</v>
      </c>
      <c r="F146" s="65" t="s">
        <v>17</v>
      </c>
      <c r="G146" s="18">
        <v>1</v>
      </c>
      <c r="H146" s="66">
        <v>4.3950000000000005</v>
      </c>
      <c r="I146" s="15">
        <f t="shared" si="6"/>
        <v>0</v>
      </c>
      <c r="J146" s="18" t="str">
        <f t="shared" si="5"/>
        <v xml:space="preserve"> </v>
      </c>
      <c r="L146" s="8">
        <v>34</v>
      </c>
      <c r="M146" s="67">
        <v>0</v>
      </c>
      <c r="N146" s="67">
        <v>999</v>
      </c>
      <c r="O146" s="20"/>
      <c r="P146" s="22">
        <v>3</v>
      </c>
      <c r="Q146" s="26">
        <v>0.85416666666666663</v>
      </c>
      <c r="R146" s="107">
        <v>1</v>
      </c>
      <c r="S146" s="107" t="s">
        <v>195</v>
      </c>
      <c r="T146" s="107">
        <v>1</v>
      </c>
      <c r="U146" s="107" t="s">
        <v>195</v>
      </c>
      <c r="V146" s="130">
        <f t="shared" si="7"/>
        <v>2</v>
      </c>
      <c r="W146" s="28">
        <v>4</v>
      </c>
      <c r="X146" s="27">
        <v>0.85416666666666663</v>
      </c>
      <c r="Y146" s="107">
        <v>1</v>
      </c>
      <c r="Z146" s="107" t="s">
        <v>195</v>
      </c>
      <c r="AA146" s="107">
        <v>1</v>
      </c>
      <c r="AB146" s="107" t="s">
        <v>195</v>
      </c>
      <c r="AC146" s="130">
        <f t="shared" si="2"/>
        <v>2</v>
      </c>
      <c r="AH146" s="49"/>
    </row>
    <row r="147" spans="1:34" ht="15.75" customHeight="1">
      <c r="A147" s="88" t="s">
        <v>17</v>
      </c>
      <c r="B147" s="18" t="str">
        <f t="shared" si="3"/>
        <v/>
      </c>
      <c r="C147" s="62" t="s">
        <v>17</v>
      </c>
      <c r="D147" s="1" t="s">
        <v>17</v>
      </c>
      <c r="E147" s="65" t="s">
        <v>17</v>
      </c>
      <c r="F147" s="65" t="s">
        <v>17</v>
      </c>
      <c r="G147" s="18" t="str">
        <f t="shared" si="4"/>
        <v/>
      </c>
      <c r="H147" s="66" t="s">
        <v>91</v>
      </c>
      <c r="I147" s="15" t="str">
        <f t="shared" si="6"/>
        <v xml:space="preserve"> </v>
      </c>
      <c r="J147" s="18" t="str">
        <f t="shared" si="5"/>
        <v xml:space="preserve"> </v>
      </c>
      <c r="L147" s="8">
        <v>35</v>
      </c>
      <c r="M147" s="67">
        <v>0</v>
      </c>
      <c r="N147" s="67">
        <v>0</v>
      </c>
      <c r="O147" s="20"/>
      <c r="P147" s="22">
        <v>3</v>
      </c>
      <c r="Q147" s="26">
        <v>0.875</v>
      </c>
      <c r="R147" s="107">
        <v>1</v>
      </c>
      <c r="S147" s="107" t="s">
        <v>195</v>
      </c>
      <c r="T147" s="107">
        <v>1</v>
      </c>
      <c r="U147" s="107" t="s">
        <v>195</v>
      </c>
      <c r="V147" s="130">
        <f t="shared" si="7"/>
        <v>2</v>
      </c>
      <c r="W147" s="28">
        <v>4</v>
      </c>
      <c r="X147" s="27">
        <v>0.875</v>
      </c>
      <c r="Y147" s="107">
        <v>1</v>
      </c>
      <c r="Z147" s="107" t="s">
        <v>195</v>
      </c>
      <c r="AA147" s="107">
        <v>1</v>
      </c>
      <c r="AB147" s="107" t="s">
        <v>195</v>
      </c>
      <c r="AC147" s="130">
        <f t="shared" si="2"/>
        <v>2</v>
      </c>
      <c r="AH147" s="49"/>
    </row>
    <row r="148" spans="1:34" ht="15.75" customHeight="1">
      <c r="A148" s="88" t="s">
        <v>17</v>
      </c>
      <c r="B148" s="18" t="str">
        <f t="shared" si="3"/>
        <v/>
      </c>
      <c r="C148" s="62" t="s">
        <v>17</v>
      </c>
      <c r="D148" s="166" t="s">
        <v>293</v>
      </c>
      <c r="E148" s="166"/>
      <c r="F148" s="166"/>
      <c r="G148" s="166"/>
      <c r="H148" s="166"/>
      <c r="I148" s="166"/>
      <c r="J148" s="18" t="str">
        <f t="shared" si="5"/>
        <v xml:space="preserve"> </v>
      </c>
      <c r="L148" s="8">
        <v>36</v>
      </c>
      <c r="M148" s="67">
        <v>0</v>
      </c>
      <c r="N148" s="67">
        <v>0</v>
      </c>
      <c r="O148" s="20"/>
      <c r="P148" s="22">
        <v>3</v>
      </c>
      <c r="Q148" s="26">
        <v>0.89583333333333304</v>
      </c>
      <c r="R148" s="107">
        <v>1</v>
      </c>
      <c r="S148" s="107" t="s">
        <v>195</v>
      </c>
      <c r="T148" s="107">
        <v>1</v>
      </c>
      <c r="U148" s="107" t="s">
        <v>195</v>
      </c>
      <c r="V148" s="130">
        <f t="shared" si="7"/>
        <v>2</v>
      </c>
      <c r="W148" s="28">
        <v>4</v>
      </c>
      <c r="X148" s="27">
        <v>0.89583333333333304</v>
      </c>
      <c r="Y148" s="107">
        <v>1</v>
      </c>
      <c r="Z148" s="107" t="s">
        <v>195</v>
      </c>
      <c r="AA148" s="107">
        <v>1</v>
      </c>
      <c r="AB148" s="107" t="s">
        <v>195</v>
      </c>
      <c r="AC148" s="130">
        <f t="shared" si="2"/>
        <v>2</v>
      </c>
      <c r="AH148" s="49"/>
    </row>
    <row r="149" spans="1:34" ht="15.75" customHeight="1">
      <c r="A149" s="88" t="s">
        <v>17</v>
      </c>
      <c r="B149" s="18" t="str">
        <f t="shared" si="3"/>
        <v/>
      </c>
      <c r="C149" s="62" t="s">
        <v>17</v>
      </c>
      <c r="D149" s="1" t="s">
        <v>17</v>
      </c>
      <c r="E149" s="65" t="s">
        <v>17</v>
      </c>
      <c r="F149" s="65" t="s">
        <v>17</v>
      </c>
      <c r="G149" s="18" t="str">
        <f t="shared" si="4"/>
        <v/>
      </c>
      <c r="H149" s="66" t="s">
        <v>91</v>
      </c>
      <c r="I149" s="15" t="str">
        <f t="shared" si="6"/>
        <v xml:space="preserve"> </v>
      </c>
      <c r="J149" s="18" t="str">
        <f t="shared" si="5"/>
        <v xml:space="preserve"> </v>
      </c>
      <c r="L149" s="8">
        <v>37</v>
      </c>
      <c r="M149" s="67">
        <v>0</v>
      </c>
      <c r="N149" s="67">
        <v>0</v>
      </c>
      <c r="O149" s="20"/>
      <c r="P149" s="22">
        <v>3</v>
      </c>
      <c r="Q149" s="26">
        <v>0.91666666666666663</v>
      </c>
      <c r="R149" s="107">
        <v>1</v>
      </c>
      <c r="S149" s="107" t="s">
        <v>195</v>
      </c>
      <c r="T149" s="107">
        <v>1</v>
      </c>
      <c r="U149" s="107" t="s">
        <v>195</v>
      </c>
      <c r="V149" s="130">
        <f t="shared" si="7"/>
        <v>2</v>
      </c>
      <c r="W149" s="28">
        <v>4</v>
      </c>
      <c r="X149" s="27">
        <v>0.91666666666666663</v>
      </c>
      <c r="Y149" s="107">
        <v>1</v>
      </c>
      <c r="Z149" s="107" t="s">
        <v>195</v>
      </c>
      <c r="AA149" s="107">
        <v>1</v>
      </c>
      <c r="AB149" s="107" t="s">
        <v>195</v>
      </c>
      <c r="AC149" s="130">
        <f t="shared" si="2"/>
        <v>2</v>
      </c>
      <c r="AH149" s="49"/>
    </row>
    <row r="150" spans="1:34" ht="15.75" customHeight="1">
      <c r="A150" s="88" t="s">
        <v>17</v>
      </c>
      <c r="B150" s="192" t="s">
        <v>20</v>
      </c>
      <c r="C150" s="193" t="s">
        <v>13</v>
      </c>
      <c r="D150" s="196" t="s">
        <v>51</v>
      </c>
      <c r="E150" s="196" t="s">
        <v>21</v>
      </c>
      <c r="F150" s="196" t="s">
        <v>22</v>
      </c>
      <c r="G150" s="196" t="s">
        <v>56</v>
      </c>
      <c r="H150" s="196" t="s">
        <v>14</v>
      </c>
      <c r="I150" s="192" t="s">
        <v>15</v>
      </c>
      <c r="J150" s="192" t="s">
        <v>57</v>
      </c>
      <c r="L150" s="8">
        <v>38</v>
      </c>
      <c r="M150" s="67">
        <v>0</v>
      </c>
      <c r="N150" s="67">
        <v>0</v>
      </c>
      <c r="O150" s="20"/>
      <c r="P150" s="22">
        <v>3</v>
      </c>
      <c r="Q150" s="26">
        <v>0.9375</v>
      </c>
      <c r="R150" s="107">
        <v>1</v>
      </c>
      <c r="S150" s="107" t="s">
        <v>195</v>
      </c>
      <c r="T150" s="107">
        <v>1</v>
      </c>
      <c r="U150" s="107" t="s">
        <v>195</v>
      </c>
      <c r="V150" s="130">
        <f t="shared" si="7"/>
        <v>1</v>
      </c>
      <c r="W150" s="28">
        <v>4</v>
      </c>
      <c r="X150" s="27">
        <v>0.9375</v>
      </c>
      <c r="Y150" s="107">
        <v>1</v>
      </c>
      <c r="Z150" s="107" t="s">
        <v>195</v>
      </c>
      <c r="AA150" s="107">
        <v>1</v>
      </c>
      <c r="AB150" s="107" t="s">
        <v>195</v>
      </c>
      <c r="AC150" s="130">
        <f t="shared" si="2"/>
        <v>1</v>
      </c>
      <c r="AH150" s="49"/>
    </row>
    <row r="151" spans="1:34" ht="15.75" customHeight="1">
      <c r="A151" s="88" t="s">
        <v>17</v>
      </c>
      <c r="B151" s="192"/>
      <c r="C151" s="194"/>
      <c r="D151" s="196"/>
      <c r="E151" s="196"/>
      <c r="F151" s="196"/>
      <c r="G151" s="196"/>
      <c r="H151" s="196"/>
      <c r="I151" s="192"/>
      <c r="J151" s="192"/>
      <c r="L151" s="8">
        <v>39</v>
      </c>
      <c r="M151" s="67">
        <v>0</v>
      </c>
      <c r="N151" s="67">
        <v>0</v>
      </c>
      <c r="O151" s="20"/>
      <c r="P151" s="22">
        <v>3</v>
      </c>
      <c r="Q151" s="26">
        <v>0.95833333333333337</v>
      </c>
      <c r="R151" s="107">
        <v>0</v>
      </c>
      <c r="S151" s="107" t="s">
        <v>194</v>
      </c>
      <c r="T151" s="107">
        <v>0</v>
      </c>
      <c r="U151" s="107" t="s">
        <v>194</v>
      </c>
      <c r="V151" s="130">
        <f t="shared" si="7"/>
        <v>0</v>
      </c>
      <c r="W151" s="28">
        <v>4</v>
      </c>
      <c r="X151" s="27">
        <v>0.95833333333333337</v>
      </c>
      <c r="Y151" s="107">
        <v>0</v>
      </c>
      <c r="Z151" s="107" t="s">
        <v>194</v>
      </c>
      <c r="AA151" s="107">
        <v>0</v>
      </c>
      <c r="AB151" s="107" t="s">
        <v>194</v>
      </c>
      <c r="AC151" s="130">
        <f t="shared" si="2"/>
        <v>0</v>
      </c>
      <c r="AH151" s="49"/>
    </row>
    <row r="152" spans="1:34" ht="15.75" customHeight="1">
      <c r="A152" s="88" t="s">
        <v>17</v>
      </c>
      <c r="B152" s="192"/>
      <c r="C152" s="194"/>
      <c r="D152" s="196"/>
      <c r="E152" s="196"/>
      <c r="F152" s="196"/>
      <c r="G152" s="196"/>
      <c r="H152" s="196"/>
      <c r="I152" s="192"/>
      <c r="J152" s="192"/>
      <c r="L152" s="8">
        <v>40</v>
      </c>
      <c r="M152" s="67">
        <v>0</v>
      </c>
      <c r="N152" s="67">
        <v>0</v>
      </c>
      <c r="O152" s="20"/>
      <c r="P152" s="22">
        <v>3</v>
      </c>
      <c r="Q152" s="26">
        <v>0.97916666666666663</v>
      </c>
      <c r="R152" s="107">
        <v>0</v>
      </c>
      <c r="S152" s="107" t="s">
        <v>194</v>
      </c>
      <c r="T152" s="107">
        <v>0</v>
      </c>
      <c r="U152" s="107" t="s">
        <v>194</v>
      </c>
      <c r="V152" s="130">
        <f t="shared" si="7"/>
        <v>0</v>
      </c>
      <c r="W152" s="28">
        <v>4</v>
      </c>
      <c r="X152" s="27">
        <v>0.97916666666666663</v>
      </c>
      <c r="Y152" s="107">
        <v>0</v>
      </c>
      <c r="Z152" s="107" t="s">
        <v>194</v>
      </c>
      <c r="AA152" s="107">
        <v>0</v>
      </c>
      <c r="AB152" s="107" t="s">
        <v>194</v>
      </c>
      <c r="AC152" s="130">
        <f t="shared" si="2"/>
        <v>0</v>
      </c>
      <c r="AH152" s="49"/>
    </row>
    <row r="153" spans="1:34" ht="15.75" customHeight="1">
      <c r="A153" s="88" t="s">
        <v>17</v>
      </c>
      <c r="B153" s="192"/>
      <c r="C153" s="194"/>
      <c r="D153" s="196"/>
      <c r="E153" s="196"/>
      <c r="F153" s="196"/>
      <c r="G153" s="196"/>
      <c r="H153" s="196"/>
      <c r="I153" s="192"/>
      <c r="J153" s="192"/>
      <c r="L153" s="8">
        <v>41</v>
      </c>
      <c r="M153" s="67">
        <v>0</v>
      </c>
      <c r="N153" s="67">
        <v>0</v>
      </c>
      <c r="O153" s="20"/>
      <c r="P153" s="22">
        <v>3</v>
      </c>
      <c r="Q153" s="26">
        <v>0</v>
      </c>
      <c r="R153" s="107">
        <v>0</v>
      </c>
      <c r="S153" s="107" t="s">
        <v>194</v>
      </c>
      <c r="T153" s="107">
        <v>0</v>
      </c>
      <c r="U153" s="107" t="s">
        <v>194</v>
      </c>
      <c r="V153" s="130">
        <f t="shared" si="7"/>
        <v>0</v>
      </c>
      <c r="W153" s="28">
        <v>4</v>
      </c>
      <c r="X153" s="27">
        <v>0</v>
      </c>
      <c r="Y153" s="107">
        <v>0</v>
      </c>
      <c r="Z153" s="107" t="s">
        <v>194</v>
      </c>
      <c r="AA153" s="107">
        <v>0</v>
      </c>
      <c r="AB153" s="107" t="s">
        <v>194</v>
      </c>
      <c r="AC153" s="130">
        <f t="shared" si="2"/>
        <v>0</v>
      </c>
      <c r="AH153" s="49"/>
    </row>
    <row r="154" spans="1:34" ht="15.75" customHeight="1">
      <c r="A154" s="88" t="s">
        <v>17</v>
      </c>
      <c r="B154" s="192"/>
      <c r="C154" s="194"/>
      <c r="D154" s="196"/>
      <c r="E154" s="196"/>
      <c r="F154" s="196"/>
      <c r="G154" s="196"/>
      <c r="H154" s="196"/>
      <c r="I154" s="192"/>
      <c r="J154" s="192"/>
      <c r="L154" s="8">
        <v>42</v>
      </c>
      <c r="M154" s="67">
        <v>0</v>
      </c>
      <c r="N154" s="67">
        <v>0</v>
      </c>
      <c r="O154" s="20"/>
      <c r="P154" s="22">
        <v>3</v>
      </c>
      <c r="Q154" s="26">
        <v>2.0833333333333332E-2</v>
      </c>
      <c r="R154" s="107">
        <v>0</v>
      </c>
      <c r="S154" s="107" t="s">
        <v>194</v>
      </c>
      <c r="T154" s="107">
        <v>0</v>
      </c>
      <c r="U154" s="107" t="s">
        <v>194</v>
      </c>
      <c r="V154" s="130">
        <f t="shared" si="7"/>
        <v>0</v>
      </c>
      <c r="W154" s="28">
        <v>4</v>
      </c>
      <c r="X154" s="27">
        <v>2.0833333333333332E-2</v>
      </c>
      <c r="Y154" s="107">
        <v>0</v>
      </c>
      <c r="Z154" s="107" t="s">
        <v>194</v>
      </c>
      <c r="AA154" s="107">
        <v>0</v>
      </c>
      <c r="AB154" s="107" t="s">
        <v>194</v>
      </c>
      <c r="AC154" s="130">
        <f t="shared" si="2"/>
        <v>0</v>
      </c>
      <c r="AH154" s="49"/>
    </row>
    <row r="155" spans="1:34" ht="15.75" customHeight="1">
      <c r="A155" s="88" t="s">
        <v>17</v>
      </c>
      <c r="B155" s="192"/>
      <c r="C155" s="194"/>
      <c r="D155" s="196"/>
      <c r="E155" s="196"/>
      <c r="F155" s="196"/>
      <c r="G155" s="196"/>
      <c r="H155" s="196"/>
      <c r="I155" s="192"/>
      <c r="J155" s="192"/>
      <c r="L155" s="8">
        <v>43</v>
      </c>
      <c r="M155" s="67">
        <v>0</v>
      </c>
      <c r="N155" s="67">
        <v>0</v>
      </c>
      <c r="O155" s="20"/>
      <c r="P155" s="22">
        <v>3</v>
      </c>
      <c r="Q155" s="26">
        <v>4.1666666666666699E-2</v>
      </c>
      <c r="R155" s="107">
        <v>0</v>
      </c>
      <c r="S155" s="107" t="s">
        <v>194</v>
      </c>
      <c r="T155" s="107">
        <v>0</v>
      </c>
      <c r="U155" s="107" t="s">
        <v>194</v>
      </c>
      <c r="V155" s="130">
        <f t="shared" si="7"/>
        <v>0</v>
      </c>
      <c r="W155" s="28">
        <v>4</v>
      </c>
      <c r="X155" s="27">
        <v>4.1666666666666699E-2</v>
      </c>
      <c r="Y155" s="107">
        <v>0</v>
      </c>
      <c r="Z155" s="107" t="s">
        <v>194</v>
      </c>
      <c r="AA155" s="107">
        <v>0</v>
      </c>
      <c r="AB155" s="107" t="s">
        <v>194</v>
      </c>
      <c r="AC155" s="130">
        <f t="shared" si="2"/>
        <v>0</v>
      </c>
      <c r="AH155" s="49"/>
    </row>
    <row r="156" spans="1:34" ht="15.75" customHeight="1">
      <c r="A156" s="88" t="s">
        <v>17</v>
      </c>
      <c r="B156" s="192"/>
      <c r="C156" s="194"/>
      <c r="D156" s="196"/>
      <c r="E156" s="196"/>
      <c r="F156" s="196"/>
      <c r="G156" s="196"/>
      <c r="H156" s="196"/>
      <c r="I156" s="192"/>
      <c r="J156" s="192"/>
      <c r="L156" s="8">
        <v>44</v>
      </c>
      <c r="M156" s="67">
        <v>0</v>
      </c>
      <c r="N156" s="67">
        <v>0</v>
      </c>
      <c r="O156" s="20"/>
      <c r="P156" s="22">
        <v>3</v>
      </c>
      <c r="Q156" s="26">
        <v>6.25E-2</v>
      </c>
      <c r="R156" s="107">
        <v>0</v>
      </c>
      <c r="S156" s="107" t="s">
        <v>194</v>
      </c>
      <c r="T156" s="107">
        <v>0</v>
      </c>
      <c r="U156" s="107" t="s">
        <v>194</v>
      </c>
      <c r="V156" s="130">
        <f t="shared" si="7"/>
        <v>0</v>
      </c>
      <c r="W156" s="28">
        <v>4</v>
      </c>
      <c r="X156" s="27">
        <v>6.25E-2</v>
      </c>
      <c r="Y156" s="107">
        <v>0</v>
      </c>
      <c r="Z156" s="107" t="s">
        <v>194</v>
      </c>
      <c r="AA156" s="107">
        <v>0</v>
      </c>
      <c r="AB156" s="107" t="s">
        <v>194</v>
      </c>
      <c r="AC156" s="130">
        <f t="shared" si="2"/>
        <v>0</v>
      </c>
      <c r="AH156" s="9"/>
    </row>
    <row r="157" spans="1:34" ht="15.75" customHeight="1">
      <c r="A157" s="88" t="s">
        <v>17</v>
      </c>
      <c r="B157" s="192"/>
      <c r="C157" s="195"/>
      <c r="D157" s="196"/>
      <c r="E157" s="196"/>
      <c r="F157" s="196"/>
      <c r="G157" s="196"/>
      <c r="H157" s="196"/>
      <c r="I157" s="192"/>
      <c r="J157" s="192"/>
      <c r="L157" s="8">
        <v>45</v>
      </c>
      <c r="M157" s="67">
        <v>0</v>
      </c>
      <c r="N157" s="67">
        <v>0</v>
      </c>
      <c r="O157" s="20"/>
      <c r="P157" s="107">
        <v>3</v>
      </c>
      <c r="Q157" s="27">
        <v>8.3333333333333301E-2</v>
      </c>
      <c r="R157" s="107">
        <v>0</v>
      </c>
      <c r="S157" s="107" t="s">
        <v>194</v>
      </c>
      <c r="T157" s="107">
        <v>0</v>
      </c>
      <c r="U157" s="107" t="s">
        <v>194</v>
      </c>
      <c r="V157" s="130">
        <f t="shared" si="7"/>
        <v>0</v>
      </c>
      <c r="W157" s="28">
        <v>4</v>
      </c>
      <c r="X157" s="27">
        <v>8.3333333333333301E-2</v>
      </c>
      <c r="Y157" s="107">
        <v>0</v>
      </c>
      <c r="Z157" s="107" t="s">
        <v>194</v>
      </c>
      <c r="AA157" s="107">
        <v>0</v>
      </c>
      <c r="AB157" s="107" t="s">
        <v>194</v>
      </c>
      <c r="AC157" s="130">
        <f t="shared" si="2"/>
        <v>0</v>
      </c>
      <c r="AH157" s="9"/>
    </row>
    <row r="158" spans="1:34" ht="15.75" customHeight="1">
      <c r="A158" s="88" t="s">
        <v>17</v>
      </c>
      <c r="B158" s="18">
        <v>1</v>
      </c>
      <c r="C158" s="62" t="s">
        <v>108</v>
      </c>
      <c r="D158" s="118" t="s">
        <v>220</v>
      </c>
      <c r="E158" s="65">
        <v>55.775575000000003</v>
      </c>
      <c r="F158" s="65">
        <v>37.671273999999997</v>
      </c>
      <c r="G158" s="18">
        <v>0</v>
      </c>
      <c r="H158" s="66">
        <v>0</v>
      </c>
      <c r="I158" s="15"/>
      <c r="J158" s="18">
        <v>1</v>
      </c>
      <c r="L158" s="8">
        <v>46</v>
      </c>
      <c r="M158" s="67">
        <v>0</v>
      </c>
      <c r="N158" s="67">
        <v>0</v>
      </c>
      <c r="O158" s="20"/>
      <c r="P158" s="107">
        <v>3</v>
      </c>
      <c r="Q158" s="27">
        <v>0.104166666666667</v>
      </c>
      <c r="R158" s="107">
        <v>0</v>
      </c>
      <c r="S158" s="107" t="s">
        <v>194</v>
      </c>
      <c r="T158" s="107">
        <v>0</v>
      </c>
      <c r="U158" s="107" t="s">
        <v>194</v>
      </c>
      <c r="V158" s="130"/>
      <c r="W158" s="28">
        <v>4</v>
      </c>
      <c r="X158" s="27">
        <v>0.104166666666667</v>
      </c>
      <c r="Y158" s="107">
        <v>0</v>
      </c>
      <c r="Z158" s="107" t="s">
        <v>194</v>
      </c>
      <c r="AA158" s="107">
        <v>0</v>
      </c>
      <c r="AB158" s="107" t="s">
        <v>194</v>
      </c>
      <c r="AC158" s="131"/>
      <c r="AH158" s="9"/>
    </row>
    <row r="159" spans="1:34" ht="15.75" customHeight="1">
      <c r="A159" s="88" t="s">
        <v>17</v>
      </c>
      <c r="B159" s="18">
        <v>2</v>
      </c>
      <c r="C159" s="62" t="s">
        <v>109</v>
      </c>
      <c r="D159" s="118" t="s">
        <v>220</v>
      </c>
      <c r="E159" s="65">
        <v>55.774304999999998</v>
      </c>
      <c r="F159" s="65">
        <v>37.673202000000003</v>
      </c>
      <c r="G159" s="18">
        <v>0</v>
      </c>
      <c r="H159" s="66">
        <f t="shared" ref="H159:H195" si="8">H158+I159</f>
        <v>0.28599999999999998</v>
      </c>
      <c r="I159" s="15">
        <v>0.28599999999999998</v>
      </c>
      <c r="J159" s="18">
        <v>2</v>
      </c>
      <c r="L159" s="8">
        <v>47</v>
      </c>
      <c r="M159" s="67">
        <v>0</v>
      </c>
      <c r="N159" s="67">
        <v>0</v>
      </c>
      <c r="O159" s="20"/>
      <c r="P159" s="200" t="s">
        <v>68</v>
      </c>
      <c r="Q159" s="201"/>
      <c r="R159" s="75">
        <f>SUM(R111:R158)</f>
        <v>37</v>
      </c>
      <c r="S159" s="75"/>
      <c r="T159" s="75">
        <f>SUM(T111:T158)</f>
        <v>37</v>
      </c>
      <c r="U159" s="75"/>
      <c r="V159" s="130"/>
      <c r="W159" s="200" t="s">
        <v>68</v>
      </c>
      <c r="X159" s="201"/>
      <c r="Y159" s="75">
        <f>SUM(Y111:Y158)</f>
        <v>33</v>
      </c>
      <c r="Z159" s="75"/>
      <c r="AA159" s="75">
        <f>SUM(AA111:AA158)</f>
        <v>33</v>
      </c>
      <c r="AB159" s="75"/>
      <c r="AC159" s="131"/>
      <c r="AH159" s="9"/>
    </row>
    <row r="160" spans="1:34" ht="15.75" customHeight="1">
      <c r="A160" s="88" t="s">
        <v>17</v>
      </c>
      <c r="B160" s="18">
        <v>3</v>
      </c>
      <c r="C160" s="62" t="s">
        <v>110</v>
      </c>
      <c r="D160" s="118" t="s">
        <v>220</v>
      </c>
      <c r="E160" s="65">
        <v>55.773577000000003</v>
      </c>
      <c r="F160" s="65">
        <v>37.674478000000001</v>
      </c>
      <c r="G160" s="18">
        <v>0</v>
      </c>
      <c r="H160" s="66">
        <f t="shared" si="8"/>
        <v>0.47899999999999998</v>
      </c>
      <c r="I160" s="15">
        <v>0.193</v>
      </c>
      <c r="J160" s="18">
        <v>3</v>
      </c>
      <c r="L160" s="8">
        <v>48</v>
      </c>
      <c r="M160" s="67">
        <v>0</v>
      </c>
      <c r="N160" s="67">
        <v>0</v>
      </c>
      <c r="O160" s="20"/>
      <c r="P160" s="45"/>
      <c r="Q160" s="47"/>
      <c r="R160" s="47"/>
      <c r="S160" s="47"/>
      <c r="T160" s="33"/>
      <c r="U160" s="47"/>
      <c r="V160" s="132"/>
      <c r="W160" s="47"/>
      <c r="X160" s="45"/>
      <c r="Y160" s="45"/>
      <c r="Z160" s="45"/>
      <c r="AA160" s="45"/>
      <c r="AB160" s="45"/>
      <c r="AH160" s="9"/>
    </row>
    <row r="161" spans="1:34" ht="15.75" customHeight="1">
      <c r="A161" s="88" t="s">
        <v>17</v>
      </c>
      <c r="B161" s="18">
        <v>4</v>
      </c>
      <c r="C161" s="62" t="s">
        <v>111</v>
      </c>
      <c r="D161" s="118" t="s">
        <v>272</v>
      </c>
      <c r="E161" s="65">
        <v>55.773348853898298</v>
      </c>
      <c r="F161" s="65">
        <v>37.679768002627</v>
      </c>
      <c r="G161" s="18">
        <v>0</v>
      </c>
      <c r="H161" s="66">
        <f t="shared" si="8"/>
        <v>1.0089999999999999</v>
      </c>
      <c r="I161" s="15">
        <v>0.53</v>
      </c>
      <c r="J161" s="18">
        <v>4</v>
      </c>
      <c r="L161" s="8">
        <v>49</v>
      </c>
      <c r="M161" s="67">
        <v>0</v>
      </c>
      <c r="N161" s="67">
        <v>0</v>
      </c>
      <c r="O161" s="20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H161" s="9"/>
    </row>
    <row r="162" spans="1:34" ht="15.75" customHeight="1">
      <c r="A162" s="88" t="s">
        <v>17</v>
      </c>
      <c r="B162" s="18">
        <v>5</v>
      </c>
      <c r="C162" s="114" t="s">
        <v>273</v>
      </c>
      <c r="D162" s="119" t="s">
        <v>296</v>
      </c>
      <c r="E162" s="115">
        <v>55.770654826012297</v>
      </c>
      <c r="F162" s="115">
        <v>37.685906847104</v>
      </c>
      <c r="G162" s="18">
        <v>0</v>
      </c>
      <c r="H162" s="66">
        <f t="shared" si="8"/>
        <v>1.8089999999999999</v>
      </c>
      <c r="I162" s="116">
        <v>0.8</v>
      </c>
      <c r="J162" s="18">
        <v>5</v>
      </c>
      <c r="L162" s="8">
        <v>50</v>
      </c>
      <c r="M162" s="67">
        <v>0</v>
      </c>
      <c r="N162" s="67">
        <v>0</v>
      </c>
      <c r="O162" s="20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H162" s="9"/>
    </row>
    <row r="163" spans="1:34" ht="15.75" customHeight="1">
      <c r="A163" s="88" t="s">
        <v>17</v>
      </c>
      <c r="B163" s="18">
        <v>6</v>
      </c>
      <c r="C163" s="114" t="s">
        <v>274</v>
      </c>
      <c r="D163" s="119" t="s">
        <v>275</v>
      </c>
      <c r="E163" s="115">
        <v>55.768917999999999</v>
      </c>
      <c r="F163" s="115">
        <v>37.684314999999998</v>
      </c>
      <c r="G163" s="18">
        <v>0</v>
      </c>
      <c r="H163" s="66">
        <f t="shared" si="8"/>
        <v>2.089</v>
      </c>
      <c r="I163" s="116">
        <v>0.28000000000000003</v>
      </c>
      <c r="J163" s="18">
        <v>6</v>
      </c>
      <c r="L163" s="8">
        <v>51</v>
      </c>
      <c r="M163" s="67">
        <v>0</v>
      </c>
      <c r="N163" s="67">
        <v>0</v>
      </c>
      <c r="O163" s="20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H163" s="9"/>
    </row>
    <row r="164" spans="1:34" ht="15.75" customHeight="1">
      <c r="A164" s="88" t="s">
        <v>17</v>
      </c>
      <c r="B164" s="18">
        <v>7</v>
      </c>
      <c r="C164" s="62" t="s">
        <v>112</v>
      </c>
      <c r="D164" s="118" t="s">
        <v>221</v>
      </c>
      <c r="E164" s="65">
        <v>55.76836832</v>
      </c>
      <c r="F164" s="65">
        <v>37.679518700000003</v>
      </c>
      <c r="G164" s="18">
        <v>0</v>
      </c>
      <c r="H164" s="66">
        <f t="shared" si="8"/>
        <v>2.339</v>
      </c>
      <c r="I164" s="15">
        <v>0.25</v>
      </c>
      <c r="J164" s="18">
        <v>7</v>
      </c>
      <c r="L164" s="8">
        <v>52</v>
      </c>
      <c r="M164" s="67">
        <v>0</v>
      </c>
      <c r="N164" s="67">
        <v>0</v>
      </c>
      <c r="O164" s="20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H164" s="9"/>
    </row>
    <row r="165" spans="1:34" ht="15.75" customHeight="1">
      <c r="A165" s="88" t="s">
        <v>17</v>
      </c>
      <c r="B165" s="18">
        <v>8</v>
      </c>
      <c r="C165" s="62" t="s">
        <v>113</v>
      </c>
      <c r="D165" s="118" t="s">
        <v>221</v>
      </c>
      <c r="E165" s="65">
        <v>55.766523625053303</v>
      </c>
      <c r="F165" s="65">
        <v>37.679752688408797</v>
      </c>
      <c r="G165" s="18">
        <v>0</v>
      </c>
      <c r="H165" s="66">
        <f t="shared" si="8"/>
        <v>2.629</v>
      </c>
      <c r="I165" s="15">
        <v>0.28999999999999998</v>
      </c>
      <c r="J165" s="18">
        <v>8</v>
      </c>
      <c r="L165" s="8">
        <v>53</v>
      </c>
      <c r="M165" s="67">
        <v>0</v>
      </c>
      <c r="N165" s="67">
        <v>0</v>
      </c>
      <c r="O165" s="20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H165" s="9"/>
    </row>
    <row r="166" spans="1:34" ht="15.75" customHeight="1">
      <c r="A166" s="88" t="s">
        <v>17</v>
      </c>
      <c r="B166" s="18">
        <v>9</v>
      </c>
      <c r="C166" s="62" t="s">
        <v>114</v>
      </c>
      <c r="D166" s="118" t="s">
        <v>221</v>
      </c>
      <c r="E166" s="65">
        <v>55.763938156499201</v>
      </c>
      <c r="F166" s="65">
        <v>37.680183520493003</v>
      </c>
      <c r="G166" s="18">
        <v>0</v>
      </c>
      <c r="H166" s="66">
        <f t="shared" si="8"/>
        <v>2.9180000000000001</v>
      </c>
      <c r="I166" s="15">
        <v>0.28899999999999992</v>
      </c>
      <c r="J166" s="18">
        <v>9</v>
      </c>
      <c r="L166" s="8">
        <v>54</v>
      </c>
      <c r="M166" s="67">
        <v>0</v>
      </c>
      <c r="N166" s="67">
        <v>0</v>
      </c>
      <c r="O166" s="20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H166" s="9"/>
    </row>
    <row r="167" spans="1:34" ht="15.75" customHeight="1">
      <c r="A167" s="88" t="s">
        <v>17</v>
      </c>
      <c r="B167" s="18">
        <v>10</v>
      </c>
      <c r="C167" s="62" t="s">
        <v>115</v>
      </c>
      <c r="D167" s="118" t="s">
        <v>222</v>
      </c>
      <c r="E167" s="65">
        <v>55.762797348782598</v>
      </c>
      <c r="F167" s="65">
        <v>37.683109891555802</v>
      </c>
      <c r="G167" s="18">
        <v>0</v>
      </c>
      <c r="H167" s="66">
        <f t="shared" si="8"/>
        <v>3.1130000000000004</v>
      </c>
      <c r="I167" s="15">
        <v>0.19500000000000006</v>
      </c>
      <c r="J167" s="18">
        <v>10</v>
      </c>
      <c r="L167" s="8">
        <v>55</v>
      </c>
      <c r="M167" s="67">
        <v>0</v>
      </c>
      <c r="N167" s="67">
        <v>0</v>
      </c>
      <c r="O167" s="20"/>
      <c r="P167" s="45"/>
      <c r="Q167" s="47"/>
      <c r="R167" s="47"/>
      <c r="S167" s="47"/>
      <c r="T167" s="47"/>
      <c r="U167" s="47"/>
      <c r="V167" s="47"/>
      <c r="W167" s="47"/>
      <c r="X167" s="45"/>
      <c r="Y167" s="45"/>
      <c r="Z167" s="45"/>
      <c r="AA167" s="45"/>
      <c r="AB167" s="45"/>
      <c r="AH167" s="9"/>
    </row>
    <row r="168" spans="1:34" ht="15.75" customHeight="1">
      <c r="A168" s="88" t="s">
        <v>17</v>
      </c>
      <c r="B168" s="18">
        <v>11</v>
      </c>
      <c r="C168" s="62" t="s">
        <v>116</v>
      </c>
      <c r="D168" s="118" t="s">
        <v>117</v>
      </c>
      <c r="E168" s="65">
        <v>55.761283862342999</v>
      </c>
      <c r="F168" s="65">
        <v>37.686452610041499</v>
      </c>
      <c r="G168" s="18">
        <v>0</v>
      </c>
      <c r="H168" s="66">
        <f t="shared" si="8"/>
        <v>3.5110000000000006</v>
      </c>
      <c r="I168" s="15">
        <v>0.39800000000000013</v>
      </c>
      <c r="J168" s="18">
        <v>11</v>
      </c>
      <c r="L168" s="8">
        <v>56</v>
      </c>
      <c r="M168" s="67">
        <v>0</v>
      </c>
      <c r="N168" s="67">
        <v>0</v>
      </c>
      <c r="O168" s="20"/>
      <c r="P168" s="45"/>
      <c r="Q168" s="47"/>
      <c r="R168" s="47"/>
      <c r="S168" s="47"/>
      <c r="T168" s="47"/>
      <c r="U168" s="47"/>
      <c r="V168" s="47"/>
      <c r="W168" s="47"/>
      <c r="X168" s="45"/>
      <c r="Y168" s="45"/>
      <c r="Z168" s="45"/>
      <c r="AA168" s="45"/>
      <c r="AB168" s="45"/>
      <c r="AH168" s="9"/>
    </row>
    <row r="169" spans="1:34" ht="15.75" customHeight="1">
      <c r="A169" s="88" t="s">
        <v>17</v>
      </c>
      <c r="B169" s="18">
        <v>12</v>
      </c>
      <c r="C169" s="62" t="s">
        <v>117</v>
      </c>
      <c r="D169" s="118" t="s">
        <v>223</v>
      </c>
      <c r="E169" s="65">
        <v>55.757967000000001</v>
      </c>
      <c r="F169" s="65">
        <v>37.685353999999997</v>
      </c>
      <c r="G169" s="18">
        <v>0</v>
      </c>
      <c r="H169" s="66">
        <f t="shared" si="8"/>
        <v>3.9240000000000004</v>
      </c>
      <c r="I169" s="15">
        <v>0.41299999999999981</v>
      </c>
      <c r="J169" s="18">
        <v>12</v>
      </c>
      <c r="L169" s="8">
        <v>57</v>
      </c>
      <c r="M169" s="67">
        <v>0</v>
      </c>
      <c r="N169" s="67">
        <v>0</v>
      </c>
      <c r="O169" s="20"/>
      <c r="P169" s="58"/>
      <c r="Q169" s="55"/>
      <c r="R169" s="55"/>
      <c r="S169" s="55"/>
      <c r="T169" s="55"/>
      <c r="U169" s="55"/>
      <c r="V169" s="55"/>
      <c r="W169" s="55"/>
      <c r="X169" s="58"/>
      <c r="Y169" s="58"/>
      <c r="Z169" s="58"/>
      <c r="AA169" s="58"/>
      <c r="AB169" s="58"/>
      <c r="AH169" s="9"/>
    </row>
    <row r="170" spans="1:34" ht="15.75" customHeight="1">
      <c r="A170" s="88" t="s">
        <v>17</v>
      </c>
      <c r="B170" s="18">
        <v>13</v>
      </c>
      <c r="C170" s="62" t="s">
        <v>118</v>
      </c>
      <c r="D170" s="118" t="s">
        <v>223</v>
      </c>
      <c r="E170" s="65">
        <v>55.756203211107099</v>
      </c>
      <c r="F170" s="65">
        <v>37.682905420817796</v>
      </c>
      <c r="G170" s="18">
        <v>0</v>
      </c>
      <c r="H170" s="66">
        <f t="shared" si="8"/>
        <v>4.1650000000000009</v>
      </c>
      <c r="I170" s="15">
        <v>0.2410000000000001</v>
      </c>
      <c r="J170" s="18">
        <v>13</v>
      </c>
      <c r="L170" s="8">
        <v>58</v>
      </c>
      <c r="M170" s="67">
        <v>0</v>
      </c>
      <c r="N170" s="67">
        <v>0</v>
      </c>
      <c r="O170" s="20"/>
      <c r="P170" s="58"/>
      <c r="Q170" s="55"/>
      <c r="R170" s="55"/>
      <c r="S170" s="55"/>
      <c r="T170" s="55"/>
      <c r="U170" s="55"/>
      <c r="V170" s="55"/>
      <c r="W170" s="55"/>
      <c r="X170" s="58"/>
      <c r="Y170" s="58"/>
      <c r="Z170" s="58"/>
      <c r="AA170" s="58"/>
      <c r="AB170" s="58"/>
      <c r="AH170" s="9"/>
    </row>
    <row r="171" spans="1:34" ht="15.75" customHeight="1">
      <c r="A171" s="88" t="s">
        <v>17</v>
      </c>
      <c r="B171" s="18">
        <v>14</v>
      </c>
      <c r="C171" s="62" t="s">
        <v>119</v>
      </c>
      <c r="D171" s="118" t="s">
        <v>223</v>
      </c>
      <c r="E171" s="65">
        <v>55.755290902594403</v>
      </c>
      <c r="F171" s="65">
        <v>37.681577933455998</v>
      </c>
      <c r="G171" s="18">
        <v>0</v>
      </c>
      <c r="H171" s="66">
        <f t="shared" si="8"/>
        <v>4.2970000000000006</v>
      </c>
      <c r="I171" s="15">
        <v>0.13200000000000012</v>
      </c>
      <c r="J171" s="18">
        <v>14</v>
      </c>
      <c r="L171" s="8">
        <v>59</v>
      </c>
      <c r="M171" s="67">
        <v>0</v>
      </c>
      <c r="N171" s="67">
        <v>0</v>
      </c>
      <c r="O171" s="20"/>
      <c r="P171" s="58"/>
      <c r="Q171" s="55"/>
      <c r="R171" s="55"/>
      <c r="S171" s="55"/>
      <c r="T171" s="55"/>
      <c r="U171" s="55"/>
      <c r="V171" s="55"/>
      <c r="W171" s="55"/>
      <c r="X171" s="58"/>
      <c r="Y171" s="58"/>
      <c r="Z171" s="58"/>
      <c r="AA171" s="58"/>
      <c r="AB171" s="58"/>
      <c r="AH171" s="1"/>
    </row>
    <row r="172" spans="1:34" ht="15.75" customHeight="1">
      <c r="A172" s="88" t="s">
        <v>17</v>
      </c>
      <c r="B172" s="18">
        <v>15</v>
      </c>
      <c r="C172" s="62" t="s">
        <v>120</v>
      </c>
      <c r="D172" s="118" t="s">
        <v>223</v>
      </c>
      <c r="E172" s="65">
        <v>55.752574344825597</v>
      </c>
      <c r="F172" s="65">
        <v>37.678449167806598</v>
      </c>
      <c r="G172" s="18">
        <v>0</v>
      </c>
      <c r="H172" s="66">
        <f t="shared" si="8"/>
        <v>4.6580000000000013</v>
      </c>
      <c r="I172" s="15">
        <v>0.36100000000000021</v>
      </c>
      <c r="J172" s="18">
        <v>15</v>
      </c>
      <c r="L172" s="8">
        <v>60</v>
      </c>
      <c r="M172" s="67">
        <v>0</v>
      </c>
      <c r="N172" s="67">
        <v>0</v>
      </c>
      <c r="O172" s="20"/>
      <c r="P172" s="58"/>
      <c r="Q172" s="55"/>
      <c r="R172" s="55"/>
      <c r="S172" s="55"/>
      <c r="T172" s="55"/>
      <c r="U172" s="55"/>
      <c r="V172" s="55"/>
      <c r="W172" s="55"/>
      <c r="X172" s="58"/>
      <c r="Y172" s="58"/>
      <c r="Z172" s="58"/>
      <c r="AA172" s="58"/>
      <c r="AB172" s="58"/>
      <c r="AH172" s="1"/>
    </row>
    <row r="173" spans="1:34" ht="15.75" customHeight="1">
      <c r="A173" s="88" t="s">
        <v>17</v>
      </c>
      <c r="B173" s="18">
        <v>16</v>
      </c>
      <c r="C173" s="62" t="s">
        <v>121</v>
      </c>
      <c r="D173" s="118" t="s">
        <v>224</v>
      </c>
      <c r="E173" s="65">
        <v>55.75167192</v>
      </c>
      <c r="F173" s="65">
        <v>37.682917109999998</v>
      </c>
      <c r="G173" s="18">
        <v>0</v>
      </c>
      <c r="H173" s="66">
        <f t="shared" si="8"/>
        <v>4.9990000000000014</v>
      </c>
      <c r="I173" s="15">
        <v>0.34100000000000019</v>
      </c>
      <c r="J173" s="18">
        <v>16</v>
      </c>
      <c r="L173" s="8">
        <v>61</v>
      </c>
      <c r="M173" s="67">
        <v>0</v>
      </c>
      <c r="N173" s="67">
        <v>0</v>
      </c>
      <c r="O173" s="20"/>
      <c r="P173" s="58"/>
      <c r="Q173" s="55"/>
      <c r="R173" s="55"/>
      <c r="S173" s="55"/>
      <c r="T173" s="55"/>
      <c r="U173" s="55"/>
      <c r="V173" s="55"/>
      <c r="W173" s="55"/>
      <c r="X173" s="58"/>
      <c r="Y173" s="58"/>
      <c r="Z173" s="58"/>
      <c r="AA173" s="58"/>
      <c r="AB173" s="58"/>
      <c r="AH173" s="1"/>
    </row>
    <row r="174" spans="1:34" ht="15.75" customHeight="1">
      <c r="A174" s="88" t="s">
        <v>17</v>
      </c>
      <c r="B174" s="18">
        <v>17</v>
      </c>
      <c r="C174" s="62" t="s">
        <v>122</v>
      </c>
      <c r="D174" s="118" t="s">
        <v>225</v>
      </c>
      <c r="E174" s="65">
        <v>55.748868440000003</v>
      </c>
      <c r="F174" s="65">
        <v>37.68272941</v>
      </c>
      <c r="G174" s="18">
        <v>0</v>
      </c>
      <c r="H174" s="66">
        <f t="shared" si="8"/>
        <v>5.5780000000000012</v>
      </c>
      <c r="I174" s="15">
        <v>0.57899999999999974</v>
      </c>
      <c r="J174" s="18">
        <v>17</v>
      </c>
      <c r="L174" s="8">
        <v>62</v>
      </c>
      <c r="M174" s="67">
        <v>0</v>
      </c>
      <c r="N174" s="67">
        <v>0</v>
      </c>
      <c r="O174" s="20"/>
      <c r="P174" s="58"/>
      <c r="Q174" s="55"/>
      <c r="R174" s="55"/>
      <c r="S174" s="55"/>
      <c r="T174" s="55"/>
      <c r="U174" s="55"/>
      <c r="V174" s="55"/>
      <c r="W174" s="55"/>
      <c r="X174" s="58"/>
      <c r="Y174" s="58"/>
      <c r="Z174" s="58"/>
      <c r="AA174" s="58"/>
      <c r="AB174" s="58"/>
      <c r="AH174" s="1"/>
    </row>
    <row r="175" spans="1:34" ht="15.75" customHeight="1">
      <c r="A175" s="88" t="s">
        <v>17</v>
      </c>
      <c r="B175" s="18">
        <v>15</v>
      </c>
      <c r="C175" s="62" t="s">
        <v>52</v>
      </c>
      <c r="D175" s="118" t="s">
        <v>17</v>
      </c>
      <c r="E175" s="65" t="s">
        <v>17</v>
      </c>
      <c r="F175" s="65" t="s">
        <v>17</v>
      </c>
      <c r="G175" s="18">
        <v>0</v>
      </c>
      <c r="H175" s="66">
        <f t="shared" si="8"/>
        <v>5.5780000000000012</v>
      </c>
      <c r="I175" s="15">
        <v>0</v>
      </c>
      <c r="J175" s="18" t="s">
        <v>17</v>
      </c>
      <c r="L175" s="8">
        <v>63</v>
      </c>
      <c r="M175" s="67">
        <v>0</v>
      </c>
      <c r="N175" s="67">
        <v>0</v>
      </c>
      <c r="O175" s="20"/>
      <c r="P175" s="58"/>
      <c r="Q175" s="55"/>
      <c r="R175" s="55"/>
      <c r="S175" s="55"/>
      <c r="T175" s="55"/>
      <c r="U175" s="55"/>
      <c r="V175" s="55"/>
      <c r="W175" s="55"/>
      <c r="X175" s="58"/>
      <c r="Y175" s="58"/>
      <c r="Z175" s="58"/>
      <c r="AA175" s="58"/>
      <c r="AB175" s="58"/>
      <c r="AH175" s="1"/>
    </row>
    <row r="176" spans="1:34" ht="15.75" customHeight="1">
      <c r="A176" s="88" t="s">
        <v>17</v>
      </c>
      <c r="B176" s="18">
        <v>18</v>
      </c>
      <c r="C176" s="62" t="s">
        <v>122</v>
      </c>
      <c r="D176" s="118" t="s">
        <v>225</v>
      </c>
      <c r="E176" s="65">
        <v>55.748868440000003</v>
      </c>
      <c r="F176" s="65">
        <v>37.68272941</v>
      </c>
      <c r="G176" s="18">
        <v>1</v>
      </c>
      <c r="H176" s="66">
        <v>0</v>
      </c>
      <c r="I176" s="15" t="s">
        <v>91</v>
      </c>
      <c r="J176" s="18">
        <v>1</v>
      </c>
      <c r="L176" s="8">
        <v>64</v>
      </c>
      <c r="M176" s="67">
        <v>0</v>
      </c>
      <c r="N176" s="67">
        <v>0</v>
      </c>
      <c r="O176" s="20"/>
      <c r="P176" s="58"/>
      <c r="Q176" s="55"/>
      <c r="R176" s="55"/>
      <c r="S176" s="55"/>
      <c r="T176" s="55"/>
      <c r="U176" s="55"/>
      <c r="V176" s="55"/>
      <c r="W176" s="55"/>
      <c r="X176" s="58"/>
      <c r="Y176" s="58"/>
      <c r="Z176" s="58"/>
      <c r="AA176" s="58"/>
      <c r="AB176" s="58"/>
      <c r="AH176" s="1"/>
    </row>
    <row r="177" spans="1:34" ht="15.75" customHeight="1">
      <c r="A177" s="88" t="s">
        <v>17</v>
      </c>
      <c r="B177" s="18">
        <v>19</v>
      </c>
      <c r="C177" s="62" t="s">
        <v>123</v>
      </c>
      <c r="D177" s="118" t="s">
        <v>226</v>
      </c>
      <c r="E177" s="65">
        <v>55.749538000000001</v>
      </c>
      <c r="F177" s="65">
        <v>37.677737999999998</v>
      </c>
      <c r="G177" s="18">
        <v>1</v>
      </c>
      <c r="H177" s="66">
        <f t="shared" si="8"/>
        <v>0.33600000000000002</v>
      </c>
      <c r="I177" s="15">
        <v>0.33600000000000002</v>
      </c>
      <c r="J177" s="18">
        <v>2</v>
      </c>
      <c r="L177" s="8">
        <v>65</v>
      </c>
      <c r="M177" s="67">
        <v>0</v>
      </c>
      <c r="N177" s="67">
        <v>0</v>
      </c>
      <c r="O177" s="20"/>
      <c r="P177" s="58"/>
      <c r="Q177" s="55"/>
      <c r="R177" s="55"/>
      <c r="S177" s="55"/>
      <c r="T177" s="55"/>
      <c r="U177" s="55"/>
      <c r="V177" s="55"/>
      <c r="W177" s="55"/>
      <c r="X177" s="58"/>
      <c r="Y177" s="58"/>
      <c r="Z177" s="58"/>
      <c r="AA177" s="58"/>
      <c r="AB177" s="58"/>
      <c r="AH177" s="1"/>
    </row>
    <row r="178" spans="1:34" ht="15.75" customHeight="1">
      <c r="A178" s="88" t="s">
        <v>17</v>
      </c>
      <c r="B178" s="18">
        <v>20</v>
      </c>
      <c r="C178" s="62" t="s">
        <v>120</v>
      </c>
      <c r="D178" s="118" t="s">
        <v>223</v>
      </c>
      <c r="E178" s="65">
        <v>55.752636206821798</v>
      </c>
      <c r="F178" s="65">
        <v>37.678921543262597</v>
      </c>
      <c r="G178" s="18">
        <v>1</v>
      </c>
      <c r="H178" s="66">
        <f t="shared" si="8"/>
        <v>0.76500000000000001</v>
      </c>
      <c r="I178" s="15">
        <v>0.42899999999999999</v>
      </c>
      <c r="J178" s="18">
        <v>3</v>
      </c>
      <c r="L178" s="8">
        <v>66</v>
      </c>
      <c r="M178" s="67">
        <v>0</v>
      </c>
      <c r="N178" s="67">
        <v>0</v>
      </c>
      <c r="O178" s="20"/>
      <c r="P178" s="58"/>
      <c r="Q178" s="55"/>
      <c r="R178" s="55"/>
      <c r="S178" s="55"/>
      <c r="T178" s="55"/>
      <c r="U178" s="55"/>
      <c r="V178" s="55"/>
      <c r="W178" s="55"/>
      <c r="X178" s="58"/>
      <c r="Y178" s="58"/>
      <c r="Z178" s="58"/>
      <c r="AA178" s="58"/>
      <c r="AB178" s="58"/>
      <c r="AH178" s="1"/>
    </row>
    <row r="179" spans="1:34" ht="15.75" customHeight="1">
      <c r="A179" s="88" t="s">
        <v>17</v>
      </c>
      <c r="B179" s="18">
        <v>21</v>
      </c>
      <c r="C179" s="62" t="s">
        <v>119</v>
      </c>
      <c r="D179" s="118" t="s">
        <v>264</v>
      </c>
      <c r="E179" s="65">
        <v>55.755252612253202</v>
      </c>
      <c r="F179" s="65">
        <v>37.681912844174597</v>
      </c>
      <c r="G179" s="18">
        <v>1</v>
      </c>
      <c r="H179" s="66">
        <f t="shared" si="8"/>
        <v>1.115</v>
      </c>
      <c r="I179" s="15">
        <v>0.35</v>
      </c>
      <c r="J179" s="18">
        <v>4</v>
      </c>
      <c r="L179" s="8">
        <v>67</v>
      </c>
      <c r="M179" s="67">
        <v>0</v>
      </c>
      <c r="N179" s="67">
        <v>0</v>
      </c>
      <c r="O179" s="20"/>
      <c r="P179" s="58"/>
      <c r="Q179" s="55"/>
      <c r="R179" s="55"/>
      <c r="S179" s="55"/>
      <c r="T179" s="55"/>
      <c r="U179" s="55"/>
      <c r="V179" s="55"/>
      <c r="W179" s="55"/>
      <c r="X179" s="58"/>
      <c r="Y179" s="58"/>
      <c r="Z179" s="58"/>
      <c r="AA179" s="58"/>
      <c r="AB179" s="58"/>
      <c r="AH179" s="1"/>
    </row>
    <row r="180" spans="1:34" ht="15.75" customHeight="1">
      <c r="A180" s="88" t="s">
        <v>17</v>
      </c>
      <c r="B180" s="18">
        <v>22</v>
      </c>
      <c r="C180" s="62" t="s">
        <v>118</v>
      </c>
      <c r="D180" s="118" t="s">
        <v>223</v>
      </c>
      <c r="E180" s="65">
        <v>55.756112002328798</v>
      </c>
      <c r="F180" s="65">
        <v>37.683104054287</v>
      </c>
      <c r="G180" s="18">
        <v>1</v>
      </c>
      <c r="H180" s="66">
        <f t="shared" si="8"/>
        <v>1.236</v>
      </c>
      <c r="I180" s="15">
        <v>0.121</v>
      </c>
      <c r="J180" s="18">
        <v>5</v>
      </c>
      <c r="L180" s="8">
        <v>68</v>
      </c>
      <c r="M180" s="67">
        <v>0</v>
      </c>
      <c r="N180" s="67">
        <v>0</v>
      </c>
      <c r="O180" s="20"/>
      <c r="P180" s="58"/>
      <c r="Q180" s="55"/>
      <c r="R180" s="55"/>
      <c r="S180" s="55"/>
      <c r="T180" s="55"/>
      <c r="U180" s="55"/>
      <c r="V180" s="55"/>
      <c r="W180" s="55"/>
      <c r="X180" s="58"/>
      <c r="Y180" s="58"/>
      <c r="Z180" s="58"/>
      <c r="AA180" s="58"/>
      <c r="AB180" s="58"/>
      <c r="AH180" s="1"/>
    </row>
    <row r="181" spans="1:34" ht="15.75" customHeight="1">
      <c r="A181" s="88" t="s">
        <v>17</v>
      </c>
      <c r="B181" s="18">
        <v>23</v>
      </c>
      <c r="C181" s="62" t="s">
        <v>124</v>
      </c>
      <c r="D181" s="118" t="s">
        <v>223</v>
      </c>
      <c r="E181" s="65">
        <v>55.759023031271099</v>
      </c>
      <c r="F181" s="65">
        <v>37.686344261293897</v>
      </c>
      <c r="G181" s="18">
        <v>1</v>
      </c>
      <c r="H181" s="66">
        <f t="shared" si="8"/>
        <v>1.6160000000000001</v>
      </c>
      <c r="I181" s="15">
        <v>0.38000000000000012</v>
      </c>
      <c r="J181" s="18">
        <v>6</v>
      </c>
      <c r="L181" s="8">
        <v>69</v>
      </c>
      <c r="M181" s="67">
        <v>0</v>
      </c>
      <c r="N181" s="67">
        <v>0</v>
      </c>
      <c r="O181" s="20"/>
      <c r="P181" s="58"/>
      <c r="Q181" s="55"/>
      <c r="R181" s="55"/>
      <c r="S181" s="55"/>
      <c r="T181" s="55"/>
      <c r="U181" s="55"/>
      <c r="V181" s="55"/>
      <c r="W181" s="55"/>
      <c r="X181" s="58"/>
      <c r="Y181" s="58"/>
      <c r="Z181" s="58"/>
      <c r="AA181" s="58"/>
      <c r="AB181" s="58"/>
      <c r="AH181" s="1"/>
    </row>
    <row r="182" spans="1:34" ht="15.75" customHeight="1">
      <c r="A182" s="88" t="s">
        <v>17</v>
      </c>
      <c r="B182" s="18">
        <v>24</v>
      </c>
      <c r="C182" s="62" t="s">
        <v>116</v>
      </c>
      <c r="D182" s="118" t="s">
        <v>117</v>
      </c>
      <c r="E182" s="65">
        <v>55.761049637581799</v>
      </c>
      <c r="F182" s="65">
        <v>37.686606166824802</v>
      </c>
      <c r="G182" s="18">
        <v>1</v>
      </c>
      <c r="H182" s="66">
        <f t="shared" si="8"/>
        <v>1.8860000000000001</v>
      </c>
      <c r="I182" s="15">
        <v>0.27</v>
      </c>
      <c r="J182" s="18">
        <v>7</v>
      </c>
      <c r="L182" s="8">
        <v>70</v>
      </c>
      <c r="M182" s="67">
        <v>0</v>
      </c>
      <c r="N182" s="67">
        <v>0</v>
      </c>
      <c r="O182" s="20"/>
      <c r="P182" s="58"/>
      <c r="Q182" s="55"/>
      <c r="R182" s="55"/>
      <c r="S182" s="55"/>
      <c r="T182" s="55"/>
      <c r="U182" s="55"/>
      <c r="V182" s="55"/>
      <c r="W182" s="55"/>
      <c r="X182" s="58"/>
      <c r="Y182" s="58"/>
      <c r="Z182" s="58"/>
      <c r="AA182" s="58"/>
      <c r="AB182" s="58"/>
      <c r="AH182" s="1"/>
    </row>
    <row r="183" spans="1:34" ht="15.75" customHeight="1">
      <c r="A183" s="88" t="s">
        <v>17</v>
      </c>
      <c r="B183" s="18">
        <v>25</v>
      </c>
      <c r="C183" s="62" t="s">
        <v>115</v>
      </c>
      <c r="D183" s="118" t="s">
        <v>222</v>
      </c>
      <c r="E183" s="65">
        <v>55.762860240094398</v>
      </c>
      <c r="F183" s="65">
        <v>37.6822750336868</v>
      </c>
      <c r="G183" s="18">
        <v>1</v>
      </c>
      <c r="H183" s="66">
        <f t="shared" si="8"/>
        <v>2.2650000000000001</v>
      </c>
      <c r="I183" s="15">
        <v>0.379</v>
      </c>
      <c r="J183" s="18">
        <v>8</v>
      </c>
      <c r="L183" s="8">
        <v>71</v>
      </c>
      <c r="M183" s="67">
        <v>0</v>
      </c>
      <c r="N183" s="67">
        <v>0</v>
      </c>
      <c r="O183" s="20"/>
      <c r="P183" s="58"/>
      <c r="Q183" s="55"/>
      <c r="R183" s="55"/>
      <c r="S183" s="55"/>
      <c r="T183" s="55"/>
      <c r="U183" s="55"/>
      <c r="V183" s="55"/>
      <c r="W183" s="55"/>
      <c r="X183" s="58"/>
      <c r="Y183" s="58"/>
      <c r="Z183" s="58"/>
      <c r="AA183" s="58"/>
      <c r="AB183" s="58"/>
      <c r="AH183" s="1"/>
    </row>
    <row r="184" spans="1:34" ht="15.75" customHeight="1">
      <c r="A184" s="88" t="s">
        <v>17</v>
      </c>
      <c r="B184" s="18">
        <v>26</v>
      </c>
      <c r="C184" s="62" t="s">
        <v>114</v>
      </c>
      <c r="D184" s="118" t="s">
        <v>221</v>
      </c>
      <c r="E184" s="65">
        <v>55.764166759423901</v>
      </c>
      <c r="F184" s="65">
        <v>37.680409850041798</v>
      </c>
      <c r="G184" s="18">
        <v>1</v>
      </c>
      <c r="H184" s="66">
        <f t="shared" si="8"/>
        <v>2.5230000000000001</v>
      </c>
      <c r="I184" s="15">
        <v>0.25800000000000001</v>
      </c>
      <c r="J184" s="18">
        <v>9</v>
      </c>
      <c r="L184" s="8">
        <v>72</v>
      </c>
      <c r="M184" s="67">
        <v>0</v>
      </c>
      <c r="N184" s="67">
        <v>0</v>
      </c>
      <c r="O184" s="20"/>
      <c r="P184" s="58"/>
      <c r="Q184" s="55"/>
      <c r="R184" s="55"/>
      <c r="S184" s="55"/>
      <c r="T184" s="55"/>
      <c r="U184" s="55"/>
      <c r="V184" s="55"/>
      <c r="W184" s="55"/>
      <c r="X184" s="58"/>
      <c r="Y184" s="58"/>
      <c r="Z184" s="58"/>
      <c r="AA184" s="58"/>
      <c r="AB184" s="58"/>
      <c r="AH184" s="1"/>
    </row>
    <row r="185" spans="1:34" ht="15.75" customHeight="1">
      <c r="A185" s="88" t="s">
        <v>17</v>
      </c>
      <c r="B185" s="18">
        <v>27</v>
      </c>
      <c r="C185" s="62" t="s">
        <v>113</v>
      </c>
      <c r="D185" s="118" t="s">
        <v>221</v>
      </c>
      <c r="E185" s="65">
        <v>55.765941769788398</v>
      </c>
      <c r="F185" s="65">
        <v>37.6801222959174</v>
      </c>
      <c r="G185" s="18">
        <v>1</v>
      </c>
      <c r="H185" s="66">
        <f t="shared" si="8"/>
        <v>2.7800000000000002</v>
      </c>
      <c r="I185" s="15">
        <v>0.25700000000000012</v>
      </c>
      <c r="J185" s="18">
        <v>10</v>
      </c>
      <c r="L185" s="8">
        <v>73</v>
      </c>
      <c r="M185" s="67">
        <v>0</v>
      </c>
      <c r="N185" s="67">
        <v>0</v>
      </c>
      <c r="O185" s="20"/>
      <c r="P185" s="58"/>
      <c r="Q185" s="55"/>
      <c r="R185" s="55"/>
      <c r="S185" s="55"/>
      <c r="T185" s="55"/>
      <c r="U185" s="55"/>
      <c r="V185" s="55"/>
      <c r="W185" s="55"/>
      <c r="X185" s="58"/>
      <c r="Y185" s="58"/>
      <c r="Z185" s="58"/>
      <c r="AA185" s="58"/>
      <c r="AB185" s="58"/>
      <c r="AH185" s="1"/>
    </row>
    <row r="186" spans="1:34" ht="15.75" customHeight="1">
      <c r="A186" s="88" t="s">
        <v>17</v>
      </c>
      <c r="B186" s="18">
        <v>28</v>
      </c>
      <c r="C186" s="62" t="s">
        <v>125</v>
      </c>
      <c r="D186" s="118" t="s">
        <v>221</v>
      </c>
      <c r="E186" s="65">
        <v>55.768280721989399</v>
      </c>
      <c r="F186" s="65">
        <v>37.679699895386896</v>
      </c>
      <c r="G186" s="18">
        <v>1</v>
      </c>
      <c r="H186" s="66">
        <f t="shared" si="8"/>
        <v>2.99</v>
      </c>
      <c r="I186" s="15">
        <v>0.21</v>
      </c>
      <c r="J186" s="18">
        <v>11</v>
      </c>
      <c r="L186" s="8">
        <v>74</v>
      </c>
      <c r="M186" s="67">
        <v>0</v>
      </c>
      <c r="N186" s="67">
        <v>0</v>
      </c>
      <c r="O186" s="20"/>
      <c r="P186" s="58"/>
      <c r="Q186" s="55"/>
      <c r="R186" s="55"/>
      <c r="S186" s="55"/>
      <c r="T186" s="55"/>
      <c r="U186" s="55"/>
      <c r="V186" s="55"/>
      <c r="W186" s="55"/>
      <c r="X186" s="58"/>
      <c r="Y186" s="58"/>
      <c r="Z186" s="58"/>
      <c r="AA186" s="58"/>
      <c r="AB186" s="58"/>
      <c r="AH186" s="1"/>
    </row>
    <row r="187" spans="1:34" ht="15.75" customHeight="1">
      <c r="A187" s="88" t="s">
        <v>17</v>
      </c>
      <c r="B187" s="18">
        <v>29</v>
      </c>
      <c r="C187" s="62" t="s">
        <v>274</v>
      </c>
      <c r="D187" s="118" t="s">
        <v>275</v>
      </c>
      <c r="E187" s="65">
        <v>55.768965000000001</v>
      </c>
      <c r="F187" s="65">
        <v>37.685169999999999</v>
      </c>
      <c r="G187" s="18">
        <v>1</v>
      </c>
      <c r="H187" s="66">
        <f t="shared" si="8"/>
        <v>3.39</v>
      </c>
      <c r="I187" s="15">
        <v>0.4</v>
      </c>
      <c r="J187" s="18">
        <v>12</v>
      </c>
      <c r="L187" s="8">
        <v>75</v>
      </c>
      <c r="M187" s="67">
        <v>0</v>
      </c>
      <c r="N187" s="67">
        <v>0</v>
      </c>
      <c r="O187" s="20"/>
      <c r="P187" s="58"/>
      <c r="Q187" s="55"/>
      <c r="R187" s="55"/>
      <c r="S187" s="55"/>
      <c r="T187" s="55"/>
      <c r="U187" s="55"/>
      <c r="V187" s="55"/>
      <c r="W187" s="55"/>
      <c r="X187" s="58"/>
      <c r="Y187" s="58"/>
      <c r="Z187" s="58"/>
      <c r="AA187" s="58"/>
      <c r="AB187" s="58"/>
      <c r="AH187" s="1"/>
    </row>
    <row r="188" spans="1:34" ht="15.75" customHeight="1">
      <c r="A188" s="88" t="s">
        <v>17</v>
      </c>
      <c r="B188" s="18">
        <v>30</v>
      </c>
      <c r="C188" s="62" t="s">
        <v>273</v>
      </c>
      <c r="D188" s="118" t="s">
        <v>296</v>
      </c>
      <c r="E188" s="65">
        <v>55.771095428161097</v>
      </c>
      <c r="F188" s="65">
        <v>37.686188875209197</v>
      </c>
      <c r="G188" s="18">
        <v>1</v>
      </c>
      <c r="H188" s="66">
        <f t="shared" si="8"/>
        <v>3.63</v>
      </c>
      <c r="I188" s="15">
        <v>0.24</v>
      </c>
      <c r="J188" s="18">
        <v>13</v>
      </c>
      <c r="L188" s="8">
        <v>76</v>
      </c>
      <c r="M188" s="67">
        <v>0</v>
      </c>
      <c r="N188" s="67">
        <v>0</v>
      </c>
      <c r="O188" s="20"/>
      <c r="P188" s="58"/>
      <c r="Q188" s="55"/>
      <c r="R188" s="55"/>
      <c r="S188" s="55"/>
      <c r="T188" s="55"/>
      <c r="U188" s="55"/>
      <c r="V188" s="55"/>
      <c r="W188" s="55"/>
      <c r="X188" s="58"/>
      <c r="Y188" s="58"/>
      <c r="Z188" s="58"/>
      <c r="AA188" s="58"/>
      <c r="AB188" s="58"/>
      <c r="AH188" s="1"/>
    </row>
    <row r="189" spans="1:34" ht="15.75" customHeight="1">
      <c r="A189" s="88" t="s">
        <v>17</v>
      </c>
      <c r="B189" s="18">
        <v>31</v>
      </c>
      <c r="C189" s="62" t="s">
        <v>111</v>
      </c>
      <c r="D189" s="118" t="s">
        <v>272</v>
      </c>
      <c r="E189" s="65">
        <v>55.773547665563598</v>
      </c>
      <c r="F189" s="65">
        <v>37.679852780795002</v>
      </c>
      <c r="G189" s="18">
        <v>1</v>
      </c>
      <c r="H189" s="66">
        <f t="shared" si="8"/>
        <v>4.47</v>
      </c>
      <c r="I189" s="15">
        <v>0.84</v>
      </c>
      <c r="J189" s="18">
        <v>14</v>
      </c>
      <c r="L189" s="8">
        <v>77</v>
      </c>
      <c r="M189" s="67">
        <v>0</v>
      </c>
      <c r="N189" s="67">
        <v>0</v>
      </c>
      <c r="O189" s="20"/>
      <c r="P189" s="58"/>
      <c r="Q189" s="55"/>
      <c r="R189" s="55"/>
      <c r="S189" s="55"/>
      <c r="T189" s="55"/>
      <c r="U189" s="55"/>
      <c r="V189" s="55"/>
      <c r="W189" s="55"/>
      <c r="X189" s="58"/>
      <c r="Y189" s="58"/>
      <c r="Z189" s="58"/>
      <c r="AA189" s="58"/>
      <c r="AB189" s="58"/>
      <c r="AH189" s="1"/>
    </row>
    <row r="190" spans="1:34" ht="15.75" customHeight="1">
      <c r="A190" s="88" t="s">
        <v>17</v>
      </c>
      <c r="B190" s="18">
        <v>32</v>
      </c>
      <c r="C190" s="62" t="s">
        <v>126</v>
      </c>
      <c r="D190" s="118" t="s">
        <v>221</v>
      </c>
      <c r="E190" s="65">
        <v>55.773542357346201</v>
      </c>
      <c r="F190" s="65">
        <v>37.678490820649003</v>
      </c>
      <c r="G190" s="18">
        <v>1</v>
      </c>
      <c r="H190" s="66">
        <f t="shared" si="8"/>
        <v>4.6689999999999996</v>
      </c>
      <c r="I190" s="15">
        <v>0.19899999999999984</v>
      </c>
      <c r="J190" s="18">
        <v>15</v>
      </c>
      <c r="L190" s="8">
        <v>78</v>
      </c>
      <c r="M190" s="67">
        <v>0</v>
      </c>
      <c r="N190" s="67">
        <v>0</v>
      </c>
      <c r="O190" s="20"/>
      <c r="P190" s="58"/>
      <c r="Q190" s="55"/>
      <c r="R190" s="55"/>
      <c r="S190" s="55"/>
      <c r="T190" s="55"/>
      <c r="U190" s="55"/>
      <c r="V190" s="55"/>
      <c r="W190" s="55"/>
      <c r="X190" s="58"/>
      <c r="Y190" s="58"/>
      <c r="Z190" s="58"/>
      <c r="AA190" s="58"/>
      <c r="AB190" s="58"/>
      <c r="AH190" s="1"/>
    </row>
    <row r="191" spans="1:34" ht="15.75" customHeight="1">
      <c r="A191" s="88" t="s">
        <v>17</v>
      </c>
      <c r="B191" s="18">
        <v>33</v>
      </c>
      <c r="C191" s="62" t="s">
        <v>127</v>
      </c>
      <c r="D191" s="118" t="s">
        <v>221</v>
      </c>
      <c r="E191" s="65">
        <v>55.775370378077099</v>
      </c>
      <c r="F191" s="65">
        <v>37.6779933268569</v>
      </c>
      <c r="G191" s="18">
        <v>1</v>
      </c>
      <c r="H191" s="66">
        <f t="shared" si="8"/>
        <v>4.8729999999999993</v>
      </c>
      <c r="I191" s="15">
        <v>0.20400000000000018</v>
      </c>
      <c r="J191" s="18">
        <v>16</v>
      </c>
      <c r="L191" s="8">
        <v>79</v>
      </c>
      <c r="M191" s="67">
        <v>0</v>
      </c>
      <c r="N191" s="67">
        <v>0</v>
      </c>
      <c r="O191" s="20"/>
      <c r="P191" s="58"/>
      <c r="Q191" s="55"/>
      <c r="R191" s="55"/>
      <c r="S191" s="55"/>
      <c r="T191" s="55"/>
      <c r="U191" s="55"/>
      <c r="V191" s="55"/>
      <c r="W191" s="55"/>
      <c r="X191" s="58"/>
      <c r="Y191" s="58"/>
      <c r="Z191" s="58"/>
      <c r="AA191" s="58"/>
      <c r="AB191" s="58"/>
      <c r="AH191" s="1"/>
    </row>
    <row r="192" spans="1:34" ht="15.75" customHeight="1">
      <c r="A192" s="88" t="s">
        <v>17</v>
      </c>
      <c r="B192" s="18">
        <v>34</v>
      </c>
      <c r="C192" s="62" t="s">
        <v>128</v>
      </c>
      <c r="D192" s="118" t="s">
        <v>221</v>
      </c>
      <c r="E192" s="65">
        <v>55.777139164226099</v>
      </c>
      <c r="F192" s="65">
        <v>37.674457122635602</v>
      </c>
      <c r="G192" s="18">
        <v>1</v>
      </c>
      <c r="H192" s="66">
        <f t="shared" si="8"/>
        <v>5.1649999999999991</v>
      </c>
      <c r="I192" s="15">
        <v>0.29200000000000026</v>
      </c>
      <c r="J192" s="18">
        <v>17</v>
      </c>
      <c r="L192" s="8">
        <v>80</v>
      </c>
      <c r="M192" s="67">
        <v>0</v>
      </c>
      <c r="N192" s="67">
        <v>0</v>
      </c>
      <c r="O192" s="20"/>
      <c r="P192" s="58"/>
      <c r="Q192" s="55"/>
      <c r="R192" s="55"/>
      <c r="S192" s="55"/>
      <c r="T192" s="55"/>
      <c r="U192" s="55"/>
      <c r="V192" s="55"/>
      <c r="W192" s="55"/>
      <c r="X192" s="58"/>
      <c r="Y192" s="58"/>
      <c r="Z192" s="58"/>
      <c r="AA192" s="58"/>
      <c r="AB192" s="58"/>
      <c r="AH192" s="1"/>
    </row>
    <row r="193" spans="1:34" ht="15.75" customHeight="1">
      <c r="A193" s="88" t="s">
        <v>17</v>
      </c>
      <c r="B193" s="18">
        <v>35</v>
      </c>
      <c r="C193" s="62" t="s">
        <v>129</v>
      </c>
      <c r="D193" s="118" t="s">
        <v>108</v>
      </c>
      <c r="E193" s="65">
        <v>55.7768250769644</v>
      </c>
      <c r="F193" s="65">
        <v>37.6727761962917</v>
      </c>
      <c r="G193" s="18">
        <v>1</v>
      </c>
      <c r="H193" s="66">
        <f t="shared" si="8"/>
        <v>5.286999999999999</v>
      </c>
      <c r="I193" s="15">
        <v>0.12199999999999989</v>
      </c>
      <c r="J193" s="18">
        <v>18</v>
      </c>
      <c r="L193" s="8">
        <v>81</v>
      </c>
      <c r="M193" s="67">
        <v>0</v>
      </c>
      <c r="N193" s="67">
        <v>0</v>
      </c>
      <c r="O193" s="20"/>
      <c r="P193" s="58"/>
      <c r="Q193" s="55"/>
      <c r="R193" s="55"/>
      <c r="S193" s="55"/>
      <c r="T193" s="55"/>
      <c r="U193" s="55"/>
      <c r="V193" s="55"/>
      <c r="W193" s="55"/>
      <c r="X193" s="58"/>
      <c r="Y193" s="58"/>
      <c r="Z193" s="58"/>
      <c r="AA193" s="58"/>
      <c r="AB193" s="58"/>
      <c r="AH193" s="1"/>
    </row>
    <row r="194" spans="1:34" ht="15.75" customHeight="1">
      <c r="A194" s="88" t="s">
        <v>17</v>
      </c>
      <c r="B194" s="18">
        <v>36</v>
      </c>
      <c r="C194" s="62" t="s">
        <v>108</v>
      </c>
      <c r="D194" s="118" t="s">
        <v>220</v>
      </c>
      <c r="E194" s="65">
        <v>55.775575000000003</v>
      </c>
      <c r="F194" s="65">
        <v>37.671273999999997</v>
      </c>
      <c r="G194" s="18">
        <v>1</v>
      </c>
      <c r="H194" s="66">
        <f t="shared" si="8"/>
        <v>5.4899999999999993</v>
      </c>
      <c r="I194" s="15">
        <v>0.20300000000000029</v>
      </c>
      <c r="J194" s="18">
        <v>19</v>
      </c>
      <c r="L194" s="8">
        <v>82</v>
      </c>
      <c r="M194" s="67">
        <v>0</v>
      </c>
      <c r="N194" s="67">
        <v>0</v>
      </c>
      <c r="O194" s="20"/>
      <c r="P194" s="58"/>
      <c r="Q194" s="55"/>
      <c r="R194" s="55"/>
      <c r="S194" s="55"/>
      <c r="T194" s="55"/>
      <c r="U194" s="55"/>
      <c r="V194" s="55"/>
      <c r="W194" s="55"/>
      <c r="X194" s="58"/>
      <c r="Y194" s="58"/>
      <c r="Z194" s="58"/>
      <c r="AA194" s="58"/>
      <c r="AB194" s="58"/>
      <c r="AH194" s="1"/>
    </row>
    <row r="195" spans="1:34" ht="15.75" customHeight="1">
      <c r="A195" s="88" t="s">
        <v>17</v>
      </c>
      <c r="B195" s="18">
        <v>32</v>
      </c>
      <c r="C195" s="62" t="s">
        <v>52</v>
      </c>
      <c r="D195" s="118" t="s">
        <v>17</v>
      </c>
      <c r="E195" s="65" t="s">
        <v>17</v>
      </c>
      <c r="F195" s="65" t="s">
        <v>17</v>
      </c>
      <c r="G195" s="18">
        <v>1</v>
      </c>
      <c r="H195" s="66">
        <f t="shared" si="8"/>
        <v>5.4899999999999993</v>
      </c>
      <c r="I195" s="15">
        <v>0</v>
      </c>
      <c r="J195" s="18" t="s">
        <v>17</v>
      </c>
      <c r="L195" s="8">
        <v>83</v>
      </c>
      <c r="M195" s="67">
        <v>0</v>
      </c>
      <c r="N195" s="67">
        <v>0</v>
      </c>
      <c r="O195" s="20"/>
      <c r="P195" s="58"/>
      <c r="Q195" s="55"/>
      <c r="R195" s="55"/>
      <c r="S195" s="55"/>
      <c r="T195" s="55"/>
      <c r="U195" s="55"/>
      <c r="V195" s="55"/>
      <c r="W195" s="55"/>
      <c r="X195" s="58"/>
      <c r="Y195" s="58"/>
      <c r="Z195" s="58"/>
      <c r="AA195" s="58"/>
      <c r="AB195" s="58"/>
      <c r="AH195" s="1"/>
    </row>
    <row r="196" spans="1:34" ht="15.75" customHeight="1">
      <c r="A196" s="88" t="s">
        <v>17</v>
      </c>
      <c r="B196" s="18" t="str">
        <f t="shared" ref="B196:B222" si="9">IF(C196=" ","",IF(C196=$L$9,B195,B195+1))</f>
        <v/>
      </c>
      <c r="C196" s="62" t="s">
        <v>17</v>
      </c>
      <c r="D196" s="1" t="s">
        <v>17</v>
      </c>
      <c r="E196" s="65" t="s">
        <v>17</v>
      </c>
      <c r="F196" s="65" t="s">
        <v>17</v>
      </c>
      <c r="G196" s="18" t="str">
        <f t="shared" ref="G196:G222" si="10">IF(AND(M196&gt;0,M196&lt;999),0,IF(AND(N196&gt;0,N196&lt;999),1,""))</f>
        <v/>
      </c>
      <c r="H196" s="66" t="s">
        <v>91</v>
      </c>
      <c r="I196" s="15" t="str">
        <f t="shared" ref="I196:I222" si="11">IFERROR(IF(IF(ISERROR(H196-H195),"",H196-H195)&lt;0,"",H196-H195)," ")</f>
        <v xml:space="preserve"> </v>
      </c>
      <c r="J196" s="18" t="str">
        <f t="shared" ref="J196:J222" si="12">IF(AND(M196&gt;0,M196&lt;999),M196,IF(AND(N196&gt;0,N196&lt;999),N196," "))</f>
        <v xml:space="preserve"> </v>
      </c>
      <c r="L196" s="8">
        <v>84</v>
      </c>
      <c r="M196" s="67">
        <v>0</v>
      </c>
      <c r="N196" s="67">
        <v>0</v>
      </c>
      <c r="O196" s="20"/>
      <c r="P196" s="58"/>
      <c r="Q196" s="55"/>
      <c r="R196" s="55"/>
      <c r="S196" s="55"/>
      <c r="T196" s="55"/>
      <c r="U196" s="55"/>
      <c r="V196" s="55"/>
      <c r="W196" s="55"/>
      <c r="X196" s="58"/>
      <c r="Y196" s="58"/>
      <c r="Z196" s="58"/>
      <c r="AA196" s="58"/>
      <c r="AB196" s="58"/>
      <c r="AH196" s="1"/>
    </row>
    <row r="197" spans="1:34" ht="15.75" customHeight="1">
      <c r="A197" s="88" t="s">
        <v>17</v>
      </c>
      <c r="B197" s="18" t="str">
        <f t="shared" si="9"/>
        <v/>
      </c>
      <c r="C197" s="62" t="s">
        <v>17</v>
      </c>
      <c r="D197" s="1" t="s">
        <v>17</v>
      </c>
      <c r="E197" s="65" t="s">
        <v>17</v>
      </c>
      <c r="F197" s="65" t="s">
        <v>17</v>
      </c>
      <c r="G197" s="18" t="str">
        <f t="shared" si="10"/>
        <v/>
      </c>
      <c r="H197" s="66" t="s">
        <v>91</v>
      </c>
      <c r="I197" s="15" t="str">
        <f t="shared" si="11"/>
        <v xml:space="preserve"> </v>
      </c>
      <c r="J197" s="18" t="str">
        <f t="shared" si="12"/>
        <v xml:space="preserve"> </v>
      </c>
      <c r="L197" s="8">
        <v>85</v>
      </c>
      <c r="M197" s="67">
        <v>0</v>
      </c>
      <c r="N197" s="67">
        <v>0</v>
      </c>
      <c r="O197" s="20"/>
      <c r="P197" s="58"/>
      <c r="Q197" s="55"/>
      <c r="R197" s="55"/>
      <c r="S197" s="55"/>
      <c r="T197" s="55"/>
      <c r="U197" s="55"/>
      <c r="V197" s="55"/>
      <c r="W197" s="55"/>
      <c r="X197" s="58"/>
      <c r="Y197" s="58"/>
      <c r="Z197" s="58"/>
      <c r="AA197" s="58"/>
      <c r="AB197" s="58"/>
      <c r="AH197" s="1"/>
    </row>
    <row r="198" spans="1:34" ht="15.75" customHeight="1">
      <c r="A198" s="88" t="s">
        <v>17</v>
      </c>
      <c r="B198" s="18" t="str">
        <f t="shared" si="9"/>
        <v/>
      </c>
      <c r="C198" s="62" t="s">
        <v>17</v>
      </c>
      <c r="D198" s="1" t="s">
        <v>17</v>
      </c>
      <c r="E198" s="65" t="s">
        <v>17</v>
      </c>
      <c r="F198" s="65" t="s">
        <v>17</v>
      </c>
      <c r="G198" s="18" t="str">
        <f t="shared" si="10"/>
        <v/>
      </c>
      <c r="H198" s="66" t="s">
        <v>91</v>
      </c>
      <c r="I198" s="15" t="str">
        <f t="shared" si="11"/>
        <v xml:space="preserve"> </v>
      </c>
      <c r="J198" s="18" t="str">
        <f t="shared" si="12"/>
        <v xml:space="preserve"> </v>
      </c>
      <c r="L198" s="8">
        <v>86</v>
      </c>
      <c r="M198" s="67">
        <v>0</v>
      </c>
      <c r="N198" s="67">
        <v>0</v>
      </c>
      <c r="O198" s="20"/>
      <c r="P198" s="58"/>
      <c r="Q198" s="55"/>
      <c r="R198" s="55"/>
      <c r="S198" s="55"/>
      <c r="T198" s="55"/>
      <c r="U198" s="55"/>
      <c r="V198" s="55"/>
      <c r="W198" s="55"/>
      <c r="X198" s="58"/>
      <c r="Y198" s="58"/>
      <c r="Z198" s="58"/>
      <c r="AA198" s="58"/>
      <c r="AB198" s="58"/>
      <c r="AH198" s="1"/>
    </row>
    <row r="199" spans="1:34" ht="15.75" customHeight="1">
      <c r="A199" s="88" t="s">
        <v>17</v>
      </c>
      <c r="B199" s="18" t="str">
        <f t="shared" si="9"/>
        <v/>
      </c>
      <c r="C199" s="62" t="s">
        <v>17</v>
      </c>
      <c r="D199" s="1" t="s">
        <v>17</v>
      </c>
      <c r="E199" s="65" t="s">
        <v>17</v>
      </c>
      <c r="F199" s="65" t="s">
        <v>17</v>
      </c>
      <c r="G199" s="18" t="str">
        <f t="shared" si="10"/>
        <v/>
      </c>
      <c r="H199" s="66" t="s">
        <v>91</v>
      </c>
      <c r="I199" s="15" t="str">
        <f t="shared" si="11"/>
        <v xml:space="preserve"> </v>
      </c>
      <c r="J199" s="18" t="str">
        <f t="shared" si="12"/>
        <v xml:space="preserve"> </v>
      </c>
      <c r="L199" s="8">
        <v>87</v>
      </c>
      <c r="M199" s="67">
        <v>0</v>
      </c>
      <c r="N199" s="67">
        <v>0</v>
      </c>
      <c r="O199" s="20"/>
      <c r="P199" s="58"/>
      <c r="Q199" s="55"/>
      <c r="R199" s="55"/>
      <c r="S199" s="55"/>
      <c r="T199" s="55"/>
      <c r="U199" s="55"/>
      <c r="V199" s="55"/>
      <c r="W199" s="55"/>
      <c r="X199" s="58"/>
      <c r="Y199" s="58"/>
      <c r="Z199" s="58"/>
      <c r="AA199" s="58"/>
      <c r="AB199" s="58"/>
      <c r="AH199" s="1"/>
    </row>
    <row r="200" spans="1:34" ht="15.75" customHeight="1">
      <c r="A200" s="88" t="s">
        <v>17</v>
      </c>
      <c r="B200" s="18" t="str">
        <f t="shared" si="9"/>
        <v/>
      </c>
      <c r="C200" s="62" t="s">
        <v>17</v>
      </c>
      <c r="D200" s="1" t="s">
        <v>17</v>
      </c>
      <c r="E200" s="65" t="s">
        <v>17</v>
      </c>
      <c r="F200" s="65" t="s">
        <v>17</v>
      </c>
      <c r="G200" s="18" t="str">
        <f t="shared" si="10"/>
        <v/>
      </c>
      <c r="H200" s="66" t="s">
        <v>91</v>
      </c>
      <c r="I200" s="15" t="str">
        <f t="shared" si="11"/>
        <v xml:space="preserve"> </v>
      </c>
      <c r="J200" s="18" t="str">
        <f t="shared" si="12"/>
        <v xml:space="preserve"> </v>
      </c>
      <c r="L200" s="8">
        <v>88</v>
      </c>
      <c r="M200" s="67">
        <v>0</v>
      </c>
      <c r="N200" s="67">
        <v>0</v>
      </c>
      <c r="O200" s="20"/>
      <c r="P200" s="58"/>
      <c r="Q200" s="55"/>
      <c r="R200" s="55"/>
      <c r="S200" s="55"/>
      <c r="T200" s="55"/>
      <c r="U200" s="55"/>
      <c r="V200" s="55"/>
      <c r="W200" s="55"/>
      <c r="X200" s="58"/>
      <c r="Y200" s="58"/>
      <c r="Z200" s="58"/>
      <c r="AA200" s="58"/>
      <c r="AB200" s="58"/>
      <c r="AH200" s="1"/>
    </row>
    <row r="201" spans="1:34" ht="15.75" customHeight="1">
      <c r="A201" s="88" t="s">
        <v>17</v>
      </c>
      <c r="B201" s="18" t="str">
        <f t="shared" si="9"/>
        <v/>
      </c>
      <c r="C201" s="62" t="s">
        <v>17</v>
      </c>
      <c r="D201" s="1" t="s">
        <v>17</v>
      </c>
      <c r="E201" s="65" t="s">
        <v>17</v>
      </c>
      <c r="F201" s="65" t="s">
        <v>17</v>
      </c>
      <c r="G201" s="18" t="str">
        <f t="shared" si="10"/>
        <v/>
      </c>
      <c r="H201" s="66" t="s">
        <v>91</v>
      </c>
      <c r="I201" s="15" t="str">
        <f t="shared" si="11"/>
        <v xml:space="preserve"> </v>
      </c>
      <c r="J201" s="18" t="str">
        <f t="shared" si="12"/>
        <v xml:space="preserve"> </v>
      </c>
      <c r="L201" s="8">
        <v>89</v>
      </c>
      <c r="M201" s="67">
        <v>0</v>
      </c>
      <c r="N201" s="67">
        <v>0</v>
      </c>
      <c r="O201" s="20"/>
      <c r="P201" s="58"/>
      <c r="Q201" s="55"/>
      <c r="R201" s="55"/>
      <c r="S201" s="55"/>
      <c r="T201" s="55"/>
      <c r="U201" s="55"/>
      <c r="V201" s="55"/>
      <c r="W201" s="55"/>
      <c r="X201" s="58"/>
      <c r="Y201" s="58"/>
      <c r="Z201" s="58"/>
      <c r="AA201" s="58"/>
      <c r="AB201" s="58"/>
      <c r="AH201" s="1"/>
    </row>
    <row r="202" spans="1:34" ht="15.75" customHeight="1">
      <c r="A202" s="88" t="s">
        <v>17</v>
      </c>
      <c r="B202" s="18" t="str">
        <f t="shared" si="9"/>
        <v/>
      </c>
      <c r="C202" s="62" t="s">
        <v>17</v>
      </c>
      <c r="D202" s="1" t="s">
        <v>17</v>
      </c>
      <c r="E202" s="65" t="s">
        <v>17</v>
      </c>
      <c r="F202" s="65" t="s">
        <v>17</v>
      </c>
      <c r="G202" s="18" t="str">
        <f t="shared" si="10"/>
        <v/>
      </c>
      <c r="H202" s="66" t="s">
        <v>91</v>
      </c>
      <c r="I202" s="15" t="str">
        <f t="shared" si="11"/>
        <v xml:space="preserve"> </v>
      </c>
      <c r="J202" s="18" t="str">
        <f t="shared" si="12"/>
        <v xml:space="preserve"> </v>
      </c>
      <c r="L202" s="8">
        <v>90</v>
      </c>
      <c r="M202" s="67">
        <v>0</v>
      </c>
      <c r="N202" s="67">
        <v>0</v>
      </c>
      <c r="O202" s="20"/>
      <c r="P202" s="58"/>
      <c r="Q202" s="55"/>
      <c r="R202" s="55"/>
      <c r="S202" s="55"/>
      <c r="T202" s="55"/>
      <c r="U202" s="55"/>
      <c r="V202" s="55"/>
      <c r="W202" s="55"/>
      <c r="X202" s="58"/>
      <c r="Y202" s="58"/>
      <c r="Z202" s="58"/>
      <c r="AA202" s="58"/>
      <c r="AB202" s="58"/>
      <c r="AH202" s="1"/>
    </row>
    <row r="203" spans="1:34" ht="15.75" customHeight="1">
      <c r="A203" s="88" t="s">
        <v>17</v>
      </c>
      <c r="B203" s="18" t="str">
        <f t="shared" si="9"/>
        <v/>
      </c>
      <c r="C203" s="62" t="s">
        <v>17</v>
      </c>
      <c r="D203" s="1" t="s">
        <v>17</v>
      </c>
      <c r="E203" s="65" t="s">
        <v>17</v>
      </c>
      <c r="F203" s="65" t="s">
        <v>17</v>
      </c>
      <c r="G203" s="18" t="str">
        <f t="shared" si="10"/>
        <v/>
      </c>
      <c r="H203" s="66" t="s">
        <v>91</v>
      </c>
      <c r="I203" s="15" t="str">
        <f t="shared" si="11"/>
        <v xml:space="preserve"> </v>
      </c>
      <c r="J203" s="18" t="str">
        <f t="shared" si="12"/>
        <v xml:space="preserve"> </v>
      </c>
      <c r="L203" s="8">
        <v>91</v>
      </c>
      <c r="M203" s="67">
        <v>0</v>
      </c>
      <c r="N203" s="67">
        <v>0</v>
      </c>
      <c r="O203" s="20"/>
      <c r="P203" s="58"/>
      <c r="Q203" s="55"/>
      <c r="R203" s="55"/>
      <c r="S203" s="55"/>
      <c r="T203" s="55"/>
      <c r="U203" s="55"/>
      <c r="V203" s="55"/>
      <c r="W203" s="55"/>
      <c r="X203" s="58"/>
      <c r="Y203" s="58"/>
      <c r="Z203" s="58"/>
      <c r="AA203" s="58"/>
      <c r="AB203" s="58"/>
      <c r="AH203" s="1"/>
    </row>
    <row r="204" spans="1:34" ht="15.75" customHeight="1">
      <c r="A204" s="88" t="s">
        <v>17</v>
      </c>
      <c r="B204" s="18" t="str">
        <f t="shared" si="9"/>
        <v/>
      </c>
      <c r="C204" s="62" t="s">
        <v>17</v>
      </c>
      <c r="D204" s="1" t="s">
        <v>17</v>
      </c>
      <c r="E204" s="65" t="s">
        <v>17</v>
      </c>
      <c r="F204" s="65" t="s">
        <v>17</v>
      </c>
      <c r="G204" s="18" t="str">
        <f t="shared" si="10"/>
        <v/>
      </c>
      <c r="H204" s="66" t="s">
        <v>91</v>
      </c>
      <c r="I204" s="15" t="str">
        <f t="shared" si="11"/>
        <v xml:space="preserve"> </v>
      </c>
      <c r="J204" s="18" t="str">
        <f t="shared" si="12"/>
        <v xml:space="preserve"> </v>
      </c>
      <c r="L204" s="8">
        <v>92</v>
      </c>
      <c r="M204" s="67">
        <v>0</v>
      </c>
      <c r="N204" s="67">
        <v>0</v>
      </c>
      <c r="O204" s="20"/>
      <c r="P204" s="58"/>
      <c r="Q204" s="55"/>
      <c r="R204" s="55"/>
      <c r="S204" s="55"/>
      <c r="T204" s="55"/>
      <c r="U204" s="55"/>
      <c r="V204" s="55"/>
      <c r="W204" s="55"/>
      <c r="X204" s="58"/>
      <c r="Y204" s="58"/>
      <c r="Z204" s="58"/>
      <c r="AA204" s="58"/>
      <c r="AB204" s="58"/>
      <c r="AH204" s="1"/>
    </row>
    <row r="205" spans="1:34" ht="15.75" customHeight="1">
      <c r="A205" s="88" t="s">
        <v>17</v>
      </c>
      <c r="B205" s="18" t="str">
        <f t="shared" si="9"/>
        <v/>
      </c>
      <c r="C205" s="62" t="s">
        <v>17</v>
      </c>
      <c r="D205" s="1" t="s">
        <v>17</v>
      </c>
      <c r="E205" s="65" t="s">
        <v>17</v>
      </c>
      <c r="F205" s="65" t="s">
        <v>17</v>
      </c>
      <c r="G205" s="18" t="str">
        <f t="shared" si="10"/>
        <v/>
      </c>
      <c r="H205" s="66" t="s">
        <v>91</v>
      </c>
      <c r="I205" s="15" t="str">
        <f t="shared" si="11"/>
        <v xml:space="preserve"> </v>
      </c>
      <c r="J205" s="18" t="str">
        <f t="shared" si="12"/>
        <v xml:space="preserve"> </v>
      </c>
      <c r="L205" s="8">
        <v>93</v>
      </c>
      <c r="M205" s="67">
        <v>0</v>
      </c>
      <c r="N205" s="67">
        <v>0</v>
      </c>
      <c r="O205" s="20"/>
      <c r="P205" s="58"/>
      <c r="Q205" s="55"/>
      <c r="R205" s="55"/>
      <c r="S205" s="55"/>
      <c r="T205" s="55"/>
      <c r="U205" s="55"/>
      <c r="V205" s="55"/>
      <c r="W205" s="55"/>
      <c r="X205" s="58"/>
      <c r="Y205" s="58"/>
      <c r="Z205" s="58"/>
      <c r="AA205" s="58"/>
      <c r="AB205" s="58"/>
      <c r="AH205" s="1"/>
    </row>
    <row r="206" spans="1:34" ht="15.75" customHeight="1">
      <c r="A206" s="88" t="s">
        <v>17</v>
      </c>
      <c r="B206" s="18" t="str">
        <f t="shared" si="9"/>
        <v/>
      </c>
      <c r="C206" s="62" t="s">
        <v>17</v>
      </c>
      <c r="D206" s="1" t="s">
        <v>17</v>
      </c>
      <c r="E206" s="65" t="s">
        <v>17</v>
      </c>
      <c r="F206" s="65" t="s">
        <v>17</v>
      </c>
      <c r="G206" s="18" t="str">
        <f t="shared" si="10"/>
        <v/>
      </c>
      <c r="H206" s="66" t="s">
        <v>91</v>
      </c>
      <c r="I206" s="15" t="str">
        <f t="shared" si="11"/>
        <v xml:space="preserve"> </v>
      </c>
      <c r="J206" s="18" t="str">
        <f t="shared" si="12"/>
        <v xml:space="preserve"> </v>
      </c>
      <c r="L206" s="8">
        <v>94</v>
      </c>
      <c r="M206" s="67">
        <v>0</v>
      </c>
      <c r="N206" s="67">
        <v>0</v>
      </c>
      <c r="O206" s="20"/>
      <c r="P206" s="58"/>
      <c r="Q206" s="55"/>
      <c r="R206" s="55"/>
      <c r="S206" s="55"/>
      <c r="T206" s="55"/>
      <c r="U206" s="55"/>
      <c r="V206" s="55"/>
      <c r="W206" s="55"/>
      <c r="X206" s="58"/>
      <c r="Y206" s="58"/>
      <c r="Z206" s="58"/>
      <c r="AA206" s="58"/>
      <c r="AB206" s="58"/>
      <c r="AH206" s="1"/>
    </row>
    <row r="207" spans="1:34" ht="15.75" customHeight="1">
      <c r="A207" s="88" t="s">
        <v>17</v>
      </c>
      <c r="B207" s="18" t="str">
        <f t="shared" si="9"/>
        <v/>
      </c>
      <c r="C207" s="62" t="s">
        <v>17</v>
      </c>
      <c r="D207" s="1" t="s">
        <v>17</v>
      </c>
      <c r="E207" s="65" t="s">
        <v>17</v>
      </c>
      <c r="F207" s="65" t="s">
        <v>17</v>
      </c>
      <c r="G207" s="18" t="str">
        <f t="shared" si="10"/>
        <v/>
      </c>
      <c r="H207" s="66" t="s">
        <v>91</v>
      </c>
      <c r="I207" s="15" t="str">
        <f t="shared" si="11"/>
        <v xml:space="preserve"> </v>
      </c>
      <c r="J207" s="18" t="str">
        <f t="shared" si="12"/>
        <v xml:space="preserve"> </v>
      </c>
      <c r="L207" s="8">
        <v>95</v>
      </c>
      <c r="M207" s="67">
        <v>0</v>
      </c>
      <c r="N207" s="67">
        <v>0</v>
      </c>
      <c r="O207" s="20"/>
      <c r="P207" s="58"/>
      <c r="Q207" s="55"/>
      <c r="R207" s="55"/>
      <c r="S207" s="55"/>
      <c r="T207" s="55"/>
      <c r="U207" s="55"/>
      <c r="V207" s="55"/>
      <c r="W207" s="55"/>
      <c r="X207" s="58"/>
      <c r="Y207" s="58"/>
      <c r="Z207" s="58"/>
      <c r="AA207" s="58"/>
      <c r="AB207" s="58"/>
      <c r="AH207" s="1"/>
    </row>
    <row r="208" spans="1:34" ht="15.75" customHeight="1">
      <c r="A208" s="88" t="s">
        <v>17</v>
      </c>
      <c r="B208" s="18" t="str">
        <f t="shared" si="9"/>
        <v/>
      </c>
      <c r="C208" s="62" t="s">
        <v>17</v>
      </c>
      <c r="D208" s="1" t="s">
        <v>17</v>
      </c>
      <c r="E208" s="65" t="s">
        <v>17</v>
      </c>
      <c r="F208" s="65" t="s">
        <v>17</v>
      </c>
      <c r="G208" s="18" t="str">
        <f t="shared" si="10"/>
        <v/>
      </c>
      <c r="H208" s="66" t="s">
        <v>91</v>
      </c>
      <c r="I208" s="15" t="str">
        <f t="shared" si="11"/>
        <v xml:space="preserve"> </v>
      </c>
      <c r="J208" s="18" t="str">
        <f t="shared" si="12"/>
        <v xml:space="preserve"> </v>
      </c>
      <c r="L208" s="8">
        <v>96</v>
      </c>
      <c r="M208" s="67">
        <v>0</v>
      </c>
      <c r="N208" s="67">
        <v>0</v>
      </c>
      <c r="O208" s="20"/>
      <c r="P208" s="58"/>
      <c r="Q208" s="55"/>
      <c r="R208" s="55"/>
      <c r="S208" s="55"/>
      <c r="T208" s="55"/>
      <c r="U208" s="55"/>
      <c r="V208" s="55"/>
      <c r="W208" s="55"/>
      <c r="X208" s="58"/>
      <c r="Y208" s="58"/>
      <c r="Z208" s="58"/>
      <c r="AA208" s="58"/>
      <c r="AB208" s="58"/>
      <c r="AH208" s="1"/>
    </row>
    <row r="209" spans="1:34" ht="15.75" customHeight="1">
      <c r="A209" s="88" t="s">
        <v>17</v>
      </c>
      <c r="B209" s="18" t="str">
        <f t="shared" si="9"/>
        <v/>
      </c>
      <c r="C209" s="62" t="s">
        <v>17</v>
      </c>
      <c r="D209" s="1" t="s">
        <v>17</v>
      </c>
      <c r="E209" s="65" t="s">
        <v>17</v>
      </c>
      <c r="F209" s="65" t="s">
        <v>17</v>
      </c>
      <c r="G209" s="18" t="str">
        <f t="shared" si="10"/>
        <v/>
      </c>
      <c r="H209" s="66" t="s">
        <v>91</v>
      </c>
      <c r="I209" s="15" t="str">
        <f t="shared" si="11"/>
        <v xml:space="preserve"> </v>
      </c>
      <c r="J209" s="18" t="str">
        <f t="shared" si="12"/>
        <v xml:space="preserve"> </v>
      </c>
      <c r="L209" s="8">
        <v>97</v>
      </c>
      <c r="M209" s="67">
        <v>0</v>
      </c>
      <c r="N209" s="67">
        <v>0</v>
      </c>
      <c r="O209" s="20"/>
      <c r="P209" s="58"/>
      <c r="Q209" s="55"/>
      <c r="R209" s="55"/>
      <c r="S209" s="55"/>
      <c r="T209" s="55"/>
      <c r="U209" s="55"/>
      <c r="V209" s="55"/>
      <c r="W209" s="55"/>
      <c r="X209" s="58"/>
      <c r="Y209" s="58"/>
      <c r="Z209" s="58"/>
      <c r="AA209" s="58"/>
      <c r="AB209" s="58"/>
      <c r="AH209" s="1"/>
    </row>
    <row r="210" spans="1:34" ht="15.75" customHeight="1">
      <c r="A210" s="88" t="s">
        <v>17</v>
      </c>
      <c r="B210" s="18" t="str">
        <f t="shared" si="9"/>
        <v/>
      </c>
      <c r="C210" s="62" t="s">
        <v>17</v>
      </c>
      <c r="D210" s="1" t="s">
        <v>17</v>
      </c>
      <c r="E210" s="65" t="s">
        <v>17</v>
      </c>
      <c r="F210" s="65" t="s">
        <v>17</v>
      </c>
      <c r="G210" s="18" t="str">
        <f t="shared" si="10"/>
        <v/>
      </c>
      <c r="H210" s="66" t="s">
        <v>91</v>
      </c>
      <c r="I210" s="15" t="str">
        <f t="shared" si="11"/>
        <v xml:space="preserve"> </v>
      </c>
      <c r="J210" s="18" t="str">
        <f t="shared" si="12"/>
        <v xml:space="preserve"> </v>
      </c>
      <c r="L210" s="8">
        <v>98</v>
      </c>
      <c r="M210" s="67">
        <v>0</v>
      </c>
      <c r="N210" s="67">
        <v>0</v>
      </c>
      <c r="O210" s="20"/>
      <c r="P210" s="58"/>
      <c r="Q210" s="55"/>
      <c r="R210" s="55"/>
      <c r="S210" s="55"/>
      <c r="T210" s="55"/>
      <c r="U210" s="55"/>
      <c r="V210" s="55"/>
      <c r="W210" s="55"/>
      <c r="X210" s="58"/>
      <c r="Y210" s="58"/>
      <c r="Z210" s="58"/>
      <c r="AA210" s="58"/>
      <c r="AB210" s="58"/>
      <c r="AH210" s="1"/>
    </row>
    <row r="211" spans="1:34" ht="15.75" customHeight="1">
      <c r="A211" s="88" t="s">
        <v>17</v>
      </c>
      <c r="B211" s="18" t="str">
        <f t="shared" si="9"/>
        <v/>
      </c>
      <c r="C211" s="62" t="s">
        <v>17</v>
      </c>
      <c r="D211" s="1" t="s">
        <v>17</v>
      </c>
      <c r="E211" s="65" t="s">
        <v>17</v>
      </c>
      <c r="F211" s="65" t="s">
        <v>17</v>
      </c>
      <c r="G211" s="18" t="str">
        <f t="shared" si="10"/>
        <v/>
      </c>
      <c r="H211" s="66" t="s">
        <v>91</v>
      </c>
      <c r="I211" s="15" t="str">
        <f t="shared" si="11"/>
        <v xml:space="preserve"> </v>
      </c>
      <c r="J211" s="18" t="str">
        <f t="shared" si="12"/>
        <v xml:space="preserve"> </v>
      </c>
      <c r="L211" s="8">
        <v>99</v>
      </c>
      <c r="M211" s="67">
        <v>0</v>
      </c>
      <c r="N211" s="67">
        <v>0</v>
      </c>
      <c r="O211" s="20"/>
      <c r="P211" s="58"/>
      <c r="Q211" s="55"/>
      <c r="R211" s="55"/>
      <c r="S211" s="55"/>
      <c r="T211" s="55"/>
      <c r="U211" s="55"/>
      <c r="V211" s="55"/>
      <c r="W211" s="55"/>
      <c r="X211" s="58"/>
      <c r="Y211" s="58"/>
      <c r="Z211" s="58"/>
      <c r="AA211" s="58"/>
      <c r="AB211" s="58"/>
      <c r="AH211" s="1"/>
    </row>
    <row r="212" spans="1:34" ht="15.75" customHeight="1">
      <c r="A212" s="88" t="s">
        <v>17</v>
      </c>
      <c r="B212" s="18" t="str">
        <f t="shared" si="9"/>
        <v/>
      </c>
      <c r="C212" s="62" t="s">
        <v>17</v>
      </c>
      <c r="D212" s="1" t="s">
        <v>17</v>
      </c>
      <c r="E212" s="65" t="s">
        <v>17</v>
      </c>
      <c r="F212" s="65" t="s">
        <v>17</v>
      </c>
      <c r="G212" s="18" t="str">
        <f t="shared" si="10"/>
        <v/>
      </c>
      <c r="H212" s="66" t="s">
        <v>91</v>
      </c>
      <c r="I212" s="15" t="str">
        <f t="shared" si="11"/>
        <v xml:space="preserve"> </v>
      </c>
      <c r="J212" s="18" t="str">
        <f t="shared" si="12"/>
        <v xml:space="preserve"> </v>
      </c>
      <c r="L212" s="8">
        <v>100</v>
      </c>
      <c r="M212" s="67">
        <v>0</v>
      </c>
      <c r="N212" s="67">
        <v>0</v>
      </c>
      <c r="O212" s="20"/>
      <c r="P212" s="58"/>
      <c r="Q212" s="55"/>
      <c r="R212" s="55"/>
      <c r="S212" s="55"/>
      <c r="T212" s="55"/>
      <c r="U212" s="55"/>
      <c r="V212" s="55"/>
      <c r="W212" s="55"/>
      <c r="X212" s="58"/>
      <c r="Y212" s="58"/>
      <c r="Z212" s="58"/>
      <c r="AA212" s="58"/>
      <c r="AB212" s="58"/>
      <c r="AH212" s="1"/>
    </row>
    <row r="213" spans="1:34" ht="15.75" customHeight="1">
      <c r="A213" s="88" t="s">
        <v>17</v>
      </c>
      <c r="B213" s="18" t="str">
        <f t="shared" si="9"/>
        <v/>
      </c>
      <c r="C213" s="62" t="s">
        <v>17</v>
      </c>
      <c r="D213" s="1" t="s">
        <v>17</v>
      </c>
      <c r="E213" s="65" t="s">
        <v>17</v>
      </c>
      <c r="F213" s="65" t="s">
        <v>17</v>
      </c>
      <c r="G213" s="18" t="str">
        <f t="shared" si="10"/>
        <v/>
      </c>
      <c r="H213" s="66" t="s">
        <v>91</v>
      </c>
      <c r="I213" s="15" t="str">
        <f t="shared" si="11"/>
        <v xml:space="preserve"> </v>
      </c>
      <c r="J213" s="18" t="str">
        <f t="shared" si="12"/>
        <v xml:space="preserve"> </v>
      </c>
      <c r="L213" s="8">
        <v>101</v>
      </c>
      <c r="M213" s="67">
        <v>0</v>
      </c>
      <c r="N213" s="67">
        <v>0</v>
      </c>
      <c r="O213" s="20"/>
      <c r="P213" s="58"/>
      <c r="Q213" s="55"/>
      <c r="R213" s="55"/>
      <c r="S213" s="55"/>
      <c r="T213" s="55"/>
      <c r="U213" s="55"/>
      <c r="V213" s="55"/>
      <c r="W213" s="55"/>
      <c r="X213" s="58"/>
      <c r="Y213" s="58"/>
      <c r="Z213" s="58"/>
      <c r="AA213" s="58"/>
      <c r="AB213" s="58"/>
      <c r="AH213" s="1"/>
    </row>
    <row r="214" spans="1:34" ht="15.75" customHeight="1">
      <c r="A214" s="88" t="s">
        <v>17</v>
      </c>
      <c r="B214" s="18" t="str">
        <f t="shared" si="9"/>
        <v/>
      </c>
      <c r="C214" s="62" t="s">
        <v>17</v>
      </c>
      <c r="D214" s="1" t="s">
        <v>17</v>
      </c>
      <c r="E214" s="65" t="s">
        <v>17</v>
      </c>
      <c r="F214" s="65" t="s">
        <v>17</v>
      </c>
      <c r="G214" s="18" t="str">
        <f t="shared" si="10"/>
        <v/>
      </c>
      <c r="H214" s="66" t="s">
        <v>91</v>
      </c>
      <c r="I214" s="15" t="str">
        <f t="shared" si="11"/>
        <v xml:space="preserve"> </v>
      </c>
      <c r="J214" s="18" t="str">
        <f t="shared" si="12"/>
        <v xml:space="preserve"> </v>
      </c>
      <c r="L214" s="8">
        <v>102</v>
      </c>
      <c r="M214" s="67">
        <v>0</v>
      </c>
      <c r="N214" s="67">
        <v>0</v>
      </c>
      <c r="O214" s="20"/>
      <c r="P214" s="58"/>
      <c r="Q214" s="55"/>
      <c r="R214" s="55"/>
      <c r="S214" s="55"/>
      <c r="T214" s="55"/>
      <c r="U214" s="55"/>
      <c r="V214" s="55"/>
      <c r="W214" s="55"/>
      <c r="X214" s="58"/>
      <c r="Y214" s="58"/>
      <c r="Z214" s="58"/>
      <c r="AA214" s="58"/>
      <c r="AB214" s="58"/>
      <c r="AH214" s="1"/>
    </row>
    <row r="215" spans="1:34" ht="15.75" customHeight="1">
      <c r="A215" s="88" t="s">
        <v>17</v>
      </c>
      <c r="B215" s="18" t="str">
        <f t="shared" si="9"/>
        <v/>
      </c>
      <c r="C215" s="62" t="s">
        <v>17</v>
      </c>
      <c r="D215" s="1" t="s">
        <v>17</v>
      </c>
      <c r="E215" s="65" t="s">
        <v>17</v>
      </c>
      <c r="F215" s="65" t="s">
        <v>17</v>
      </c>
      <c r="G215" s="18" t="str">
        <f t="shared" si="10"/>
        <v/>
      </c>
      <c r="H215" s="66" t="s">
        <v>91</v>
      </c>
      <c r="I215" s="15" t="str">
        <f t="shared" si="11"/>
        <v xml:space="preserve"> </v>
      </c>
      <c r="J215" s="18" t="str">
        <f t="shared" si="12"/>
        <v xml:space="preserve"> </v>
      </c>
      <c r="L215" s="8">
        <v>103</v>
      </c>
      <c r="M215" s="67">
        <v>0</v>
      </c>
      <c r="N215" s="67">
        <v>0</v>
      </c>
      <c r="O215" s="20"/>
      <c r="P215" s="58"/>
      <c r="Q215" s="55"/>
      <c r="R215" s="55"/>
      <c r="S215" s="55"/>
      <c r="T215" s="55"/>
      <c r="U215" s="55"/>
      <c r="V215" s="55"/>
      <c r="W215" s="55"/>
      <c r="X215" s="58"/>
      <c r="Y215" s="58"/>
      <c r="Z215" s="58"/>
      <c r="AA215" s="58"/>
      <c r="AB215" s="58"/>
      <c r="AH215" s="1"/>
    </row>
    <row r="216" spans="1:34" ht="15.75" customHeight="1">
      <c r="A216" s="88" t="s">
        <v>17</v>
      </c>
      <c r="B216" s="18" t="str">
        <f t="shared" si="9"/>
        <v/>
      </c>
      <c r="C216" s="62" t="s">
        <v>17</v>
      </c>
      <c r="D216" s="1" t="s">
        <v>17</v>
      </c>
      <c r="E216" s="65" t="s">
        <v>17</v>
      </c>
      <c r="F216" s="65" t="s">
        <v>17</v>
      </c>
      <c r="G216" s="18" t="str">
        <f t="shared" si="10"/>
        <v/>
      </c>
      <c r="H216" s="66" t="s">
        <v>91</v>
      </c>
      <c r="I216" s="15" t="str">
        <f t="shared" si="11"/>
        <v xml:space="preserve"> </v>
      </c>
      <c r="J216" s="18" t="str">
        <f t="shared" si="12"/>
        <v xml:space="preserve"> </v>
      </c>
      <c r="L216" s="8">
        <v>104</v>
      </c>
      <c r="M216" s="67">
        <v>0</v>
      </c>
      <c r="N216" s="67">
        <v>0</v>
      </c>
      <c r="O216" s="20"/>
      <c r="P216" s="58"/>
      <c r="Q216" s="55"/>
      <c r="R216" s="55"/>
      <c r="S216" s="55"/>
      <c r="T216" s="55"/>
      <c r="U216" s="55"/>
      <c r="V216" s="55"/>
      <c r="W216" s="55"/>
      <c r="X216" s="58"/>
      <c r="Y216" s="58"/>
      <c r="Z216" s="58"/>
      <c r="AA216" s="58"/>
      <c r="AB216" s="58"/>
      <c r="AH216" s="1"/>
    </row>
    <row r="217" spans="1:34" ht="15.75" customHeight="1">
      <c r="A217" s="88" t="s">
        <v>17</v>
      </c>
      <c r="B217" s="18" t="str">
        <f t="shared" si="9"/>
        <v/>
      </c>
      <c r="C217" s="62" t="s">
        <v>17</v>
      </c>
      <c r="D217" s="1" t="s">
        <v>17</v>
      </c>
      <c r="E217" s="65" t="s">
        <v>17</v>
      </c>
      <c r="F217" s="65" t="s">
        <v>17</v>
      </c>
      <c r="G217" s="18" t="str">
        <f t="shared" si="10"/>
        <v/>
      </c>
      <c r="H217" s="66" t="s">
        <v>91</v>
      </c>
      <c r="I217" s="15" t="str">
        <f t="shared" si="11"/>
        <v xml:space="preserve"> </v>
      </c>
      <c r="J217" s="18" t="str">
        <f t="shared" si="12"/>
        <v xml:space="preserve"> </v>
      </c>
      <c r="L217" s="8">
        <v>105</v>
      </c>
      <c r="M217" s="67">
        <v>0</v>
      </c>
      <c r="N217" s="67">
        <v>0</v>
      </c>
      <c r="O217" s="20"/>
      <c r="P217" s="58"/>
      <c r="Q217" s="55"/>
      <c r="R217" s="55"/>
      <c r="S217" s="55"/>
      <c r="T217" s="55"/>
      <c r="U217" s="55"/>
      <c r="V217" s="55"/>
      <c r="W217" s="55"/>
      <c r="X217" s="58"/>
      <c r="Y217" s="58"/>
      <c r="Z217" s="58"/>
      <c r="AA217" s="58"/>
      <c r="AB217" s="58"/>
      <c r="AH217" s="1"/>
    </row>
    <row r="218" spans="1:34" ht="15.75" customHeight="1">
      <c r="A218" s="88" t="s">
        <v>17</v>
      </c>
      <c r="B218" s="18" t="str">
        <f t="shared" si="9"/>
        <v/>
      </c>
      <c r="C218" s="62" t="s">
        <v>17</v>
      </c>
      <c r="D218" s="1" t="s">
        <v>17</v>
      </c>
      <c r="E218" s="65" t="s">
        <v>17</v>
      </c>
      <c r="F218" s="65" t="s">
        <v>17</v>
      </c>
      <c r="G218" s="18" t="str">
        <f t="shared" si="10"/>
        <v/>
      </c>
      <c r="H218" s="66" t="s">
        <v>91</v>
      </c>
      <c r="I218" s="15" t="str">
        <f t="shared" si="11"/>
        <v xml:space="preserve"> </v>
      </c>
      <c r="J218" s="18" t="str">
        <f t="shared" si="12"/>
        <v xml:space="preserve"> </v>
      </c>
      <c r="L218" s="8">
        <v>106</v>
      </c>
      <c r="M218" s="67">
        <v>0</v>
      </c>
      <c r="N218" s="67">
        <v>0</v>
      </c>
      <c r="O218" s="20"/>
      <c r="P218" s="58"/>
      <c r="Q218" s="55"/>
      <c r="R218" s="55"/>
      <c r="S218" s="55"/>
      <c r="T218" s="55"/>
      <c r="U218" s="55"/>
      <c r="V218" s="55"/>
      <c r="W218" s="55"/>
      <c r="X218" s="58"/>
      <c r="Y218" s="58"/>
      <c r="Z218" s="58"/>
      <c r="AA218" s="58"/>
      <c r="AB218" s="58"/>
      <c r="AH218" s="1"/>
    </row>
    <row r="219" spans="1:34" ht="15.75" customHeight="1">
      <c r="A219" s="88" t="s">
        <v>17</v>
      </c>
      <c r="B219" s="18" t="str">
        <f t="shared" si="9"/>
        <v/>
      </c>
      <c r="C219" s="62" t="s">
        <v>17</v>
      </c>
      <c r="D219" s="1" t="s">
        <v>17</v>
      </c>
      <c r="E219" s="65" t="s">
        <v>17</v>
      </c>
      <c r="F219" s="65" t="s">
        <v>17</v>
      </c>
      <c r="G219" s="18" t="str">
        <f t="shared" si="10"/>
        <v/>
      </c>
      <c r="H219" s="66" t="s">
        <v>91</v>
      </c>
      <c r="I219" s="15" t="str">
        <f t="shared" si="11"/>
        <v xml:space="preserve"> </v>
      </c>
      <c r="J219" s="18" t="str">
        <f t="shared" si="12"/>
        <v xml:space="preserve"> </v>
      </c>
      <c r="L219" s="8">
        <v>107</v>
      </c>
      <c r="M219" s="67">
        <v>0</v>
      </c>
      <c r="N219" s="67">
        <v>0</v>
      </c>
      <c r="O219" s="20"/>
      <c r="P219" s="58"/>
      <c r="Q219" s="55"/>
      <c r="R219" s="55"/>
      <c r="S219" s="55"/>
      <c r="T219" s="55"/>
      <c r="U219" s="55"/>
      <c r="V219" s="55"/>
      <c r="W219" s="55"/>
      <c r="X219" s="58"/>
      <c r="Y219" s="58"/>
      <c r="Z219" s="58"/>
      <c r="AA219" s="58"/>
      <c r="AB219" s="58"/>
      <c r="AH219" s="1"/>
    </row>
    <row r="220" spans="1:34" ht="15.75" customHeight="1">
      <c r="A220" s="88" t="s">
        <v>17</v>
      </c>
      <c r="B220" s="18" t="str">
        <f t="shared" si="9"/>
        <v/>
      </c>
      <c r="C220" s="62" t="s">
        <v>17</v>
      </c>
      <c r="D220" s="1" t="s">
        <v>17</v>
      </c>
      <c r="E220" s="65" t="s">
        <v>17</v>
      </c>
      <c r="F220" s="65" t="s">
        <v>17</v>
      </c>
      <c r="G220" s="18" t="str">
        <f t="shared" si="10"/>
        <v/>
      </c>
      <c r="H220" s="66" t="s">
        <v>91</v>
      </c>
      <c r="I220" s="15" t="str">
        <f t="shared" si="11"/>
        <v xml:space="preserve"> </v>
      </c>
      <c r="J220" s="18" t="str">
        <f t="shared" si="12"/>
        <v xml:space="preserve"> </v>
      </c>
      <c r="L220" s="8">
        <v>108</v>
      </c>
      <c r="M220" s="67">
        <v>0</v>
      </c>
      <c r="N220" s="67">
        <v>0</v>
      </c>
      <c r="O220" s="20"/>
      <c r="P220" s="58"/>
      <c r="Q220" s="55"/>
      <c r="R220" s="55"/>
      <c r="S220" s="55"/>
      <c r="T220" s="55"/>
      <c r="U220" s="55"/>
      <c r="V220" s="55"/>
      <c r="W220" s="55"/>
      <c r="X220" s="58"/>
      <c r="Y220" s="58"/>
      <c r="Z220" s="58"/>
      <c r="AA220" s="58"/>
      <c r="AB220" s="58"/>
      <c r="AH220" s="1"/>
    </row>
    <row r="221" spans="1:34" ht="15.75" customHeight="1">
      <c r="A221" s="88" t="s">
        <v>17</v>
      </c>
      <c r="B221" s="18" t="str">
        <f t="shared" si="9"/>
        <v/>
      </c>
      <c r="C221" s="62" t="s">
        <v>17</v>
      </c>
      <c r="D221" s="1" t="s">
        <v>17</v>
      </c>
      <c r="E221" s="65" t="s">
        <v>17</v>
      </c>
      <c r="F221" s="65" t="s">
        <v>17</v>
      </c>
      <c r="G221" s="18" t="str">
        <f t="shared" si="10"/>
        <v/>
      </c>
      <c r="H221" s="66" t="s">
        <v>91</v>
      </c>
      <c r="I221" s="15" t="str">
        <f t="shared" si="11"/>
        <v xml:space="preserve"> </v>
      </c>
      <c r="J221" s="18" t="str">
        <f t="shared" si="12"/>
        <v xml:space="preserve"> </v>
      </c>
      <c r="L221" s="8">
        <v>109</v>
      </c>
      <c r="M221" s="67">
        <v>0</v>
      </c>
      <c r="N221" s="67">
        <v>0</v>
      </c>
      <c r="O221" s="20"/>
      <c r="P221" s="58"/>
      <c r="Q221" s="55"/>
      <c r="R221" s="55"/>
      <c r="S221" s="55"/>
      <c r="T221" s="55"/>
      <c r="U221" s="55"/>
      <c r="V221" s="55"/>
      <c r="W221" s="55"/>
      <c r="X221" s="58"/>
      <c r="Y221" s="58"/>
      <c r="Z221" s="58"/>
      <c r="AA221" s="58"/>
      <c r="AB221" s="58"/>
      <c r="AH221" s="1"/>
    </row>
    <row r="222" spans="1:34" ht="15.75" customHeight="1">
      <c r="A222" s="88" t="s">
        <v>17</v>
      </c>
      <c r="B222" s="18" t="str">
        <f t="shared" si="9"/>
        <v/>
      </c>
      <c r="C222" s="62" t="s">
        <v>17</v>
      </c>
      <c r="D222" s="1" t="s">
        <v>17</v>
      </c>
      <c r="E222" s="65" t="s">
        <v>17</v>
      </c>
      <c r="F222" s="65" t="s">
        <v>17</v>
      </c>
      <c r="G222" s="18" t="str">
        <f t="shared" si="10"/>
        <v/>
      </c>
      <c r="H222" s="66" t="s">
        <v>91</v>
      </c>
      <c r="I222" s="15" t="str">
        <f t="shared" si="11"/>
        <v xml:space="preserve"> </v>
      </c>
      <c r="J222" s="18" t="str">
        <f t="shared" si="12"/>
        <v xml:space="preserve"> </v>
      </c>
      <c r="L222" s="8">
        <v>110</v>
      </c>
      <c r="M222" s="67">
        <v>0</v>
      </c>
      <c r="N222" s="67">
        <v>0</v>
      </c>
      <c r="O222" s="20"/>
      <c r="P222" s="58"/>
      <c r="Q222" s="55"/>
      <c r="R222" s="55"/>
      <c r="S222" s="55"/>
      <c r="T222" s="55"/>
      <c r="U222" s="55"/>
      <c r="V222" s="55"/>
      <c r="W222" s="55"/>
      <c r="X222" s="58"/>
      <c r="Y222" s="58"/>
      <c r="Z222" s="58"/>
      <c r="AA222" s="58"/>
      <c r="AB222" s="58"/>
      <c r="AH222" s="1"/>
    </row>
    <row r="223" spans="1:34" ht="15.75" customHeight="1">
      <c r="J223" s="1"/>
      <c r="L223" s="8"/>
      <c r="M223" s="8"/>
      <c r="N223" s="8"/>
      <c r="O223" s="20"/>
      <c r="P223" s="58"/>
      <c r="Q223" s="55"/>
      <c r="R223" s="55"/>
      <c r="S223" s="55"/>
      <c r="T223" s="55"/>
      <c r="U223" s="55"/>
      <c r="V223" s="55"/>
      <c r="W223" s="55"/>
      <c r="X223" s="58"/>
      <c r="Y223" s="58"/>
      <c r="Z223" s="58"/>
      <c r="AA223" s="58"/>
      <c r="AB223" s="58"/>
      <c r="AH223" s="1"/>
    </row>
    <row r="224" spans="1:34" ht="15.75" customHeight="1">
      <c r="J224" s="1"/>
      <c r="L224" s="8"/>
      <c r="M224" s="8"/>
      <c r="N224" s="8"/>
      <c r="P224" s="58"/>
      <c r="Q224" s="55"/>
      <c r="R224" s="55"/>
      <c r="S224" s="55"/>
      <c r="T224" s="55"/>
      <c r="U224" s="55"/>
      <c r="V224" s="55"/>
      <c r="W224" s="55"/>
      <c r="X224" s="58"/>
      <c r="Y224" s="58"/>
      <c r="Z224" s="58"/>
      <c r="AA224" s="58"/>
      <c r="AB224" s="58"/>
      <c r="AH224" s="1"/>
    </row>
    <row r="225" spans="10:34" ht="15.75" customHeight="1">
      <c r="J225" s="1"/>
      <c r="P225" s="58"/>
      <c r="Q225" s="55"/>
      <c r="R225" s="55"/>
      <c r="S225" s="55"/>
      <c r="T225" s="55"/>
      <c r="U225" s="55"/>
      <c r="V225" s="55"/>
      <c r="W225" s="55"/>
      <c r="X225" s="58"/>
      <c r="Y225" s="58"/>
      <c r="Z225" s="58"/>
      <c r="AA225" s="58"/>
      <c r="AB225" s="58"/>
      <c r="AH225" s="1"/>
    </row>
    <row r="226" spans="10:34" ht="15.75" customHeight="1">
      <c r="J226" s="1"/>
      <c r="P226" s="58"/>
      <c r="Q226" s="55"/>
      <c r="R226" s="55"/>
      <c r="S226" s="55"/>
      <c r="T226" s="55"/>
      <c r="U226" s="55"/>
      <c r="V226" s="55"/>
      <c r="W226" s="55"/>
      <c r="X226" s="58"/>
      <c r="Y226" s="58"/>
      <c r="Z226" s="58"/>
      <c r="AA226" s="58"/>
      <c r="AB226" s="58"/>
      <c r="AH226" s="1"/>
    </row>
    <row r="227" spans="10:34">
      <c r="P227" s="58"/>
      <c r="Q227" s="55"/>
      <c r="R227" s="55"/>
      <c r="S227" s="55"/>
      <c r="T227" s="55"/>
      <c r="U227" s="55"/>
      <c r="V227" s="55"/>
      <c r="W227" s="55"/>
      <c r="X227" s="58"/>
      <c r="Y227" s="58"/>
      <c r="Z227" s="58"/>
      <c r="AA227" s="58"/>
      <c r="AB227" s="58"/>
    </row>
    <row r="228" spans="10:34">
      <c r="P228" s="58"/>
      <c r="Q228" s="55"/>
      <c r="R228" s="55"/>
      <c r="S228" s="55"/>
      <c r="T228" s="55"/>
      <c r="U228" s="55"/>
      <c r="V228" s="55"/>
      <c r="W228" s="55"/>
      <c r="X228" s="58"/>
      <c r="Y228" s="58"/>
      <c r="Z228" s="58"/>
      <c r="AA228" s="58"/>
      <c r="AB228" s="58"/>
    </row>
    <row r="229" spans="10:34">
      <c r="P229" s="58"/>
      <c r="Q229" s="55"/>
      <c r="R229" s="55"/>
      <c r="S229" s="55"/>
      <c r="T229" s="55"/>
      <c r="U229" s="55"/>
      <c r="V229" s="55"/>
      <c r="W229" s="55"/>
      <c r="X229" s="58"/>
      <c r="Y229" s="58"/>
      <c r="Z229" s="58"/>
      <c r="AA229" s="58"/>
      <c r="AB229" s="58"/>
    </row>
    <row r="230" spans="10:34">
      <c r="P230" s="58"/>
      <c r="Q230" s="55"/>
      <c r="R230" s="55"/>
      <c r="S230" s="55"/>
      <c r="T230" s="55"/>
      <c r="U230" s="55"/>
      <c r="V230" s="55"/>
      <c r="W230" s="55"/>
      <c r="X230" s="58"/>
      <c r="Y230" s="58"/>
      <c r="Z230" s="58"/>
      <c r="AA230" s="58"/>
      <c r="AB230" s="58"/>
    </row>
    <row r="231" spans="10:34">
      <c r="P231" s="58"/>
      <c r="Q231" s="55"/>
      <c r="R231" s="55"/>
      <c r="S231" s="55"/>
      <c r="T231" s="55"/>
      <c r="U231" s="55"/>
      <c r="V231" s="55"/>
      <c r="W231" s="55"/>
      <c r="X231" s="58"/>
      <c r="Y231" s="58"/>
      <c r="Z231" s="58"/>
      <c r="AA231" s="58"/>
      <c r="AB231" s="58"/>
    </row>
    <row r="232" spans="10:34">
      <c r="P232" s="58"/>
      <c r="Q232" s="55"/>
      <c r="R232" s="55"/>
      <c r="S232" s="55"/>
      <c r="T232" s="55"/>
      <c r="U232" s="55"/>
      <c r="V232" s="55"/>
      <c r="W232" s="55"/>
      <c r="X232" s="58"/>
      <c r="Y232" s="58"/>
      <c r="Z232" s="58"/>
      <c r="AA232" s="58"/>
      <c r="AB232" s="58"/>
    </row>
    <row r="233" spans="10:34">
      <c r="P233" s="58"/>
      <c r="Q233" s="55"/>
      <c r="R233" s="55"/>
      <c r="S233" s="55"/>
      <c r="T233" s="55"/>
      <c r="U233" s="55"/>
      <c r="V233" s="55"/>
      <c r="W233" s="55"/>
      <c r="X233" s="58"/>
      <c r="Y233" s="58"/>
      <c r="Z233" s="58"/>
      <c r="AA233" s="58"/>
      <c r="AB233" s="58"/>
    </row>
    <row r="234" spans="10:34">
      <c r="P234" s="58"/>
      <c r="Q234" s="55"/>
      <c r="R234" s="55"/>
      <c r="S234" s="55"/>
      <c r="T234" s="55"/>
      <c r="U234" s="55"/>
      <c r="V234" s="55"/>
      <c r="W234" s="55"/>
      <c r="X234" s="58"/>
      <c r="Y234" s="58"/>
      <c r="Z234" s="58"/>
      <c r="AA234" s="58"/>
      <c r="AB234" s="58"/>
    </row>
    <row r="235" spans="10:34">
      <c r="P235" s="58"/>
      <c r="Q235" s="55"/>
      <c r="R235" s="55"/>
      <c r="S235" s="55"/>
      <c r="T235" s="55"/>
      <c r="U235" s="55"/>
      <c r="V235" s="55"/>
      <c r="W235" s="55"/>
      <c r="X235" s="58"/>
      <c r="Y235" s="58"/>
      <c r="Z235" s="58"/>
      <c r="AA235" s="58"/>
      <c r="AB235" s="58"/>
    </row>
    <row r="236" spans="10:34">
      <c r="P236" s="58"/>
      <c r="Q236" s="55"/>
      <c r="R236" s="55"/>
      <c r="S236" s="55"/>
      <c r="T236" s="55"/>
      <c r="U236" s="55"/>
      <c r="V236" s="55"/>
      <c r="W236" s="55"/>
      <c r="X236" s="58"/>
      <c r="Y236" s="58"/>
      <c r="Z236" s="58"/>
      <c r="AA236" s="58"/>
      <c r="AB236" s="58"/>
    </row>
    <row r="237" spans="10:34">
      <c r="P237" s="58"/>
      <c r="Q237" s="55"/>
      <c r="R237" s="55"/>
      <c r="S237" s="55"/>
      <c r="T237" s="55"/>
      <c r="U237" s="55"/>
      <c r="V237" s="55"/>
      <c r="W237" s="55"/>
      <c r="X237" s="58"/>
      <c r="Y237" s="58"/>
      <c r="Z237" s="58"/>
      <c r="AA237" s="58"/>
      <c r="AB237" s="58"/>
    </row>
    <row r="40433" spans="4:34">
      <c r="O40433" s="1"/>
    </row>
    <row r="40434" spans="4:34">
      <c r="AH40434" s="1"/>
    </row>
    <row r="40436" spans="4:34">
      <c r="D40436" s="1">
        <v>1888</v>
      </c>
      <c r="J40436" s="1"/>
      <c r="K40436" s="1"/>
    </row>
  </sheetData>
  <mergeCells count="109">
    <mergeCell ref="P159:Q159"/>
    <mergeCell ref="W159:X159"/>
    <mergeCell ref="Q105:Q110"/>
    <mergeCell ref="AA105:AB105"/>
    <mergeCell ref="R106:R110"/>
    <mergeCell ref="S106:S110"/>
    <mergeCell ref="T106:T110"/>
    <mergeCell ref="U106:U110"/>
    <mergeCell ref="R105:S105"/>
    <mergeCell ref="T105:U105"/>
    <mergeCell ref="W105:W110"/>
    <mergeCell ref="X105:X110"/>
    <mergeCell ref="Y105:Z105"/>
    <mergeCell ref="Y106:Y110"/>
    <mergeCell ref="Z106:Z110"/>
    <mergeCell ref="AA106:AA110"/>
    <mergeCell ref="AB106:AB110"/>
    <mergeCell ref="B105:B112"/>
    <mergeCell ref="C105:C112"/>
    <mergeCell ref="D105:D112"/>
    <mergeCell ref="E105:E112"/>
    <mergeCell ref="F105:F112"/>
    <mergeCell ref="B41:D42"/>
    <mergeCell ref="E41:E42"/>
    <mergeCell ref="P75:Q75"/>
    <mergeCell ref="W75:X75"/>
    <mergeCell ref="D103:I103"/>
    <mergeCell ref="G105:G112"/>
    <mergeCell ref="H105:H112"/>
    <mergeCell ref="I105:I112"/>
    <mergeCell ref="J105:J112"/>
    <mergeCell ref="P105:P110"/>
    <mergeCell ref="B39:D40"/>
    <mergeCell ref="E39:E40"/>
    <mergeCell ref="Z22:Z26"/>
    <mergeCell ref="AA22:AA26"/>
    <mergeCell ref="AB22:AB26"/>
    <mergeCell ref="B26:J27"/>
    <mergeCell ref="B28:J29"/>
    <mergeCell ref="B30:J31"/>
    <mergeCell ref="B22:J23"/>
    <mergeCell ref="R22:R26"/>
    <mergeCell ref="S22:S26"/>
    <mergeCell ref="T22:T26"/>
    <mergeCell ref="U22:U26"/>
    <mergeCell ref="Y22:Y26"/>
    <mergeCell ref="F39:F40"/>
    <mergeCell ref="F35:F36"/>
    <mergeCell ref="B33:J34"/>
    <mergeCell ref="B35:D36"/>
    <mergeCell ref="E35:E36"/>
    <mergeCell ref="B37:D38"/>
    <mergeCell ref="E37:E38"/>
    <mergeCell ref="F37:F38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Y11:Z11"/>
    <mergeCell ref="AA11:AB1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D148:I148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B150:B157"/>
    <mergeCell ref="C150:C157"/>
    <mergeCell ref="D150:D157"/>
    <mergeCell ref="E150:E157"/>
    <mergeCell ref="F150:F157"/>
    <mergeCell ref="G150:G157"/>
    <mergeCell ref="H150:H157"/>
    <mergeCell ref="I150:I157"/>
    <mergeCell ref="J150:J157"/>
  </mergeCells>
  <conditionalFormatting sqref="C113:C149 C196:C222">
    <cfRule type="notContainsBlanks" dxfId="43" priority="6">
      <formula>LEN(TRIM(C113))&gt;0</formula>
    </cfRule>
  </conditionalFormatting>
  <conditionalFormatting sqref="B113:B149 D113:J147 D149:J149 J148 D196:J222 B196:B222">
    <cfRule type="expression" dxfId="42" priority="7">
      <formula>IF($C113=" ",FALSE,TRUE)</formula>
    </cfRule>
  </conditionalFormatting>
  <conditionalFormatting sqref="B113:B149 B158:B222">
    <cfRule type="expression" dxfId="41" priority="5">
      <formula>IF($C113=$L$9,TRUE,FALSE)</formula>
    </cfRule>
  </conditionalFormatting>
  <conditionalFormatting sqref="C158:C195">
    <cfRule type="notContainsBlanks" dxfId="40" priority="3">
      <formula>LEN(TRIM(C158))&gt;0</formula>
    </cfRule>
  </conditionalFormatting>
  <conditionalFormatting sqref="D158:J158 D159:G195 B158:B195 I159:J195">
    <cfRule type="expression" dxfId="39" priority="4">
      <formula>IF($C158=" ",FALSE,TRUE)</formula>
    </cfRule>
  </conditionalFormatting>
  <conditionalFormatting sqref="H159:H195">
    <cfRule type="expression" dxfId="38" priority="1">
      <formula>IF($C159=" ",FALSE,TRUE)</formula>
    </cfRule>
  </conditionalFormatting>
  <pageMargins left="0.7" right="0.7" top="0.75" bottom="0.75" header="0.3" footer="0.3"/>
  <pageSetup paperSize="9" scale="42" fitToHeight="0" orientation="portrait" horizontalDpi="4294967295" verticalDpi="4294967295" r:id="rId1"/>
  <rowBreaks count="1" manualBreakCount="1">
    <brk id="101" max="28" man="1"/>
  </rowBreaks>
  <colBreaks count="1" manualBreakCount="1">
    <brk id="14" max="202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codeName="Лист35">
    <tabColor rgb="FF92D050"/>
  </sheetPr>
  <dimension ref="A1:AL40416"/>
  <sheetViews>
    <sheetView view="pageBreakPreview" topLeftCell="E1" zoomScale="55" zoomScaleNormal="50" zoomScaleSheetLayoutView="55" workbookViewId="0">
      <selection activeCell="E1" sqref="E1:J3"/>
    </sheetView>
  </sheetViews>
  <sheetFormatPr defaultRowHeight="15.75"/>
  <cols>
    <col min="1" max="1" width="5.7109375" style="1" customWidth="1"/>
    <col min="2" max="2" width="9.7109375" style="1" customWidth="1"/>
    <col min="3" max="3" width="49.42578125" style="1" customWidth="1"/>
    <col min="4" max="4" width="33" style="1" customWidth="1"/>
    <col min="5" max="5" width="18.7109375" style="1" customWidth="1"/>
    <col min="6" max="6" width="19.140625" style="1" customWidth="1"/>
    <col min="7" max="7" width="10.85546875" style="1" customWidth="1"/>
    <col min="8" max="8" width="12" style="1" customWidth="1"/>
    <col min="9" max="9" width="12.5703125" style="1" customWidth="1"/>
    <col min="10" max="10" width="16.140625" customWidth="1"/>
    <col min="11" max="11" width="5.5703125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16" customWidth="1"/>
    <col min="16" max="16" width="9.5703125" style="16" customWidth="1"/>
    <col min="17" max="17" width="10" style="17" customWidth="1"/>
    <col min="18" max="18" width="13.5703125" style="17" customWidth="1"/>
    <col min="19" max="19" width="18.85546875" style="17" customWidth="1"/>
    <col min="20" max="20" width="13.5703125" style="17" customWidth="1"/>
    <col min="21" max="21" width="18.85546875" style="17" customWidth="1"/>
    <col min="22" max="22" width="9.42578125" style="17" customWidth="1"/>
    <col min="23" max="23" width="9.5703125" style="17" customWidth="1"/>
    <col min="24" max="24" width="10" style="16" customWidth="1"/>
    <col min="25" max="25" width="13.5703125" style="16" customWidth="1"/>
    <col min="26" max="26" width="18.85546875" style="16" customWidth="1"/>
    <col min="27" max="27" width="13.5703125" style="16" customWidth="1"/>
    <col min="28" max="28" width="18.85546875" style="16" customWidth="1"/>
    <col min="29" max="29" width="5.7109375" style="16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4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8" ht="74.25" customHeight="1">
      <c r="E1" s="165" t="s">
        <v>313</v>
      </c>
      <c r="F1" s="165"/>
      <c r="G1" s="165"/>
      <c r="H1" s="165"/>
      <c r="I1" s="165"/>
      <c r="J1" s="165"/>
      <c r="L1" s="2" t="s">
        <v>2</v>
      </c>
      <c r="M1" s="3"/>
      <c r="N1" s="64">
        <v>4</v>
      </c>
    </row>
    <row r="2" spans="1:38" ht="16.5" customHeight="1">
      <c r="D2" s="73"/>
      <c r="E2" s="165"/>
      <c r="F2" s="165"/>
      <c r="G2" s="165"/>
      <c r="H2" s="165"/>
      <c r="I2" s="165"/>
      <c r="J2" s="165"/>
      <c r="L2" s="59" t="str">
        <f ca="1">INDIRECT("лоты!C"&amp;SUM(N1,3))</f>
        <v>423м</v>
      </c>
      <c r="M2" s="5" t="s">
        <v>61</v>
      </c>
      <c r="N2" s="6"/>
      <c r="O2" s="19"/>
      <c r="P2" s="166" t="s">
        <v>23</v>
      </c>
      <c r="Q2" s="166"/>
      <c r="R2" s="166"/>
      <c r="S2" s="166"/>
      <c r="T2" s="166"/>
      <c r="U2" s="166"/>
      <c r="V2" s="166"/>
      <c r="W2" s="166"/>
      <c r="X2" s="166"/>
      <c r="Y2" s="166"/>
      <c r="Z2" s="166"/>
      <c r="AA2" s="166"/>
      <c r="AB2" s="166"/>
      <c r="AD2" s="8"/>
      <c r="AE2" s="8"/>
      <c r="AF2" s="8"/>
      <c r="AG2" s="8"/>
      <c r="AH2" s="9"/>
      <c r="AI2" s="8"/>
      <c r="AJ2" s="8"/>
      <c r="AK2" s="9"/>
      <c r="AL2" s="8"/>
    </row>
    <row r="3" spans="1:38" ht="15" customHeight="1">
      <c r="D3" s="73"/>
      <c r="E3" s="165"/>
      <c r="F3" s="165"/>
      <c r="G3" s="165"/>
      <c r="H3" s="165"/>
      <c r="I3" s="165"/>
      <c r="J3" s="165"/>
      <c r="L3" s="60" t="str">
        <f ca="1">IF(INDIRECT("лоты!d"&amp;SUM(N1,3))="","",INDIRECT("лоты!d"&amp;SUM(N1,3)))</f>
        <v/>
      </c>
      <c r="M3" s="1" t="s">
        <v>62</v>
      </c>
      <c r="N3" s="7"/>
      <c r="O3" s="19"/>
      <c r="AI3" s="8"/>
      <c r="AJ3" s="8"/>
      <c r="AK3" s="9"/>
      <c r="AL3" s="8"/>
    </row>
    <row r="4" spans="1:38" ht="15" customHeight="1">
      <c r="L4" s="5">
        <v>98</v>
      </c>
      <c r="M4" s="5" t="s">
        <v>3</v>
      </c>
      <c r="N4" s="6"/>
      <c r="O4" s="19"/>
      <c r="P4" s="167" t="s">
        <v>24</v>
      </c>
      <c r="Q4" s="167" t="s">
        <v>25</v>
      </c>
      <c r="R4" s="167" t="s">
        <v>26</v>
      </c>
      <c r="S4" s="167" t="s">
        <v>27</v>
      </c>
      <c r="T4" s="167" t="s">
        <v>28</v>
      </c>
      <c r="U4" s="167" t="s">
        <v>29</v>
      </c>
      <c r="V4" s="167" t="s">
        <v>30</v>
      </c>
      <c r="W4" s="167" t="s">
        <v>34</v>
      </c>
      <c r="X4" s="171" t="s">
        <v>49</v>
      </c>
      <c r="Y4" s="172" t="s">
        <v>31</v>
      </c>
      <c r="Z4" s="173"/>
      <c r="AA4" s="172" t="s">
        <v>32</v>
      </c>
      <c r="AB4" s="173"/>
      <c r="AI4" s="8"/>
      <c r="AJ4" s="8"/>
      <c r="AK4" s="9"/>
      <c r="AL4" s="8"/>
    </row>
    <row r="5" spans="1:38" ht="15" customHeight="1">
      <c r="B5" s="178" t="str">
        <f ca="1">"№ (ID) Маршрута: "&amp;VLOOKUP(L2,лоты!C:G,5,0)</f>
        <v>№ (ID) Маршрута: 423</v>
      </c>
      <c r="C5" s="178"/>
      <c r="D5" s="178"/>
      <c r="E5" s="178"/>
      <c r="F5" s="178"/>
      <c r="G5" s="178"/>
      <c r="H5" s="178"/>
      <c r="I5" s="178"/>
      <c r="J5" s="178"/>
      <c r="L5" s="10">
        <v>98</v>
      </c>
      <c r="M5" s="8" t="s">
        <v>4</v>
      </c>
      <c r="N5" s="7"/>
      <c r="O5" s="19"/>
      <c r="P5" s="168"/>
      <c r="Q5" s="168"/>
      <c r="R5" s="168"/>
      <c r="S5" s="168"/>
      <c r="T5" s="168"/>
      <c r="U5" s="168"/>
      <c r="V5" s="168"/>
      <c r="W5" s="168"/>
      <c r="X5" s="171"/>
      <c r="Y5" s="174"/>
      <c r="Z5" s="175"/>
      <c r="AA5" s="174"/>
      <c r="AB5" s="175"/>
      <c r="AI5" s="8"/>
      <c r="AJ5" s="8"/>
      <c r="AK5" s="9"/>
      <c r="AL5" s="8"/>
    </row>
    <row r="6" spans="1:38" ht="15.75" customHeight="1">
      <c r="B6" s="178"/>
      <c r="C6" s="178"/>
      <c r="D6" s="178"/>
      <c r="E6" s="178"/>
      <c r="F6" s="178"/>
      <c r="G6" s="178"/>
      <c r="H6" s="178"/>
      <c r="I6" s="178"/>
      <c r="J6" s="178"/>
      <c r="L6" s="63">
        <v>192</v>
      </c>
      <c r="M6" s="5" t="s">
        <v>6</v>
      </c>
      <c r="N6" s="5"/>
      <c r="P6" s="168"/>
      <c r="Q6" s="168"/>
      <c r="R6" s="168"/>
      <c r="S6" s="168"/>
      <c r="T6" s="168"/>
      <c r="U6" s="168"/>
      <c r="V6" s="168"/>
      <c r="W6" s="168"/>
      <c r="X6" s="171"/>
      <c r="Y6" s="174"/>
      <c r="Z6" s="175"/>
      <c r="AA6" s="174"/>
      <c r="AB6" s="175"/>
      <c r="AI6" s="8"/>
      <c r="AJ6" s="8"/>
      <c r="AK6" s="9"/>
      <c r="AL6" s="8"/>
    </row>
    <row r="7" spans="1:38" ht="15.75" customHeight="1">
      <c r="A7" s="40"/>
      <c r="L7" s="10">
        <v>193</v>
      </c>
      <c r="M7" s="8" t="s">
        <v>8</v>
      </c>
      <c r="N7" s="8"/>
      <c r="P7" s="169"/>
      <c r="Q7" s="169"/>
      <c r="R7" s="169"/>
      <c r="S7" s="169"/>
      <c r="T7" s="169"/>
      <c r="U7" s="169"/>
      <c r="V7" s="169"/>
      <c r="W7" s="169"/>
      <c r="X7" s="171"/>
      <c r="Y7" s="176"/>
      <c r="Z7" s="177"/>
      <c r="AA7" s="176"/>
      <c r="AB7" s="177"/>
      <c r="AI7" s="8"/>
      <c r="AJ7" s="8"/>
      <c r="AK7" s="9"/>
      <c r="AL7" s="8"/>
    </row>
    <row r="8" spans="1:38" ht="15.75" customHeight="1">
      <c r="A8" s="40"/>
      <c r="B8" s="178" t="s">
        <v>5</v>
      </c>
      <c r="C8" s="178"/>
      <c r="D8" s="178"/>
      <c r="E8" s="178"/>
      <c r="F8" s="178"/>
      <c r="G8" s="178"/>
      <c r="H8" s="178"/>
      <c r="I8" s="178"/>
      <c r="J8" s="178"/>
      <c r="L8" s="51">
        <v>1</v>
      </c>
      <c r="M8" s="5" t="s">
        <v>11</v>
      </c>
      <c r="N8" s="5"/>
      <c r="P8" s="25">
        <v>1</v>
      </c>
      <c r="Q8" s="56">
        <v>1</v>
      </c>
      <c r="R8" s="56">
        <v>1</v>
      </c>
      <c r="S8" s="56">
        <v>1</v>
      </c>
      <c r="T8" s="56">
        <v>1</v>
      </c>
      <c r="U8" s="56">
        <v>1</v>
      </c>
      <c r="V8" s="56">
        <v>0</v>
      </c>
      <c r="W8" s="56">
        <v>0</v>
      </c>
      <c r="X8" s="56">
        <v>0</v>
      </c>
      <c r="Y8" s="179" t="s">
        <v>42</v>
      </c>
      <c r="Z8" s="179"/>
      <c r="AA8" s="179" t="s">
        <v>43</v>
      </c>
      <c r="AB8" s="179"/>
      <c r="AD8" s="8"/>
      <c r="AE8" s="8"/>
      <c r="AF8" s="8"/>
      <c r="AG8" s="8"/>
      <c r="AH8" s="9"/>
      <c r="AI8" s="8"/>
      <c r="AJ8" s="8"/>
      <c r="AK8" s="9"/>
      <c r="AL8" s="8"/>
    </row>
    <row r="9" spans="1:38" ht="15.75" customHeight="1">
      <c r="A9" s="40"/>
      <c r="B9" s="178"/>
      <c r="C9" s="178"/>
      <c r="D9" s="178"/>
      <c r="E9" s="178"/>
      <c r="F9" s="178"/>
      <c r="G9" s="178"/>
      <c r="H9" s="178"/>
      <c r="I9" s="178"/>
      <c r="J9" s="178"/>
      <c r="L9" s="51" t="s">
        <v>52</v>
      </c>
      <c r="M9" s="5" t="s">
        <v>60</v>
      </c>
      <c r="N9" s="5"/>
      <c r="P9" s="25">
        <v>2</v>
      </c>
      <c r="Q9" s="56">
        <v>0</v>
      </c>
      <c r="R9" s="56">
        <v>0</v>
      </c>
      <c r="S9" s="56">
        <v>0</v>
      </c>
      <c r="T9" s="56">
        <v>0</v>
      </c>
      <c r="U9" s="56">
        <v>0</v>
      </c>
      <c r="V9" s="56">
        <v>1</v>
      </c>
      <c r="W9" s="56">
        <v>1</v>
      </c>
      <c r="X9" s="56">
        <v>1</v>
      </c>
      <c r="Y9" s="179" t="s">
        <v>42</v>
      </c>
      <c r="Z9" s="179"/>
      <c r="AA9" s="179" t="s">
        <v>43</v>
      </c>
      <c r="AB9" s="179"/>
      <c r="AD9" s="8"/>
      <c r="AE9" s="8"/>
      <c r="AF9" s="8"/>
      <c r="AG9" s="8"/>
      <c r="AH9" s="9"/>
      <c r="AI9" s="8"/>
      <c r="AJ9" s="8"/>
      <c r="AK9" s="9"/>
      <c r="AL9" s="8"/>
    </row>
    <row r="10" spans="1:38" ht="15.75" customHeight="1">
      <c r="A10" s="40"/>
      <c r="B10" s="180" t="s">
        <v>7</v>
      </c>
      <c r="C10" s="180"/>
      <c r="D10" s="180"/>
      <c r="E10" s="180"/>
      <c r="F10" s="180"/>
      <c r="G10" s="180"/>
      <c r="H10" s="180"/>
      <c r="I10" s="180"/>
      <c r="J10" s="180"/>
      <c r="L10" s="52" t="str">
        <f ca="1">INDIRECT("лоты!e"&amp;SUM(N1,3))</f>
        <v>423м</v>
      </c>
      <c r="M10" s="5" t="s">
        <v>63</v>
      </c>
      <c r="N10" s="5"/>
      <c r="P10" s="25">
        <v>3</v>
      </c>
      <c r="Q10" s="56">
        <v>1</v>
      </c>
      <c r="R10" s="56">
        <v>1</v>
      </c>
      <c r="S10" s="56">
        <v>1</v>
      </c>
      <c r="T10" s="56">
        <v>1</v>
      </c>
      <c r="U10" s="56">
        <v>1</v>
      </c>
      <c r="V10" s="56">
        <v>0</v>
      </c>
      <c r="W10" s="56">
        <v>0</v>
      </c>
      <c r="X10" s="56">
        <v>0</v>
      </c>
      <c r="Y10" s="179" t="s">
        <v>50</v>
      </c>
      <c r="Z10" s="179"/>
      <c r="AA10" s="179" t="s">
        <v>44</v>
      </c>
      <c r="AB10" s="179"/>
      <c r="AD10" s="8"/>
      <c r="AE10" s="8"/>
      <c r="AF10" s="8"/>
      <c r="AG10" s="8"/>
      <c r="AH10" s="9"/>
      <c r="AI10" s="8"/>
      <c r="AJ10" s="8"/>
      <c r="AK10" s="9"/>
      <c r="AL10" s="8"/>
    </row>
    <row r="11" spans="1:38" ht="15.75" customHeight="1">
      <c r="A11" s="40"/>
      <c r="B11" s="180"/>
      <c r="C11" s="180"/>
      <c r="D11" s="180"/>
      <c r="E11" s="180"/>
      <c r="F11" s="180"/>
      <c r="G11" s="180"/>
      <c r="H11" s="180"/>
      <c r="I11" s="180"/>
      <c r="J11" s="180"/>
      <c r="L11" s="10" t="str">
        <f>INDEX(C93:C202,MATCH(L9,C93:C202,0)-1)</f>
        <v>Метро "Ул. 1905 года"</v>
      </c>
      <c r="M11" s="53" t="s">
        <v>64</v>
      </c>
      <c r="N11" s="10"/>
      <c r="O11" s="50"/>
      <c r="P11" s="25">
        <v>4</v>
      </c>
      <c r="Q11" s="56">
        <v>0</v>
      </c>
      <c r="R11" s="56">
        <v>0</v>
      </c>
      <c r="S11" s="56">
        <v>0</v>
      </c>
      <c r="T11" s="56">
        <v>0</v>
      </c>
      <c r="U11" s="56">
        <v>0</v>
      </c>
      <c r="V11" s="56">
        <v>1</v>
      </c>
      <c r="W11" s="56">
        <v>1</v>
      </c>
      <c r="X11" s="56">
        <v>1</v>
      </c>
      <c r="Y11" s="179" t="s">
        <v>50</v>
      </c>
      <c r="Z11" s="179"/>
      <c r="AA11" s="179" t="s">
        <v>44</v>
      </c>
      <c r="AB11" s="179"/>
      <c r="AD11" s="8"/>
      <c r="AE11" s="8"/>
      <c r="AF11" s="8"/>
      <c r="AG11" s="8"/>
      <c r="AH11" s="9"/>
      <c r="AI11" s="8"/>
      <c r="AJ11" s="8"/>
      <c r="AK11" s="9"/>
      <c r="AL11" s="8"/>
    </row>
    <row r="12" spans="1:38" ht="15.75" customHeight="1">
      <c r="A12" s="40"/>
      <c r="L12" s="53"/>
      <c r="M12" s="10"/>
      <c r="N12" s="10"/>
      <c r="O12" s="50"/>
      <c r="P12" s="23"/>
      <c r="Q12" s="24"/>
      <c r="R12" s="24"/>
      <c r="S12" s="24"/>
      <c r="T12" s="24"/>
      <c r="U12" s="24"/>
      <c r="V12" s="24"/>
      <c r="W12" s="24"/>
      <c r="X12" s="23"/>
      <c r="Y12" s="23"/>
      <c r="Z12" s="23"/>
      <c r="AA12" s="23"/>
      <c r="AB12" s="23"/>
      <c r="AD12" s="8"/>
      <c r="AE12" s="8"/>
      <c r="AF12" s="8"/>
      <c r="AG12" s="8"/>
      <c r="AH12" s="9"/>
      <c r="AI12" s="8"/>
      <c r="AJ12" s="8"/>
      <c r="AK12" s="9"/>
      <c r="AL12" s="8"/>
    </row>
    <row r="13" spans="1:38" ht="15.75" customHeight="1">
      <c r="A13" s="40"/>
      <c r="M13" s="10"/>
      <c r="N13" s="10"/>
      <c r="O13" s="50"/>
      <c r="P13" s="170" t="s">
        <v>35</v>
      </c>
      <c r="Q13" s="170"/>
      <c r="R13" s="170"/>
      <c r="S13" s="170"/>
      <c r="T13" s="170"/>
      <c r="U13" s="170"/>
      <c r="V13" s="170"/>
      <c r="W13" s="170"/>
      <c r="X13" s="170"/>
      <c r="Y13" s="170"/>
      <c r="Z13" s="170"/>
      <c r="AA13" s="170"/>
      <c r="AB13" s="170"/>
      <c r="AC13" s="34"/>
      <c r="AD13" s="8"/>
      <c r="AE13" s="8"/>
      <c r="AF13" s="8"/>
      <c r="AG13" s="8"/>
      <c r="AH13" s="9"/>
      <c r="AI13" s="8"/>
      <c r="AJ13" s="8"/>
      <c r="AK13" s="9"/>
      <c r="AL13" s="8"/>
    </row>
    <row r="14" spans="1:38" ht="15.75" customHeight="1">
      <c r="A14" s="40"/>
      <c r="B14" s="178" t="s">
        <v>9</v>
      </c>
      <c r="C14" s="178"/>
      <c r="D14" s="178"/>
      <c r="E14" s="178"/>
      <c r="F14" s="178"/>
      <c r="G14" s="178"/>
      <c r="H14" s="178"/>
      <c r="I14" s="178"/>
      <c r="J14" s="178"/>
      <c r="L14" s="53"/>
      <c r="M14" s="10"/>
      <c r="N14" s="10"/>
      <c r="O14" s="50"/>
      <c r="P14" s="23"/>
      <c r="Q14" s="24"/>
      <c r="R14" s="24"/>
      <c r="S14" s="24"/>
      <c r="T14" s="24"/>
      <c r="U14" s="24"/>
      <c r="V14" s="24"/>
      <c r="W14" s="24"/>
      <c r="X14" s="23"/>
      <c r="Y14" s="23"/>
      <c r="Z14" s="23"/>
      <c r="AA14" s="23"/>
      <c r="AB14" s="23"/>
      <c r="AD14" s="8"/>
      <c r="AE14" s="8"/>
      <c r="AF14" s="8"/>
      <c r="AG14" s="8"/>
      <c r="AH14" s="9"/>
      <c r="AI14" s="8"/>
      <c r="AJ14" s="8"/>
      <c r="AK14" s="9"/>
      <c r="AL14" s="8"/>
    </row>
    <row r="15" spans="1:38" ht="15.75" customHeight="1">
      <c r="A15" s="40"/>
      <c r="B15" s="178"/>
      <c r="C15" s="178"/>
      <c r="D15" s="178"/>
      <c r="E15" s="178"/>
      <c r="F15" s="178"/>
      <c r="G15" s="178"/>
      <c r="H15" s="178"/>
      <c r="I15" s="178"/>
      <c r="J15" s="178"/>
      <c r="L15" s="53"/>
      <c r="M15" s="10"/>
      <c r="N15" s="10"/>
      <c r="O15" s="50"/>
      <c r="P15" s="181" t="s">
        <v>24</v>
      </c>
      <c r="Q15" s="181"/>
      <c r="R15" s="181"/>
      <c r="S15" s="181"/>
      <c r="T15" s="171" t="s">
        <v>36</v>
      </c>
      <c r="U15" s="171"/>
      <c r="V15" s="171"/>
      <c r="W15" s="171" t="s">
        <v>37</v>
      </c>
      <c r="X15" s="171"/>
      <c r="Y15" s="171"/>
      <c r="Z15" s="171" t="s">
        <v>38</v>
      </c>
      <c r="AA15" s="171"/>
      <c r="AB15" s="171"/>
      <c r="AD15" s="8"/>
      <c r="AE15" s="8"/>
      <c r="AF15" s="8"/>
      <c r="AG15" s="8"/>
      <c r="AH15" s="9"/>
      <c r="AI15" s="8"/>
      <c r="AJ15" s="8"/>
      <c r="AK15" s="9"/>
      <c r="AL15" s="8"/>
    </row>
    <row r="16" spans="1:38" ht="15.75" customHeight="1">
      <c r="A16" s="40"/>
      <c r="B16" s="180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МВ</v>
      </c>
      <c r="C16" s="180"/>
      <c r="D16" s="180"/>
      <c r="E16" s="180"/>
      <c r="F16" s="180"/>
      <c r="G16" s="180"/>
      <c r="H16" s="180"/>
      <c r="I16" s="180"/>
      <c r="J16" s="180"/>
      <c r="L16" s="53"/>
      <c r="M16" s="10"/>
      <c r="N16" s="10"/>
      <c r="O16" s="50"/>
      <c r="P16" s="181"/>
      <c r="Q16" s="181"/>
      <c r="R16" s="181"/>
      <c r="S16" s="181"/>
      <c r="T16" s="171"/>
      <c r="U16" s="171"/>
      <c r="V16" s="171"/>
      <c r="W16" s="171"/>
      <c r="X16" s="171"/>
      <c r="Y16" s="171"/>
      <c r="Z16" s="171"/>
      <c r="AA16" s="171"/>
      <c r="AB16" s="171"/>
      <c r="AD16" s="12"/>
      <c r="AE16" s="11"/>
      <c r="AF16" s="12"/>
      <c r="AG16" s="8"/>
      <c r="AH16" s="13"/>
      <c r="AI16" s="8"/>
      <c r="AJ16" s="13"/>
      <c r="AK16" s="8"/>
      <c r="AL16" s="8"/>
    </row>
    <row r="17" spans="1:38" ht="15.75" customHeight="1">
      <c r="A17" s="40"/>
      <c r="B17" s="180"/>
      <c r="C17" s="180"/>
      <c r="D17" s="180"/>
      <c r="E17" s="180"/>
      <c r="F17" s="180"/>
      <c r="G17" s="180"/>
      <c r="H17" s="180"/>
      <c r="I17" s="180"/>
      <c r="J17" s="180"/>
      <c r="L17" s="10"/>
      <c r="M17" s="10"/>
      <c r="N17" s="10"/>
      <c r="O17" s="50"/>
      <c r="P17" s="181" t="s">
        <v>39</v>
      </c>
      <c r="Q17" s="181"/>
      <c r="R17" s="181"/>
      <c r="S17" s="181"/>
      <c r="T17" s="171" t="s">
        <v>33</v>
      </c>
      <c r="U17" s="171"/>
      <c r="V17" s="171"/>
      <c r="W17" s="171" t="s">
        <v>40</v>
      </c>
      <c r="X17" s="171"/>
      <c r="Y17" s="171"/>
      <c r="Z17" s="171" t="s">
        <v>39</v>
      </c>
      <c r="AA17" s="171"/>
      <c r="AB17" s="171"/>
      <c r="AD17" s="12"/>
      <c r="AE17" s="11"/>
      <c r="AF17" s="12"/>
      <c r="AG17" s="8"/>
      <c r="AH17" s="13"/>
      <c r="AI17" s="8"/>
      <c r="AJ17" s="13"/>
      <c r="AK17" s="8"/>
      <c r="AL17" s="8"/>
    </row>
    <row r="18" spans="1:38" ht="15.75" customHeight="1">
      <c r="A18" s="40"/>
      <c r="L18" s="10"/>
      <c r="M18" s="10"/>
      <c r="N18" s="10"/>
      <c r="O18" s="50"/>
      <c r="P18" s="23"/>
      <c r="Q18" s="24"/>
      <c r="R18" s="24"/>
      <c r="S18" s="24"/>
      <c r="T18" s="24"/>
      <c r="U18" s="24"/>
      <c r="V18" s="24"/>
      <c r="W18" s="24"/>
      <c r="X18" s="23"/>
      <c r="Y18" s="23"/>
      <c r="Z18" s="23"/>
      <c r="AA18" s="23"/>
      <c r="AB18" s="23"/>
      <c r="AD18" s="12"/>
      <c r="AE18" s="11"/>
      <c r="AF18" s="12"/>
      <c r="AG18" s="8"/>
      <c r="AH18" s="13"/>
      <c r="AI18" s="8"/>
      <c r="AJ18" s="13"/>
      <c r="AK18" s="8"/>
      <c r="AL18" s="8"/>
    </row>
    <row r="19" spans="1:38" ht="15.75" customHeight="1">
      <c r="A19" s="40"/>
      <c r="B19" s="178" t="s">
        <v>18</v>
      </c>
      <c r="C19" s="178"/>
      <c r="D19" s="178"/>
      <c r="E19" s="178"/>
      <c r="F19" s="178"/>
      <c r="G19" s="178"/>
      <c r="H19" s="178"/>
      <c r="I19" s="178"/>
      <c r="J19" s="178"/>
      <c r="L19" s="10"/>
      <c r="M19" s="10"/>
      <c r="N19" s="10"/>
      <c r="O19" s="50"/>
      <c r="P19" s="182" t="s">
        <v>41</v>
      </c>
      <c r="Q19" s="182"/>
      <c r="R19" s="182"/>
      <c r="S19" s="182"/>
      <c r="T19" s="182"/>
      <c r="U19" s="182"/>
      <c r="V19" s="182"/>
      <c r="W19" s="182"/>
      <c r="X19" s="182"/>
      <c r="Y19" s="182"/>
      <c r="Z19" s="182"/>
      <c r="AA19" s="182"/>
      <c r="AB19" s="182"/>
      <c r="AD19" s="12"/>
      <c r="AE19" s="11"/>
      <c r="AF19" s="12"/>
      <c r="AG19" s="8"/>
      <c r="AH19" s="13"/>
      <c r="AI19" s="8"/>
      <c r="AJ19" s="13"/>
      <c r="AK19" s="8"/>
      <c r="AL19" s="8"/>
    </row>
    <row r="20" spans="1:38" ht="15.75" customHeight="1">
      <c r="A20" s="40"/>
      <c r="B20" s="178"/>
      <c r="C20" s="178"/>
      <c r="D20" s="178"/>
      <c r="E20" s="178"/>
      <c r="F20" s="178"/>
      <c r="G20" s="178"/>
      <c r="H20" s="178"/>
      <c r="I20" s="178"/>
      <c r="J20" s="178"/>
      <c r="L20" s="10"/>
      <c r="M20" s="10"/>
      <c r="N20" s="10"/>
      <c r="O20" s="50"/>
      <c r="P20" s="23"/>
      <c r="Q20" s="24"/>
      <c r="R20" s="24"/>
      <c r="S20" s="24"/>
      <c r="T20" s="24"/>
      <c r="U20" s="24"/>
      <c r="V20" s="24"/>
      <c r="W20" s="24"/>
      <c r="X20" s="23"/>
      <c r="Y20" s="23"/>
      <c r="Z20" s="23"/>
      <c r="AA20" s="23"/>
      <c r="AB20" s="23"/>
      <c r="AD20" s="12"/>
      <c r="AE20" s="11"/>
      <c r="AF20" s="12"/>
      <c r="AG20" s="8"/>
      <c r="AH20" s="13"/>
      <c r="AI20" s="8"/>
      <c r="AJ20" s="13"/>
      <c r="AK20" s="8"/>
      <c r="AL20" s="8"/>
    </row>
    <row r="21" spans="1:38" ht="15.75" customHeight="1">
      <c r="A21" s="40"/>
      <c r="P21" s="183" t="s">
        <v>24</v>
      </c>
      <c r="Q21" s="183" t="s">
        <v>10</v>
      </c>
      <c r="R21" s="186" t="s">
        <v>46</v>
      </c>
      <c r="S21" s="187"/>
      <c r="T21" s="186" t="s">
        <v>47</v>
      </c>
      <c r="U21" s="187"/>
      <c r="V21" s="47"/>
      <c r="W21" s="183" t="s">
        <v>24</v>
      </c>
      <c r="X21" s="183" t="s">
        <v>10</v>
      </c>
      <c r="Y21" s="186" t="s">
        <v>46</v>
      </c>
      <c r="Z21" s="187"/>
      <c r="AA21" s="186" t="s">
        <v>47</v>
      </c>
      <c r="AB21" s="187"/>
      <c r="AD21" s="12"/>
      <c r="AE21" s="11"/>
      <c r="AF21" s="12"/>
      <c r="AG21" s="8"/>
      <c r="AH21" s="13"/>
      <c r="AI21" s="8"/>
      <c r="AJ21" s="13"/>
      <c r="AK21" s="8"/>
      <c r="AL21" s="8"/>
    </row>
    <row r="22" spans="1:38" ht="15.75" customHeight="1">
      <c r="A22" s="40"/>
      <c r="B22" s="180" t="str">
        <f ca="1">"Минимальное количество транспортных средств:  "&amp;ROUND(VLOOKUP(L2,лоты!C:H,6,0),0)&amp;"  ед."</f>
        <v>Минимальное количество транспортных средств:  2  ед.</v>
      </c>
      <c r="C22" s="180"/>
      <c r="D22" s="180"/>
      <c r="E22" s="180"/>
      <c r="F22" s="180"/>
      <c r="G22" s="180"/>
      <c r="H22" s="180"/>
      <c r="I22" s="180"/>
      <c r="J22" s="180"/>
      <c r="P22" s="184"/>
      <c r="Q22" s="184"/>
      <c r="R22" s="183" t="s">
        <v>68</v>
      </c>
      <c r="S22" s="183" t="s">
        <v>69</v>
      </c>
      <c r="T22" s="183" t="s">
        <v>68</v>
      </c>
      <c r="U22" s="183" t="s">
        <v>69</v>
      </c>
      <c r="V22" s="47"/>
      <c r="W22" s="184"/>
      <c r="X22" s="184"/>
      <c r="Y22" s="183" t="s">
        <v>68</v>
      </c>
      <c r="Z22" s="183" t="s">
        <v>69</v>
      </c>
      <c r="AA22" s="183" t="s">
        <v>68</v>
      </c>
      <c r="AB22" s="183" t="s">
        <v>69</v>
      </c>
      <c r="AD22" s="12"/>
      <c r="AE22" s="11"/>
      <c r="AF22" s="12"/>
      <c r="AG22" s="8"/>
      <c r="AH22" s="13"/>
      <c r="AI22" s="8"/>
      <c r="AJ22" s="13"/>
      <c r="AK22" s="8"/>
      <c r="AL22" s="8"/>
    </row>
    <row r="23" spans="1:38" ht="15.75" customHeight="1">
      <c r="A23" s="40"/>
      <c r="B23" s="180"/>
      <c r="C23" s="180"/>
      <c r="D23" s="180"/>
      <c r="E23" s="180"/>
      <c r="F23" s="180"/>
      <c r="G23" s="180"/>
      <c r="H23" s="180"/>
      <c r="I23" s="180"/>
      <c r="J23" s="180"/>
      <c r="P23" s="184"/>
      <c r="Q23" s="184"/>
      <c r="R23" s="184"/>
      <c r="S23" s="184"/>
      <c r="T23" s="184"/>
      <c r="U23" s="184"/>
      <c r="V23" s="47"/>
      <c r="W23" s="184"/>
      <c r="X23" s="184"/>
      <c r="Y23" s="184"/>
      <c r="Z23" s="184"/>
      <c r="AA23" s="184"/>
      <c r="AB23" s="184"/>
      <c r="AD23" s="12"/>
      <c r="AE23" s="11"/>
      <c r="AF23" s="12"/>
      <c r="AG23" s="8"/>
      <c r="AH23" s="13"/>
      <c r="AI23" s="8"/>
      <c r="AJ23" s="13"/>
      <c r="AK23" s="8"/>
      <c r="AL23" s="8"/>
    </row>
    <row r="24" spans="1:38" ht="15.75" customHeight="1">
      <c r="A24" s="40"/>
      <c r="P24" s="184"/>
      <c r="Q24" s="184"/>
      <c r="R24" s="184"/>
      <c r="S24" s="184"/>
      <c r="T24" s="184"/>
      <c r="U24" s="184"/>
      <c r="V24" s="47"/>
      <c r="W24" s="184"/>
      <c r="X24" s="184"/>
      <c r="Y24" s="184"/>
      <c r="Z24" s="184"/>
      <c r="AA24" s="184"/>
      <c r="AB24" s="184"/>
      <c r="AD24" s="12"/>
      <c r="AE24" s="11"/>
      <c r="AF24" s="12"/>
      <c r="AG24" s="8"/>
      <c r="AH24" s="13"/>
      <c r="AI24" s="8"/>
      <c r="AJ24" s="13"/>
      <c r="AK24" s="8"/>
      <c r="AL24" s="8"/>
    </row>
    <row r="25" spans="1:38" ht="15.75" customHeight="1">
      <c r="A25" s="40"/>
      <c r="P25" s="184"/>
      <c r="Q25" s="184"/>
      <c r="R25" s="184"/>
      <c r="S25" s="184"/>
      <c r="T25" s="184"/>
      <c r="U25" s="184"/>
      <c r="V25" s="47"/>
      <c r="W25" s="184"/>
      <c r="X25" s="184"/>
      <c r="Y25" s="184"/>
      <c r="Z25" s="184"/>
      <c r="AA25" s="184"/>
      <c r="AB25" s="184"/>
      <c r="AD25" s="12"/>
      <c r="AE25" s="11"/>
      <c r="AF25" s="12"/>
      <c r="AG25" s="8"/>
      <c r="AH25" s="13"/>
      <c r="AI25" s="8"/>
      <c r="AJ25" s="13"/>
      <c r="AK25" s="8"/>
      <c r="AL25" s="8"/>
    </row>
    <row r="26" spans="1:38" ht="15.75" customHeight="1">
      <c r="A26" s="40"/>
      <c r="B26" s="180" t="s">
        <v>53</v>
      </c>
      <c r="C26" s="180"/>
      <c r="D26" s="180"/>
      <c r="E26" s="180"/>
      <c r="F26" s="180"/>
      <c r="G26" s="180"/>
      <c r="H26" s="180"/>
      <c r="I26" s="180"/>
      <c r="J26" s="180"/>
      <c r="P26" s="185"/>
      <c r="Q26" s="185"/>
      <c r="R26" s="185"/>
      <c r="S26" s="185"/>
      <c r="T26" s="185"/>
      <c r="U26" s="185"/>
      <c r="V26" s="57"/>
      <c r="W26" s="185"/>
      <c r="X26" s="185"/>
      <c r="Y26" s="185"/>
      <c r="Z26" s="185"/>
      <c r="AA26" s="185"/>
      <c r="AB26" s="185"/>
      <c r="AC26" s="34"/>
      <c r="AD26" s="12"/>
      <c r="AE26" s="11"/>
      <c r="AF26" s="12"/>
      <c r="AG26" s="8"/>
      <c r="AH26" s="13"/>
      <c r="AI26" s="8"/>
      <c r="AJ26" s="13"/>
      <c r="AK26" s="8"/>
      <c r="AL26" s="8"/>
    </row>
    <row r="27" spans="1:38" ht="15.75" customHeight="1">
      <c r="A27" s="40"/>
      <c r="B27" s="180"/>
      <c r="C27" s="180"/>
      <c r="D27" s="180"/>
      <c r="E27" s="180"/>
      <c r="F27" s="180"/>
      <c r="G27" s="180"/>
      <c r="H27" s="180"/>
      <c r="I27" s="180"/>
      <c r="J27" s="180"/>
      <c r="N27" s="1">
        <v>180</v>
      </c>
      <c r="P27" s="70">
        <v>1</v>
      </c>
      <c r="Q27" s="43">
        <v>0.125</v>
      </c>
      <c r="R27" s="70">
        <v>0</v>
      </c>
      <c r="S27" s="70" t="s">
        <v>194</v>
      </c>
      <c r="T27" s="70">
        <v>0</v>
      </c>
      <c r="U27" s="70" t="s">
        <v>194</v>
      </c>
      <c r="V27" s="130">
        <f>R27+R28</f>
        <v>0</v>
      </c>
      <c r="W27" s="54">
        <v>2</v>
      </c>
      <c r="X27" s="43">
        <v>0.125</v>
      </c>
      <c r="Y27" s="70">
        <v>0</v>
      </c>
      <c r="Z27" s="70" t="s">
        <v>194</v>
      </c>
      <c r="AA27" s="70">
        <v>0</v>
      </c>
      <c r="AB27" s="70" t="s">
        <v>194</v>
      </c>
      <c r="AC27" s="130">
        <f>Y27+Y28</f>
        <v>0</v>
      </c>
      <c r="AD27" s="12"/>
      <c r="AE27" s="11"/>
      <c r="AF27" s="12"/>
      <c r="AG27" s="8"/>
      <c r="AH27" s="13"/>
      <c r="AI27" s="8"/>
      <c r="AJ27" s="13"/>
      <c r="AK27" s="8"/>
      <c r="AL27" s="8"/>
    </row>
    <row r="28" spans="1:38" ht="15.75" customHeight="1">
      <c r="A28" s="40"/>
      <c r="B28" s="180" t="str">
        <f>"Начальный пункт: "&amp;C93</f>
        <v>Начальный пункт: Центр международной торговли</v>
      </c>
      <c r="C28" s="180"/>
      <c r="D28" s="180"/>
      <c r="E28" s="180"/>
      <c r="F28" s="180"/>
      <c r="G28" s="180"/>
      <c r="H28" s="180"/>
      <c r="I28" s="180"/>
      <c r="J28" s="180"/>
      <c r="N28" s="1">
        <v>210</v>
      </c>
      <c r="P28" s="25">
        <v>1</v>
      </c>
      <c r="Q28" s="27">
        <v>0.14583333333333301</v>
      </c>
      <c r="R28" s="70">
        <v>0</v>
      </c>
      <c r="S28" s="70" t="s">
        <v>194</v>
      </c>
      <c r="T28" s="70">
        <v>0</v>
      </c>
      <c r="U28" s="70" t="s">
        <v>194</v>
      </c>
      <c r="V28" s="130">
        <f t="shared" ref="V28:V97" si="0">R28+R29</f>
        <v>0</v>
      </c>
      <c r="W28" s="28">
        <v>2</v>
      </c>
      <c r="X28" s="27">
        <v>0.14583333333333301</v>
      </c>
      <c r="Y28" s="70">
        <v>0</v>
      </c>
      <c r="Z28" s="70" t="s">
        <v>194</v>
      </c>
      <c r="AA28" s="70">
        <v>0</v>
      </c>
      <c r="AB28" s="70" t="s">
        <v>194</v>
      </c>
      <c r="AC28" s="130">
        <f t="shared" ref="AC28:AC73" si="1">Y28+Y29</f>
        <v>0</v>
      </c>
      <c r="AD28" s="12"/>
      <c r="AE28" s="11"/>
      <c r="AF28" s="12"/>
      <c r="AG28" s="8"/>
      <c r="AH28" s="13"/>
      <c r="AI28" s="8"/>
      <c r="AJ28" s="13"/>
      <c r="AK28" s="8"/>
      <c r="AL28" s="8"/>
    </row>
    <row r="29" spans="1:38" ht="15.75" customHeight="1">
      <c r="A29" s="40"/>
      <c r="B29" s="180"/>
      <c r="C29" s="180"/>
      <c r="D29" s="180"/>
      <c r="E29" s="180"/>
      <c r="F29" s="180"/>
      <c r="G29" s="180"/>
      <c r="H29" s="180"/>
      <c r="I29" s="180"/>
      <c r="J29" s="180"/>
      <c r="N29" s="1">
        <v>240</v>
      </c>
      <c r="P29" s="25">
        <v>1</v>
      </c>
      <c r="Q29" s="27">
        <v>0.16666666666666699</v>
      </c>
      <c r="R29" s="70">
        <v>0</v>
      </c>
      <c r="S29" s="70" t="s">
        <v>194</v>
      </c>
      <c r="T29" s="70">
        <v>0</v>
      </c>
      <c r="U29" s="70" t="s">
        <v>194</v>
      </c>
      <c r="V29" s="130">
        <f t="shared" si="0"/>
        <v>0</v>
      </c>
      <c r="W29" s="28">
        <v>2</v>
      </c>
      <c r="X29" s="27">
        <v>0.16666666666666699</v>
      </c>
      <c r="Y29" s="70">
        <v>0</v>
      </c>
      <c r="Z29" s="70" t="s">
        <v>194</v>
      </c>
      <c r="AA29" s="70">
        <v>0</v>
      </c>
      <c r="AB29" s="70" t="s">
        <v>194</v>
      </c>
      <c r="AC29" s="130">
        <f t="shared" si="1"/>
        <v>0</v>
      </c>
      <c r="AD29" s="12"/>
      <c r="AE29" s="11"/>
      <c r="AF29" s="12"/>
      <c r="AG29" s="8"/>
      <c r="AH29" s="13"/>
      <c r="AI29" s="8"/>
      <c r="AJ29" s="13"/>
      <c r="AK29" s="8"/>
      <c r="AL29" s="8"/>
    </row>
    <row r="30" spans="1:38" ht="15.75" customHeight="1">
      <c r="A30" s="40"/>
      <c r="B30" s="180" t="str">
        <f>"Конечный пункт: "&amp;L11</f>
        <v>Конечный пункт: Метро "Ул. 1905 года"</v>
      </c>
      <c r="C30" s="180"/>
      <c r="D30" s="180"/>
      <c r="E30" s="180"/>
      <c r="F30" s="180"/>
      <c r="G30" s="180"/>
      <c r="H30" s="180"/>
      <c r="I30" s="180"/>
      <c r="J30" s="180"/>
      <c r="N30" s="1">
        <v>270</v>
      </c>
      <c r="P30" s="25">
        <v>1</v>
      </c>
      <c r="Q30" s="27">
        <v>0.1875</v>
      </c>
      <c r="R30" s="70">
        <v>0</v>
      </c>
      <c r="S30" s="70" t="s">
        <v>194</v>
      </c>
      <c r="T30" s="70">
        <v>0</v>
      </c>
      <c r="U30" s="70" t="s">
        <v>194</v>
      </c>
      <c r="V30" s="130">
        <f t="shared" si="0"/>
        <v>0</v>
      </c>
      <c r="W30" s="28">
        <v>2</v>
      </c>
      <c r="X30" s="27">
        <v>0.1875</v>
      </c>
      <c r="Y30" s="70">
        <v>0</v>
      </c>
      <c r="Z30" s="70" t="s">
        <v>194</v>
      </c>
      <c r="AA30" s="70">
        <v>0</v>
      </c>
      <c r="AB30" s="70" t="s">
        <v>194</v>
      </c>
      <c r="AC30" s="130">
        <f t="shared" si="1"/>
        <v>0</v>
      </c>
      <c r="AD30" s="12"/>
      <c r="AE30" s="11"/>
      <c r="AF30" s="12"/>
      <c r="AG30" s="8"/>
      <c r="AH30" s="13"/>
      <c r="AI30" s="8"/>
      <c r="AJ30" s="13"/>
      <c r="AK30" s="8"/>
      <c r="AL30" s="8"/>
    </row>
    <row r="31" spans="1:38" ht="15.75" customHeight="1">
      <c r="A31" s="40"/>
      <c r="B31" s="180"/>
      <c r="C31" s="180"/>
      <c r="D31" s="180"/>
      <c r="E31" s="180"/>
      <c r="F31" s="180"/>
      <c r="G31" s="180"/>
      <c r="H31" s="180"/>
      <c r="I31" s="180"/>
      <c r="J31" s="180"/>
      <c r="N31" s="1">
        <v>300</v>
      </c>
      <c r="P31" s="25">
        <v>1</v>
      </c>
      <c r="Q31" s="27">
        <v>0.20833333333333334</v>
      </c>
      <c r="R31" s="70">
        <v>0</v>
      </c>
      <c r="S31" s="70" t="s">
        <v>194</v>
      </c>
      <c r="T31" s="70">
        <v>0</v>
      </c>
      <c r="U31" s="70" t="s">
        <v>194</v>
      </c>
      <c r="V31" s="130">
        <f t="shared" si="0"/>
        <v>0</v>
      </c>
      <c r="W31" s="28">
        <v>2</v>
      </c>
      <c r="X31" s="21">
        <v>0.20833333333333334</v>
      </c>
      <c r="Y31" s="70">
        <v>0</v>
      </c>
      <c r="Z31" s="70" t="s">
        <v>194</v>
      </c>
      <c r="AA31" s="70">
        <v>0</v>
      </c>
      <c r="AB31" s="70" t="s">
        <v>194</v>
      </c>
      <c r="AC31" s="130">
        <f t="shared" si="1"/>
        <v>0</v>
      </c>
      <c r="AD31" s="12"/>
      <c r="AE31" s="11"/>
      <c r="AF31" s="12"/>
      <c r="AG31" s="8"/>
      <c r="AH31" s="13"/>
      <c r="AI31" s="8"/>
      <c r="AJ31" s="13"/>
      <c r="AK31" s="8"/>
      <c r="AL31" s="8"/>
    </row>
    <row r="32" spans="1:38" ht="15.75" customHeight="1">
      <c r="A32" s="40"/>
      <c r="B32" s="40"/>
      <c r="C32" s="40"/>
      <c r="D32" s="40"/>
      <c r="E32" s="40"/>
      <c r="F32" s="40"/>
      <c r="G32" s="40"/>
      <c r="H32" s="40"/>
      <c r="I32" s="40"/>
      <c r="N32" s="14">
        <v>330</v>
      </c>
      <c r="P32" s="70">
        <v>1</v>
      </c>
      <c r="Q32" s="43">
        <v>0.22916666666666666</v>
      </c>
      <c r="R32" s="70">
        <v>0</v>
      </c>
      <c r="S32" s="70" t="s">
        <v>194</v>
      </c>
      <c r="T32" s="70">
        <v>0</v>
      </c>
      <c r="U32" s="70" t="s">
        <v>194</v>
      </c>
      <c r="V32" s="130">
        <f t="shared" si="0"/>
        <v>0</v>
      </c>
      <c r="W32" s="54">
        <v>2</v>
      </c>
      <c r="X32" s="44">
        <v>0.22916666666666666</v>
      </c>
      <c r="Y32" s="70">
        <v>0</v>
      </c>
      <c r="Z32" s="70" t="s">
        <v>194</v>
      </c>
      <c r="AA32" s="70">
        <v>0</v>
      </c>
      <c r="AB32" s="70" t="s">
        <v>194</v>
      </c>
      <c r="AC32" s="130">
        <f t="shared" si="1"/>
        <v>0</v>
      </c>
      <c r="AD32" s="12"/>
      <c r="AE32" s="11"/>
      <c r="AF32" s="12"/>
      <c r="AG32" s="8"/>
      <c r="AH32" s="13"/>
      <c r="AI32" s="8"/>
      <c r="AJ32" s="13"/>
      <c r="AK32" s="8"/>
      <c r="AL32" s="8"/>
    </row>
    <row r="33" spans="1:38" ht="15.75" customHeight="1">
      <c r="A33" s="40"/>
      <c r="B33" s="178" t="s">
        <v>12</v>
      </c>
      <c r="C33" s="178"/>
      <c r="D33" s="178"/>
      <c r="E33" s="178"/>
      <c r="F33" s="178"/>
      <c r="G33" s="178"/>
      <c r="H33" s="178"/>
      <c r="I33" s="178"/>
      <c r="J33" s="178"/>
      <c r="N33" s="14">
        <v>360</v>
      </c>
      <c r="P33" s="70">
        <v>1</v>
      </c>
      <c r="Q33" s="43">
        <v>0.25</v>
      </c>
      <c r="R33" s="70">
        <v>0</v>
      </c>
      <c r="S33" s="70" t="s">
        <v>194</v>
      </c>
      <c r="T33" s="70">
        <v>0</v>
      </c>
      <c r="U33" s="70" t="s">
        <v>194</v>
      </c>
      <c r="V33" s="130">
        <f t="shared" si="0"/>
        <v>1</v>
      </c>
      <c r="W33" s="54">
        <v>2</v>
      </c>
      <c r="X33" s="44">
        <v>0.25</v>
      </c>
      <c r="Y33" s="70">
        <v>0</v>
      </c>
      <c r="Z33" s="70" t="s">
        <v>194</v>
      </c>
      <c r="AA33" s="70">
        <v>0</v>
      </c>
      <c r="AB33" s="70" t="s">
        <v>194</v>
      </c>
      <c r="AC33" s="130">
        <f t="shared" si="1"/>
        <v>1</v>
      </c>
      <c r="AD33" s="12"/>
      <c r="AE33" s="11"/>
      <c r="AF33" s="12"/>
      <c r="AG33" s="8"/>
      <c r="AH33" s="13"/>
      <c r="AI33" s="8"/>
      <c r="AJ33" s="13"/>
      <c r="AK33" s="8"/>
      <c r="AL33" s="8"/>
    </row>
    <row r="34" spans="1:38" ht="15.75" customHeight="1">
      <c r="A34" s="40"/>
      <c r="B34" s="178"/>
      <c r="C34" s="178"/>
      <c r="D34" s="178"/>
      <c r="E34" s="178"/>
      <c r="F34" s="178"/>
      <c r="G34" s="178"/>
      <c r="H34" s="178"/>
      <c r="I34" s="178"/>
      <c r="J34" s="178"/>
      <c r="N34" s="1">
        <v>390</v>
      </c>
      <c r="O34" s="17"/>
      <c r="P34" s="70">
        <v>1</v>
      </c>
      <c r="Q34" s="43">
        <v>0.27083333333333331</v>
      </c>
      <c r="R34" s="70">
        <v>1</v>
      </c>
      <c r="S34" s="70" t="s">
        <v>195</v>
      </c>
      <c r="T34" s="70">
        <v>1</v>
      </c>
      <c r="U34" s="70" t="s">
        <v>195</v>
      </c>
      <c r="V34" s="130">
        <f t="shared" si="0"/>
        <v>5</v>
      </c>
      <c r="W34" s="54">
        <v>2</v>
      </c>
      <c r="X34" s="44">
        <v>0.27083333333333331</v>
      </c>
      <c r="Y34" s="70">
        <v>1</v>
      </c>
      <c r="Z34" s="70" t="s">
        <v>194</v>
      </c>
      <c r="AA34" s="70">
        <v>1</v>
      </c>
      <c r="AB34" s="70" t="s">
        <v>194</v>
      </c>
      <c r="AC34" s="130">
        <f t="shared" si="1"/>
        <v>2</v>
      </c>
      <c r="AD34" s="12"/>
      <c r="AE34" s="11"/>
      <c r="AF34" s="12"/>
      <c r="AG34" s="8"/>
      <c r="AH34" s="13"/>
      <c r="AI34" s="8"/>
      <c r="AJ34" s="13"/>
      <c r="AK34" s="8"/>
      <c r="AL34" s="8"/>
    </row>
    <row r="35" spans="1:38" ht="15.75" customHeight="1">
      <c r="A35" s="40"/>
      <c r="B35" s="190" t="s">
        <v>65</v>
      </c>
      <c r="C35" s="190"/>
      <c r="D35" s="190"/>
      <c r="E35" s="189">
        <f t="array" ref="E35">ROUND(MAX(IF(G85:G203=0,H85:H203)),2)</f>
        <v>1.28</v>
      </c>
      <c r="F35" s="40"/>
      <c r="G35" s="40"/>
      <c r="H35" s="40"/>
      <c r="I35" s="40"/>
      <c r="N35" s="1">
        <v>420</v>
      </c>
      <c r="O35" s="17"/>
      <c r="P35" s="70">
        <v>1</v>
      </c>
      <c r="Q35" s="43">
        <v>0.29166666666666669</v>
      </c>
      <c r="R35" s="70">
        <v>4</v>
      </c>
      <c r="S35" s="70">
        <v>8</v>
      </c>
      <c r="T35" s="70">
        <v>4</v>
      </c>
      <c r="U35" s="70">
        <v>8</v>
      </c>
      <c r="V35" s="130">
        <f t="shared" si="0"/>
        <v>7</v>
      </c>
      <c r="W35" s="54">
        <v>2</v>
      </c>
      <c r="X35" s="44">
        <v>0.29166666666666669</v>
      </c>
      <c r="Y35" s="70">
        <v>1</v>
      </c>
      <c r="Z35" s="70" t="s">
        <v>195</v>
      </c>
      <c r="AA35" s="70">
        <v>1</v>
      </c>
      <c r="AB35" s="70" t="s">
        <v>195</v>
      </c>
      <c r="AC35" s="130">
        <f t="shared" si="1"/>
        <v>2</v>
      </c>
      <c r="AD35" s="12"/>
      <c r="AE35" s="11"/>
      <c r="AF35" s="12"/>
      <c r="AG35" s="8"/>
      <c r="AH35" s="13"/>
      <c r="AI35" s="8"/>
      <c r="AJ35" s="13"/>
      <c r="AK35" s="8"/>
      <c r="AL35" s="8"/>
    </row>
    <row r="36" spans="1:38" ht="15.75" customHeight="1">
      <c r="A36" s="40"/>
      <c r="B36" s="190"/>
      <c r="C36" s="190"/>
      <c r="D36" s="190"/>
      <c r="E36" s="189"/>
      <c r="F36" s="40"/>
      <c r="G36" s="40"/>
      <c r="H36" s="40"/>
      <c r="I36" s="40"/>
      <c r="N36" s="1">
        <v>450</v>
      </c>
      <c r="P36" s="25">
        <v>1</v>
      </c>
      <c r="Q36" s="27">
        <v>0.3125</v>
      </c>
      <c r="R36" s="70">
        <v>3</v>
      </c>
      <c r="S36" s="70">
        <v>8</v>
      </c>
      <c r="T36" s="70">
        <v>3</v>
      </c>
      <c r="U36" s="70">
        <v>8</v>
      </c>
      <c r="V36" s="130">
        <f t="shared" si="0"/>
        <v>7</v>
      </c>
      <c r="W36" s="28">
        <v>2</v>
      </c>
      <c r="X36" s="21">
        <v>0.3125</v>
      </c>
      <c r="Y36" s="70">
        <v>1</v>
      </c>
      <c r="Z36" s="70" t="s">
        <v>195</v>
      </c>
      <c r="AA36" s="70">
        <v>1</v>
      </c>
      <c r="AB36" s="70" t="s">
        <v>195</v>
      </c>
      <c r="AC36" s="130">
        <f t="shared" si="1"/>
        <v>2</v>
      </c>
      <c r="AD36" s="8"/>
      <c r="AE36" s="8"/>
      <c r="AF36" s="8"/>
      <c r="AG36" s="8"/>
      <c r="AH36" s="9"/>
      <c r="AI36" s="8"/>
      <c r="AJ36" s="8"/>
      <c r="AK36" s="8"/>
      <c r="AL36" s="8"/>
    </row>
    <row r="37" spans="1:38" ht="15.75" customHeight="1">
      <c r="B37" s="190" t="s">
        <v>66</v>
      </c>
      <c r="C37" s="190"/>
      <c r="D37" s="190"/>
      <c r="E37" s="189">
        <f t="array" ref="E37">ROUND(MAX(IF(G85:G203=1,H85:H203)),2)</f>
        <v>1.6</v>
      </c>
      <c r="F37" s="40"/>
      <c r="G37" s="40"/>
      <c r="H37" s="40"/>
      <c r="I37" s="40"/>
      <c r="N37" s="1">
        <v>480</v>
      </c>
      <c r="P37" s="25">
        <v>1</v>
      </c>
      <c r="Q37" s="27">
        <v>0.33333333333333331</v>
      </c>
      <c r="R37" s="70">
        <v>4</v>
      </c>
      <c r="S37" s="70">
        <v>8</v>
      </c>
      <c r="T37" s="70">
        <v>4</v>
      </c>
      <c r="U37" s="70">
        <v>8</v>
      </c>
      <c r="V37" s="130">
        <f t="shared" si="0"/>
        <v>7</v>
      </c>
      <c r="W37" s="28">
        <v>2</v>
      </c>
      <c r="X37" s="21">
        <v>0.33333333333333331</v>
      </c>
      <c r="Y37" s="70">
        <v>1</v>
      </c>
      <c r="Z37" s="70" t="s">
        <v>195</v>
      </c>
      <c r="AA37" s="70">
        <v>1</v>
      </c>
      <c r="AB37" s="70" t="s">
        <v>195</v>
      </c>
      <c r="AC37" s="130">
        <f t="shared" si="1"/>
        <v>2</v>
      </c>
    </row>
    <row r="38" spans="1:38" ht="15.75" customHeight="1">
      <c r="A38" s="40"/>
      <c r="B38" s="190"/>
      <c r="C38" s="190"/>
      <c r="D38" s="190"/>
      <c r="E38" s="189"/>
      <c r="F38" s="41"/>
      <c r="G38" s="41"/>
      <c r="H38" s="41"/>
      <c r="I38" s="41"/>
      <c r="N38" s="1">
        <v>510</v>
      </c>
      <c r="P38" s="25">
        <v>1</v>
      </c>
      <c r="Q38" s="27">
        <v>0.35416666666666669</v>
      </c>
      <c r="R38" s="70">
        <v>3</v>
      </c>
      <c r="S38" s="70">
        <v>8</v>
      </c>
      <c r="T38" s="70">
        <v>3</v>
      </c>
      <c r="U38" s="70">
        <v>8</v>
      </c>
      <c r="V38" s="130">
        <f t="shared" si="0"/>
        <v>6</v>
      </c>
      <c r="W38" s="28">
        <v>2</v>
      </c>
      <c r="X38" s="21">
        <v>0.35416666666666669</v>
      </c>
      <c r="Y38" s="70">
        <v>1</v>
      </c>
      <c r="Z38" s="70" t="s">
        <v>198</v>
      </c>
      <c r="AA38" s="70">
        <v>1</v>
      </c>
      <c r="AB38" s="70" t="s">
        <v>198</v>
      </c>
      <c r="AC38" s="130">
        <f t="shared" si="1"/>
        <v>3</v>
      </c>
    </row>
    <row r="39" spans="1:38" ht="15.75" customHeight="1">
      <c r="A39" s="40"/>
      <c r="B39" s="188" t="s">
        <v>67</v>
      </c>
      <c r="C39" s="188"/>
      <c r="D39" s="188"/>
      <c r="E39" s="189">
        <f>SUM(E35:E38)</f>
        <v>2.88</v>
      </c>
      <c r="F39" s="40"/>
      <c r="G39" s="40"/>
      <c r="H39" s="40"/>
      <c r="I39" s="40"/>
      <c r="N39" s="1">
        <v>540</v>
      </c>
      <c r="P39" s="107">
        <v>1</v>
      </c>
      <c r="Q39" s="27">
        <v>0.375</v>
      </c>
      <c r="R39" s="112">
        <v>3</v>
      </c>
      <c r="S39" s="112">
        <v>10</v>
      </c>
      <c r="T39" s="112">
        <v>3</v>
      </c>
      <c r="U39" s="112">
        <v>10</v>
      </c>
      <c r="V39" s="130">
        <f t="shared" si="0"/>
        <v>5</v>
      </c>
      <c r="W39" s="28">
        <v>2</v>
      </c>
      <c r="X39" s="21">
        <v>0.375</v>
      </c>
      <c r="Y39" s="70">
        <v>2</v>
      </c>
      <c r="Z39" s="70" t="s">
        <v>198</v>
      </c>
      <c r="AA39" s="70">
        <v>2</v>
      </c>
      <c r="AB39" s="70" t="s">
        <v>198</v>
      </c>
      <c r="AC39" s="130">
        <f t="shared" si="1"/>
        <v>3</v>
      </c>
    </row>
    <row r="40" spans="1:38" ht="15.75" customHeight="1">
      <c r="A40" s="40"/>
      <c r="B40" s="188"/>
      <c r="C40" s="188"/>
      <c r="D40" s="188"/>
      <c r="E40" s="189"/>
      <c r="F40" s="40"/>
      <c r="G40" s="40"/>
      <c r="H40" s="40"/>
      <c r="I40" s="40"/>
      <c r="L40" s="8"/>
      <c r="N40" s="1">
        <v>570</v>
      </c>
      <c r="P40" s="25">
        <v>1</v>
      </c>
      <c r="Q40" s="27">
        <v>0.39583333333333331</v>
      </c>
      <c r="R40" s="70">
        <v>2</v>
      </c>
      <c r="S40" s="70" t="s">
        <v>197</v>
      </c>
      <c r="T40" s="70">
        <v>2</v>
      </c>
      <c r="U40" s="70" t="s">
        <v>197</v>
      </c>
      <c r="V40" s="130">
        <f t="shared" si="0"/>
        <v>4</v>
      </c>
      <c r="W40" s="28">
        <v>2</v>
      </c>
      <c r="X40" s="21">
        <v>0.39583333333333331</v>
      </c>
      <c r="Y40" s="70">
        <v>1</v>
      </c>
      <c r="Z40" s="70" t="s">
        <v>198</v>
      </c>
      <c r="AA40" s="70">
        <v>1</v>
      </c>
      <c r="AB40" s="70" t="s">
        <v>198</v>
      </c>
      <c r="AC40" s="130">
        <f t="shared" si="1"/>
        <v>3</v>
      </c>
    </row>
    <row r="41" spans="1:38" ht="15.75" customHeight="1">
      <c r="A41" s="40"/>
      <c r="B41" s="188"/>
      <c r="C41" s="188"/>
      <c r="D41" s="188"/>
      <c r="E41" s="191"/>
      <c r="F41" s="42"/>
      <c r="G41" s="42"/>
      <c r="H41" s="42"/>
      <c r="I41" s="42"/>
      <c r="N41" s="1">
        <v>600</v>
      </c>
      <c r="P41" s="25">
        <v>1</v>
      </c>
      <c r="Q41" s="27">
        <v>0.41666666666666669</v>
      </c>
      <c r="R41" s="70">
        <v>2</v>
      </c>
      <c r="S41" s="70" t="s">
        <v>197</v>
      </c>
      <c r="T41" s="70">
        <v>2</v>
      </c>
      <c r="U41" s="70" t="s">
        <v>197</v>
      </c>
      <c r="V41" s="130">
        <f t="shared" si="0"/>
        <v>4</v>
      </c>
      <c r="W41" s="28">
        <v>2</v>
      </c>
      <c r="X41" s="21">
        <v>0.41666666666666669</v>
      </c>
      <c r="Y41" s="70">
        <v>2</v>
      </c>
      <c r="Z41" s="70" t="s">
        <v>198</v>
      </c>
      <c r="AA41" s="70">
        <v>2</v>
      </c>
      <c r="AB41" s="70" t="s">
        <v>198</v>
      </c>
      <c r="AC41" s="130">
        <f t="shared" si="1"/>
        <v>3</v>
      </c>
    </row>
    <row r="42" spans="1:38" ht="15.75" customHeight="1">
      <c r="A42" s="40"/>
      <c r="B42" s="188"/>
      <c r="C42" s="188"/>
      <c r="D42" s="188"/>
      <c r="E42" s="191"/>
      <c r="F42" s="40"/>
      <c r="G42" s="40"/>
      <c r="H42" s="40"/>
      <c r="I42" s="40"/>
      <c r="N42" s="1">
        <v>630</v>
      </c>
      <c r="P42" s="25">
        <v>1</v>
      </c>
      <c r="Q42" s="27">
        <v>0.4375</v>
      </c>
      <c r="R42" s="70">
        <v>2</v>
      </c>
      <c r="S42" s="70" t="s">
        <v>197</v>
      </c>
      <c r="T42" s="70">
        <v>2</v>
      </c>
      <c r="U42" s="70" t="s">
        <v>197</v>
      </c>
      <c r="V42" s="130">
        <f t="shared" si="0"/>
        <v>4</v>
      </c>
      <c r="W42" s="28">
        <v>2</v>
      </c>
      <c r="X42" s="21">
        <v>0.4375</v>
      </c>
      <c r="Y42" s="70">
        <v>1</v>
      </c>
      <c r="Z42" s="70" t="s">
        <v>207</v>
      </c>
      <c r="AA42" s="70">
        <v>1</v>
      </c>
      <c r="AB42" s="70" t="s">
        <v>207</v>
      </c>
      <c r="AC42" s="130">
        <f t="shared" si="1"/>
        <v>3</v>
      </c>
    </row>
    <row r="43" spans="1:38" ht="15.75" customHeight="1">
      <c r="A43" s="40"/>
      <c r="B43" s="40"/>
      <c r="C43" s="40"/>
      <c r="D43" s="40"/>
      <c r="E43" s="40"/>
      <c r="F43" s="40"/>
      <c r="G43" s="40"/>
      <c r="H43" s="40"/>
      <c r="I43" s="40"/>
      <c r="N43" s="1">
        <v>660</v>
      </c>
      <c r="P43" s="25">
        <v>1</v>
      </c>
      <c r="Q43" s="27">
        <v>0.45833333333333298</v>
      </c>
      <c r="R43" s="70">
        <v>2</v>
      </c>
      <c r="S43" s="70" t="s">
        <v>197</v>
      </c>
      <c r="T43" s="70">
        <v>2</v>
      </c>
      <c r="U43" s="70" t="s">
        <v>197</v>
      </c>
      <c r="V43" s="130">
        <f t="shared" si="0"/>
        <v>4</v>
      </c>
      <c r="W43" s="28">
        <v>2</v>
      </c>
      <c r="X43" s="21">
        <v>0.45833333333333298</v>
      </c>
      <c r="Y43" s="70">
        <v>2</v>
      </c>
      <c r="Z43" s="70" t="s">
        <v>207</v>
      </c>
      <c r="AA43" s="70">
        <v>2</v>
      </c>
      <c r="AB43" s="70" t="s">
        <v>207</v>
      </c>
      <c r="AC43" s="130">
        <f t="shared" si="1"/>
        <v>4</v>
      </c>
    </row>
    <row r="44" spans="1:38" ht="15.75" customHeight="1">
      <c r="A44" s="40"/>
      <c r="B44" s="40"/>
      <c r="C44" s="40"/>
      <c r="D44" s="40"/>
      <c r="E44" s="40"/>
      <c r="F44" s="40"/>
      <c r="G44" s="40"/>
      <c r="H44" s="40"/>
      <c r="I44" s="40"/>
      <c r="N44" s="1">
        <v>690</v>
      </c>
      <c r="P44" s="25">
        <v>1</v>
      </c>
      <c r="Q44" s="27">
        <v>0.47916666666666702</v>
      </c>
      <c r="R44" s="70">
        <v>2</v>
      </c>
      <c r="S44" s="70" t="s">
        <v>197</v>
      </c>
      <c r="T44" s="70">
        <v>2</v>
      </c>
      <c r="U44" s="70" t="s">
        <v>197</v>
      </c>
      <c r="V44" s="130">
        <f t="shared" si="0"/>
        <v>4</v>
      </c>
      <c r="W44" s="28">
        <v>2</v>
      </c>
      <c r="X44" s="21">
        <v>0.47916666666666702</v>
      </c>
      <c r="Y44" s="70">
        <v>2</v>
      </c>
      <c r="Z44" s="70" t="s">
        <v>207</v>
      </c>
      <c r="AA44" s="70">
        <v>2</v>
      </c>
      <c r="AB44" s="70" t="s">
        <v>207</v>
      </c>
      <c r="AC44" s="130">
        <f t="shared" si="1"/>
        <v>4</v>
      </c>
    </row>
    <row r="45" spans="1:38" ht="15.75" customHeight="1">
      <c r="A45" s="40"/>
      <c r="B45" s="40"/>
      <c r="C45" s="40"/>
      <c r="D45" s="40"/>
      <c r="E45" s="40"/>
      <c r="F45" s="40"/>
      <c r="G45" s="40"/>
      <c r="H45" s="40"/>
      <c r="I45" s="40"/>
      <c r="N45" s="1">
        <v>720</v>
      </c>
      <c r="P45" s="25">
        <v>1</v>
      </c>
      <c r="Q45" s="27">
        <v>0.5</v>
      </c>
      <c r="R45" s="70">
        <v>2</v>
      </c>
      <c r="S45" s="70" t="s">
        <v>197</v>
      </c>
      <c r="T45" s="70">
        <v>2</v>
      </c>
      <c r="U45" s="70" t="s">
        <v>197</v>
      </c>
      <c r="V45" s="130">
        <f t="shared" si="0"/>
        <v>5</v>
      </c>
      <c r="W45" s="28">
        <v>2</v>
      </c>
      <c r="X45" s="21">
        <v>0.5</v>
      </c>
      <c r="Y45" s="70">
        <v>2</v>
      </c>
      <c r="Z45" s="70" t="s">
        <v>207</v>
      </c>
      <c r="AA45" s="70">
        <v>2</v>
      </c>
      <c r="AB45" s="70" t="s">
        <v>207</v>
      </c>
      <c r="AC45" s="130">
        <f t="shared" si="1"/>
        <v>4</v>
      </c>
    </row>
    <row r="46" spans="1:38" ht="15.75" customHeight="1">
      <c r="A46" s="40"/>
      <c r="B46" s="40"/>
      <c r="C46" s="40"/>
      <c r="D46" s="40"/>
      <c r="E46" s="40"/>
      <c r="F46" s="40"/>
      <c r="G46" s="40"/>
      <c r="H46" s="40"/>
      <c r="I46" s="40"/>
      <c r="N46" s="1">
        <v>750</v>
      </c>
      <c r="P46" s="25">
        <v>1</v>
      </c>
      <c r="Q46" s="27">
        <v>0.52083333333333337</v>
      </c>
      <c r="R46" s="70">
        <v>3</v>
      </c>
      <c r="S46" s="70">
        <v>10</v>
      </c>
      <c r="T46" s="70">
        <v>3</v>
      </c>
      <c r="U46" s="70">
        <v>10</v>
      </c>
      <c r="V46" s="130">
        <f t="shared" si="0"/>
        <v>6</v>
      </c>
      <c r="W46" s="28">
        <v>2</v>
      </c>
      <c r="X46" s="21">
        <v>0.52083333333333337</v>
      </c>
      <c r="Y46" s="70">
        <v>2</v>
      </c>
      <c r="Z46" s="70" t="s">
        <v>207</v>
      </c>
      <c r="AA46" s="70">
        <v>2</v>
      </c>
      <c r="AB46" s="70" t="s">
        <v>207</v>
      </c>
      <c r="AC46" s="130">
        <f t="shared" si="1"/>
        <v>3</v>
      </c>
    </row>
    <row r="47" spans="1:38" ht="15.75" customHeight="1">
      <c r="A47" s="40"/>
      <c r="B47" s="40"/>
      <c r="C47" s="40"/>
      <c r="D47" s="40"/>
      <c r="E47" s="40"/>
      <c r="F47" s="40"/>
      <c r="G47" s="40"/>
      <c r="H47" s="40"/>
      <c r="I47" s="40"/>
      <c r="N47" s="1">
        <v>780</v>
      </c>
      <c r="P47" s="25">
        <v>1</v>
      </c>
      <c r="Q47" s="27">
        <v>0.54166666666666663</v>
      </c>
      <c r="R47" s="70">
        <v>3</v>
      </c>
      <c r="S47" s="70">
        <v>10</v>
      </c>
      <c r="T47" s="70">
        <v>3</v>
      </c>
      <c r="U47" s="70">
        <v>10</v>
      </c>
      <c r="V47" s="130">
        <f t="shared" si="0"/>
        <v>6</v>
      </c>
      <c r="W47" s="28">
        <v>2</v>
      </c>
      <c r="X47" s="21">
        <v>0.54166666666666663</v>
      </c>
      <c r="Y47" s="70">
        <v>1</v>
      </c>
      <c r="Z47" s="70" t="s">
        <v>207</v>
      </c>
      <c r="AA47" s="70">
        <v>1</v>
      </c>
      <c r="AB47" s="70" t="s">
        <v>207</v>
      </c>
      <c r="AC47" s="130">
        <f t="shared" si="1"/>
        <v>3</v>
      </c>
    </row>
    <row r="48" spans="1:38" ht="15.75" customHeight="1">
      <c r="A48" s="40"/>
      <c r="B48" s="40"/>
      <c r="C48" s="40"/>
      <c r="D48" s="40"/>
      <c r="E48" s="40"/>
      <c r="F48" s="40"/>
      <c r="G48" s="40"/>
      <c r="H48" s="40"/>
      <c r="I48" s="40"/>
      <c r="N48" s="1">
        <v>810</v>
      </c>
      <c r="P48" s="25">
        <v>1</v>
      </c>
      <c r="Q48" s="27">
        <v>0.5625</v>
      </c>
      <c r="R48" s="70">
        <v>3</v>
      </c>
      <c r="S48" s="70">
        <v>10</v>
      </c>
      <c r="T48" s="70">
        <v>3</v>
      </c>
      <c r="U48" s="70">
        <v>10</v>
      </c>
      <c r="V48" s="130">
        <f t="shared" si="0"/>
        <v>6</v>
      </c>
      <c r="W48" s="28">
        <v>2</v>
      </c>
      <c r="X48" s="21">
        <v>0.5625</v>
      </c>
      <c r="Y48" s="70">
        <v>2</v>
      </c>
      <c r="Z48" s="70" t="s">
        <v>207</v>
      </c>
      <c r="AA48" s="70">
        <v>2</v>
      </c>
      <c r="AB48" s="70" t="s">
        <v>207</v>
      </c>
      <c r="AC48" s="130">
        <f t="shared" si="1"/>
        <v>4</v>
      </c>
    </row>
    <row r="49" spans="1:34" ht="15.75" customHeight="1">
      <c r="A49" s="40"/>
      <c r="B49" s="40"/>
      <c r="C49" s="40"/>
      <c r="D49" s="40"/>
      <c r="E49" s="40"/>
      <c r="F49" s="40"/>
      <c r="G49" s="40"/>
      <c r="H49" s="40"/>
      <c r="I49" s="40"/>
      <c r="N49" s="1">
        <v>840</v>
      </c>
      <c r="P49" s="25">
        <v>1</v>
      </c>
      <c r="Q49" s="27">
        <v>0.58333333333333337</v>
      </c>
      <c r="R49" s="70">
        <v>3</v>
      </c>
      <c r="S49" s="70">
        <v>10</v>
      </c>
      <c r="T49" s="70">
        <v>3</v>
      </c>
      <c r="U49" s="70">
        <v>10</v>
      </c>
      <c r="V49" s="130">
        <f t="shared" si="0"/>
        <v>5</v>
      </c>
      <c r="W49" s="28">
        <v>2</v>
      </c>
      <c r="X49" s="21">
        <v>0.58333333333333337</v>
      </c>
      <c r="Y49" s="70">
        <v>2</v>
      </c>
      <c r="Z49" s="70" t="s">
        <v>207</v>
      </c>
      <c r="AA49" s="70">
        <v>2</v>
      </c>
      <c r="AB49" s="70" t="s">
        <v>207</v>
      </c>
      <c r="AC49" s="130">
        <f t="shared" si="1"/>
        <v>4</v>
      </c>
      <c r="AH49" s="1"/>
    </row>
    <row r="50" spans="1:34" ht="15.75" customHeight="1">
      <c r="A50" s="40"/>
      <c r="B50" s="40"/>
      <c r="C50" s="40"/>
      <c r="D50" s="40"/>
      <c r="E50" s="40"/>
      <c r="F50" s="40"/>
      <c r="G50" s="40"/>
      <c r="H50" s="40"/>
      <c r="I50" s="40"/>
      <c r="N50" s="1">
        <v>870</v>
      </c>
      <c r="P50" s="25">
        <v>1</v>
      </c>
      <c r="Q50" s="27">
        <v>0.60416666666666663</v>
      </c>
      <c r="R50" s="70">
        <v>2</v>
      </c>
      <c r="S50" s="70">
        <v>10</v>
      </c>
      <c r="T50" s="70">
        <v>2</v>
      </c>
      <c r="U50" s="70">
        <v>10</v>
      </c>
      <c r="V50" s="130">
        <f t="shared" si="0"/>
        <v>5</v>
      </c>
      <c r="W50" s="28">
        <v>2</v>
      </c>
      <c r="X50" s="21">
        <v>0.60416666666666663</v>
      </c>
      <c r="Y50" s="70">
        <v>2</v>
      </c>
      <c r="Z50" s="70" t="s">
        <v>207</v>
      </c>
      <c r="AA50" s="70">
        <v>2</v>
      </c>
      <c r="AB50" s="70" t="s">
        <v>207</v>
      </c>
      <c r="AC50" s="130">
        <f t="shared" si="1"/>
        <v>4</v>
      </c>
      <c r="AH50" s="1"/>
    </row>
    <row r="51" spans="1:34" ht="15.75" customHeight="1">
      <c r="A51" s="40"/>
      <c r="B51" s="40"/>
      <c r="C51" s="40"/>
      <c r="D51" s="40"/>
      <c r="E51" s="40"/>
      <c r="F51" s="40"/>
      <c r="G51" s="40"/>
      <c r="H51" s="40"/>
      <c r="I51" s="40"/>
      <c r="N51" s="1">
        <v>900</v>
      </c>
      <c r="P51" s="25">
        <v>1</v>
      </c>
      <c r="Q51" s="27">
        <v>0.625</v>
      </c>
      <c r="R51" s="70">
        <v>3</v>
      </c>
      <c r="S51" s="70">
        <v>10</v>
      </c>
      <c r="T51" s="70">
        <v>3</v>
      </c>
      <c r="U51" s="70">
        <v>10</v>
      </c>
      <c r="V51" s="130">
        <f t="shared" si="0"/>
        <v>5</v>
      </c>
      <c r="W51" s="28">
        <v>2</v>
      </c>
      <c r="X51" s="21">
        <v>0.625</v>
      </c>
      <c r="Y51" s="70">
        <v>2</v>
      </c>
      <c r="Z51" s="70" t="s">
        <v>207</v>
      </c>
      <c r="AA51" s="70">
        <v>2</v>
      </c>
      <c r="AB51" s="70" t="s">
        <v>207</v>
      </c>
      <c r="AC51" s="130">
        <f t="shared" si="1"/>
        <v>3</v>
      </c>
      <c r="AH51" s="1"/>
    </row>
    <row r="52" spans="1:34" ht="15.75" customHeight="1">
      <c r="A52" s="40"/>
      <c r="B52" s="40"/>
      <c r="C52" s="40"/>
      <c r="D52" s="40"/>
      <c r="E52" s="40"/>
      <c r="F52" s="40"/>
      <c r="G52" s="40"/>
      <c r="H52" s="40"/>
      <c r="I52" s="40"/>
      <c r="N52" s="1">
        <v>930</v>
      </c>
      <c r="P52" s="25">
        <v>1</v>
      </c>
      <c r="Q52" s="27">
        <v>0.64583333333333337</v>
      </c>
      <c r="R52" s="70">
        <v>2</v>
      </c>
      <c r="S52" s="70" t="s">
        <v>199</v>
      </c>
      <c r="T52" s="70">
        <v>2</v>
      </c>
      <c r="U52" s="70" t="s">
        <v>199</v>
      </c>
      <c r="V52" s="130">
        <f t="shared" si="0"/>
        <v>5</v>
      </c>
      <c r="W52" s="28">
        <v>2</v>
      </c>
      <c r="X52" s="21">
        <v>0.64583333333333337</v>
      </c>
      <c r="Y52" s="70">
        <v>1</v>
      </c>
      <c r="Z52" s="70" t="s">
        <v>207</v>
      </c>
      <c r="AA52" s="70">
        <v>1</v>
      </c>
      <c r="AB52" s="70" t="s">
        <v>207</v>
      </c>
      <c r="AC52" s="130">
        <f t="shared" si="1"/>
        <v>3</v>
      </c>
      <c r="AH52" s="1"/>
    </row>
    <row r="53" spans="1:34" ht="15.75" customHeight="1">
      <c r="A53" s="40"/>
      <c r="B53" s="40"/>
      <c r="C53" s="40"/>
      <c r="D53" s="40"/>
      <c r="E53" s="40"/>
      <c r="F53" s="40"/>
      <c r="G53" s="40"/>
      <c r="H53" s="40"/>
      <c r="I53" s="40"/>
      <c r="N53" s="1">
        <v>960</v>
      </c>
      <c r="P53" s="25">
        <v>1</v>
      </c>
      <c r="Q53" s="27">
        <v>0.66666666666666663</v>
      </c>
      <c r="R53" s="70">
        <v>3</v>
      </c>
      <c r="S53" s="70" t="s">
        <v>199</v>
      </c>
      <c r="T53" s="70">
        <v>3</v>
      </c>
      <c r="U53" s="70" t="s">
        <v>199</v>
      </c>
      <c r="V53" s="130">
        <f t="shared" si="0"/>
        <v>5</v>
      </c>
      <c r="W53" s="28">
        <v>2</v>
      </c>
      <c r="X53" s="21">
        <v>0.66666666666666663</v>
      </c>
      <c r="Y53" s="70">
        <v>2</v>
      </c>
      <c r="Z53" s="70" t="s">
        <v>207</v>
      </c>
      <c r="AA53" s="70">
        <v>2</v>
      </c>
      <c r="AB53" s="70" t="s">
        <v>207</v>
      </c>
      <c r="AC53" s="130">
        <f t="shared" si="1"/>
        <v>4</v>
      </c>
      <c r="AH53" s="1"/>
    </row>
    <row r="54" spans="1:34" ht="15.75" customHeight="1">
      <c r="A54" s="40"/>
      <c r="B54" s="40"/>
      <c r="C54" s="40"/>
      <c r="D54" s="40"/>
      <c r="E54" s="40"/>
      <c r="F54" s="40"/>
      <c r="G54" s="40"/>
      <c r="H54" s="40"/>
      <c r="I54" s="40"/>
      <c r="N54" s="1">
        <v>990</v>
      </c>
      <c r="P54" s="25">
        <v>1</v>
      </c>
      <c r="Q54" s="27">
        <v>0.6875</v>
      </c>
      <c r="R54" s="70">
        <v>2</v>
      </c>
      <c r="S54" s="70" t="s">
        <v>199</v>
      </c>
      <c r="T54" s="70">
        <v>2</v>
      </c>
      <c r="U54" s="70" t="s">
        <v>199</v>
      </c>
      <c r="V54" s="130">
        <f t="shared" si="0"/>
        <v>5</v>
      </c>
      <c r="W54" s="28">
        <v>2</v>
      </c>
      <c r="X54" s="21">
        <v>0.6875</v>
      </c>
      <c r="Y54" s="70">
        <v>2</v>
      </c>
      <c r="Z54" s="70" t="s">
        <v>207</v>
      </c>
      <c r="AA54" s="70">
        <v>2</v>
      </c>
      <c r="AB54" s="70" t="s">
        <v>207</v>
      </c>
      <c r="AC54" s="130">
        <f t="shared" si="1"/>
        <v>4</v>
      </c>
      <c r="AH54" s="1"/>
    </row>
    <row r="55" spans="1:34" ht="15.75" customHeight="1">
      <c r="A55" s="40"/>
      <c r="B55" s="40"/>
      <c r="C55" s="40"/>
      <c r="D55" s="40"/>
      <c r="E55" s="40"/>
      <c r="F55" s="40"/>
      <c r="G55" s="40"/>
      <c r="H55" s="40"/>
      <c r="I55" s="40"/>
      <c r="N55" s="1">
        <v>1020</v>
      </c>
      <c r="P55" s="25">
        <v>1</v>
      </c>
      <c r="Q55" s="27">
        <v>0.70833333333333337</v>
      </c>
      <c r="R55" s="70">
        <v>3</v>
      </c>
      <c r="S55" s="70" t="s">
        <v>199</v>
      </c>
      <c r="T55" s="70">
        <v>3</v>
      </c>
      <c r="U55" s="70" t="s">
        <v>199</v>
      </c>
      <c r="V55" s="130">
        <f t="shared" si="0"/>
        <v>5</v>
      </c>
      <c r="W55" s="28">
        <v>2</v>
      </c>
      <c r="X55" s="21">
        <v>0.70833333333333337</v>
      </c>
      <c r="Y55" s="70">
        <v>2</v>
      </c>
      <c r="Z55" s="70" t="s">
        <v>207</v>
      </c>
      <c r="AA55" s="70">
        <v>2</v>
      </c>
      <c r="AB55" s="70" t="s">
        <v>207</v>
      </c>
      <c r="AC55" s="130">
        <f t="shared" si="1"/>
        <v>4</v>
      </c>
      <c r="AH55" s="1"/>
    </row>
    <row r="56" spans="1:34" ht="15.75" customHeight="1">
      <c r="A56" s="40"/>
      <c r="B56" s="40"/>
      <c r="C56" s="40"/>
      <c r="D56" s="40"/>
      <c r="E56" s="40"/>
      <c r="F56" s="40"/>
      <c r="G56" s="40"/>
      <c r="H56" s="40"/>
      <c r="I56" s="40"/>
      <c r="N56" s="1">
        <v>1050</v>
      </c>
      <c r="P56" s="25">
        <v>1</v>
      </c>
      <c r="Q56" s="27">
        <v>0.72916666666666663</v>
      </c>
      <c r="R56" s="70">
        <v>2</v>
      </c>
      <c r="S56" s="70" t="s">
        <v>199</v>
      </c>
      <c r="T56" s="70">
        <v>2</v>
      </c>
      <c r="U56" s="70" t="s">
        <v>199</v>
      </c>
      <c r="V56" s="130">
        <f t="shared" si="0"/>
        <v>5</v>
      </c>
      <c r="W56" s="28">
        <v>2</v>
      </c>
      <c r="X56" s="21">
        <v>0.72916666666666663</v>
      </c>
      <c r="Y56" s="70">
        <v>2</v>
      </c>
      <c r="Z56" s="70" t="s">
        <v>207</v>
      </c>
      <c r="AA56" s="70">
        <v>2</v>
      </c>
      <c r="AB56" s="70" t="s">
        <v>207</v>
      </c>
      <c r="AC56" s="130">
        <f t="shared" si="1"/>
        <v>3</v>
      </c>
      <c r="AH56" s="1"/>
    </row>
    <row r="57" spans="1:34" ht="15.75" customHeight="1">
      <c r="A57" s="40"/>
      <c r="B57" s="40"/>
      <c r="C57" s="40"/>
      <c r="D57" s="40"/>
      <c r="E57" s="40"/>
      <c r="F57" s="40"/>
      <c r="G57" s="40"/>
      <c r="H57" s="40"/>
      <c r="I57" s="40"/>
      <c r="N57" s="1">
        <v>1080</v>
      </c>
      <c r="P57" s="25">
        <v>1</v>
      </c>
      <c r="Q57" s="27">
        <v>0.75</v>
      </c>
      <c r="R57" s="70">
        <v>3</v>
      </c>
      <c r="S57" s="70" t="s">
        <v>199</v>
      </c>
      <c r="T57" s="70">
        <v>3</v>
      </c>
      <c r="U57" s="70" t="s">
        <v>199</v>
      </c>
      <c r="V57" s="130">
        <f t="shared" si="0"/>
        <v>5</v>
      </c>
      <c r="W57" s="28">
        <v>2</v>
      </c>
      <c r="X57" s="21">
        <v>0.75</v>
      </c>
      <c r="Y57" s="70">
        <v>1</v>
      </c>
      <c r="Z57" s="70" t="s">
        <v>207</v>
      </c>
      <c r="AA57" s="70">
        <v>1</v>
      </c>
      <c r="AB57" s="70" t="s">
        <v>207</v>
      </c>
      <c r="AC57" s="130">
        <f t="shared" si="1"/>
        <v>3</v>
      </c>
      <c r="AH57" s="1"/>
    </row>
    <row r="58" spans="1:34" ht="15.75" customHeight="1">
      <c r="A58" s="40"/>
      <c r="B58" s="40"/>
      <c r="C58" s="40"/>
      <c r="D58" s="40"/>
      <c r="E58" s="40"/>
      <c r="F58" s="40"/>
      <c r="G58" s="40"/>
      <c r="H58" s="40"/>
      <c r="I58" s="40"/>
      <c r="N58" s="1">
        <v>1110</v>
      </c>
      <c r="P58" s="25">
        <v>1</v>
      </c>
      <c r="Q58" s="27">
        <v>0.77083333333333337</v>
      </c>
      <c r="R58" s="70">
        <v>2</v>
      </c>
      <c r="S58" s="70" t="s">
        <v>200</v>
      </c>
      <c r="T58" s="70">
        <v>2</v>
      </c>
      <c r="U58" s="70" t="s">
        <v>200</v>
      </c>
      <c r="V58" s="130">
        <f t="shared" si="0"/>
        <v>4</v>
      </c>
      <c r="W58" s="28">
        <v>2</v>
      </c>
      <c r="X58" s="21">
        <v>0.77083333333333337</v>
      </c>
      <c r="Y58" s="70">
        <v>2</v>
      </c>
      <c r="Z58" s="70" t="s">
        <v>207</v>
      </c>
      <c r="AA58" s="70">
        <v>2</v>
      </c>
      <c r="AB58" s="70" t="s">
        <v>207</v>
      </c>
      <c r="AC58" s="130">
        <f t="shared" si="1"/>
        <v>4</v>
      </c>
      <c r="AH58" s="1"/>
    </row>
    <row r="59" spans="1:34" ht="15.75" customHeight="1">
      <c r="A59" s="40"/>
      <c r="B59" s="40"/>
      <c r="C59" s="40"/>
      <c r="D59" s="40"/>
      <c r="E59" s="40"/>
      <c r="F59" s="40"/>
      <c r="G59" s="40"/>
      <c r="H59" s="40"/>
      <c r="I59" s="40"/>
      <c r="N59" s="1">
        <v>1140</v>
      </c>
      <c r="P59" s="25">
        <v>1</v>
      </c>
      <c r="Q59" s="27">
        <v>0.79166666666666663</v>
      </c>
      <c r="R59" s="70">
        <v>2</v>
      </c>
      <c r="S59" s="70" t="s">
        <v>200</v>
      </c>
      <c r="T59" s="70">
        <v>2</v>
      </c>
      <c r="U59" s="70" t="s">
        <v>200</v>
      </c>
      <c r="V59" s="130">
        <f t="shared" si="0"/>
        <v>3</v>
      </c>
      <c r="W59" s="28">
        <v>2</v>
      </c>
      <c r="X59" s="21">
        <v>0.79166666666666663</v>
      </c>
      <c r="Y59" s="70">
        <v>2</v>
      </c>
      <c r="Z59" s="70" t="s">
        <v>207</v>
      </c>
      <c r="AA59" s="70">
        <v>2</v>
      </c>
      <c r="AB59" s="70" t="s">
        <v>207</v>
      </c>
      <c r="AC59" s="130">
        <f t="shared" si="1"/>
        <v>4</v>
      </c>
      <c r="AH59" s="1"/>
    </row>
    <row r="60" spans="1:34" ht="15.75" customHeight="1">
      <c r="A60" s="40"/>
      <c r="B60" s="40"/>
      <c r="C60" s="40"/>
      <c r="D60" s="40"/>
      <c r="E60" s="41"/>
      <c r="F60" s="41"/>
      <c r="G60" s="41"/>
      <c r="H60" s="41"/>
      <c r="I60" s="41"/>
      <c r="N60" s="1">
        <v>1170</v>
      </c>
      <c r="P60" s="25">
        <v>1</v>
      </c>
      <c r="Q60" s="27">
        <v>0.8125</v>
      </c>
      <c r="R60" s="70">
        <v>1</v>
      </c>
      <c r="S60" s="70" t="s">
        <v>200</v>
      </c>
      <c r="T60" s="70">
        <v>1</v>
      </c>
      <c r="U60" s="70" t="s">
        <v>200</v>
      </c>
      <c r="V60" s="130">
        <f t="shared" si="0"/>
        <v>3</v>
      </c>
      <c r="W60" s="28">
        <v>2</v>
      </c>
      <c r="X60" s="21">
        <v>0.8125</v>
      </c>
      <c r="Y60" s="70">
        <v>2</v>
      </c>
      <c r="Z60" s="70" t="s">
        <v>207</v>
      </c>
      <c r="AA60" s="70">
        <v>2</v>
      </c>
      <c r="AB60" s="70" t="s">
        <v>207</v>
      </c>
      <c r="AC60" s="130">
        <f t="shared" si="1"/>
        <v>3</v>
      </c>
      <c r="AH60" s="1"/>
    </row>
    <row r="61" spans="1:34" ht="15.75" customHeight="1">
      <c r="A61" s="40"/>
      <c r="B61" s="40"/>
      <c r="C61" s="40"/>
      <c r="D61" s="40"/>
      <c r="E61" s="40"/>
      <c r="F61" s="40"/>
      <c r="G61" s="40"/>
      <c r="H61" s="40"/>
      <c r="I61" s="40"/>
      <c r="N61" s="1">
        <v>1200</v>
      </c>
      <c r="P61" s="25">
        <v>1</v>
      </c>
      <c r="Q61" s="27">
        <v>0.83333333333333337</v>
      </c>
      <c r="R61" s="70">
        <v>2</v>
      </c>
      <c r="S61" s="70" t="s">
        <v>200</v>
      </c>
      <c r="T61" s="70">
        <v>2</v>
      </c>
      <c r="U61" s="70" t="s">
        <v>200</v>
      </c>
      <c r="V61" s="130">
        <f t="shared" si="0"/>
        <v>4</v>
      </c>
      <c r="W61" s="28">
        <v>2</v>
      </c>
      <c r="X61" s="21">
        <v>0.83333333333333337</v>
      </c>
      <c r="Y61" s="70">
        <v>1</v>
      </c>
      <c r="Z61" s="70" t="s">
        <v>195</v>
      </c>
      <c r="AA61" s="70">
        <v>1</v>
      </c>
      <c r="AB61" s="70" t="s">
        <v>195</v>
      </c>
      <c r="AC61" s="130">
        <f t="shared" si="1"/>
        <v>2</v>
      </c>
      <c r="AH61" s="1"/>
    </row>
    <row r="62" spans="1:34" ht="15.75" customHeight="1">
      <c r="A62" s="40"/>
      <c r="B62" s="40"/>
      <c r="C62" s="40"/>
      <c r="D62" s="42"/>
      <c r="E62" s="42"/>
      <c r="F62" s="42"/>
      <c r="G62" s="42"/>
      <c r="H62" s="42"/>
      <c r="I62" s="42"/>
      <c r="N62" s="1">
        <v>1230</v>
      </c>
      <c r="P62" s="25">
        <v>1</v>
      </c>
      <c r="Q62" s="27">
        <v>0.85416666666666663</v>
      </c>
      <c r="R62" s="70">
        <v>2</v>
      </c>
      <c r="S62" s="70" t="s">
        <v>200</v>
      </c>
      <c r="T62" s="70">
        <v>2</v>
      </c>
      <c r="U62" s="70" t="s">
        <v>200</v>
      </c>
      <c r="V62" s="130">
        <f t="shared" si="0"/>
        <v>3</v>
      </c>
      <c r="W62" s="28">
        <v>2</v>
      </c>
      <c r="X62" s="21">
        <v>0.85416666666666663</v>
      </c>
      <c r="Y62" s="70">
        <v>1</v>
      </c>
      <c r="Z62" s="70" t="s">
        <v>195</v>
      </c>
      <c r="AA62" s="70">
        <v>1</v>
      </c>
      <c r="AB62" s="70" t="s">
        <v>195</v>
      </c>
      <c r="AC62" s="130">
        <f t="shared" si="1"/>
        <v>2</v>
      </c>
      <c r="AH62" s="1"/>
    </row>
    <row r="63" spans="1:34" ht="15.75" customHeight="1">
      <c r="A63" s="40"/>
      <c r="B63" s="40"/>
      <c r="C63" s="40"/>
      <c r="D63" s="41"/>
      <c r="E63" s="41"/>
      <c r="F63" s="41"/>
      <c r="G63" s="41"/>
      <c r="H63" s="41"/>
      <c r="I63" s="41"/>
      <c r="N63" s="1">
        <v>1260</v>
      </c>
      <c r="P63" s="25">
        <v>1</v>
      </c>
      <c r="Q63" s="27">
        <v>0.875</v>
      </c>
      <c r="R63" s="70">
        <v>1</v>
      </c>
      <c r="S63" s="70" t="s">
        <v>200</v>
      </c>
      <c r="T63" s="70">
        <v>1</v>
      </c>
      <c r="U63" s="70" t="s">
        <v>200</v>
      </c>
      <c r="V63" s="130">
        <f t="shared" si="0"/>
        <v>3</v>
      </c>
      <c r="W63" s="28">
        <v>2</v>
      </c>
      <c r="X63" s="21">
        <v>0.875</v>
      </c>
      <c r="Y63" s="70">
        <v>1</v>
      </c>
      <c r="Z63" s="70" t="s">
        <v>195</v>
      </c>
      <c r="AA63" s="70">
        <v>1</v>
      </c>
      <c r="AB63" s="70" t="s">
        <v>195</v>
      </c>
      <c r="AC63" s="130">
        <f t="shared" si="1"/>
        <v>2</v>
      </c>
      <c r="AH63" s="1"/>
    </row>
    <row r="64" spans="1:34" ht="15.75" customHeight="1">
      <c r="A64" s="40"/>
      <c r="B64" s="40"/>
      <c r="C64" s="40"/>
      <c r="D64" s="41"/>
      <c r="E64" s="41"/>
      <c r="F64" s="41"/>
      <c r="G64" s="41"/>
      <c r="H64" s="41"/>
      <c r="I64" s="41"/>
      <c r="N64" s="1">
        <v>1290</v>
      </c>
      <c r="P64" s="25">
        <v>1</v>
      </c>
      <c r="Q64" s="27">
        <v>0.89583333333333304</v>
      </c>
      <c r="R64" s="70">
        <v>2</v>
      </c>
      <c r="S64" s="70" t="s">
        <v>200</v>
      </c>
      <c r="T64" s="70">
        <v>2</v>
      </c>
      <c r="U64" s="70" t="s">
        <v>200</v>
      </c>
      <c r="V64" s="130">
        <f t="shared" si="0"/>
        <v>4</v>
      </c>
      <c r="W64" s="28">
        <v>2</v>
      </c>
      <c r="X64" s="21">
        <v>0.89583333333333304</v>
      </c>
      <c r="Y64" s="70">
        <v>1</v>
      </c>
      <c r="Z64" s="70" t="s">
        <v>195</v>
      </c>
      <c r="AA64" s="70">
        <v>1</v>
      </c>
      <c r="AB64" s="70" t="s">
        <v>195</v>
      </c>
      <c r="AC64" s="130">
        <f t="shared" si="1"/>
        <v>2</v>
      </c>
      <c r="AH64" s="1"/>
    </row>
    <row r="65" spans="1:34" ht="15.75" customHeight="1">
      <c r="A65" s="40"/>
      <c r="B65" s="40"/>
      <c r="C65" s="40"/>
      <c r="D65" s="40"/>
      <c r="E65" s="40"/>
      <c r="F65" s="40"/>
      <c r="G65" s="40"/>
      <c r="H65" s="40"/>
      <c r="I65" s="40"/>
      <c r="N65" s="1">
        <v>1320</v>
      </c>
      <c r="P65" s="25">
        <v>1</v>
      </c>
      <c r="Q65" s="27">
        <v>0.91666666666666663</v>
      </c>
      <c r="R65" s="70">
        <v>2</v>
      </c>
      <c r="S65" s="70" t="s">
        <v>200</v>
      </c>
      <c r="T65" s="70">
        <v>2</v>
      </c>
      <c r="U65" s="70" t="s">
        <v>200</v>
      </c>
      <c r="V65" s="130">
        <f t="shared" si="0"/>
        <v>3</v>
      </c>
      <c r="W65" s="28">
        <v>2</v>
      </c>
      <c r="X65" s="21">
        <v>0.91666666666666663</v>
      </c>
      <c r="Y65" s="70">
        <v>1</v>
      </c>
      <c r="Z65" s="70" t="s">
        <v>195</v>
      </c>
      <c r="AA65" s="70">
        <v>1</v>
      </c>
      <c r="AB65" s="70" t="s">
        <v>195</v>
      </c>
      <c r="AC65" s="130">
        <f t="shared" si="1"/>
        <v>2</v>
      </c>
      <c r="AH65" s="1"/>
    </row>
    <row r="66" spans="1:34" ht="15.75" customHeight="1">
      <c r="A66" s="40"/>
      <c r="B66" s="40"/>
      <c r="C66" s="40"/>
      <c r="D66" s="40"/>
      <c r="E66" s="40"/>
      <c r="F66" s="40"/>
      <c r="G66" s="40"/>
      <c r="H66" s="40"/>
      <c r="I66" s="40"/>
      <c r="N66" s="1">
        <v>1350</v>
      </c>
      <c r="P66" s="25">
        <v>1</v>
      </c>
      <c r="Q66" s="27">
        <v>0.9375</v>
      </c>
      <c r="R66" s="70">
        <v>1</v>
      </c>
      <c r="S66" s="70" t="s">
        <v>200</v>
      </c>
      <c r="T66" s="70">
        <v>1</v>
      </c>
      <c r="U66" s="70" t="s">
        <v>200</v>
      </c>
      <c r="V66" s="130">
        <f t="shared" si="0"/>
        <v>1</v>
      </c>
      <c r="W66" s="28">
        <v>2</v>
      </c>
      <c r="X66" s="21">
        <v>0.9375</v>
      </c>
      <c r="Y66" s="70">
        <v>1</v>
      </c>
      <c r="Z66" s="70" t="s">
        <v>195</v>
      </c>
      <c r="AA66" s="70">
        <v>1</v>
      </c>
      <c r="AB66" s="70" t="s">
        <v>195</v>
      </c>
      <c r="AC66" s="130">
        <f t="shared" si="1"/>
        <v>1</v>
      </c>
      <c r="AH66" s="1"/>
    </row>
    <row r="67" spans="1:34" ht="15.75" customHeight="1">
      <c r="A67" s="40"/>
      <c r="B67" s="40"/>
      <c r="C67" s="40"/>
      <c r="D67" s="40"/>
      <c r="E67" s="40"/>
      <c r="F67" s="40"/>
      <c r="G67" s="40"/>
      <c r="H67" s="40"/>
      <c r="I67" s="40"/>
      <c r="N67" s="1">
        <v>1380</v>
      </c>
      <c r="P67" s="25">
        <v>1</v>
      </c>
      <c r="Q67" s="27">
        <v>0.95833333333333337</v>
      </c>
      <c r="R67" s="70">
        <v>0</v>
      </c>
      <c r="S67" s="70" t="s">
        <v>194</v>
      </c>
      <c r="T67" s="70">
        <v>0</v>
      </c>
      <c r="U67" s="70" t="s">
        <v>194</v>
      </c>
      <c r="V67" s="130">
        <f t="shared" si="0"/>
        <v>0</v>
      </c>
      <c r="W67" s="28">
        <v>2</v>
      </c>
      <c r="X67" s="21">
        <v>0.95833333333333337</v>
      </c>
      <c r="Y67" s="70">
        <v>0</v>
      </c>
      <c r="Z67" s="70" t="s">
        <v>194</v>
      </c>
      <c r="AA67" s="70">
        <v>0</v>
      </c>
      <c r="AB67" s="70" t="s">
        <v>194</v>
      </c>
      <c r="AC67" s="130">
        <f t="shared" si="1"/>
        <v>0</v>
      </c>
      <c r="AH67" s="1"/>
    </row>
    <row r="68" spans="1:34" ht="15.75" customHeight="1">
      <c r="A68" s="40"/>
      <c r="B68" s="40"/>
      <c r="C68" s="40"/>
      <c r="D68" s="40"/>
      <c r="E68" s="40"/>
      <c r="F68" s="40"/>
      <c r="G68" s="40"/>
      <c r="H68" s="40"/>
      <c r="I68" s="40"/>
      <c r="N68" s="1">
        <v>1410</v>
      </c>
      <c r="P68" s="25">
        <v>1</v>
      </c>
      <c r="Q68" s="27">
        <v>0.97916666666666663</v>
      </c>
      <c r="R68" s="70">
        <v>0</v>
      </c>
      <c r="S68" s="70" t="s">
        <v>194</v>
      </c>
      <c r="T68" s="70">
        <v>0</v>
      </c>
      <c r="U68" s="70" t="s">
        <v>194</v>
      </c>
      <c r="V68" s="130">
        <f t="shared" si="0"/>
        <v>0</v>
      </c>
      <c r="W68" s="28">
        <v>2</v>
      </c>
      <c r="X68" s="21">
        <v>0.97916666666666663</v>
      </c>
      <c r="Y68" s="70">
        <v>0</v>
      </c>
      <c r="Z68" s="70" t="s">
        <v>194</v>
      </c>
      <c r="AA68" s="70">
        <v>0</v>
      </c>
      <c r="AB68" s="70" t="s">
        <v>194</v>
      </c>
      <c r="AC68" s="130">
        <f t="shared" si="1"/>
        <v>0</v>
      </c>
      <c r="AH68" s="1"/>
    </row>
    <row r="69" spans="1:34" ht="15.75" customHeight="1">
      <c r="A69" s="40"/>
      <c r="B69" s="40"/>
      <c r="C69" s="40"/>
      <c r="D69" s="40"/>
      <c r="E69" s="40"/>
      <c r="F69" s="40"/>
      <c r="G69" s="40"/>
      <c r="H69" s="40"/>
      <c r="I69" s="40"/>
      <c r="N69" s="1">
        <v>0</v>
      </c>
      <c r="P69" s="25">
        <v>1</v>
      </c>
      <c r="Q69" s="27">
        <v>0</v>
      </c>
      <c r="R69" s="70">
        <v>0</v>
      </c>
      <c r="S69" s="70" t="s">
        <v>194</v>
      </c>
      <c r="T69" s="70">
        <v>0</v>
      </c>
      <c r="U69" s="70" t="s">
        <v>194</v>
      </c>
      <c r="V69" s="130">
        <f t="shared" si="0"/>
        <v>0</v>
      </c>
      <c r="W69" s="28">
        <v>2</v>
      </c>
      <c r="X69" s="21">
        <v>0</v>
      </c>
      <c r="Y69" s="70">
        <v>0</v>
      </c>
      <c r="Z69" s="70" t="s">
        <v>194</v>
      </c>
      <c r="AA69" s="70">
        <v>0</v>
      </c>
      <c r="AB69" s="70" t="s">
        <v>194</v>
      </c>
      <c r="AC69" s="130">
        <f t="shared" si="1"/>
        <v>0</v>
      </c>
      <c r="AH69" s="1"/>
    </row>
    <row r="70" spans="1:34" ht="15.75" customHeight="1">
      <c r="D70" s="17"/>
      <c r="E70" s="17"/>
      <c r="F70" s="17"/>
      <c r="G70" s="17"/>
      <c r="H70" s="17"/>
      <c r="I70" s="17"/>
      <c r="N70" s="1">
        <v>30</v>
      </c>
      <c r="P70" s="25">
        <v>1</v>
      </c>
      <c r="Q70" s="27">
        <v>2.0833333333333332E-2</v>
      </c>
      <c r="R70" s="70">
        <v>0</v>
      </c>
      <c r="S70" s="70" t="s">
        <v>194</v>
      </c>
      <c r="T70" s="70">
        <v>0</v>
      </c>
      <c r="U70" s="70" t="s">
        <v>194</v>
      </c>
      <c r="V70" s="130">
        <f t="shared" si="0"/>
        <v>0</v>
      </c>
      <c r="W70" s="28">
        <v>2</v>
      </c>
      <c r="X70" s="21">
        <v>2.0833333333333332E-2</v>
      </c>
      <c r="Y70" s="70">
        <v>0</v>
      </c>
      <c r="Z70" s="70" t="s">
        <v>194</v>
      </c>
      <c r="AA70" s="70">
        <v>0</v>
      </c>
      <c r="AB70" s="70" t="s">
        <v>194</v>
      </c>
      <c r="AC70" s="130">
        <f t="shared" si="1"/>
        <v>0</v>
      </c>
      <c r="AH70" s="1"/>
    </row>
    <row r="71" spans="1:34" ht="15.75" customHeight="1">
      <c r="D71" s="17"/>
      <c r="E71" s="17"/>
      <c r="F71" s="17"/>
      <c r="G71" s="17"/>
      <c r="H71" s="17"/>
      <c r="I71" s="17"/>
      <c r="N71" s="1">
        <v>60</v>
      </c>
      <c r="P71" s="25">
        <v>1</v>
      </c>
      <c r="Q71" s="27">
        <v>4.1666666666666699E-2</v>
      </c>
      <c r="R71" s="70">
        <v>0</v>
      </c>
      <c r="S71" s="70" t="s">
        <v>194</v>
      </c>
      <c r="T71" s="70">
        <v>0</v>
      </c>
      <c r="U71" s="70" t="s">
        <v>194</v>
      </c>
      <c r="V71" s="130">
        <f t="shared" si="0"/>
        <v>0</v>
      </c>
      <c r="W71" s="28">
        <v>2</v>
      </c>
      <c r="X71" s="21">
        <v>4.1666666666666699E-2</v>
      </c>
      <c r="Y71" s="70">
        <v>0</v>
      </c>
      <c r="Z71" s="70" t="s">
        <v>194</v>
      </c>
      <c r="AA71" s="70">
        <v>0</v>
      </c>
      <c r="AB71" s="70" t="s">
        <v>194</v>
      </c>
      <c r="AC71" s="130">
        <f t="shared" si="1"/>
        <v>0</v>
      </c>
      <c r="AH71" s="1"/>
    </row>
    <row r="72" spans="1:34" ht="15.75" customHeight="1">
      <c r="N72" s="1">
        <v>90</v>
      </c>
      <c r="P72" s="25">
        <v>1</v>
      </c>
      <c r="Q72" s="27">
        <v>6.25E-2</v>
      </c>
      <c r="R72" s="70">
        <v>0</v>
      </c>
      <c r="S72" s="70" t="s">
        <v>194</v>
      </c>
      <c r="T72" s="70">
        <v>0</v>
      </c>
      <c r="U72" s="70" t="s">
        <v>194</v>
      </c>
      <c r="V72" s="130">
        <f t="shared" si="0"/>
        <v>0</v>
      </c>
      <c r="W72" s="28">
        <v>2</v>
      </c>
      <c r="X72" s="21">
        <v>6.25E-2</v>
      </c>
      <c r="Y72" s="70">
        <v>0</v>
      </c>
      <c r="Z72" s="70" t="s">
        <v>194</v>
      </c>
      <c r="AA72" s="70">
        <v>0</v>
      </c>
      <c r="AB72" s="70" t="s">
        <v>194</v>
      </c>
      <c r="AC72" s="130">
        <f t="shared" si="1"/>
        <v>0</v>
      </c>
      <c r="AH72" s="1"/>
    </row>
    <row r="73" spans="1:34" ht="15.75" customHeight="1">
      <c r="N73" s="1">
        <v>120</v>
      </c>
      <c r="P73" s="25">
        <v>1</v>
      </c>
      <c r="Q73" s="27">
        <v>8.3333333333333301E-2</v>
      </c>
      <c r="R73" s="70">
        <v>0</v>
      </c>
      <c r="S73" s="70" t="s">
        <v>194</v>
      </c>
      <c r="T73" s="70">
        <v>0</v>
      </c>
      <c r="U73" s="70" t="s">
        <v>194</v>
      </c>
      <c r="V73" s="130">
        <f t="shared" si="0"/>
        <v>0</v>
      </c>
      <c r="W73" s="28">
        <v>2</v>
      </c>
      <c r="X73" s="27">
        <v>8.3333333333333301E-2</v>
      </c>
      <c r="Y73" s="70">
        <v>0</v>
      </c>
      <c r="Z73" s="70" t="s">
        <v>194</v>
      </c>
      <c r="AA73" s="70">
        <v>0</v>
      </c>
      <c r="AB73" s="70" t="s">
        <v>194</v>
      </c>
      <c r="AC73" s="130">
        <f t="shared" si="1"/>
        <v>0</v>
      </c>
      <c r="AH73" s="1"/>
    </row>
    <row r="74" spans="1:34" ht="15.75" customHeight="1">
      <c r="N74" s="1">
        <v>150</v>
      </c>
      <c r="P74" s="25">
        <v>1</v>
      </c>
      <c r="Q74" s="27">
        <v>0.104166666666667</v>
      </c>
      <c r="R74" s="70">
        <v>0</v>
      </c>
      <c r="S74" s="70" t="s">
        <v>194</v>
      </c>
      <c r="T74" s="70">
        <v>0</v>
      </c>
      <c r="U74" s="70" t="s">
        <v>194</v>
      </c>
      <c r="V74" s="130"/>
      <c r="W74" s="28">
        <v>2</v>
      </c>
      <c r="X74" s="27">
        <v>0.104166666666667</v>
      </c>
      <c r="Y74" s="70">
        <v>0</v>
      </c>
      <c r="Z74" s="70" t="s">
        <v>194</v>
      </c>
      <c r="AA74" s="70">
        <v>0</v>
      </c>
      <c r="AB74" s="70" t="s">
        <v>194</v>
      </c>
      <c r="AC74" s="131"/>
      <c r="AH74" s="1"/>
    </row>
    <row r="75" spans="1:34" ht="15.75" customHeight="1">
      <c r="P75" s="200" t="s">
        <v>68</v>
      </c>
      <c r="Q75" s="201"/>
      <c r="R75" s="75">
        <f>SUM(R27:R74)</f>
        <v>77</v>
      </c>
      <c r="S75" s="75"/>
      <c r="T75" s="75">
        <f>SUM(T27:T74)</f>
        <v>77</v>
      </c>
      <c r="U75" s="75"/>
      <c r="V75" s="130"/>
      <c r="W75" s="200" t="s">
        <v>68</v>
      </c>
      <c r="X75" s="201"/>
      <c r="Y75" s="75">
        <f>SUM(Y27:Y74)</f>
        <v>50</v>
      </c>
      <c r="Z75" s="75"/>
      <c r="AA75" s="75">
        <f>SUM(AA27:AA74)</f>
        <v>50</v>
      </c>
      <c r="AB75" s="75"/>
      <c r="AC75" s="131"/>
      <c r="AH75" s="1"/>
    </row>
    <row r="76" spans="1:34" ht="15.75" customHeight="1">
      <c r="P76" s="94"/>
      <c r="Q76" s="94"/>
      <c r="R76" s="94"/>
      <c r="S76" s="94"/>
      <c r="T76" s="94"/>
      <c r="U76" s="94"/>
      <c r="V76" s="130"/>
      <c r="W76" s="94"/>
      <c r="X76" s="94"/>
      <c r="Y76" s="94"/>
      <c r="Z76" s="94"/>
      <c r="AA76" s="94"/>
      <c r="AB76" s="94"/>
      <c r="AC76" s="131"/>
      <c r="AH76" s="1"/>
    </row>
    <row r="77" spans="1:34" ht="15.75" customHeight="1">
      <c r="P77" s="94"/>
      <c r="Q77" s="94"/>
      <c r="R77" s="94"/>
      <c r="S77" s="94"/>
      <c r="T77" s="94"/>
      <c r="U77" s="94"/>
      <c r="V77" s="130"/>
      <c r="W77" s="94"/>
      <c r="X77" s="94"/>
      <c r="Y77" s="94"/>
      <c r="Z77" s="94"/>
      <c r="AA77" s="94"/>
      <c r="AB77" s="94"/>
      <c r="AC77" s="131"/>
      <c r="AH77" s="1"/>
    </row>
    <row r="78" spans="1:34" ht="15.75" customHeight="1">
      <c r="P78" s="94"/>
      <c r="Q78" s="94"/>
      <c r="R78" s="94"/>
      <c r="S78" s="94"/>
      <c r="T78" s="94"/>
      <c r="U78" s="94"/>
      <c r="V78" s="130"/>
      <c r="W78" s="94"/>
      <c r="X78" s="94"/>
      <c r="Y78" s="94"/>
      <c r="Z78" s="94"/>
      <c r="AA78" s="94"/>
      <c r="AB78" s="94"/>
      <c r="AC78" s="131"/>
      <c r="AH78" s="1"/>
    </row>
    <row r="79" spans="1:34" ht="15.75" customHeight="1">
      <c r="P79" s="94"/>
      <c r="Q79" s="94"/>
      <c r="R79" s="94"/>
      <c r="S79" s="94"/>
      <c r="T79" s="94"/>
      <c r="U79" s="94"/>
      <c r="V79" s="130"/>
      <c r="W79" s="94"/>
      <c r="X79" s="94"/>
      <c r="Y79" s="94"/>
      <c r="Z79" s="94"/>
      <c r="AA79" s="94"/>
      <c r="AB79" s="94"/>
      <c r="AC79" s="131"/>
      <c r="AH79" s="1"/>
    </row>
    <row r="80" spans="1:34" ht="15.75" customHeight="1">
      <c r="P80" s="94"/>
      <c r="Q80" s="94"/>
      <c r="R80" s="94"/>
      <c r="S80" s="94"/>
      <c r="T80" s="94"/>
      <c r="U80" s="94"/>
      <c r="V80" s="130"/>
      <c r="W80" s="94"/>
      <c r="X80" s="94"/>
      <c r="Y80" s="94"/>
      <c r="Z80" s="94"/>
      <c r="AA80" s="94"/>
      <c r="AB80" s="94"/>
      <c r="AC80" s="131"/>
      <c r="AH80" s="1"/>
    </row>
    <row r="81" spans="1:34" ht="15.75" customHeight="1">
      <c r="P81" s="94"/>
      <c r="Q81" s="94"/>
      <c r="R81" s="94"/>
      <c r="S81" s="94"/>
      <c r="T81" s="94"/>
      <c r="U81" s="94"/>
      <c r="V81" s="130"/>
      <c r="W81" s="94"/>
      <c r="X81" s="94"/>
      <c r="Y81" s="94"/>
      <c r="Z81" s="94"/>
      <c r="AA81" s="94"/>
      <c r="AB81" s="94"/>
      <c r="AC81" s="131"/>
      <c r="AH81" s="1"/>
    </row>
    <row r="82" spans="1:34" ht="15.75" customHeight="1">
      <c r="P82" s="29"/>
      <c r="Q82" s="30"/>
      <c r="R82" s="29"/>
      <c r="S82" s="31"/>
      <c r="T82" s="29"/>
      <c r="U82" s="31"/>
      <c r="V82" s="57"/>
      <c r="W82" s="46"/>
      <c r="X82" s="32"/>
      <c r="Y82" s="29"/>
      <c r="Z82" s="31"/>
      <c r="AA82" s="29"/>
      <c r="AB82" s="31"/>
      <c r="AH82" s="1"/>
    </row>
    <row r="83" spans="1:34" ht="15.75" customHeight="1">
      <c r="D83" s="166" t="s">
        <v>19</v>
      </c>
      <c r="E83" s="166"/>
      <c r="F83" s="166"/>
      <c r="G83" s="166"/>
      <c r="H83" s="166"/>
      <c r="I83" s="166"/>
      <c r="P83" s="29"/>
      <c r="Q83" s="30"/>
      <c r="R83" s="29"/>
      <c r="S83" s="31"/>
      <c r="T83" s="29"/>
      <c r="U83" s="31"/>
      <c r="V83" s="57"/>
      <c r="W83" s="46"/>
      <c r="X83" s="32"/>
      <c r="Y83" s="29"/>
      <c r="Z83" s="31"/>
      <c r="AA83" s="29"/>
      <c r="AB83" s="31"/>
      <c r="AH83" s="1"/>
    </row>
    <row r="84" spans="1:34" ht="15.75" customHeight="1">
      <c r="P84" s="29"/>
      <c r="Q84" s="30"/>
      <c r="R84" s="29"/>
      <c r="S84" s="31"/>
      <c r="T84" s="29"/>
      <c r="U84" s="31"/>
      <c r="V84" s="57"/>
      <c r="W84" s="46"/>
      <c r="X84" s="32"/>
      <c r="Y84" s="29"/>
      <c r="Z84" s="31"/>
      <c r="AA84" s="29"/>
      <c r="AB84" s="31"/>
      <c r="AH84" s="1"/>
    </row>
    <row r="85" spans="1:34" ht="15.75" customHeight="1">
      <c r="B85" s="192" t="s">
        <v>20</v>
      </c>
      <c r="C85" s="193" t="s">
        <v>13</v>
      </c>
      <c r="D85" s="196" t="s">
        <v>51</v>
      </c>
      <c r="E85" s="196" t="s">
        <v>21</v>
      </c>
      <c r="F85" s="196" t="s">
        <v>22</v>
      </c>
      <c r="G85" s="196" t="s">
        <v>56</v>
      </c>
      <c r="H85" s="196" t="s">
        <v>14</v>
      </c>
      <c r="I85" s="192" t="s">
        <v>15</v>
      </c>
      <c r="J85" s="192" t="s">
        <v>57</v>
      </c>
      <c r="P85" s="197" t="s">
        <v>24</v>
      </c>
      <c r="Q85" s="197" t="s">
        <v>10</v>
      </c>
      <c r="R85" s="186" t="s">
        <v>46</v>
      </c>
      <c r="S85" s="187"/>
      <c r="T85" s="186" t="s">
        <v>47</v>
      </c>
      <c r="U85" s="187"/>
      <c r="V85" s="57"/>
      <c r="W85" s="197" t="s">
        <v>24</v>
      </c>
      <c r="X85" s="197" t="s">
        <v>10</v>
      </c>
      <c r="Y85" s="186" t="s">
        <v>46</v>
      </c>
      <c r="Z85" s="187"/>
      <c r="AA85" s="186" t="s">
        <v>47</v>
      </c>
      <c r="AB85" s="187"/>
      <c r="AH85" s="1"/>
    </row>
    <row r="86" spans="1:34" ht="15.75" customHeight="1">
      <c r="B86" s="192"/>
      <c r="C86" s="194"/>
      <c r="D86" s="196"/>
      <c r="E86" s="196"/>
      <c r="F86" s="196"/>
      <c r="G86" s="196"/>
      <c r="H86" s="196"/>
      <c r="I86" s="192"/>
      <c r="J86" s="192"/>
      <c r="P86" s="198"/>
      <c r="Q86" s="198"/>
      <c r="R86" s="183" t="s">
        <v>68</v>
      </c>
      <c r="S86" s="183" t="s">
        <v>69</v>
      </c>
      <c r="T86" s="183" t="s">
        <v>48</v>
      </c>
      <c r="U86" s="183" t="s">
        <v>69</v>
      </c>
      <c r="V86" s="57"/>
      <c r="W86" s="198"/>
      <c r="X86" s="198"/>
      <c r="Y86" s="183" t="s">
        <v>68</v>
      </c>
      <c r="Z86" s="183" t="s">
        <v>69</v>
      </c>
      <c r="AA86" s="183" t="s">
        <v>68</v>
      </c>
      <c r="AB86" s="183" t="s">
        <v>69</v>
      </c>
      <c r="AH86" s="1"/>
    </row>
    <row r="87" spans="1:34" ht="15.75" customHeight="1">
      <c r="B87" s="192"/>
      <c r="C87" s="194"/>
      <c r="D87" s="196"/>
      <c r="E87" s="196"/>
      <c r="F87" s="196"/>
      <c r="G87" s="196"/>
      <c r="H87" s="196"/>
      <c r="I87" s="192"/>
      <c r="J87" s="192"/>
      <c r="P87" s="198"/>
      <c r="Q87" s="198"/>
      <c r="R87" s="184"/>
      <c r="S87" s="184"/>
      <c r="T87" s="184"/>
      <c r="U87" s="184"/>
      <c r="V87" s="57"/>
      <c r="W87" s="198"/>
      <c r="X87" s="198"/>
      <c r="Y87" s="184"/>
      <c r="Z87" s="184"/>
      <c r="AA87" s="184"/>
      <c r="AB87" s="184"/>
    </row>
    <row r="88" spans="1:34" ht="15.75" customHeight="1">
      <c r="B88" s="192"/>
      <c r="C88" s="194"/>
      <c r="D88" s="196"/>
      <c r="E88" s="196"/>
      <c r="F88" s="196"/>
      <c r="G88" s="196"/>
      <c r="H88" s="196"/>
      <c r="I88" s="192"/>
      <c r="J88" s="192"/>
      <c r="P88" s="198"/>
      <c r="Q88" s="198"/>
      <c r="R88" s="184"/>
      <c r="S88" s="184"/>
      <c r="T88" s="184"/>
      <c r="U88" s="184"/>
      <c r="V88" s="57"/>
      <c r="W88" s="198"/>
      <c r="X88" s="198"/>
      <c r="Y88" s="184"/>
      <c r="Z88" s="184"/>
      <c r="AA88" s="184"/>
      <c r="AB88" s="184"/>
    </row>
    <row r="89" spans="1:34" ht="15.75" customHeight="1">
      <c r="B89" s="192"/>
      <c r="C89" s="194"/>
      <c r="D89" s="196"/>
      <c r="E89" s="196"/>
      <c r="F89" s="196"/>
      <c r="G89" s="196"/>
      <c r="H89" s="196"/>
      <c r="I89" s="192"/>
      <c r="J89" s="192"/>
      <c r="P89" s="198"/>
      <c r="Q89" s="198"/>
      <c r="R89" s="184"/>
      <c r="S89" s="184"/>
      <c r="T89" s="184"/>
      <c r="U89" s="184"/>
      <c r="V89" s="57"/>
      <c r="W89" s="198"/>
      <c r="X89" s="198"/>
      <c r="Y89" s="184"/>
      <c r="Z89" s="184"/>
      <c r="AA89" s="184"/>
      <c r="AB89" s="184"/>
    </row>
    <row r="90" spans="1:34" ht="15.75" customHeight="1">
      <c r="B90" s="192"/>
      <c r="C90" s="194"/>
      <c r="D90" s="196"/>
      <c r="E90" s="196"/>
      <c r="F90" s="196"/>
      <c r="G90" s="196"/>
      <c r="H90" s="196"/>
      <c r="I90" s="192"/>
      <c r="J90" s="192"/>
      <c r="P90" s="199"/>
      <c r="Q90" s="199"/>
      <c r="R90" s="185"/>
      <c r="S90" s="185"/>
      <c r="T90" s="185"/>
      <c r="U90" s="185"/>
      <c r="V90" s="130"/>
      <c r="W90" s="199"/>
      <c r="X90" s="199"/>
      <c r="Y90" s="185"/>
      <c r="Z90" s="185"/>
      <c r="AA90" s="185"/>
      <c r="AB90" s="185"/>
      <c r="AC90" s="131"/>
    </row>
    <row r="91" spans="1:34" ht="15.75" customHeight="1">
      <c r="B91" s="192"/>
      <c r="C91" s="194"/>
      <c r="D91" s="196"/>
      <c r="E91" s="196"/>
      <c r="F91" s="196"/>
      <c r="G91" s="196"/>
      <c r="H91" s="196"/>
      <c r="I91" s="192"/>
      <c r="J91" s="192"/>
      <c r="P91" s="25">
        <v>3</v>
      </c>
      <c r="Q91" s="27">
        <v>0.125</v>
      </c>
      <c r="R91" s="25">
        <v>0</v>
      </c>
      <c r="S91" s="25" t="s">
        <v>194</v>
      </c>
      <c r="T91" s="25">
        <v>0</v>
      </c>
      <c r="U91" s="25" t="s">
        <v>194</v>
      </c>
      <c r="V91" s="130">
        <f>R91+R92</f>
        <v>0</v>
      </c>
      <c r="W91" s="28">
        <v>4</v>
      </c>
      <c r="X91" s="27">
        <v>0.125</v>
      </c>
      <c r="Y91" s="25">
        <v>0</v>
      </c>
      <c r="Z91" s="25" t="s">
        <v>194</v>
      </c>
      <c r="AA91" s="25">
        <v>0</v>
      </c>
      <c r="AB91" s="25" t="s">
        <v>194</v>
      </c>
      <c r="AC91" s="130">
        <f>Y91+Y92</f>
        <v>0</v>
      </c>
    </row>
    <row r="92" spans="1:34" ht="15.75" customHeight="1">
      <c r="B92" s="192"/>
      <c r="C92" s="195"/>
      <c r="D92" s="196"/>
      <c r="E92" s="196"/>
      <c r="F92" s="196"/>
      <c r="G92" s="196"/>
      <c r="H92" s="196"/>
      <c r="I92" s="192"/>
      <c r="J92" s="192"/>
      <c r="L92" s="1" t="s">
        <v>16</v>
      </c>
      <c r="M92" s="68" t="s">
        <v>6</v>
      </c>
      <c r="N92" s="68" t="s">
        <v>8</v>
      </c>
      <c r="O92" s="20"/>
      <c r="P92" s="25">
        <v>3</v>
      </c>
      <c r="Q92" s="27">
        <v>0.14583333333333301</v>
      </c>
      <c r="R92" s="25">
        <v>0</v>
      </c>
      <c r="S92" s="25" t="s">
        <v>194</v>
      </c>
      <c r="T92" s="25">
        <v>0</v>
      </c>
      <c r="U92" s="25" t="s">
        <v>194</v>
      </c>
      <c r="V92" s="130">
        <f t="shared" si="0"/>
        <v>0</v>
      </c>
      <c r="W92" s="28">
        <v>4</v>
      </c>
      <c r="X92" s="27">
        <v>0.14583333333333301</v>
      </c>
      <c r="Y92" s="25">
        <v>0</v>
      </c>
      <c r="Z92" s="25" t="s">
        <v>194</v>
      </c>
      <c r="AA92" s="25">
        <v>0</v>
      </c>
      <c r="AB92" s="25" t="s">
        <v>194</v>
      </c>
      <c r="AC92" s="130">
        <f t="shared" ref="AC92:AC137" si="2">Y92+Y93</f>
        <v>0</v>
      </c>
      <c r="AH92" s="9"/>
    </row>
    <row r="93" spans="1:34" ht="15.75" customHeight="1">
      <c r="A93" s="88">
        <v>2014397</v>
      </c>
      <c r="B93" s="18">
        <v>1</v>
      </c>
      <c r="C93" s="62" t="s">
        <v>130</v>
      </c>
      <c r="D93" s="1" t="s">
        <v>227</v>
      </c>
      <c r="E93" s="65">
        <v>55.755839000000002</v>
      </c>
      <c r="F93" s="65">
        <v>37.557734000000004</v>
      </c>
      <c r="G93" s="18">
        <v>0</v>
      </c>
      <c r="H93" s="66">
        <v>0</v>
      </c>
      <c r="I93" s="15"/>
      <c r="J93" s="18">
        <v>1</v>
      </c>
      <c r="L93" s="8">
        <v>1</v>
      </c>
      <c r="M93" s="67">
        <v>1</v>
      </c>
      <c r="N93" s="8">
        <v>0</v>
      </c>
      <c r="O93" s="20"/>
      <c r="P93" s="25">
        <v>3</v>
      </c>
      <c r="Q93" s="27">
        <v>0.16666666666666699</v>
      </c>
      <c r="R93" s="25">
        <v>0</v>
      </c>
      <c r="S93" s="25" t="s">
        <v>194</v>
      </c>
      <c r="T93" s="25">
        <v>0</v>
      </c>
      <c r="U93" s="25" t="s">
        <v>194</v>
      </c>
      <c r="V93" s="130">
        <f t="shared" si="0"/>
        <v>0</v>
      </c>
      <c r="W93" s="28">
        <v>4</v>
      </c>
      <c r="X93" s="27">
        <v>0.16666666666666699</v>
      </c>
      <c r="Y93" s="25">
        <v>0</v>
      </c>
      <c r="Z93" s="25" t="s">
        <v>194</v>
      </c>
      <c r="AA93" s="25">
        <v>0</v>
      </c>
      <c r="AB93" s="25" t="s">
        <v>194</v>
      </c>
      <c r="AC93" s="130">
        <f t="shared" si="2"/>
        <v>0</v>
      </c>
      <c r="AH93" s="9"/>
    </row>
    <row r="94" spans="1:34" ht="15.75" customHeight="1">
      <c r="A94" s="88">
        <v>798</v>
      </c>
      <c r="B94" s="18">
        <v>2</v>
      </c>
      <c r="C94" s="62" t="s">
        <v>131</v>
      </c>
      <c r="D94" s="1" t="s">
        <v>282</v>
      </c>
      <c r="E94" s="65">
        <v>55.763318588010399</v>
      </c>
      <c r="F94" s="65">
        <v>37.559481293090201</v>
      </c>
      <c r="G94" s="18">
        <v>0</v>
      </c>
      <c r="H94" s="66">
        <f t="shared" ref="H94:H98" si="3">H93+I94</f>
        <v>1.28</v>
      </c>
      <c r="I94" s="15">
        <v>1.28</v>
      </c>
      <c r="J94" s="18">
        <v>2</v>
      </c>
      <c r="L94" s="8">
        <v>2</v>
      </c>
      <c r="M94" s="67">
        <v>2</v>
      </c>
      <c r="N94" s="67">
        <v>0</v>
      </c>
      <c r="O94" s="20"/>
      <c r="P94" s="25">
        <v>3</v>
      </c>
      <c r="Q94" s="27">
        <v>0.1875</v>
      </c>
      <c r="R94" s="25">
        <v>0</v>
      </c>
      <c r="S94" s="25" t="s">
        <v>194</v>
      </c>
      <c r="T94" s="25">
        <v>0</v>
      </c>
      <c r="U94" s="25" t="s">
        <v>194</v>
      </c>
      <c r="V94" s="130">
        <f t="shared" si="0"/>
        <v>0</v>
      </c>
      <c r="W94" s="28">
        <v>4</v>
      </c>
      <c r="X94" s="27">
        <v>0.1875</v>
      </c>
      <c r="Y94" s="25">
        <v>0</v>
      </c>
      <c r="Z94" s="25" t="s">
        <v>194</v>
      </c>
      <c r="AA94" s="25">
        <v>0</v>
      </c>
      <c r="AB94" s="25" t="s">
        <v>194</v>
      </c>
      <c r="AC94" s="130">
        <f t="shared" si="2"/>
        <v>0</v>
      </c>
      <c r="AH94" s="49"/>
    </row>
    <row r="95" spans="1:34" ht="15.75" customHeight="1">
      <c r="A95" s="88" t="s">
        <v>52</v>
      </c>
      <c r="B95" s="18">
        <v>2</v>
      </c>
      <c r="C95" s="62" t="s">
        <v>52</v>
      </c>
      <c r="D95" s="1" t="s">
        <v>17</v>
      </c>
      <c r="E95" s="65" t="s">
        <v>17</v>
      </c>
      <c r="F95" s="65" t="s">
        <v>17</v>
      </c>
      <c r="G95" s="18">
        <v>0</v>
      </c>
      <c r="H95" s="66">
        <f t="shared" si="3"/>
        <v>1.28</v>
      </c>
      <c r="I95" s="15">
        <v>0</v>
      </c>
      <c r="J95" s="18" t="s">
        <v>17</v>
      </c>
      <c r="L95" s="8">
        <v>3</v>
      </c>
      <c r="M95" s="67">
        <v>999</v>
      </c>
      <c r="N95" s="67">
        <v>0</v>
      </c>
      <c r="O95" s="20"/>
      <c r="P95" s="22">
        <v>3</v>
      </c>
      <c r="Q95" s="26">
        <v>0.20833333333333334</v>
      </c>
      <c r="R95" s="25">
        <v>0</v>
      </c>
      <c r="S95" s="25" t="s">
        <v>194</v>
      </c>
      <c r="T95" s="25">
        <v>0</v>
      </c>
      <c r="U95" s="25" t="s">
        <v>194</v>
      </c>
      <c r="V95" s="130">
        <f t="shared" si="0"/>
        <v>0</v>
      </c>
      <c r="W95" s="28">
        <v>4</v>
      </c>
      <c r="X95" s="27">
        <v>0.20833333333333334</v>
      </c>
      <c r="Y95" s="25">
        <v>0</v>
      </c>
      <c r="Z95" s="25" t="s">
        <v>194</v>
      </c>
      <c r="AA95" s="25">
        <v>0</v>
      </c>
      <c r="AB95" s="25" t="s">
        <v>194</v>
      </c>
      <c r="AC95" s="130">
        <f t="shared" si="2"/>
        <v>0</v>
      </c>
      <c r="AH95" s="49"/>
    </row>
    <row r="96" spans="1:34" ht="15.75" customHeight="1">
      <c r="A96" s="88">
        <v>798</v>
      </c>
      <c r="B96" s="18">
        <v>3</v>
      </c>
      <c r="C96" s="62" t="s">
        <v>131</v>
      </c>
      <c r="D96" s="1" t="s">
        <v>282</v>
      </c>
      <c r="E96" s="65">
        <v>55.763318588010399</v>
      </c>
      <c r="F96" s="65">
        <v>37.559481293090201</v>
      </c>
      <c r="G96" s="18">
        <v>1</v>
      </c>
      <c r="H96" s="66">
        <v>0</v>
      </c>
      <c r="I96" s="15" t="s">
        <v>91</v>
      </c>
      <c r="J96" s="18">
        <v>1</v>
      </c>
      <c r="L96" s="8">
        <v>4</v>
      </c>
      <c r="M96" s="67">
        <v>0</v>
      </c>
      <c r="N96" s="67">
        <v>1</v>
      </c>
      <c r="O96" s="20"/>
      <c r="P96" s="22">
        <v>3</v>
      </c>
      <c r="Q96" s="26">
        <v>0.22916666666666666</v>
      </c>
      <c r="R96" s="25">
        <v>0</v>
      </c>
      <c r="S96" s="25" t="s">
        <v>194</v>
      </c>
      <c r="T96" s="25">
        <v>0</v>
      </c>
      <c r="U96" s="25" t="s">
        <v>194</v>
      </c>
      <c r="V96" s="130">
        <f t="shared" si="0"/>
        <v>0</v>
      </c>
      <c r="W96" s="28">
        <v>4</v>
      </c>
      <c r="X96" s="27">
        <v>0.22916666666666666</v>
      </c>
      <c r="Y96" s="25">
        <v>0</v>
      </c>
      <c r="Z96" s="25" t="s">
        <v>194</v>
      </c>
      <c r="AA96" s="25">
        <v>0</v>
      </c>
      <c r="AB96" s="25" t="s">
        <v>194</v>
      </c>
      <c r="AC96" s="130">
        <f t="shared" si="2"/>
        <v>0</v>
      </c>
      <c r="AH96" s="49"/>
    </row>
    <row r="97" spans="1:34" ht="15.75" customHeight="1">
      <c r="A97" s="88">
        <v>2014398</v>
      </c>
      <c r="B97" s="18">
        <v>4</v>
      </c>
      <c r="C97" s="62" t="s">
        <v>130</v>
      </c>
      <c r="D97" s="1" t="s">
        <v>227</v>
      </c>
      <c r="E97" s="65">
        <v>55.755839000000002</v>
      </c>
      <c r="F97" s="65">
        <v>37.557734000000004</v>
      </c>
      <c r="G97" s="18">
        <v>1</v>
      </c>
      <c r="H97" s="66">
        <f t="shared" si="3"/>
        <v>1.5980000000000001</v>
      </c>
      <c r="I97" s="15">
        <v>1.5980000000000001</v>
      </c>
      <c r="J97" s="18">
        <v>2</v>
      </c>
      <c r="L97" s="8">
        <v>5</v>
      </c>
      <c r="M97" s="67">
        <v>0</v>
      </c>
      <c r="N97" s="67">
        <v>2</v>
      </c>
      <c r="O97" s="20"/>
      <c r="P97" s="22">
        <v>3</v>
      </c>
      <c r="Q97" s="26">
        <v>0.25</v>
      </c>
      <c r="R97" s="25">
        <v>0</v>
      </c>
      <c r="S97" s="25" t="s">
        <v>194</v>
      </c>
      <c r="T97" s="25">
        <v>0</v>
      </c>
      <c r="U97" s="25" t="s">
        <v>194</v>
      </c>
      <c r="V97" s="130">
        <f t="shared" si="0"/>
        <v>2</v>
      </c>
      <c r="W97" s="28">
        <v>4</v>
      </c>
      <c r="X97" s="27">
        <v>0.25</v>
      </c>
      <c r="Y97" s="25">
        <v>0</v>
      </c>
      <c r="Z97" s="25" t="s">
        <v>194</v>
      </c>
      <c r="AA97" s="25">
        <v>0</v>
      </c>
      <c r="AB97" s="25" t="s">
        <v>194</v>
      </c>
      <c r="AC97" s="130">
        <f t="shared" si="2"/>
        <v>1</v>
      </c>
      <c r="AH97" s="49"/>
    </row>
    <row r="98" spans="1:34" ht="15.75" customHeight="1">
      <c r="A98" s="88" t="s">
        <v>52</v>
      </c>
      <c r="B98" s="18">
        <v>4</v>
      </c>
      <c r="C98" s="62" t="s">
        <v>52</v>
      </c>
      <c r="D98" s="1" t="s">
        <v>17</v>
      </c>
      <c r="E98" s="65" t="s">
        <v>17</v>
      </c>
      <c r="F98" s="65" t="s">
        <v>17</v>
      </c>
      <c r="G98" s="18">
        <v>1</v>
      </c>
      <c r="H98" s="66">
        <f t="shared" si="3"/>
        <v>1.5980000000000001</v>
      </c>
      <c r="I98" s="15">
        <v>0</v>
      </c>
      <c r="J98" s="18" t="s">
        <v>17</v>
      </c>
      <c r="L98" s="8">
        <v>6</v>
      </c>
      <c r="M98" s="67">
        <v>0</v>
      </c>
      <c r="N98" s="67">
        <v>999</v>
      </c>
      <c r="O98" s="20"/>
      <c r="P98" s="22">
        <v>3</v>
      </c>
      <c r="Q98" s="26">
        <v>0.27083333333333331</v>
      </c>
      <c r="R98" s="25">
        <v>2</v>
      </c>
      <c r="S98" s="25" t="s">
        <v>197</v>
      </c>
      <c r="T98" s="25">
        <v>2</v>
      </c>
      <c r="U98" s="25" t="s">
        <v>197</v>
      </c>
      <c r="V98" s="130">
        <f t="shared" ref="V98:V137" si="4">R98+R99</f>
        <v>5</v>
      </c>
      <c r="W98" s="28">
        <v>4</v>
      </c>
      <c r="X98" s="27">
        <v>0.27083333333333331</v>
      </c>
      <c r="Y98" s="25">
        <v>1</v>
      </c>
      <c r="Z98" s="25" t="s">
        <v>195</v>
      </c>
      <c r="AA98" s="25">
        <v>1</v>
      </c>
      <c r="AB98" s="25" t="s">
        <v>195</v>
      </c>
      <c r="AC98" s="130">
        <f t="shared" si="2"/>
        <v>2</v>
      </c>
      <c r="AH98" s="49"/>
    </row>
    <row r="99" spans="1:34" ht="15.75" customHeight="1">
      <c r="A99" s="88" t="s">
        <v>17</v>
      </c>
      <c r="B99" s="18" t="str">
        <f t="shared" ref="B99:B157" si="5">IF(C99=" ","",IF(C99=$L$9,B98,B98+1))</f>
        <v/>
      </c>
      <c r="C99" s="62" t="s">
        <v>17</v>
      </c>
      <c r="D99" s="1" t="s">
        <v>17</v>
      </c>
      <c r="E99" s="65" t="s">
        <v>17</v>
      </c>
      <c r="F99" s="65" t="s">
        <v>17</v>
      </c>
      <c r="G99" s="18" t="str">
        <f t="shared" ref="G99:G157" si="6">IF(AND(M99&gt;0),0,IF(AND(N99&gt;0),1,""))</f>
        <v/>
      </c>
      <c r="H99" s="66" t="s">
        <v>91</v>
      </c>
      <c r="I99" s="15" t="str">
        <f t="shared" ref="I99:I158" si="7">IFERROR(IF(IF(ISERROR(H99-H98),"",H99-H98)&lt;0,"",H99-H98)," ")</f>
        <v xml:space="preserve"> </v>
      </c>
      <c r="J99" s="18" t="str">
        <f t="shared" ref="J99:J157" si="8">IF(AND(M99&gt;0,M99&lt;999),M99,IF(AND(N99&gt;0,N99&lt;999),N99," "))</f>
        <v xml:space="preserve"> </v>
      </c>
      <c r="L99" s="8">
        <v>7</v>
      </c>
      <c r="M99" s="67">
        <v>0</v>
      </c>
      <c r="N99" s="67">
        <v>0</v>
      </c>
      <c r="O99" s="20"/>
      <c r="P99" s="22">
        <v>3</v>
      </c>
      <c r="Q99" s="26">
        <v>0.29166666666666669</v>
      </c>
      <c r="R99" s="25">
        <v>3</v>
      </c>
      <c r="S99" s="25">
        <v>10</v>
      </c>
      <c r="T99" s="25">
        <v>3</v>
      </c>
      <c r="U99" s="25">
        <v>10</v>
      </c>
      <c r="V99" s="130">
        <f t="shared" si="4"/>
        <v>6</v>
      </c>
      <c r="W99" s="28">
        <v>4</v>
      </c>
      <c r="X99" s="27">
        <v>0.29166666666666669</v>
      </c>
      <c r="Y99" s="25">
        <v>1</v>
      </c>
      <c r="Z99" s="25" t="s">
        <v>195</v>
      </c>
      <c r="AA99" s="25">
        <v>1</v>
      </c>
      <c r="AB99" s="25" t="s">
        <v>195</v>
      </c>
      <c r="AC99" s="130">
        <f t="shared" si="2"/>
        <v>2</v>
      </c>
      <c r="AH99" s="49"/>
    </row>
    <row r="100" spans="1:34" ht="15.75" customHeight="1">
      <c r="A100" s="88" t="s">
        <v>17</v>
      </c>
      <c r="B100" s="18" t="str">
        <f t="shared" si="5"/>
        <v/>
      </c>
      <c r="C100" s="62" t="s">
        <v>17</v>
      </c>
      <c r="D100" s="1" t="s">
        <v>17</v>
      </c>
      <c r="E100" s="65" t="s">
        <v>17</v>
      </c>
      <c r="F100" s="65" t="s">
        <v>17</v>
      </c>
      <c r="G100" s="18" t="str">
        <f t="shared" si="6"/>
        <v/>
      </c>
      <c r="H100" s="66" t="s">
        <v>91</v>
      </c>
      <c r="I100" s="15" t="str">
        <f t="shared" si="7"/>
        <v xml:space="preserve"> </v>
      </c>
      <c r="J100" s="18" t="str">
        <f t="shared" si="8"/>
        <v xml:space="preserve"> </v>
      </c>
      <c r="L100" s="8">
        <v>8</v>
      </c>
      <c r="M100" s="67">
        <v>0</v>
      </c>
      <c r="N100" s="67">
        <v>0</v>
      </c>
      <c r="O100" s="20"/>
      <c r="P100" s="22">
        <v>3</v>
      </c>
      <c r="Q100" s="26">
        <v>0.3125</v>
      </c>
      <c r="R100" s="25">
        <v>3</v>
      </c>
      <c r="S100" s="25">
        <v>10</v>
      </c>
      <c r="T100" s="25">
        <v>3</v>
      </c>
      <c r="U100" s="25">
        <v>10</v>
      </c>
      <c r="V100" s="130">
        <f t="shared" si="4"/>
        <v>6</v>
      </c>
      <c r="W100" s="28">
        <v>4</v>
      </c>
      <c r="X100" s="27">
        <v>0.3125</v>
      </c>
      <c r="Y100" s="25">
        <v>1</v>
      </c>
      <c r="Z100" s="25" t="s">
        <v>195</v>
      </c>
      <c r="AA100" s="25">
        <v>1</v>
      </c>
      <c r="AB100" s="25" t="s">
        <v>195</v>
      </c>
      <c r="AC100" s="130">
        <f t="shared" si="2"/>
        <v>2</v>
      </c>
      <c r="AH100" s="49"/>
    </row>
    <row r="101" spans="1:34" ht="15.75" customHeight="1">
      <c r="A101" s="88" t="s">
        <v>17</v>
      </c>
      <c r="B101" s="18" t="str">
        <f t="shared" si="5"/>
        <v/>
      </c>
      <c r="C101" s="62" t="s">
        <v>17</v>
      </c>
      <c r="D101" s="1" t="s">
        <v>17</v>
      </c>
      <c r="E101" s="65" t="s">
        <v>17</v>
      </c>
      <c r="F101" s="65" t="s">
        <v>17</v>
      </c>
      <c r="G101" s="18" t="str">
        <f t="shared" si="6"/>
        <v/>
      </c>
      <c r="H101" s="66" t="s">
        <v>91</v>
      </c>
      <c r="I101" s="15" t="str">
        <f t="shared" si="7"/>
        <v xml:space="preserve"> </v>
      </c>
      <c r="J101" s="18" t="str">
        <f t="shared" si="8"/>
        <v xml:space="preserve"> </v>
      </c>
      <c r="L101" s="8">
        <v>9</v>
      </c>
      <c r="M101" s="67">
        <v>0</v>
      </c>
      <c r="N101" s="67">
        <v>0</v>
      </c>
      <c r="O101" s="20"/>
      <c r="P101" s="22">
        <v>3</v>
      </c>
      <c r="Q101" s="26">
        <v>0.33333333333333331</v>
      </c>
      <c r="R101" s="25">
        <v>3</v>
      </c>
      <c r="S101" s="25">
        <v>10</v>
      </c>
      <c r="T101" s="25">
        <v>3</v>
      </c>
      <c r="U101" s="25">
        <v>10</v>
      </c>
      <c r="V101" s="130">
        <f t="shared" si="4"/>
        <v>6</v>
      </c>
      <c r="W101" s="28">
        <v>4</v>
      </c>
      <c r="X101" s="27">
        <v>0.33333333333333331</v>
      </c>
      <c r="Y101" s="25">
        <v>1</v>
      </c>
      <c r="Z101" s="25" t="s">
        <v>195</v>
      </c>
      <c r="AA101" s="25">
        <v>1</v>
      </c>
      <c r="AB101" s="25" t="s">
        <v>195</v>
      </c>
      <c r="AC101" s="130">
        <f t="shared" si="2"/>
        <v>2</v>
      </c>
      <c r="AH101" s="49"/>
    </row>
    <row r="102" spans="1:34" ht="15.75" customHeight="1">
      <c r="A102" s="88" t="s">
        <v>17</v>
      </c>
      <c r="B102" s="18" t="str">
        <f t="shared" si="5"/>
        <v/>
      </c>
      <c r="C102" s="62" t="s">
        <v>17</v>
      </c>
      <c r="D102" s="1" t="s">
        <v>17</v>
      </c>
      <c r="E102" s="65" t="s">
        <v>17</v>
      </c>
      <c r="F102" s="65" t="s">
        <v>17</v>
      </c>
      <c r="G102" s="18" t="str">
        <f t="shared" si="6"/>
        <v/>
      </c>
      <c r="H102" s="66" t="s">
        <v>91</v>
      </c>
      <c r="I102" s="15" t="str">
        <f t="shared" si="7"/>
        <v xml:space="preserve"> </v>
      </c>
      <c r="J102" s="18" t="str">
        <f t="shared" si="8"/>
        <v xml:space="preserve"> </v>
      </c>
      <c r="L102" s="8">
        <v>10</v>
      </c>
      <c r="M102" s="67">
        <v>0</v>
      </c>
      <c r="N102" s="67">
        <v>0</v>
      </c>
      <c r="O102" s="20"/>
      <c r="P102" s="22">
        <v>3</v>
      </c>
      <c r="Q102" s="26">
        <v>0.35416666666666669</v>
      </c>
      <c r="R102" s="25">
        <v>3</v>
      </c>
      <c r="S102" s="25">
        <v>10</v>
      </c>
      <c r="T102" s="25">
        <v>3</v>
      </c>
      <c r="U102" s="25">
        <v>10</v>
      </c>
      <c r="V102" s="130">
        <f t="shared" si="4"/>
        <v>6</v>
      </c>
      <c r="W102" s="28">
        <v>4</v>
      </c>
      <c r="X102" s="27">
        <v>0.35416666666666669</v>
      </c>
      <c r="Y102" s="25">
        <v>1</v>
      </c>
      <c r="Z102" s="25" t="s">
        <v>195</v>
      </c>
      <c r="AA102" s="25">
        <v>1</v>
      </c>
      <c r="AB102" s="25" t="s">
        <v>195</v>
      </c>
      <c r="AC102" s="130">
        <f t="shared" si="2"/>
        <v>2</v>
      </c>
      <c r="AH102" s="49"/>
    </row>
    <row r="103" spans="1:34" ht="15.75" customHeight="1">
      <c r="A103" s="88" t="s">
        <v>17</v>
      </c>
      <c r="B103" s="18" t="str">
        <f t="shared" si="5"/>
        <v/>
      </c>
      <c r="C103" s="62" t="s">
        <v>17</v>
      </c>
      <c r="D103" s="1" t="s">
        <v>17</v>
      </c>
      <c r="E103" s="65" t="s">
        <v>17</v>
      </c>
      <c r="F103" s="65" t="s">
        <v>17</v>
      </c>
      <c r="G103" s="18" t="str">
        <f t="shared" si="6"/>
        <v/>
      </c>
      <c r="H103" s="66" t="s">
        <v>91</v>
      </c>
      <c r="I103" s="15" t="str">
        <f t="shared" si="7"/>
        <v xml:space="preserve"> </v>
      </c>
      <c r="J103" s="18" t="str">
        <f t="shared" si="8"/>
        <v xml:space="preserve"> </v>
      </c>
      <c r="L103" s="8">
        <v>11</v>
      </c>
      <c r="M103" s="67">
        <v>0</v>
      </c>
      <c r="N103" s="67">
        <v>0</v>
      </c>
      <c r="O103" s="20"/>
      <c r="P103" s="22">
        <v>3</v>
      </c>
      <c r="Q103" s="26">
        <v>0.375</v>
      </c>
      <c r="R103" s="25">
        <v>3</v>
      </c>
      <c r="S103" s="25">
        <v>10</v>
      </c>
      <c r="T103" s="25">
        <v>3</v>
      </c>
      <c r="U103" s="25">
        <v>10</v>
      </c>
      <c r="V103" s="130">
        <f t="shared" si="4"/>
        <v>5</v>
      </c>
      <c r="W103" s="28">
        <v>4</v>
      </c>
      <c r="X103" s="27">
        <v>0.375</v>
      </c>
      <c r="Y103" s="25">
        <v>1</v>
      </c>
      <c r="Z103" s="25" t="s">
        <v>195</v>
      </c>
      <c r="AA103" s="25">
        <v>1</v>
      </c>
      <c r="AB103" s="25" t="s">
        <v>195</v>
      </c>
      <c r="AC103" s="130">
        <f t="shared" si="2"/>
        <v>2</v>
      </c>
      <c r="AH103" s="49"/>
    </row>
    <row r="104" spans="1:34" ht="15.75" customHeight="1">
      <c r="A104" s="88" t="s">
        <v>17</v>
      </c>
      <c r="B104" s="18" t="str">
        <f t="shared" si="5"/>
        <v/>
      </c>
      <c r="C104" s="62" t="s">
        <v>17</v>
      </c>
      <c r="D104" s="1" t="s">
        <v>17</v>
      </c>
      <c r="E104" s="65" t="s">
        <v>17</v>
      </c>
      <c r="F104" s="65" t="s">
        <v>17</v>
      </c>
      <c r="G104" s="18" t="str">
        <f t="shared" si="6"/>
        <v/>
      </c>
      <c r="H104" s="66" t="s">
        <v>91</v>
      </c>
      <c r="I104" s="15" t="str">
        <f t="shared" si="7"/>
        <v xml:space="preserve"> </v>
      </c>
      <c r="J104" s="18" t="str">
        <f t="shared" si="8"/>
        <v xml:space="preserve"> </v>
      </c>
      <c r="L104" s="8">
        <v>12</v>
      </c>
      <c r="M104" s="67">
        <v>0</v>
      </c>
      <c r="N104" s="67">
        <v>0</v>
      </c>
      <c r="O104" s="20"/>
      <c r="P104" s="22">
        <v>3</v>
      </c>
      <c r="Q104" s="26">
        <v>0.39583333333333331</v>
      </c>
      <c r="R104" s="25">
        <v>2</v>
      </c>
      <c r="S104" s="25" t="s">
        <v>200</v>
      </c>
      <c r="T104" s="25">
        <v>2</v>
      </c>
      <c r="U104" s="25" t="s">
        <v>200</v>
      </c>
      <c r="V104" s="130">
        <f t="shared" si="4"/>
        <v>4</v>
      </c>
      <c r="W104" s="28">
        <v>4</v>
      </c>
      <c r="X104" s="27">
        <v>0.39583333333333331</v>
      </c>
      <c r="Y104" s="25">
        <v>1</v>
      </c>
      <c r="Z104" s="25" t="s">
        <v>195</v>
      </c>
      <c r="AA104" s="25">
        <v>1</v>
      </c>
      <c r="AB104" s="25" t="s">
        <v>195</v>
      </c>
      <c r="AC104" s="130">
        <f t="shared" si="2"/>
        <v>2</v>
      </c>
      <c r="AH104" s="49"/>
    </row>
    <row r="105" spans="1:34" ht="15.75" customHeight="1">
      <c r="A105" s="88" t="s">
        <v>17</v>
      </c>
      <c r="B105" s="18" t="str">
        <f t="shared" si="5"/>
        <v/>
      </c>
      <c r="C105" s="62" t="s">
        <v>17</v>
      </c>
      <c r="D105" s="1" t="s">
        <v>17</v>
      </c>
      <c r="E105" s="65" t="s">
        <v>17</v>
      </c>
      <c r="F105" s="65" t="s">
        <v>17</v>
      </c>
      <c r="G105" s="18" t="str">
        <f t="shared" si="6"/>
        <v/>
      </c>
      <c r="H105" s="66" t="s">
        <v>91</v>
      </c>
      <c r="I105" s="15" t="str">
        <f t="shared" si="7"/>
        <v xml:space="preserve"> </v>
      </c>
      <c r="J105" s="18" t="str">
        <f t="shared" si="8"/>
        <v xml:space="preserve"> </v>
      </c>
      <c r="L105" s="8">
        <v>13</v>
      </c>
      <c r="M105" s="67">
        <v>0</v>
      </c>
      <c r="N105" s="67">
        <v>0</v>
      </c>
      <c r="O105" s="20"/>
      <c r="P105" s="22">
        <v>3</v>
      </c>
      <c r="Q105" s="26">
        <v>0.41666666666666669</v>
      </c>
      <c r="R105" s="25">
        <v>2</v>
      </c>
      <c r="S105" s="25" t="s">
        <v>200</v>
      </c>
      <c r="T105" s="25">
        <v>2</v>
      </c>
      <c r="U105" s="25" t="s">
        <v>200</v>
      </c>
      <c r="V105" s="130">
        <f t="shared" si="4"/>
        <v>3</v>
      </c>
      <c r="W105" s="28">
        <v>4</v>
      </c>
      <c r="X105" s="27">
        <v>0.41666666666666669</v>
      </c>
      <c r="Y105" s="25">
        <v>1</v>
      </c>
      <c r="Z105" s="25" t="s">
        <v>195</v>
      </c>
      <c r="AA105" s="25">
        <v>1</v>
      </c>
      <c r="AB105" s="25" t="s">
        <v>195</v>
      </c>
      <c r="AC105" s="130">
        <f t="shared" si="2"/>
        <v>2</v>
      </c>
      <c r="AH105" s="49"/>
    </row>
    <row r="106" spans="1:34" ht="15.75" customHeight="1">
      <c r="A106" s="88" t="s">
        <v>17</v>
      </c>
      <c r="B106" s="18" t="str">
        <f t="shared" si="5"/>
        <v/>
      </c>
      <c r="C106" s="62" t="s">
        <v>17</v>
      </c>
      <c r="D106" s="1" t="s">
        <v>17</v>
      </c>
      <c r="E106" s="65" t="s">
        <v>17</v>
      </c>
      <c r="F106" s="65" t="s">
        <v>17</v>
      </c>
      <c r="G106" s="18" t="str">
        <f t="shared" si="6"/>
        <v/>
      </c>
      <c r="H106" s="66" t="s">
        <v>91</v>
      </c>
      <c r="I106" s="15" t="str">
        <f t="shared" si="7"/>
        <v xml:space="preserve"> </v>
      </c>
      <c r="J106" s="18" t="str">
        <f t="shared" si="8"/>
        <v xml:space="preserve"> </v>
      </c>
      <c r="L106" s="8">
        <v>14</v>
      </c>
      <c r="M106" s="67">
        <v>0</v>
      </c>
      <c r="N106" s="67">
        <v>0</v>
      </c>
      <c r="O106" s="20"/>
      <c r="P106" s="22">
        <v>3</v>
      </c>
      <c r="Q106" s="26">
        <v>0.4375</v>
      </c>
      <c r="R106" s="25">
        <v>1</v>
      </c>
      <c r="S106" s="25" t="s">
        <v>200</v>
      </c>
      <c r="T106" s="25">
        <v>1</v>
      </c>
      <c r="U106" s="25" t="s">
        <v>200</v>
      </c>
      <c r="V106" s="130">
        <f t="shared" si="4"/>
        <v>3</v>
      </c>
      <c r="W106" s="28">
        <v>4</v>
      </c>
      <c r="X106" s="27">
        <v>0.4375</v>
      </c>
      <c r="Y106" s="25">
        <v>1</v>
      </c>
      <c r="Z106" s="25" t="s">
        <v>207</v>
      </c>
      <c r="AA106" s="25">
        <v>1</v>
      </c>
      <c r="AB106" s="25" t="s">
        <v>207</v>
      </c>
      <c r="AC106" s="130">
        <f t="shared" si="2"/>
        <v>3</v>
      </c>
      <c r="AH106" s="49"/>
    </row>
    <row r="107" spans="1:34" ht="15.75" customHeight="1">
      <c r="A107" s="88" t="s">
        <v>17</v>
      </c>
      <c r="B107" s="18" t="str">
        <f t="shared" si="5"/>
        <v/>
      </c>
      <c r="C107" s="62" t="s">
        <v>17</v>
      </c>
      <c r="D107" s="1" t="s">
        <v>17</v>
      </c>
      <c r="E107" s="65" t="s">
        <v>17</v>
      </c>
      <c r="F107" s="65" t="s">
        <v>17</v>
      </c>
      <c r="G107" s="18" t="str">
        <f t="shared" si="6"/>
        <v/>
      </c>
      <c r="H107" s="66" t="s">
        <v>91</v>
      </c>
      <c r="I107" s="15" t="str">
        <f t="shared" si="7"/>
        <v xml:space="preserve"> </v>
      </c>
      <c r="J107" s="18" t="str">
        <f t="shared" si="8"/>
        <v xml:space="preserve"> </v>
      </c>
      <c r="L107" s="8">
        <v>15</v>
      </c>
      <c r="M107" s="67">
        <v>0</v>
      </c>
      <c r="N107" s="67">
        <v>0</v>
      </c>
      <c r="O107" s="20"/>
      <c r="P107" s="22">
        <v>3</v>
      </c>
      <c r="Q107" s="26">
        <v>0.45833333333333298</v>
      </c>
      <c r="R107" s="25">
        <v>2</v>
      </c>
      <c r="S107" s="25" t="s">
        <v>200</v>
      </c>
      <c r="T107" s="25">
        <v>2</v>
      </c>
      <c r="U107" s="25" t="s">
        <v>200</v>
      </c>
      <c r="V107" s="130">
        <f t="shared" si="4"/>
        <v>4</v>
      </c>
      <c r="W107" s="28">
        <v>4</v>
      </c>
      <c r="X107" s="27">
        <v>0.45833333333333298</v>
      </c>
      <c r="Y107" s="25">
        <v>2</v>
      </c>
      <c r="Z107" s="25" t="s">
        <v>207</v>
      </c>
      <c r="AA107" s="25">
        <v>2</v>
      </c>
      <c r="AB107" s="25" t="s">
        <v>207</v>
      </c>
      <c r="AC107" s="130">
        <f t="shared" si="2"/>
        <v>4</v>
      </c>
      <c r="AH107" s="49"/>
    </row>
    <row r="108" spans="1:34" ht="15.75" customHeight="1">
      <c r="A108" s="88" t="s">
        <v>17</v>
      </c>
      <c r="B108" s="18" t="str">
        <f t="shared" si="5"/>
        <v/>
      </c>
      <c r="C108" s="62" t="s">
        <v>17</v>
      </c>
      <c r="D108" s="1" t="s">
        <v>17</v>
      </c>
      <c r="E108" s="65" t="s">
        <v>17</v>
      </c>
      <c r="F108" s="65" t="s">
        <v>17</v>
      </c>
      <c r="G108" s="18" t="str">
        <f t="shared" si="6"/>
        <v/>
      </c>
      <c r="H108" s="66" t="s">
        <v>91</v>
      </c>
      <c r="I108" s="15" t="str">
        <f t="shared" si="7"/>
        <v xml:space="preserve"> </v>
      </c>
      <c r="J108" s="18" t="str">
        <f t="shared" si="8"/>
        <v xml:space="preserve"> </v>
      </c>
      <c r="L108" s="8">
        <v>16</v>
      </c>
      <c r="M108" s="67">
        <v>0</v>
      </c>
      <c r="N108" s="67">
        <v>0</v>
      </c>
      <c r="O108" s="20"/>
      <c r="P108" s="22">
        <v>3</v>
      </c>
      <c r="Q108" s="26">
        <v>0.47916666666666702</v>
      </c>
      <c r="R108" s="25">
        <v>2</v>
      </c>
      <c r="S108" s="25" t="s">
        <v>200</v>
      </c>
      <c r="T108" s="25">
        <v>2</v>
      </c>
      <c r="U108" s="25" t="s">
        <v>200</v>
      </c>
      <c r="V108" s="130">
        <f t="shared" si="4"/>
        <v>3</v>
      </c>
      <c r="W108" s="28">
        <v>4</v>
      </c>
      <c r="X108" s="27">
        <v>0.47916666666666702</v>
      </c>
      <c r="Y108" s="25">
        <v>2</v>
      </c>
      <c r="Z108" s="25" t="s">
        <v>207</v>
      </c>
      <c r="AA108" s="25">
        <v>2</v>
      </c>
      <c r="AB108" s="25" t="s">
        <v>207</v>
      </c>
      <c r="AC108" s="130">
        <f t="shared" si="2"/>
        <v>4</v>
      </c>
      <c r="AH108" s="49"/>
    </row>
    <row r="109" spans="1:34" ht="15.75" customHeight="1">
      <c r="A109" s="88" t="s">
        <v>17</v>
      </c>
      <c r="B109" s="18" t="str">
        <f t="shared" si="5"/>
        <v/>
      </c>
      <c r="C109" s="62" t="s">
        <v>17</v>
      </c>
      <c r="D109" s="1" t="s">
        <v>17</v>
      </c>
      <c r="E109" s="65" t="s">
        <v>17</v>
      </c>
      <c r="F109" s="65" t="s">
        <v>17</v>
      </c>
      <c r="G109" s="18" t="str">
        <f t="shared" si="6"/>
        <v/>
      </c>
      <c r="H109" s="66" t="s">
        <v>91</v>
      </c>
      <c r="I109" s="15" t="str">
        <f t="shared" si="7"/>
        <v xml:space="preserve"> </v>
      </c>
      <c r="J109" s="18" t="str">
        <f t="shared" si="8"/>
        <v xml:space="preserve"> </v>
      </c>
      <c r="L109" s="8">
        <v>17</v>
      </c>
      <c r="M109" s="67">
        <v>0</v>
      </c>
      <c r="N109" s="67">
        <v>0</v>
      </c>
      <c r="O109" s="20"/>
      <c r="P109" s="22">
        <v>3</v>
      </c>
      <c r="Q109" s="26">
        <v>0.5</v>
      </c>
      <c r="R109" s="25">
        <v>1</v>
      </c>
      <c r="S109" s="25" t="s">
        <v>200</v>
      </c>
      <c r="T109" s="25">
        <v>1</v>
      </c>
      <c r="U109" s="25" t="s">
        <v>200</v>
      </c>
      <c r="V109" s="130">
        <f t="shared" si="4"/>
        <v>4</v>
      </c>
      <c r="W109" s="28">
        <v>4</v>
      </c>
      <c r="X109" s="27">
        <v>0.5</v>
      </c>
      <c r="Y109" s="25">
        <v>2</v>
      </c>
      <c r="Z109" s="25" t="s">
        <v>207</v>
      </c>
      <c r="AA109" s="25">
        <v>2</v>
      </c>
      <c r="AB109" s="25" t="s">
        <v>207</v>
      </c>
      <c r="AC109" s="130">
        <f t="shared" si="2"/>
        <v>4</v>
      </c>
      <c r="AH109" s="49"/>
    </row>
    <row r="110" spans="1:34" ht="15.75" customHeight="1">
      <c r="A110" s="88" t="s">
        <v>17</v>
      </c>
      <c r="B110" s="18" t="str">
        <f t="shared" si="5"/>
        <v/>
      </c>
      <c r="C110" s="62" t="s">
        <v>17</v>
      </c>
      <c r="D110" s="1" t="s">
        <v>17</v>
      </c>
      <c r="E110" s="65" t="s">
        <v>17</v>
      </c>
      <c r="F110" s="65" t="s">
        <v>17</v>
      </c>
      <c r="G110" s="18" t="str">
        <f t="shared" si="6"/>
        <v/>
      </c>
      <c r="H110" s="66" t="s">
        <v>91</v>
      </c>
      <c r="I110" s="15" t="str">
        <f t="shared" si="7"/>
        <v xml:space="preserve"> </v>
      </c>
      <c r="J110" s="18" t="str">
        <f t="shared" si="8"/>
        <v xml:space="preserve"> </v>
      </c>
      <c r="L110" s="8">
        <v>18</v>
      </c>
      <c r="M110" s="67">
        <v>0</v>
      </c>
      <c r="N110" s="67">
        <v>0</v>
      </c>
      <c r="O110" s="20"/>
      <c r="P110" s="22">
        <v>3</v>
      </c>
      <c r="Q110" s="26">
        <v>0.52083333333333337</v>
      </c>
      <c r="R110" s="25">
        <v>3</v>
      </c>
      <c r="S110" s="25" t="s">
        <v>199</v>
      </c>
      <c r="T110" s="25">
        <v>3</v>
      </c>
      <c r="U110" s="25" t="s">
        <v>199</v>
      </c>
      <c r="V110" s="130">
        <f t="shared" si="4"/>
        <v>5</v>
      </c>
      <c r="W110" s="28">
        <v>4</v>
      </c>
      <c r="X110" s="27">
        <v>0.52083333333333337</v>
      </c>
      <c r="Y110" s="25">
        <v>2</v>
      </c>
      <c r="Z110" s="25" t="s">
        <v>207</v>
      </c>
      <c r="AA110" s="25">
        <v>2</v>
      </c>
      <c r="AB110" s="25" t="s">
        <v>207</v>
      </c>
      <c r="AC110" s="130">
        <f t="shared" si="2"/>
        <v>3</v>
      </c>
      <c r="AH110" s="49"/>
    </row>
    <row r="111" spans="1:34" ht="15.75" customHeight="1">
      <c r="A111" s="88" t="s">
        <v>17</v>
      </c>
      <c r="B111" s="18" t="str">
        <f t="shared" si="5"/>
        <v/>
      </c>
      <c r="C111" s="62" t="s">
        <v>17</v>
      </c>
      <c r="D111" s="1" t="s">
        <v>17</v>
      </c>
      <c r="E111" s="65" t="s">
        <v>17</v>
      </c>
      <c r="F111" s="65" t="s">
        <v>17</v>
      </c>
      <c r="G111" s="18" t="str">
        <f t="shared" si="6"/>
        <v/>
      </c>
      <c r="H111" s="66" t="s">
        <v>91</v>
      </c>
      <c r="I111" s="15" t="str">
        <f t="shared" si="7"/>
        <v xml:space="preserve"> </v>
      </c>
      <c r="J111" s="18" t="str">
        <f t="shared" si="8"/>
        <v xml:space="preserve"> </v>
      </c>
      <c r="L111" s="8">
        <v>19</v>
      </c>
      <c r="M111" s="67">
        <v>0</v>
      </c>
      <c r="N111" s="67">
        <v>0</v>
      </c>
      <c r="O111" s="20" t="s">
        <v>17</v>
      </c>
      <c r="P111" s="22">
        <v>3</v>
      </c>
      <c r="Q111" s="26">
        <v>0.54166666666666663</v>
      </c>
      <c r="R111" s="25">
        <v>2</v>
      </c>
      <c r="S111" s="25" t="s">
        <v>199</v>
      </c>
      <c r="T111" s="25">
        <v>2</v>
      </c>
      <c r="U111" s="25" t="s">
        <v>199</v>
      </c>
      <c r="V111" s="130">
        <f t="shared" si="4"/>
        <v>5</v>
      </c>
      <c r="W111" s="28">
        <v>4</v>
      </c>
      <c r="X111" s="27">
        <v>0.54166666666666663</v>
      </c>
      <c r="Y111" s="25">
        <v>1</v>
      </c>
      <c r="Z111" s="25" t="s">
        <v>207</v>
      </c>
      <c r="AA111" s="25">
        <v>1</v>
      </c>
      <c r="AB111" s="25" t="s">
        <v>207</v>
      </c>
      <c r="AC111" s="130">
        <f t="shared" si="2"/>
        <v>3</v>
      </c>
      <c r="AH111" s="49"/>
    </row>
    <row r="112" spans="1:34" ht="15.75" customHeight="1">
      <c r="A112" s="88" t="s">
        <v>17</v>
      </c>
      <c r="B112" s="18" t="str">
        <f t="shared" si="5"/>
        <v/>
      </c>
      <c r="C112" s="62" t="s">
        <v>17</v>
      </c>
      <c r="D112" s="1" t="s">
        <v>17</v>
      </c>
      <c r="E112" s="65" t="s">
        <v>17</v>
      </c>
      <c r="F112" s="65" t="s">
        <v>17</v>
      </c>
      <c r="G112" s="18" t="str">
        <f t="shared" si="6"/>
        <v/>
      </c>
      <c r="H112" s="66" t="s">
        <v>91</v>
      </c>
      <c r="I112" s="15" t="str">
        <f t="shared" si="7"/>
        <v xml:space="preserve"> </v>
      </c>
      <c r="J112" s="18" t="str">
        <f t="shared" si="8"/>
        <v xml:space="preserve"> </v>
      </c>
      <c r="L112" s="8">
        <v>20</v>
      </c>
      <c r="M112" s="67">
        <v>0</v>
      </c>
      <c r="N112" s="67">
        <v>0</v>
      </c>
      <c r="O112" s="20"/>
      <c r="P112" s="22">
        <v>3</v>
      </c>
      <c r="Q112" s="26">
        <v>0.5625</v>
      </c>
      <c r="R112" s="25">
        <v>3</v>
      </c>
      <c r="S112" s="25" t="s">
        <v>199</v>
      </c>
      <c r="T112" s="25">
        <v>3</v>
      </c>
      <c r="U112" s="25" t="s">
        <v>199</v>
      </c>
      <c r="V112" s="130">
        <f t="shared" si="4"/>
        <v>5</v>
      </c>
      <c r="W112" s="28">
        <v>4</v>
      </c>
      <c r="X112" s="27">
        <v>0.5625</v>
      </c>
      <c r="Y112" s="25">
        <v>2</v>
      </c>
      <c r="Z112" s="25" t="s">
        <v>207</v>
      </c>
      <c r="AA112" s="25">
        <v>2</v>
      </c>
      <c r="AB112" s="25" t="s">
        <v>207</v>
      </c>
      <c r="AC112" s="130">
        <f t="shared" si="2"/>
        <v>4</v>
      </c>
      <c r="AH112" s="49"/>
    </row>
    <row r="113" spans="1:34" ht="15.75" customHeight="1">
      <c r="A113" s="88" t="s">
        <v>17</v>
      </c>
      <c r="B113" s="18" t="str">
        <f t="shared" si="5"/>
        <v/>
      </c>
      <c r="C113" s="62" t="s">
        <v>17</v>
      </c>
      <c r="D113" s="1" t="s">
        <v>17</v>
      </c>
      <c r="E113" s="65" t="s">
        <v>17</v>
      </c>
      <c r="F113" s="65" t="s">
        <v>17</v>
      </c>
      <c r="G113" s="18" t="str">
        <f t="shared" si="6"/>
        <v/>
      </c>
      <c r="H113" s="66" t="s">
        <v>91</v>
      </c>
      <c r="I113" s="15" t="str">
        <f t="shared" si="7"/>
        <v xml:space="preserve"> </v>
      </c>
      <c r="J113" s="18" t="str">
        <f t="shared" si="8"/>
        <v xml:space="preserve"> </v>
      </c>
      <c r="L113" s="8">
        <v>21</v>
      </c>
      <c r="M113" s="67">
        <v>0</v>
      </c>
      <c r="N113" s="67">
        <v>0</v>
      </c>
      <c r="O113" s="20"/>
      <c r="P113" s="22">
        <v>3</v>
      </c>
      <c r="Q113" s="26">
        <v>0.58333333333333337</v>
      </c>
      <c r="R113" s="25">
        <v>2</v>
      </c>
      <c r="S113" s="25" t="s">
        <v>199</v>
      </c>
      <c r="T113" s="25">
        <v>2</v>
      </c>
      <c r="U113" s="25" t="s">
        <v>199</v>
      </c>
      <c r="V113" s="130">
        <f t="shared" si="4"/>
        <v>5</v>
      </c>
      <c r="W113" s="28">
        <v>4</v>
      </c>
      <c r="X113" s="27">
        <v>0.58333333333333337</v>
      </c>
      <c r="Y113" s="25">
        <v>2</v>
      </c>
      <c r="Z113" s="25" t="s">
        <v>207</v>
      </c>
      <c r="AA113" s="25">
        <v>2</v>
      </c>
      <c r="AB113" s="25" t="s">
        <v>207</v>
      </c>
      <c r="AC113" s="130">
        <f t="shared" si="2"/>
        <v>4</v>
      </c>
      <c r="AH113" s="49"/>
    </row>
    <row r="114" spans="1:34" ht="15.75" customHeight="1">
      <c r="A114" s="88" t="s">
        <v>17</v>
      </c>
      <c r="B114" s="18" t="str">
        <f t="shared" si="5"/>
        <v/>
      </c>
      <c r="C114" s="62" t="s">
        <v>17</v>
      </c>
      <c r="D114" s="1" t="s">
        <v>17</v>
      </c>
      <c r="E114" s="65" t="s">
        <v>17</v>
      </c>
      <c r="F114" s="65" t="s">
        <v>17</v>
      </c>
      <c r="G114" s="18" t="str">
        <f t="shared" si="6"/>
        <v/>
      </c>
      <c r="H114" s="66" t="s">
        <v>91</v>
      </c>
      <c r="I114" s="15" t="str">
        <f t="shared" si="7"/>
        <v xml:space="preserve"> </v>
      </c>
      <c r="J114" s="18" t="str">
        <f t="shared" si="8"/>
        <v xml:space="preserve"> </v>
      </c>
      <c r="L114" s="8">
        <v>22</v>
      </c>
      <c r="M114" s="67">
        <v>0</v>
      </c>
      <c r="N114" s="67">
        <v>0</v>
      </c>
      <c r="O114" s="20"/>
      <c r="P114" s="22">
        <v>3</v>
      </c>
      <c r="Q114" s="26">
        <v>0.60416666666666663</v>
      </c>
      <c r="R114" s="25">
        <v>3</v>
      </c>
      <c r="S114" s="25" t="s">
        <v>199</v>
      </c>
      <c r="T114" s="25">
        <v>3</v>
      </c>
      <c r="U114" s="25" t="s">
        <v>199</v>
      </c>
      <c r="V114" s="130">
        <f t="shared" si="4"/>
        <v>5</v>
      </c>
      <c r="W114" s="28">
        <v>4</v>
      </c>
      <c r="X114" s="27">
        <v>0.60416666666666663</v>
      </c>
      <c r="Y114" s="25">
        <v>2</v>
      </c>
      <c r="Z114" s="25" t="s">
        <v>207</v>
      </c>
      <c r="AA114" s="25">
        <v>2</v>
      </c>
      <c r="AB114" s="25" t="s">
        <v>207</v>
      </c>
      <c r="AC114" s="130">
        <f t="shared" si="2"/>
        <v>4</v>
      </c>
      <c r="AH114" s="49"/>
    </row>
    <row r="115" spans="1:34" ht="15.75" customHeight="1">
      <c r="A115" s="88" t="s">
        <v>17</v>
      </c>
      <c r="B115" s="18" t="str">
        <f t="shared" si="5"/>
        <v/>
      </c>
      <c r="C115" s="62" t="s">
        <v>17</v>
      </c>
      <c r="D115" s="1" t="s">
        <v>17</v>
      </c>
      <c r="E115" s="65" t="s">
        <v>17</v>
      </c>
      <c r="F115" s="65" t="s">
        <v>17</v>
      </c>
      <c r="G115" s="18" t="str">
        <f t="shared" si="6"/>
        <v/>
      </c>
      <c r="H115" s="66" t="s">
        <v>91</v>
      </c>
      <c r="I115" s="15" t="str">
        <f t="shared" si="7"/>
        <v xml:space="preserve"> </v>
      </c>
      <c r="J115" s="18" t="str">
        <f t="shared" si="8"/>
        <v xml:space="preserve"> </v>
      </c>
      <c r="L115" s="8">
        <v>23</v>
      </c>
      <c r="M115" s="67">
        <v>0</v>
      </c>
      <c r="N115" s="67">
        <v>0</v>
      </c>
      <c r="O115" s="20"/>
      <c r="P115" s="22">
        <v>3</v>
      </c>
      <c r="Q115" s="26">
        <v>0.625</v>
      </c>
      <c r="R115" s="25">
        <v>2</v>
      </c>
      <c r="S115" s="25" t="s">
        <v>199</v>
      </c>
      <c r="T115" s="25">
        <v>2</v>
      </c>
      <c r="U115" s="25" t="s">
        <v>199</v>
      </c>
      <c r="V115" s="130">
        <f t="shared" si="4"/>
        <v>5</v>
      </c>
      <c r="W115" s="28">
        <v>4</v>
      </c>
      <c r="X115" s="27">
        <v>0.625</v>
      </c>
      <c r="Y115" s="25">
        <v>2</v>
      </c>
      <c r="Z115" s="25" t="s">
        <v>207</v>
      </c>
      <c r="AA115" s="25">
        <v>2</v>
      </c>
      <c r="AB115" s="25" t="s">
        <v>207</v>
      </c>
      <c r="AC115" s="130">
        <f t="shared" si="2"/>
        <v>3</v>
      </c>
      <c r="AH115" s="49"/>
    </row>
    <row r="116" spans="1:34" ht="15.75" customHeight="1">
      <c r="A116" s="88" t="s">
        <v>17</v>
      </c>
      <c r="B116" s="18" t="str">
        <f t="shared" si="5"/>
        <v/>
      </c>
      <c r="C116" s="62" t="s">
        <v>17</v>
      </c>
      <c r="D116" s="1" t="s">
        <v>17</v>
      </c>
      <c r="E116" s="65" t="s">
        <v>17</v>
      </c>
      <c r="F116" s="65" t="s">
        <v>17</v>
      </c>
      <c r="G116" s="18" t="str">
        <f t="shared" si="6"/>
        <v/>
      </c>
      <c r="H116" s="66" t="s">
        <v>91</v>
      </c>
      <c r="I116" s="15" t="str">
        <f t="shared" si="7"/>
        <v xml:space="preserve"> </v>
      </c>
      <c r="J116" s="18" t="str">
        <f t="shared" si="8"/>
        <v xml:space="preserve"> </v>
      </c>
      <c r="L116" s="8">
        <v>24</v>
      </c>
      <c r="M116" s="67">
        <v>0</v>
      </c>
      <c r="N116" s="67">
        <v>0</v>
      </c>
      <c r="O116" s="20"/>
      <c r="P116" s="22">
        <v>3</v>
      </c>
      <c r="Q116" s="26">
        <v>0.64583333333333337</v>
      </c>
      <c r="R116" s="25">
        <v>3</v>
      </c>
      <c r="S116" s="25" t="s">
        <v>199</v>
      </c>
      <c r="T116" s="25">
        <v>3</v>
      </c>
      <c r="U116" s="25" t="s">
        <v>199</v>
      </c>
      <c r="V116" s="130">
        <f t="shared" si="4"/>
        <v>5</v>
      </c>
      <c r="W116" s="28">
        <v>4</v>
      </c>
      <c r="X116" s="27">
        <v>0.64583333333333337</v>
      </c>
      <c r="Y116" s="25">
        <v>1</v>
      </c>
      <c r="Z116" s="25" t="s">
        <v>207</v>
      </c>
      <c r="AA116" s="25">
        <v>1</v>
      </c>
      <c r="AB116" s="25" t="s">
        <v>207</v>
      </c>
      <c r="AC116" s="130">
        <f t="shared" si="2"/>
        <v>3</v>
      </c>
      <c r="AH116" s="49"/>
    </row>
    <row r="117" spans="1:34" ht="15.75" customHeight="1">
      <c r="A117" s="88" t="s">
        <v>17</v>
      </c>
      <c r="B117" s="18" t="str">
        <f t="shared" si="5"/>
        <v/>
      </c>
      <c r="C117" s="62" t="s">
        <v>17</v>
      </c>
      <c r="D117" s="1" t="s">
        <v>17</v>
      </c>
      <c r="E117" s="65" t="s">
        <v>17</v>
      </c>
      <c r="F117" s="65" t="s">
        <v>17</v>
      </c>
      <c r="G117" s="18" t="str">
        <f t="shared" si="6"/>
        <v/>
      </c>
      <c r="H117" s="66" t="s">
        <v>91</v>
      </c>
      <c r="I117" s="15" t="str">
        <f t="shared" si="7"/>
        <v xml:space="preserve"> </v>
      </c>
      <c r="J117" s="18" t="str">
        <f t="shared" si="8"/>
        <v xml:space="preserve"> </v>
      </c>
      <c r="L117" s="8">
        <v>25</v>
      </c>
      <c r="M117" s="67">
        <v>0</v>
      </c>
      <c r="N117" s="67">
        <v>0</v>
      </c>
      <c r="O117" s="20"/>
      <c r="P117" s="22">
        <v>3</v>
      </c>
      <c r="Q117" s="26">
        <v>0.66666666666666663</v>
      </c>
      <c r="R117" s="25">
        <v>2</v>
      </c>
      <c r="S117" s="25" t="s">
        <v>199</v>
      </c>
      <c r="T117" s="25">
        <v>2</v>
      </c>
      <c r="U117" s="25" t="s">
        <v>199</v>
      </c>
      <c r="V117" s="130">
        <f t="shared" si="4"/>
        <v>5</v>
      </c>
      <c r="W117" s="28">
        <v>4</v>
      </c>
      <c r="X117" s="27">
        <v>0.66666666666666663</v>
      </c>
      <c r="Y117" s="25">
        <v>2</v>
      </c>
      <c r="Z117" s="25" t="s">
        <v>207</v>
      </c>
      <c r="AA117" s="25">
        <v>2</v>
      </c>
      <c r="AB117" s="25" t="s">
        <v>207</v>
      </c>
      <c r="AC117" s="130">
        <f t="shared" si="2"/>
        <v>4</v>
      </c>
      <c r="AH117" s="49"/>
    </row>
    <row r="118" spans="1:34" ht="15.75" customHeight="1">
      <c r="A118" s="88" t="s">
        <v>17</v>
      </c>
      <c r="B118" s="18" t="str">
        <f t="shared" si="5"/>
        <v/>
      </c>
      <c r="C118" s="62" t="s">
        <v>17</v>
      </c>
      <c r="D118" s="1" t="s">
        <v>17</v>
      </c>
      <c r="E118" s="65" t="s">
        <v>17</v>
      </c>
      <c r="F118" s="65" t="s">
        <v>17</v>
      </c>
      <c r="G118" s="18" t="str">
        <f t="shared" si="6"/>
        <v/>
      </c>
      <c r="H118" s="66" t="s">
        <v>91</v>
      </c>
      <c r="I118" s="15" t="str">
        <f t="shared" si="7"/>
        <v xml:space="preserve"> </v>
      </c>
      <c r="J118" s="18" t="str">
        <f t="shared" si="8"/>
        <v xml:space="preserve"> </v>
      </c>
      <c r="L118" s="8">
        <v>26</v>
      </c>
      <c r="M118" s="67">
        <v>0</v>
      </c>
      <c r="N118" s="67">
        <v>0</v>
      </c>
      <c r="O118" s="20"/>
      <c r="P118" s="22">
        <v>3</v>
      </c>
      <c r="Q118" s="26">
        <v>0.6875</v>
      </c>
      <c r="R118" s="25">
        <v>3</v>
      </c>
      <c r="S118" s="25" t="s">
        <v>199</v>
      </c>
      <c r="T118" s="25">
        <v>3</v>
      </c>
      <c r="U118" s="25" t="s">
        <v>199</v>
      </c>
      <c r="V118" s="130">
        <f t="shared" si="4"/>
        <v>5</v>
      </c>
      <c r="W118" s="28">
        <v>4</v>
      </c>
      <c r="X118" s="27">
        <v>0.6875</v>
      </c>
      <c r="Y118" s="25">
        <v>2</v>
      </c>
      <c r="Z118" s="25" t="s">
        <v>207</v>
      </c>
      <c r="AA118" s="25">
        <v>2</v>
      </c>
      <c r="AB118" s="25" t="s">
        <v>207</v>
      </c>
      <c r="AC118" s="130">
        <f t="shared" si="2"/>
        <v>4</v>
      </c>
      <c r="AH118" s="49"/>
    </row>
    <row r="119" spans="1:34" ht="15.75" customHeight="1">
      <c r="A119" s="88" t="s">
        <v>17</v>
      </c>
      <c r="B119" s="18" t="str">
        <f t="shared" si="5"/>
        <v/>
      </c>
      <c r="C119" s="62" t="s">
        <v>17</v>
      </c>
      <c r="D119" s="1" t="s">
        <v>17</v>
      </c>
      <c r="E119" s="65" t="s">
        <v>17</v>
      </c>
      <c r="F119" s="65" t="s">
        <v>17</v>
      </c>
      <c r="G119" s="18" t="str">
        <f t="shared" si="6"/>
        <v/>
      </c>
      <c r="H119" s="66" t="s">
        <v>91</v>
      </c>
      <c r="I119" s="15" t="str">
        <f t="shared" si="7"/>
        <v xml:space="preserve"> </v>
      </c>
      <c r="J119" s="18" t="str">
        <f t="shared" si="8"/>
        <v xml:space="preserve"> </v>
      </c>
      <c r="L119" s="8">
        <v>27</v>
      </c>
      <c r="M119" s="67">
        <v>0</v>
      </c>
      <c r="N119" s="67">
        <v>0</v>
      </c>
      <c r="O119" s="20"/>
      <c r="P119" s="22">
        <v>3</v>
      </c>
      <c r="Q119" s="26">
        <v>0.70833333333333337</v>
      </c>
      <c r="R119" s="25">
        <v>2</v>
      </c>
      <c r="S119" s="25" t="s">
        <v>199</v>
      </c>
      <c r="T119" s="25">
        <v>2</v>
      </c>
      <c r="U119" s="25" t="s">
        <v>199</v>
      </c>
      <c r="V119" s="130">
        <f t="shared" si="4"/>
        <v>5</v>
      </c>
      <c r="W119" s="28">
        <v>4</v>
      </c>
      <c r="X119" s="27">
        <v>0.70833333333333337</v>
      </c>
      <c r="Y119" s="25">
        <v>2</v>
      </c>
      <c r="Z119" s="25" t="s">
        <v>207</v>
      </c>
      <c r="AA119" s="25">
        <v>2</v>
      </c>
      <c r="AB119" s="25" t="s">
        <v>207</v>
      </c>
      <c r="AC119" s="130">
        <f t="shared" si="2"/>
        <v>4</v>
      </c>
      <c r="AH119" s="49"/>
    </row>
    <row r="120" spans="1:34" ht="15.75" customHeight="1">
      <c r="A120" s="88" t="s">
        <v>17</v>
      </c>
      <c r="B120" s="18" t="str">
        <f t="shared" si="5"/>
        <v/>
      </c>
      <c r="C120" s="62" t="s">
        <v>17</v>
      </c>
      <c r="D120" s="1" t="s">
        <v>17</v>
      </c>
      <c r="E120" s="65" t="s">
        <v>17</v>
      </c>
      <c r="F120" s="65" t="s">
        <v>17</v>
      </c>
      <c r="G120" s="18" t="str">
        <f t="shared" si="6"/>
        <v/>
      </c>
      <c r="H120" s="66" t="s">
        <v>91</v>
      </c>
      <c r="I120" s="15" t="str">
        <f t="shared" si="7"/>
        <v xml:space="preserve"> </v>
      </c>
      <c r="J120" s="18" t="str">
        <f t="shared" si="8"/>
        <v xml:space="preserve"> </v>
      </c>
      <c r="L120" s="8">
        <v>28</v>
      </c>
      <c r="M120" s="67">
        <v>0</v>
      </c>
      <c r="N120" s="67">
        <v>0</v>
      </c>
      <c r="O120" s="20"/>
      <c r="P120" s="22">
        <v>3</v>
      </c>
      <c r="Q120" s="26">
        <v>0.72916666666666663</v>
      </c>
      <c r="R120" s="25">
        <v>3</v>
      </c>
      <c r="S120" s="25" t="s">
        <v>199</v>
      </c>
      <c r="T120" s="25">
        <v>3</v>
      </c>
      <c r="U120" s="25" t="s">
        <v>199</v>
      </c>
      <c r="V120" s="130">
        <f t="shared" si="4"/>
        <v>5</v>
      </c>
      <c r="W120" s="28">
        <v>4</v>
      </c>
      <c r="X120" s="27">
        <v>0.72916666666666663</v>
      </c>
      <c r="Y120" s="25">
        <v>2</v>
      </c>
      <c r="Z120" s="25" t="s">
        <v>207</v>
      </c>
      <c r="AA120" s="25">
        <v>2</v>
      </c>
      <c r="AB120" s="25" t="s">
        <v>207</v>
      </c>
      <c r="AC120" s="130">
        <f t="shared" si="2"/>
        <v>3</v>
      </c>
      <c r="AH120" s="49"/>
    </row>
    <row r="121" spans="1:34" ht="15.75" customHeight="1">
      <c r="A121" s="88" t="s">
        <v>17</v>
      </c>
      <c r="B121" s="18" t="str">
        <f t="shared" si="5"/>
        <v/>
      </c>
      <c r="C121" s="62" t="s">
        <v>17</v>
      </c>
      <c r="D121" s="1" t="s">
        <v>17</v>
      </c>
      <c r="E121" s="65" t="s">
        <v>17</v>
      </c>
      <c r="F121" s="65" t="s">
        <v>17</v>
      </c>
      <c r="G121" s="18" t="str">
        <f t="shared" si="6"/>
        <v/>
      </c>
      <c r="H121" s="66" t="s">
        <v>91</v>
      </c>
      <c r="I121" s="15" t="str">
        <f t="shared" si="7"/>
        <v xml:space="preserve"> </v>
      </c>
      <c r="J121" s="18" t="str">
        <f t="shared" si="8"/>
        <v xml:space="preserve"> </v>
      </c>
      <c r="L121" s="8">
        <v>29</v>
      </c>
      <c r="M121" s="67">
        <v>0</v>
      </c>
      <c r="N121" s="67">
        <v>0</v>
      </c>
      <c r="O121" s="20"/>
      <c r="P121" s="22">
        <v>3</v>
      </c>
      <c r="Q121" s="26">
        <v>0.75</v>
      </c>
      <c r="R121" s="25">
        <v>2</v>
      </c>
      <c r="S121" s="25" t="s">
        <v>199</v>
      </c>
      <c r="T121" s="25">
        <v>2</v>
      </c>
      <c r="U121" s="25" t="s">
        <v>199</v>
      </c>
      <c r="V121" s="130">
        <f t="shared" si="4"/>
        <v>4</v>
      </c>
      <c r="W121" s="28">
        <v>4</v>
      </c>
      <c r="X121" s="27">
        <v>0.75</v>
      </c>
      <c r="Y121" s="25">
        <v>1</v>
      </c>
      <c r="Z121" s="25" t="s">
        <v>207</v>
      </c>
      <c r="AA121" s="25">
        <v>1</v>
      </c>
      <c r="AB121" s="25" t="s">
        <v>207</v>
      </c>
      <c r="AC121" s="130">
        <f t="shared" si="2"/>
        <v>3</v>
      </c>
      <c r="AH121" s="49"/>
    </row>
    <row r="122" spans="1:34" ht="15.75" customHeight="1">
      <c r="A122" s="88" t="s">
        <v>17</v>
      </c>
      <c r="B122" s="18" t="str">
        <f t="shared" si="5"/>
        <v/>
      </c>
      <c r="C122" s="62" t="s">
        <v>17</v>
      </c>
      <c r="D122" s="1" t="s">
        <v>17</v>
      </c>
      <c r="E122" s="65" t="s">
        <v>17</v>
      </c>
      <c r="F122" s="65" t="s">
        <v>17</v>
      </c>
      <c r="G122" s="18" t="str">
        <f t="shared" si="6"/>
        <v/>
      </c>
      <c r="H122" s="66" t="s">
        <v>91</v>
      </c>
      <c r="I122" s="15" t="str">
        <f t="shared" si="7"/>
        <v xml:space="preserve"> </v>
      </c>
      <c r="J122" s="18" t="str">
        <f t="shared" si="8"/>
        <v xml:space="preserve"> </v>
      </c>
      <c r="L122" s="8">
        <v>30</v>
      </c>
      <c r="M122" s="67">
        <v>0</v>
      </c>
      <c r="N122" s="67">
        <v>0</v>
      </c>
      <c r="O122" s="20"/>
      <c r="P122" s="22">
        <v>3</v>
      </c>
      <c r="Q122" s="26">
        <v>0.77083333333333337</v>
      </c>
      <c r="R122" s="25">
        <v>2</v>
      </c>
      <c r="S122" s="25" t="s">
        <v>197</v>
      </c>
      <c r="T122" s="25">
        <v>2</v>
      </c>
      <c r="U122" s="25" t="s">
        <v>197</v>
      </c>
      <c r="V122" s="130">
        <f t="shared" si="4"/>
        <v>4</v>
      </c>
      <c r="W122" s="28">
        <v>4</v>
      </c>
      <c r="X122" s="27">
        <v>0.77083333333333337</v>
      </c>
      <c r="Y122" s="25">
        <v>2</v>
      </c>
      <c r="Z122" s="25" t="s">
        <v>207</v>
      </c>
      <c r="AA122" s="25">
        <v>2</v>
      </c>
      <c r="AB122" s="25" t="s">
        <v>207</v>
      </c>
      <c r="AC122" s="130">
        <f t="shared" si="2"/>
        <v>4</v>
      </c>
      <c r="AH122" s="49"/>
    </row>
    <row r="123" spans="1:34" ht="15.75" customHeight="1">
      <c r="A123" s="88" t="s">
        <v>17</v>
      </c>
      <c r="B123" s="18" t="str">
        <f t="shared" si="5"/>
        <v/>
      </c>
      <c r="C123" s="62" t="s">
        <v>17</v>
      </c>
      <c r="D123" s="1" t="s">
        <v>17</v>
      </c>
      <c r="E123" s="65" t="s">
        <v>17</v>
      </c>
      <c r="F123" s="65" t="s">
        <v>17</v>
      </c>
      <c r="G123" s="18" t="str">
        <f t="shared" si="6"/>
        <v/>
      </c>
      <c r="H123" s="66" t="s">
        <v>91</v>
      </c>
      <c r="I123" s="15" t="str">
        <f t="shared" si="7"/>
        <v xml:space="preserve"> </v>
      </c>
      <c r="J123" s="18" t="str">
        <f t="shared" si="8"/>
        <v xml:space="preserve"> </v>
      </c>
      <c r="L123" s="8">
        <v>31</v>
      </c>
      <c r="M123" s="67">
        <v>0</v>
      </c>
      <c r="N123" s="67">
        <v>0</v>
      </c>
      <c r="O123" s="20"/>
      <c r="P123" s="22">
        <v>3</v>
      </c>
      <c r="Q123" s="26">
        <v>0.79166666666666663</v>
      </c>
      <c r="R123" s="25">
        <v>2</v>
      </c>
      <c r="S123" s="25" t="s">
        <v>197</v>
      </c>
      <c r="T123" s="25">
        <v>2</v>
      </c>
      <c r="U123" s="25" t="s">
        <v>197</v>
      </c>
      <c r="V123" s="130">
        <f t="shared" si="4"/>
        <v>3</v>
      </c>
      <c r="W123" s="28">
        <v>4</v>
      </c>
      <c r="X123" s="27">
        <v>0.79166666666666663</v>
      </c>
      <c r="Y123" s="25">
        <v>2</v>
      </c>
      <c r="Z123" s="25" t="s">
        <v>207</v>
      </c>
      <c r="AA123" s="25">
        <v>2</v>
      </c>
      <c r="AB123" s="25" t="s">
        <v>207</v>
      </c>
      <c r="AC123" s="130">
        <f t="shared" si="2"/>
        <v>4</v>
      </c>
      <c r="AH123" s="49"/>
    </row>
    <row r="124" spans="1:34" ht="15.75" customHeight="1">
      <c r="A124" s="88" t="s">
        <v>17</v>
      </c>
      <c r="B124" s="18" t="str">
        <f t="shared" si="5"/>
        <v/>
      </c>
      <c r="C124" s="62" t="s">
        <v>17</v>
      </c>
      <c r="D124" s="1" t="s">
        <v>17</v>
      </c>
      <c r="E124" s="65" t="s">
        <v>17</v>
      </c>
      <c r="F124" s="65" t="s">
        <v>17</v>
      </c>
      <c r="G124" s="18" t="str">
        <f t="shared" si="6"/>
        <v/>
      </c>
      <c r="H124" s="66" t="s">
        <v>91</v>
      </c>
      <c r="I124" s="15" t="str">
        <f t="shared" si="7"/>
        <v xml:space="preserve"> </v>
      </c>
      <c r="J124" s="18" t="str">
        <f t="shared" si="8"/>
        <v xml:space="preserve"> </v>
      </c>
      <c r="L124" s="8">
        <v>32</v>
      </c>
      <c r="M124" s="67">
        <v>0</v>
      </c>
      <c r="N124" s="67">
        <v>0</v>
      </c>
      <c r="O124" s="20"/>
      <c r="P124" s="22">
        <v>3</v>
      </c>
      <c r="Q124" s="26">
        <v>0.8125</v>
      </c>
      <c r="R124" s="25">
        <v>1</v>
      </c>
      <c r="S124" s="25" t="s">
        <v>198</v>
      </c>
      <c r="T124" s="25">
        <v>1</v>
      </c>
      <c r="U124" s="25" t="s">
        <v>198</v>
      </c>
      <c r="V124" s="130">
        <f t="shared" si="4"/>
        <v>3</v>
      </c>
      <c r="W124" s="28">
        <v>4</v>
      </c>
      <c r="X124" s="27">
        <v>0.8125</v>
      </c>
      <c r="Y124" s="25">
        <v>2</v>
      </c>
      <c r="Z124" s="25" t="s">
        <v>207</v>
      </c>
      <c r="AA124" s="25">
        <v>2</v>
      </c>
      <c r="AB124" s="25" t="s">
        <v>207</v>
      </c>
      <c r="AC124" s="130">
        <f t="shared" si="2"/>
        <v>4</v>
      </c>
      <c r="AH124" s="49"/>
    </row>
    <row r="125" spans="1:34" ht="15.75" customHeight="1">
      <c r="A125" s="88" t="s">
        <v>17</v>
      </c>
      <c r="B125" s="18" t="str">
        <f t="shared" si="5"/>
        <v/>
      </c>
      <c r="C125" s="62" t="s">
        <v>17</v>
      </c>
      <c r="D125" s="1" t="s">
        <v>17</v>
      </c>
      <c r="E125" s="65" t="s">
        <v>17</v>
      </c>
      <c r="F125" s="65" t="s">
        <v>17</v>
      </c>
      <c r="G125" s="18" t="str">
        <f t="shared" si="6"/>
        <v/>
      </c>
      <c r="H125" s="66" t="s">
        <v>91</v>
      </c>
      <c r="I125" s="15" t="str">
        <f t="shared" si="7"/>
        <v xml:space="preserve"> </v>
      </c>
      <c r="J125" s="18" t="str">
        <f t="shared" si="8"/>
        <v xml:space="preserve"> </v>
      </c>
      <c r="L125" s="8">
        <v>33</v>
      </c>
      <c r="M125" s="67">
        <v>0</v>
      </c>
      <c r="N125" s="67">
        <v>0</v>
      </c>
      <c r="O125" s="20"/>
      <c r="P125" s="22">
        <v>3</v>
      </c>
      <c r="Q125" s="26">
        <v>0.83333333333333337</v>
      </c>
      <c r="R125" s="25">
        <v>2</v>
      </c>
      <c r="S125" s="25" t="s">
        <v>198</v>
      </c>
      <c r="T125" s="25">
        <v>2</v>
      </c>
      <c r="U125" s="25" t="s">
        <v>198</v>
      </c>
      <c r="V125" s="130">
        <f t="shared" si="4"/>
        <v>3</v>
      </c>
      <c r="W125" s="28">
        <v>4</v>
      </c>
      <c r="X125" s="27">
        <v>0.83333333333333337</v>
      </c>
      <c r="Y125" s="25">
        <v>2</v>
      </c>
      <c r="Z125" s="25" t="s">
        <v>207</v>
      </c>
      <c r="AA125" s="25">
        <v>2</v>
      </c>
      <c r="AB125" s="25" t="s">
        <v>207</v>
      </c>
      <c r="AC125" s="130">
        <f t="shared" si="2"/>
        <v>3</v>
      </c>
      <c r="AH125" s="49"/>
    </row>
    <row r="126" spans="1:34" ht="15.75" customHeight="1">
      <c r="A126" s="88" t="s">
        <v>17</v>
      </c>
      <c r="B126" s="18" t="str">
        <f t="shared" si="5"/>
        <v/>
      </c>
      <c r="C126" s="62" t="s">
        <v>17</v>
      </c>
      <c r="D126" s="1" t="s">
        <v>17</v>
      </c>
      <c r="E126" s="65" t="s">
        <v>17</v>
      </c>
      <c r="F126" s="65" t="s">
        <v>17</v>
      </c>
      <c r="G126" s="18" t="str">
        <f t="shared" si="6"/>
        <v/>
      </c>
      <c r="H126" s="66" t="s">
        <v>91</v>
      </c>
      <c r="I126" s="15" t="str">
        <f t="shared" si="7"/>
        <v xml:space="preserve"> </v>
      </c>
      <c r="J126" s="18" t="str">
        <f t="shared" si="8"/>
        <v xml:space="preserve"> </v>
      </c>
      <c r="L126" s="8">
        <v>34</v>
      </c>
      <c r="M126" s="67">
        <v>0</v>
      </c>
      <c r="N126" s="67">
        <v>0</v>
      </c>
      <c r="O126" s="20"/>
      <c r="P126" s="22">
        <v>3</v>
      </c>
      <c r="Q126" s="26">
        <v>0.85416666666666663</v>
      </c>
      <c r="R126" s="25">
        <v>1</v>
      </c>
      <c r="S126" s="25" t="s">
        <v>198</v>
      </c>
      <c r="T126" s="25">
        <v>1</v>
      </c>
      <c r="U126" s="25" t="s">
        <v>198</v>
      </c>
      <c r="V126" s="130">
        <f t="shared" si="4"/>
        <v>3</v>
      </c>
      <c r="W126" s="28">
        <v>4</v>
      </c>
      <c r="X126" s="27">
        <v>0.85416666666666663</v>
      </c>
      <c r="Y126" s="25">
        <v>1</v>
      </c>
      <c r="Z126" s="25" t="s">
        <v>195</v>
      </c>
      <c r="AA126" s="25">
        <v>1</v>
      </c>
      <c r="AB126" s="25" t="s">
        <v>195</v>
      </c>
      <c r="AC126" s="130">
        <f t="shared" si="2"/>
        <v>2</v>
      </c>
      <c r="AH126" s="49"/>
    </row>
    <row r="127" spans="1:34" ht="15.75" customHeight="1">
      <c r="A127" s="88" t="s">
        <v>17</v>
      </c>
      <c r="B127" s="18" t="str">
        <f t="shared" si="5"/>
        <v/>
      </c>
      <c r="C127" s="62" t="s">
        <v>17</v>
      </c>
      <c r="D127" s="1" t="s">
        <v>17</v>
      </c>
      <c r="E127" s="65" t="s">
        <v>17</v>
      </c>
      <c r="F127" s="65" t="s">
        <v>17</v>
      </c>
      <c r="G127" s="18" t="str">
        <f t="shared" si="6"/>
        <v/>
      </c>
      <c r="H127" s="66" t="s">
        <v>91</v>
      </c>
      <c r="I127" s="15" t="str">
        <f t="shared" si="7"/>
        <v xml:space="preserve"> </v>
      </c>
      <c r="J127" s="18" t="str">
        <f t="shared" si="8"/>
        <v xml:space="preserve"> </v>
      </c>
      <c r="L127" s="8">
        <v>35</v>
      </c>
      <c r="M127" s="67">
        <v>0</v>
      </c>
      <c r="N127" s="67">
        <v>0</v>
      </c>
      <c r="O127" s="20"/>
      <c r="P127" s="22">
        <v>3</v>
      </c>
      <c r="Q127" s="26">
        <v>0.875</v>
      </c>
      <c r="R127" s="25">
        <v>2</v>
      </c>
      <c r="S127" s="25" t="s">
        <v>198</v>
      </c>
      <c r="T127" s="25">
        <v>2</v>
      </c>
      <c r="U127" s="25" t="s">
        <v>198</v>
      </c>
      <c r="V127" s="130">
        <f t="shared" si="4"/>
        <v>3</v>
      </c>
      <c r="W127" s="28">
        <v>4</v>
      </c>
      <c r="X127" s="27">
        <v>0.875</v>
      </c>
      <c r="Y127" s="25">
        <v>1</v>
      </c>
      <c r="Z127" s="25" t="s">
        <v>195</v>
      </c>
      <c r="AA127" s="25">
        <v>1</v>
      </c>
      <c r="AB127" s="25" t="s">
        <v>195</v>
      </c>
      <c r="AC127" s="130">
        <f t="shared" si="2"/>
        <v>2</v>
      </c>
      <c r="AH127" s="49"/>
    </row>
    <row r="128" spans="1:34" ht="15.75" customHeight="1">
      <c r="A128" s="88" t="s">
        <v>17</v>
      </c>
      <c r="B128" s="18" t="str">
        <f t="shared" si="5"/>
        <v/>
      </c>
      <c r="C128" s="62" t="s">
        <v>17</v>
      </c>
      <c r="D128" s="1" t="s">
        <v>17</v>
      </c>
      <c r="E128" s="65" t="s">
        <v>17</v>
      </c>
      <c r="F128" s="65" t="s">
        <v>17</v>
      </c>
      <c r="G128" s="18" t="str">
        <f t="shared" si="6"/>
        <v/>
      </c>
      <c r="H128" s="66" t="s">
        <v>91</v>
      </c>
      <c r="I128" s="15" t="str">
        <f t="shared" si="7"/>
        <v xml:space="preserve"> </v>
      </c>
      <c r="J128" s="18" t="str">
        <f t="shared" si="8"/>
        <v xml:space="preserve"> </v>
      </c>
      <c r="L128" s="8">
        <v>36</v>
      </c>
      <c r="M128" s="67">
        <v>0</v>
      </c>
      <c r="N128" s="67">
        <v>0</v>
      </c>
      <c r="O128" s="20"/>
      <c r="P128" s="22">
        <v>3</v>
      </c>
      <c r="Q128" s="26">
        <v>0.89583333333333304</v>
      </c>
      <c r="R128" s="25">
        <v>1</v>
      </c>
      <c r="S128" s="25" t="s">
        <v>198</v>
      </c>
      <c r="T128" s="25">
        <v>1</v>
      </c>
      <c r="U128" s="25" t="s">
        <v>198</v>
      </c>
      <c r="V128" s="130">
        <f t="shared" si="4"/>
        <v>3</v>
      </c>
      <c r="W128" s="28">
        <v>4</v>
      </c>
      <c r="X128" s="27">
        <v>0.89583333333333304</v>
      </c>
      <c r="Y128" s="25">
        <v>1</v>
      </c>
      <c r="Z128" s="25" t="s">
        <v>195</v>
      </c>
      <c r="AA128" s="25">
        <v>1</v>
      </c>
      <c r="AB128" s="25" t="s">
        <v>195</v>
      </c>
      <c r="AC128" s="130">
        <f t="shared" si="2"/>
        <v>2</v>
      </c>
      <c r="AH128" s="49"/>
    </row>
    <row r="129" spans="1:34" ht="15.75" customHeight="1">
      <c r="A129" s="88" t="s">
        <v>17</v>
      </c>
      <c r="B129" s="18" t="str">
        <f t="shared" si="5"/>
        <v/>
      </c>
      <c r="C129" s="62" t="s">
        <v>17</v>
      </c>
      <c r="D129" s="1" t="s">
        <v>17</v>
      </c>
      <c r="E129" s="65" t="s">
        <v>17</v>
      </c>
      <c r="F129" s="65" t="s">
        <v>17</v>
      </c>
      <c r="G129" s="18" t="str">
        <f t="shared" si="6"/>
        <v/>
      </c>
      <c r="H129" s="66" t="s">
        <v>91</v>
      </c>
      <c r="I129" s="15" t="str">
        <f t="shared" si="7"/>
        <v xml:space="preserve"> </v>
      </c>
      <c r="J129" s="18" t="str">
        <f t="shared" si="8"/>
        <v xml:space="preserve"> </v>
      </c>
      <c r="L129" s="8">
        <v>37</v>
      </c>
      <c r="M129" s="67">
        <v>0</v>
      </c>
      <c r="N129" s="67">
        <v>0</v>
      </c>
      <c r="O129" s="20"/>
      <c r="P129" s="22">
        <v>3</v>
      </c>
      <c r="Q129" s="26">
        <v>0.91666666666666663</v>
      </c>
      <c r="R129" s="25">
        <v>2</v>
      </c>
      <c r="S129" s="25" t="s">
        <v>198</v>
      </c>
      <c r="T129" s="25">
        <v>2</v>
      </c>
      <c r="U129" s="25" t="s">
        <v>198</v>
      </c>
      <c r="V129" s="130">
        <f t="shared" si="4"/>
        <v>3</v>
      </c>
      <c r="W129" s="28">
        <v>4</v>
      </c>
      <c r="X129" s="27">
        <v>0.91666666666666663</v>
      </c>
      <c r="Y129" s="25">
        <v>1</v>
      </c>
      <c r="Z129" s="25" t="s">
        <v>195</v>
      </c>
      <c r="AA129" s="25">
        <v>1</v>
      </c>
      <c r="AB129" s="25" t="s">
        <v>195</v>
      </c>
      <c r="AC129" s="130">
        <f t="shared" si="2"/>
        <v>2</v>
      </c>
      <c r="AH129" s="49"/>
    </row>
    <row r="130" spans="1:34" ht="15.75" customHeight="1">
      <c r="A130" s="88" t="s">
        <v>17</v>
      </c>
      <c r="B130" s="18" t="str">
        <f t="shared" si="5"/>
        <v/>
      </c>
      <c r="C130" s="62" t="s">
        <v>17</v>
      </c>
      <c r="D130" s="1" t="s">
        <v>17</v>
      </c>
      <c r="E130" s="65" t="s">
        <v>17</v>
      </c>
      <c r="F130" s="65" t="s">
        <v>17</v>
      </c>
      <c r="G130" s="18" t="str">
        <f t="shared" si="6"/>
        <v/>
      </c>
      <c r="H130" s="66" t="s">
        <v>91</v>
      </c>
      <c r="I130" s="15" t="str">
        <f t="shared" si="7"/>
        <v xml:space="preserve"> </v>
      </c>
      <c r="J130" s="18" t="str">
        <f t="shared" si="8"/>
        <v xml:space="preserve"> </v>
      </c>
      <c r="L130" s="8">
        <v>38</v>
      </c>
      <c r="M130" s="67">
        <v>0</v>
      </c>
      <c r="N130" s="67">
        <v>0</v>
      </c>
      <c r="O130" s="20"/>
      <c r="P130" s="22">
        <v>3</v>
      </c>
      <c r="Q130" s="26">
        <v>0.9375</v>
      </c>
      <c r="R130" s="25">
        <v>1</v>
      </c>
      <c r="S130" s="25" t="s">
        <v>198</v>
      </c>
      <c r="T130" s="25">
        <v>1</v>
      </c>
      <c r="U130" s="25" t="s">
        <v>198</v>
      </c>
      <c r="V130" s="130">
        <f t="shared" si="4"/>
        <v>1</v>
      </c>
      <c r="W130" s="28">
        <v>4</v>
      </c>
      <c r="X130" s="27">
        <v>0.9375</v>
      </c>
      <c r="Y130" s="25">
        <v>1</v>
      </c>
      <c r="Z130" s="25" t="s">
        <v>195</v>
      </c>
      <c r="AA130" s="25">
        <v>1</v>
      </c>
      <c r="AB130" s="25" t="s">
        <v>195</v>
      </c>
      <c r="AC130" s="130">
        <f t="shared" si="2"/>
        <v>1</v>
      </c>
      <c r="AH130" s="49"/>
    </row>
    <row r="131" spans="1:34" ht="15.75" customHeight="1">
      <c r="A131" s="88" t="s">
        <v>17</v>
      </c>
      <c r="B131" s="18" t="str">
        <f t="shared" si="5"/>
        <v/>
      </c>
      <c r="C131" s="62" t="s">
        <v>17</v>
      </c>
      <c r="D131" s="1" t="s">
        <v>17</v>
      </c>
      <c r="E131" s="65" t="s">
        <v>17</v>
      </c>
      <c r="F131" s="65" t="s">
        <v>17</v>
      </c>
      <c r="G131" s="18" t="str">
        <f t="shared" si="6"/>
        <v/>
      </c>
      <c r="H131" s="66" t="s">
        <v>91</v>
      </c>
      <c r="I131" s="15" t="str">
        <f t="shared" si="7"/>
        <v xml:space="preserve"> </v>
      </c>
      <c r="J131" s="18" t="str">
        <f t="shared" si="8"/>
        <v xml:space="preserve"> </v>
      </c>
      <c r="L131" s="8">
        <v>39</v>
      </c>
      <c r="M131" s="67">
        <v>0</v>
      </c>
      <c r="N131" s="67">
        <v>0</v>
      </c>
      <c r="O131" s="20"/>
      <c r="P131" s="22">
        <v>3</v>
      </c>
      <c r="Q131" s="26">
        <v>0.95833333333333337</v>
      </c>
      <c r="R131" s="25">
        <v>0</v>
      </c>
      <c r="S131" s="25" t="s">
        <v>194</v>
      </c>
      <c r="T131" s="25">
        <v>0</v>
      </c>
      <c r="U131" s="25" t="s">
        <v>194</v>
      </c>
      <c r="V131" s="130">
        <f t="shared" si="4"/>
        <v>0</v>
      </c>
      <c r="W131" s="28">
        <v>4</v>
      </c>
      <c r="X131" s="27">
        <v>0.95833333333333337</v>
      </c>
      <c r="Y131" s="25">
        <v>0</v>
      </c>
      <c r="Z131" s="25" t="s">
        <v>194</v>
      </c>
      <c r="AA131" s="25">
        <v>0</v>
      </c>
      <c r="AB131" s="25" t="s">
        <v>194</v>
      </c>
      <c r="AC131" s="130">
        <f t="shared" si="2"/>
        <v>0</v>
      </c>
      <c r="AH131" s="49"/>
    </row>
    <row r="132" spans="1:34" ht="15.75" customHeight="1">
      <c r="A132" s="88" t="s">
        <v>17</v>
      </c>
      <c r="B132" s="18" t="str">
        <f t="shared" si="5"/>
        <v/>
      </c>
      <c r="C132" s="62" t="s">
        <v>17</v>
      </c>
      <c r="D132" s="1" t="s">
        <v>17</v>
      </c>
      <c r="E132" s="65" t="s">
        <v>17</v>
      </c>
      <c r="F132" s="65" t="s">
        <v>17</v>
      </c>
      <c r="G132" s="18" t="str">
        <f t="shared" si="6"/>
        <v/>
      </c>
      <c r="H132" s="66" t="s">
        <v>91</v>
      </c>
      <c r="I132" s="15" t="str">
        <f t="shared" si="7"/>
        <v xml:space="preserve"> </v>
      </c>
      <c r="J132" s="18" t="str">
        <f t="shared" si="8"/>
        <v xml:space="preserve"> </v>
      </c>
      <c r="L132" s="8">
        <v>40</v>
      </c>
      <c r="M132" s="67">
        <v>0</v>
      </c>
      <c r="N132" s="67">
        <v>0</v>
      </c>
      <c r="O132" s="20"/>
      <c r="P132" s="22">
        <v>3</v>
      </c>
      <c r="Q132" s="26">
        <v>0.97916666666666663</v>
      </c>
      <c r="R132" s="25">
        <v>0</v>
      </c>
      <c r="S132" s="25" t="s">
        <v>194</v>
      </c>
      <c r="T132" s="25">
        <v>0</v>
      </c>
      <c r="U132" s="25" t="s">
        <v>194</v>
      </c>
      <c r="V132" s="130">
        <f t="shared" si="4"/>
        <v>0</v>
      </c>
      <c r="W132" s="28">
        <v>4</v>
      </c>
      <c r="X132" s="27">
        <v>0.97916666666666663</v>
      </c>
      <c r="Y132" s="25">
        <v>0</v>
      </c>
      <c r="Z132" s="25" t="s">
        <v>194</v>
      </c>
      <c r="AA132" s="25">
        <v>0</v>
      </c>
      <c r="AB132" s="25" t="s">
        <v>194</v>
      </c>
      <c r="AC132" s="130">
        <f t="shared" si="2"/>
        <v>0</v>
      </c>
      <c r="AH132" s="49"/>
    </row>
    <row r="133" spans="1:34" ht="15.75" customHeight="1">
      <c r="A133" s="88" t="s">
        <v>17</v>
      </c>
      <c r="B133" s="18" t="str">
        <f t="shared" si="5"/>
        <v/>
      </c>
      <c r="C133" s="62" t="s">
        <v>17</v>
      </c>
      <c r="D133" s="1" t="s">
        <v>17</v>
      </c>
      <c r="E133" s="65" t="s">
        <v>17</v>
      </c>
      <c r="F133" s="65" t="s">
        <v>17</v>
      </c>
      <c r="G133" s="18" t="str">
        <f t="shared" si="6"/>
        <v/>
      </c>
      <c r="H133" s="66" t="s">
        <v>91</v>
      </c>
      <c r="I133" s="15" t="str">
        <f t="shared" si="7"/>
        <v xml:space="preserve"> </v>
      </c>
      <c r="J133" s="18" t="str">
        <f t="shared" si="8"/>
        <v xml:space="preserve"> </v>
      </c>
      <c r="L133" s="8">
        <v>41</v>
      </c>
      <c r="M133" s="67">
        <v>0</v>
      </c>
      <c r="N133" s="67">
        <v>0</v>
      </c>
      <c r="O133" s="20"/>
      <c r="P133" s="22">
        <v>3</v>
      </c>
      <c r="Q133" s="26">
        <v>0</v>
      </c>
      <c r="R133" s="25">
        <v>0</v>
      </c>
      <c r="S133" s="25" t="s">
        <v>194</v>
      </c>
      <c r="T133" s="25">
        <v>0</v>
      </c>
      <c r="U133" s="25" t="s">
        <v>194</v>
      </c>
      <c r="V133" s="130">
        <f t="shared" si="4"/>
        <v>0</v>
      </c>
      <c r="W133" s="28">
        <v>4</v>
      </c>
      <c r="X133" s="27">
        <v>0</v>
      </c>
      <c r="Y133" s="25">
        <v>0</v>
      </c>
      <c r="Z133" s="25" t="s">
        <v>194</v>
      </c>
      <c r="AA133" s="25">
        <v>0</v>
      </c>
      <c r="AB133" s="25" t="s">
        <v>194</v>
      </c>
      <c r="AC133" s="130">
        <f t="shared" si="2"/>
        <v>0</v>
      </c>
      <c r="AH133" s="49"/>
    </row>
    <row r="134" spans="1:34" ht="15.75" customHeight="1">
      <c r="A134" s="88" t="s">
        <v>17</v>
      </c>
      <c r="B134" s="18" t="str">
        <f t="shared" si="5"/>
        <v/>
      </c>
      <c r="C134" s="62" t="s">
        <v>17</v>
      </c>
      <c r="D134" s="1" t="s">
        <v>17</v>
      </c>
      <c r="E134" s="65" t="s">
        <v>17</v>
      </c>
      <c r="F134" s="65" t="s">
        <v>17</v>
      </c>
      <c r="G134" s="18" t="str">
        <f t="shared" si="6"/>
        <v/>
      </c>
      <c r="H134" s="66" t="s">
        <v>91</v>
      </c>
      <c r="I134" s="15" t="str">
        <f t="shared" si="7"/>
        <v xml:space="preserve"> </v>
      </c>
      <c r="J134" s="18" t="str">
        <f t="shared" si="8"/>
        <v xml:space="preserve"> </v>
      </c>
      <c r="L134" s="8">
        <v>42</v>
      </c>
      <c r="M134" s="67">
        <v>0</v>
      </c>
      <c r="N134" s="67">
        <v>0</v>
      </c>
      <c r="O134" s="20"/>
      <c r="P134" s="22">
        <v>3</v>
      </c>
      <c r="Q134" s="26">
        <v>2.0833333333333332E-2</v>
      </c>
      <c r="R134" s="25">
        <v>0</v>
      </c>
      <c r="S134" s="25" t="s">
        <v>194</v>
      </c>
      <c r="T134" s="25">
        <v>0</v>
      </c>
      <c r="U134" s="25" t="s">
        <v>194</v>
      </c>
      <c r="V134" s="130">
        <f t="shared" si="4"/>
        <v>0</v>
      </c>
      <c r="W134" s="28">
        <v>4</v>
      </c>
      <c r="X134" s="27">
        <v>2.0833333333333332E-2</v>
      </c>
      <c r="Y134" s="25">
        <v>0</v>
      </c>
      <c r="Z134" s="25" t="s">
        <v>194</v>
      </c>
      <c r="AA134" s="25">
        <v>0</v>
      </c>
      <c r="AB134" s="25" t="s">
        <v>194</v>
      </c>
      <c r="AC134" s="130">
        <f t="shared" si="2"/>
        <v>0</v>
      </c>
      <c r="AH134" s="49"/>
    </row>
    <row r="135" spans="1:34" ht="15.75" customHeight="1">
      <c r="A135" s="88" t="s">
        <v>17</v>
      </c>
      <c r="B135" s="18" t="str">
        <f t="shared" si="5"/>
        <v/>
      </c>
      <c r="C135" s="62" t="s">
        <v>17</v>
      </c>
      <c r="D135" s="1" t="s">
        <v>17</v>
      </c>
      <c r="E135" s="65" t="s">
        <v>17</v>
      </c>
      <c r="F135" s="65" t="s">
        <v>17</v>
      </c>
      <c r="G135" s="18" t="str">
        <f t="shared" si="6"/>
        <v/>
      </c>
      <c r="H135" s="66" t="s">
        <v>91</v>
      </c>
      <c r="I135" s="15" t="str">
        <f t="shared" si="7"/>
        <v xml:space="preserve"> </v>
      </c>
      <c r="J135" s="18" t="str">
        <f t="shared" si="8"/>
        <v xml:space="preserve"> </v>
      </c>
      <c r="L135" s="8">
        <v>43</v>
      </c>
      <c r="M135" s="67">
        <v>0</v>
      </c>
      <c r="N135" s="67">
        <v>0</v>
      </c>
      <c r="O135" s="20"/>
      <c r="P135" s="22">
        <v>3</v>
      </c>
      <c r="Q135" s="26">
        <v>4.1666666666666699E-2</v>
      </c>
      <c r="R135" s="25">
        <v>0</v>
      </c>
      <c r="S135" s="25" t="s">
        <v>194</v>
      </c>
      <c r="T135" s="25">
        <v>0</v>
      </c>
      <c r="U135" s="25" t="s">
        <v>194</v>
      </c>
      <c r="V135" s="130">
        <f t="shared" si="4"/>
        <v>0</v>
      </c>
      <c r="W135" s="28">
        <v>4</v>
      </c>
      <c r="X135" s="27">
        <v>4.1666666666666699E-2</v>
      </c>
      <c r="Y135" s="25">
        <v>0</v>
      </c>
      <c r="Z135" s="25" t="s">
        <v>194</v>
      </c>
      <c r="AA135" s="25">
        <v>0</v>
      </c>
      <c r="AB135" s="25" t="s">
        <v>194</v>
      </c>
      <c r="AC135" s="130">
        <f t="shared" si="2"/>
        <v>0</v>
      </c>
      <c r="AH135" s="49"/>
    </row>
    <row r="136" spans="1:34" ht="15.75" customHeight="1">
      <c r="A136" s="88" t="s">
        <v>17</v>
      </c>
      <c r="B136" s="18" t="str">
        <f t="shared" si="5"/>
        <v/>
      </c>
      <c r="C136" s="62" t="s">
        <v>17</v>
      </c>
      <c r="D136" s="1" t="s">
        <v>17</v>
      </c>
      <c r="E136" s="65" t="s">
        <v>17</v>
      </c>
      <c r="F136" s="65" t="s">
        <v>17</v>
      </c>
      <c r="G136" s="18" t="str">
        <f t="shared" si="6"/>
        <v/>
      </c>
      <c r="H136" s="66" t="s">
        <v>91</v>
      </c>
      <c r="I136" s="15" t="str">
        <f t="shared" si="7"/>
        <v xml:space="preserve"> </v>
      </c>
      <c r="J136" s="18" t="str">
        <f t="shared" si="8"/>
        <v xml:space="preserve"> </v>
      </c>
      <c r="L136" s="8">
        <v>44</v>
      </c>
      <c r="M136" s="67">
        <v>0</v>
      </c>
      <c r="N136" s="67">
        <v>0</v>
      </c>
      <c r="O136" s="20"/>
      <c r="P136" s="22">
        <v>3</v>
      </c>
      <c r="Q136" s="26">
        <v>6.25E-2</v>
      </c>
      <c r="R136" s="25">
        <v>0</v>
      </c>
      <c r="S136" s="25" t="s">
        <v>194</v>
      </c>
      <c r="T136" s="25">
        <v>0</v>
      </c>
      <c r="U136" s="25" t="s">
        <v>194</v>
      </c>
      <c r="V136" s="130">
        <f t="shared" si="4"/>
        <v>0</v>
      </c>
      <c r="W136" s="28">
        <v>4</v>
      </c>
      <c r="X136" s="27">
        <v>6.25E-2</v>
      </c>
      <c r="Y136" s="25">
        <v>0</v>
      </c>
      <c r="Z136" s="25" t="s">
        <v>194</v>
      </c>
      <c r="AA136" s="25">
        <v>0</v>
      </c>
      <c r="AB136" s="25" t="s">
        <v>194</v>
      </c>
      <c r="AC136" s="130">
        <f t="shared" si="2"/>
        <v>0</v>
      </c>
      <c r="AH136" s="9"/>
    </row>
    <row r="137" spans="1:34" ht="15.75" customHeight="1">
      <c r="A137" s="88" t="s">
        <v>17</v>
      </c>
      <c r="B137" s="18" t="str">
        <f t="shared" si="5"/>
        <v/>
      </c>
      <c r="C137" s="62" t="s">
        <v>17</v>
      </c>
      <c r="D137" s="1" t="s">
        <v>17</v>
      </c>
      <c r="E137" s="65" t="s">
        <v>17</v>
      </c>
      <c r="F137" s="65" t="s">
        <v>17</v>
      </c>
      <c r="G137" s="18" t="str">
        <f t="shared" si="6"/>
        <v/>
      </c>
      <c r="H137" s="66" t="s">
        <v>91</v>
      </c>
      <c r="I137" s="15" t="str">
        <f t="shared" si="7"/>
        <v xml:space="preserve"> </v>
      </c>
      <c r="J137" s="18" t="str">
        <f t="shared" si="8"/>
        <v xml:space="preserve"> </v>
      </c>
      <c r="L137" s="8">
        <v>45</v>
      </c>
      <c r="M137" s="67">
        <v>0</v>
      </c>
      <c r="N137" s="67">
        <v>0</v>
      </c>
      <c r="O137" s="20"/>
      <c r="P137" s="25">
        <v>3</v>
      </c>
      <c r="Q137" s="27">
        <v>8.3333333333333301E-2</v>
      </c>
      <c r="R137" s="25">
        <v>0</v>
      </c>
      <c r="S137" s="25" t="s">
        <v>194</v>
      </c>
      <c r="T137" s="25">
        <v>0</v>
      </c>
      <c r="U137" s="25" t="s">
        <v>194</v>
      </c>
      <c r="V137" s="130">
        <f t="shared" si="4"/>
        <v>0</v>
      </c>
      <c r="W137" s="28">
        <v>4</v>
      </c>
      <c r="X137" s="27">
        <v>8.3333333333333301E-2</v>
      </c>
      <c r="Y137" s="25">
        <v>0</v>
      </c>
      <c r="Z137" s="25" t="s">
        <v>194</v>
      </c>
      <c r="AA137" s="25">
        <v>0</v>
      </c>
      <c r="AB137" s="25" t="s">
        <v>194</v>
      </c>
      <c r="AC137" s="130">
        <f t="shared" si="2"/>
        <v>0</v>
      </c>
      <c r="AH137" s="9"/>
    </row>
    <row r="138" spans="1:34" ht="15.75" customHeight="1">
      <c r="A138" s="88" t="s">
        <v>17</v>
      </c>
      <c r="B138" s="18" t="str">
        <f t="shared" si="5"/>
        <v/>
      </c>
      <c r="C138" s="62" t="s">
        <v>17</v>
      </c>
      <c r="D138" s="1" t="s">
        <v>17</v>
      </c>
      <c r="E138" s="65" t="s">
        <v>17</v>
      </c>
      <c r="F138" s="65" t="s">
        <v>17</v>
      </c>
      <c r="G138" s="18" t="str">
        <f t="shared" si="6"/>
        <v/>
      </c>
      <c r="H138" s="66" t="s">
        <v>91</v>
      </c>
      <c r="I138" s="15" t="str">
        <f t="shared" si="7"/>
        <v xml:space="preserve"> </v>
      </c>
      <c r="J138" s="18" t="str">
        <f t="shared" si="8"/>
        <v xml:space="preserve"> </v>
      </c>
      <c r="L138" s="8">
        <v>46</v>
      </c>
      <c r="M138" s="67">
        <v>0</v>
      </c>
      <c r="N138" s="67">
        <v>0</v>
      </c>
      <c r="O138" s="20"/>
      <c r="P138" s="25">
        <v>3</v>
      </c>
      <c r="Q138" s="27">
        <v>0.104166666666667</v>
      </c>
      <c r="R138" s="25">
        <v>0</v>
      </c>
      <c r="S138" s="25" t="s">
        <v>194</v>
      </c>
      <c r="T138" s="25">
        <v>0</v>
      </c>
      <c r="U138" s="25" t="s">
        <v>194</v>
      </c>
      <c r="V138" s="130"/>
      <c r="W138" s="28">
        <v>4</v>
      </c>
      <c r="X138" s="27">
        <v>0.104166666666667</v>
      </c>
      <c r="Y138" s="25">
        <v>0</v>
      </c>
      <c r="Z138" s="25" t="s">
        <v>194</v>
      </c>
      <c r="AA138" s="25">
        <v>0</v>
      </c>
      <c r="AB138" s="25" t="s">
        <v>194</v>
      </c>
      <c r="AC138" s="131"/>
      <c r="AH138" s="9"/>
    </row>
    <row r="139" spans="1:34" ht="15.75" customHeight="1">
      <c r="A139" s="88" t="s">
        <v>17</v>
      </c>
      <c r="B139" s="18" t="str">
        <f t="shared" si="5"/>
        <v/>
      </c>
      <c r="C139" s="62" t="s">
        <v>17</v>
      </c>
      <c r="D139" s="1" t="s">
        <v>17</v>
      </c>
      <c r="E139" s="65" t="s">
        <v>17</v>
      </c>
      <c r="F139" s="65" t="s">
        <v>17</v>
      </c>
      <c r="G139" s="18" t="str">
        <f t="shared" si="6"/>
        <v/>
      </c>
      <c r="H139" s="66" t="s">
        <v>91</v>
      </c>
      <c r="I139" s="15" t="str">
        <f t="shared" si="7"/>
        <v xml:space="preserve"> </v>
      </c>
      <c r="J139" s="18" t="str">
        <f t="shared" si="8"/>
        <v xml:space="preserve"> </v>
      </c>
      <c r="L139" s="8">
        <v>47</v>
      </c>
      <c r="M139" s="67">
        <v>0</v>
      </c>
      <c r="N139" s="67">
        <v>0</v>
      </c>
      <c r="O139" s="20"/>
      <c r="P139" s="200" t="s">
        <v>68</v>
      </c>
      <c r="Q139" s="201"/>
      <c r="R139" s="75">
        <f>SUM(R91:R138)</f>
        <v>71</v>
      </c>
      <c r="S139" s="75"/>
      <c r="T139" s="75">
        <f>SUM(T91:T138)</f>
        <v>71</v>
      </c>
      <c r="U139" s="75"/>
      <c r="V139" s="130"/>
      <c r="W139" s="200" t="s">
        <v>68</v>
      </c>
      <c r="X139" s="201"/>
      <c r="Y139" s="75">
        <f>SUM(Y91:Y138)</f>
        <v>49</v>
      </c>
      <c r="Z139" s="75"/>
      <c r="AA139" s="75">
        <f>SUM(AA91:AA138)</f>
        <v>49</v>
      </c>
      <c r="AB139" s="75"/>
      <c r="AC139" s="131"/>
      <c r="AH139" s="9"/>
    </row>
    <row r="140" spans="1:34" ht="15.75" customHeight="1">
      <c r="A140" s="88" t="s">
        <v>17</v>
      </c>
      <c r="B140" s="18" t="str">
        <f t="shared" si="5"/>
        <v/>
      </c>
      <c r="C140" s="62" t="s">
        <v>17</v>
      </c>
      <c r="D140" s="1" t="s">
        <v>17</v>
      </c>
      <c r="E140" s="65" t="s">
        <v>17</v>
      </c>
      <c r="F140" s="65" t="s">
        <v>17</v>
      </c>
      <c r="G140" s="18" t="str">
        <f t="shared" si="6"/>
        <v/>
      </c>
      <c r="H140" s="66" t="s">
        <v>91</v>
      </c>
      <c r="I140" s="15" t="str">
        <f t="shared" si="7"/>
        <v xml:space="preserve"> </v>
      </c>
      <c r="J140" s="18" t="str">
        <f t="shared" si="8"/>
        <v xml:space="preserve"> </v>
      </c>
      <c r="L140" s="8">
        <v>48</v>
      </c>
      <c r="M140" s="67">
        <v>0</v>
      </c>
      <c r="N140" s="67">
        <v>0</v>
      </c>
      <c r="O140" s="20"/>
      <c r="P140" s="45"/>
      <c r="Q140" s="47"/>
      <c r="R140" s="47"/>
      <c r="S140" s="47"/>
      <c r="T140" s="33"/>
      <c r="U140" s="47"/>
      <c r="V140" s="132"/>
      <c r="W140" s="47"/>
      <c r="X140" s="45"/>
      <c r="Y140" s="45"/>
      <c r="Z140" s="45"/>
      <c r="AA140" s="45"/>
      <c r="AB140" s="45"/>
      <c r="AH140" s="9"/>
    </row>
    <row r="141" spans="1:34" ht="15.75" customHeight="1">
      <c r="A141" s="88" t="s">
        <v>17</v>
      </c>
      <c r="B141" s="18" t="str">
        <f t="shared" si="5"/>
        <v/>
      </c>
      <c r="C141" s="62" t="s">
        <v>17</v>
      </c>
      <c r="D141" s="1" t="s">
        <v>17</v>
      </c>
      <c r="E141" s="65" t="s">
        <v>17</v>
      </c>
      <c r="F141" s="65" t="s">
        <v>17</v>
      </c>
      <c r="G141" s="18" t="str">
        <f t="shared" si="6"/>
        <v/>
      </c>
      <c r="H141" s="66" t="s">
        <v>91</v>
      </c>
      <c r="I141" s="15" t="str">
        <f t="shared" si="7"/>
        <v xml:space="preserve"> </v>
      </c>
      <c r="J141" s="18" t="str">
        <f t="shared" si="8"/>
        <v xml:space="preserve"> </v>
      </c>
      <c r="L141" s="8">
        <v>49</v>
      </c>
      <c r="M141" s="67">
        <v>0</v>
      </c>
      <c r="N141" s="67">
        <v>0</v>
      </c>
      <c r="O141" s="20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H141" s="9"/>
    </row>
    <row r="142" spans="1:34" ht="15.75" customHeight="1">
      <c r="A142" s="88" t="s">
        <v>17</v>
      </c>
      <c r="B142" s="18" t="str">
        <f t="shared" si="5"/>
        <v/>
      </c>
      <c r="C142" s="62" t="s">
        <v>17</v>
      </c>
      <c r="D142" s="1" t="s">
        <v>17</v>
      </c>
      <c r="E142" s="65" t="s">
        <v>17</v>
      </c>
      <c r="F142" s="65" t="s">
        <v>17</v>
      </c>
      <c r="G142" s="18" t="str">
        <f t="shared" si="6"/>
        <v/>
      </c>
      <c r="H142" s="66" t="s">
        <v>91</v>
      </c>
      <c r="I142" s="15" t="str">
        <f t="shared" si="7"/>
        <v xml:space="preserve"> </v>
      </c>
      <c r="J142" s="18" t="str">
        <f t="shared" si="8"/>
        <v xml:space="preserve"> </v>
      </c>
      <c r="L142" s="8">
        <v>50</v>
      </c>
      <c r="M142" s="67">
        <v>0</v>
      </c>
      <c r="N142" s="67">
        <v>0</v>
      </c>
      <c r="O142" s="20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H142" s="9"/>
    </row>
    <row r="143" spans="1:34" ht="15.75" customHeight="1">
      <c r="A143" s="88" t="s">
        <v>17</v>
      </c>
      <c r="B143" s="18" t="str">
        <f t="shared" si="5"/>
        <v/>
      </c>
      <c r="C143" s="62" t="s">
        <v>17</v>
      </c>
      <c r="D143" s="1" t="s">
        <v>17</v>
      </c>
      <c r="E143" s="65" t="s">
        <v>17</v>
      </c>
      <c r="F143" s="65" t="s">
        <v>17</v>
      </c>
      <c r="G143" s="18" t="str">
        <f t="shared" si="6"/>
        <v/>
      </c>
      <c r="H143" s="66" t="s">
        <v>91</v>
      </c>
      <c r="I143" s="15" t="str">
        <f t="shared" si="7"/>
        <v xml:space="preserve"> </v>
      </c>
      <c r="J143" s="18" t="str">
        <f t="shared" si="8"/>
        <v xml:space="preserve"> </v>
      </c>
      <c r="L143" s="8">
        <v>51</v>
      </c>
      <c r="M143" s="67">
        <v>0</v>
      </c>
      <c r="N143" s="67">
        <v>0</v>
      </c>
      <c r="O143" s="20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H143" s="9"/>
    </row>
    <row r="144" spans="1:34" ht="15.75" customHeight="1">
      <c r="A144" s="88" t="s">
        <v>17</v>
      </c>
      <c r="B144" s="18" t="str">
        <f t="shared" si="5"/>
        <v/>
      </c>
      <c r="C144" s="62" t="s">
        <v>17</v>
      </c>
      <c r="D144" s="1" t="s">
        <v>17</v>
      </c>
      <c r="E144" s="65" t="s">
        <v>17</v>
      </c>
      <c r="F144" s="65" t="s">
        <v>17</v>
      </c>
      <c r="G144" s="18" t="str">
        <f t="shared" si="6"/>
        <v/>
      </c>
      <c r="H144" s="66" t="s">
        <v>91</v>
      </c>
      <c r="I144" s="15" t="str">
        <f t="shared" si="7"/>
        <v xml:space="preserve"> </v>
      </c>
      <c r="J144" s="18" t="str">
        <f t="shared" si="8"/>
        <v xml:space="preserve"> </v>
      </c>
      <c r="L144" s="8">
        <v>52</v>
      </c>
      <c r="M144" s="67">
        <v>0</v>
      </c>
      <c r="N144" s="67">
        <v>0</v>
      </c>
      <c r="O144" s="20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H144" s="9"/>
    </row>
    <row r="145" spans="1:34" ht="15.75" customHeight="1">
      <c r="A145" s="88" t="s">
        <v>17</v>
      </c>
      <c r="B145" s="18" t="str">
        <f t="shared" si="5"/>
        <v/>
      </c>
      <c r="C145" s="62" t="s">
        <v>17</v>
      </c>
      <c r="D145" s="1" t="s">
        <v>17</v>
      </c>
      <c r="E145" s="65" t="s">
        <v>17</v>
      </c>
      <c r="F145" s="65" t="s">
        <v>17</v>
      </c>
      <c r="G145" s="18" t="str">
        <f t="shared" si="6"/>
        <v/>
      </c>
      <c r="H145" s="66" t="s">
        <v>91</v>
      </c>
      <c r="I145" s="15" t="str">
        <f t="shared" si="7"/>
        <v xml:space="preserve"> </v>
      </c>
      <c r="J145" s="18" t="str">
        <f t="shared" si="8"/>
        <v xml:space="preserve"> </v>
      </c>
      <c r="L145" s="8">
        <v>53</v>
      </c>
      <c r="M145" s="67">
        <v>0</v>
      </c>
      <c r="N145" s="67">
        <v>0</v>
      </c>
      <c r="O145" s="20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H145" s="9"/>
    </row>
    <row r="146" spans="1:34" ht="15.75" customHeight="1">
      <c r="A146" s="88" t="s">
        <v>17</v>
      </c>
      <c r="B146" s="18" t="str">
        <f t="shared" si="5"/>
        <v/>
      </c>
      <c r="C146" s="62" t="s">
        <v>17</v>
      </c>
      <c r="D146" s="1" t="s">
        <v>17</v>
      </c>
      <c r="E146" s="65" t="s">
        <v>17</v>
      </c>
      <c r="F146" s="65" t="s">
        <v>17</v>
      </c>
      <c r="G146" s="18" t="str">
        <f t="shared" si="6"/>
        <v/>
      </c>
      <c r="H146" s="66" t="s">
        <v>91</v>
      </c>
      <c r="I146" s="15" t="str">
        <f t="shared" si="7"/>
        <v xml:space="preserve"> </v>
      </c>
      <c r="J146" s="18" t="str">
        <f t="shared" si="8"/>
        <v xml:space="preserve"> </v>
      </c>
      <c r="L146" s="8">
        <v>54</v>
      </c>
      <c r="M146" s="67">
        <v>0</v>
      </c>
      <c r="N146" s="67">
        <v>0</v>
      </c>
      <c r="O146" s="20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H146" s="9"/>
    </row>
    <row r="147" spans="1:34" ht="15.75" customHeight="1">
      <c r="A147" s="88" t="s">
        <v>17</v>
      </c>
      <c r="B147" s="18" t="str">
        <f t="shared" si="5"/>
        <v/>
      </c>
      <c r="C147" s="62" t="s">
        <v>17</v>
      </c>
      <c r="D147" s="1" t="s">
        <v>17</v>
      </c>
      <c r="E147" s="65" t="s">
        <v>17</v>
      </c>
      <c r="F147" s="65" t="s">
        <v>17</v>
      </c>
      <c r="G147" s="18" t="str">
        <f t="shared" si="6"/>
        <v/>
      </c>
      <c r="H147" s="66" t="s">
        <v>91</v>
      </c>
      <c r="I147" s="15" t="str">
        <f t="shared" si="7"/>
        <v xml:space="preserve"> </v>
      </c>
      <c r="J147" s="18" t="str">
        <f t="shared" si="8"/>
        <v xml:space="preserve"> </v>
      </c>
      <c r="L147" s="8">
        <v>55</v>
      </c>
      <c r="M147" s="67">
        <v>0</v>
      </c>
      <c r="N147" s="67">
        <v>0</v>
      </c>
      <c r="O147" s="20"/>
      <c r="P147" s="45"/>
      <c r="Q147" s="47"/>
      <c r="R147" s="47"/>
      <c r="S147" s="47"/>
      <c r="T147" s="47"/>
      <c r="U147" s="47"/>
      <c r="V147" s="47"/>
      <c r="W147" s="47"/>
      <c r="X147" s="45"/>
      <c r="Y147" s="45"/>
      <c r="Z147" s="45"/>
      <c r="AA147" s="45"/>
      <c r="AB147" s="45"/>
      <c r="AH147" s="9"/>
    </row>
    <row r="148" spans="1:34" ht="15.75" customHeight="1">
      <c r="A148" s="88" t="s">
        <v>17</v>
      </c>
      <c r="B148" s="18" t="str">
        <f t="shared" si="5"/>
        <v/>
      </c>
      <c r="C148" s="62" t="s">
        <v>17</v>
      </c>
      <c r="D148" s="1" t="s">
        <v>17</v>
      </c>
      <c r="E148" s="65" t="s">
        <v>17</v>
      </c>
      <c r="F148" s="65" t="s">
        <v>17</v>
      </c>
      <c r="G148" s="18" t="str">
        <f t="shared" si="6"/>
        <v/>
      </c>
      <c r="H148" s="66" t="s">
        <v>91</v>
      </c>
      <c r="I148" s="15" t="str">
        <f t="shared" si="7"/>
        <v xml:space="preserve"> </v>
      </c>
      <c r="J148" s="18" t="str">
        <f t="shared" si="8"/>
        <v xml:space="preserve"> </v>
      </c>
      <c r="L148" s="8">
        <v>56</v>
      </c>
      <c r="M148" s="67">
        <v>0</v>
      </c>
      <c r="N148" s="67">
        <v>0</v>
      </c>
      <c r="O148" s="20"/>
      <c r="P148" s="45"/>
      <c r="Q148" s="47"/>
      <c r="R148" s="47"/>
      <c r="S148" s="47"/>
      <c r="T148" s="47"/>
      <c r="U148" s="47"/>
      <c r="V148" s="47"/>
      <c r="W148" s="47"/>
      <c r="X148" s="45"/>
      <c r="Y148" s="45"/>
      <c r="Z148" s="45"/>
      <c r="AA148" s="45"/>
      <c r="AB148" s="45"/>
      <c r="AH148" s="9"/>
    </row>
    <row r="149" spans="1:34" ht="15.75" customHeight="1">
      <c r="A149" s="88" t="s">
        <v>17</v>
      </c>
      <c r="B149" s="18" t="str">
        <f t="shared" si="5"/>
        <v/>
      </c>
      <c r="C149" s="62" t="s">
        <v>17</v>
      </c>
      <c r="D149" s="1" t="s">
        <v>17</v>
      </c>
      <c r="E149" s="65" t="s">
        <v>17</v>
      </c>
      <c r="F149" s="65" t="s">
        <v>17</v>
      </c>
      <c r="G149" s="18" t="str">
        <f t="shared" si="6"/>
        <v/>
      </c>
      <c r="H149" s="66" t="s">
        <v>91</v>
      </c>
      <c r="I149" s="15" t="str">
        <f t="shared" si="7"/>
        <v xml:space="preserve"> </v>
      </c>
      <c r="J149" s="18" t="str">
        <f t="shared" si="8"/>
        <v xml:space="preserve"> </v>
      </c>
      <c r="L149" s="8">
        <v>57</v>
      </c>
      <c r="M149" s="67">
        <v>0</v>
      </c>
      <c r="N149" s="67">
        <v>0</v>
      </c>
      <c r="O149" s="20"/>
      <c r="P149" s="58"/>
      <c r="Q149" s="55"/>
      <c r="R149" s="55"/>
      <c r="S149" s="55"/>
      <c r="T149" s="55"/>
      <c r="U149" s="55"/>
      <c r="V149" s="55"/>
      <c r="W149" s="55"/>
      <c r="X149" s="58"/>
      <c r="Y149" s="58"/>
      <c r="Z149" s="58"/>
      <c r="AA149" s="58"/>
      <c r="AB149" s="58"/>
      <c r="AH149" s="9"/>
    </row>
    <row r="150" spans="1:34" ht="15.75" customHeight="1">
      <c r="A150" s="88" t="s">
        <v>17</v>
      </c>
      <c r="B150" s="18" t="str">
        <f t="shared" si="5"/>
        <v/>
      </c>
      <c r="C150" s="62" t="s">
        <v>17</v>
      </c>
      <c r="D150" s="1" t="s">
        <v>17</v>
      </c>
      <c r="E150" s="65" t="s">
        <v>17</v>
      </c>
      <c r="F150" s="65" t="s">
        <v>17</v>
      </c>
      <c r="G150" s="18" t="str">
        <f t="shared" si="6"/>
        <v/>
      </c>
      <c r="H150" s="66" t="s">
        <v>91</v>
      </c>
      <c r="I150" s="15" t="str">
        <f t="shared" si="7"/>
        <v xml:space="preserve"> </v>
      </c>
      <c r="J150" s="18" t="str">
        <f t="shared" si="8"/>
        <v xml:space="preserve"> </v>
      </c>
      <c r="L150" s="8">
        <v>58</v>
      </c>
      <c r="M150" s="67">
        <v>0</v>
      </c>
      <c r="N150" s="67">
        <v>0</v>
      </c>
      <c r="O150" s="20"/>
      <c r="P150" s="58"/>
      <c r="Q150" s="55"/>
      <c r="R150" s="55"/>
      <c r="S150" s="55"/>
      <c r="T150" s="55"/>
      <c r="U150" s="55"/>
      <c r="V150" s="55"/>
      <c r="W150" s="55"/>
      <c r="X150" s="58"/>
      <c r="Y150" s="58"/>
      <c r="Z150" s="58"/>
      <c r="AA150" s="58"/>
      <c r="AB150" s="58"/>
      <c r="AH150" s="9"/>
    </row>
    <row r="151" spans="1:34" ht="15.75" customHeight="1">
      <c r="A151" s="88" t="s">
        <v>17</v>
      </c>
      <c r="B151" s="18" t="str">
        <f t="shared" si="5"/>
        <v/>
      </c>
      <c r="C151" s="62" t="s">
        <v>17</v>
      </c>
      <c r="D151" s="1" t="s">
        <v>17</v>
      </c>
      <c r="E151" s="65" t="s">
        <v>17</v>
      </c>
      <c r="F151" s="65" t="s">
        <v>17</v>
      </c>
      <c r="G151" s="18" t="str">
        <f t="shared" si="6"/>
        <v/>
      </c>
      <c r="H151" s="66" t="s">
        <v>91</v>
      </c>
      <c r="I151" s="15" t="str">
        <f t="shared" si="7"/>
        <v xml:space="preserve"> </v>
      </c>
      <c r="J151" s="18" t="str">
        <f t="shared" si="8"/>
        <v xml:space="preserve"> </v>
      </c>
      <c r="L151" s="8">
        <v>59</v>
      </c>
      <c r="M151" s="67">
        <v>0</v>
      </c>
      <c r="N151" s="67">
        <v>0</v>
      </c>
      <c r="O151" s="20"/>
      <c r="P151" s="58"/>
      <c r="Q151" s="55"/>
      <c r="R151" s="55"/>
      <c r="S151" s="55"/>
      <c r="T151" s="55"/>
      <c r="U151" s="55"/>
      <c r="V151" s="55"/>
      <c r="W151" s="55"/>
      <c r="X151" s="58"/>
      <c r="Y151" s="58"/>
      <c r="Z151" s="58"/>
      <c r="AA151" s="58"/>
      <c r="AB151" s="58"/>
      <c r="AH151" s="1"/>
    </row>
    <row r="152" spans="1:34" ht="15.75" customHeight="1">
      <c r="A152" s="88" t="s">
        <v>17</v>
      </c>
      <c r="B152" s="18" t="str">
        <f t="shared" si="5"/>
        <v/>
      </c>
      <c r="C152" s="62" t="s">
        <v>17</v>
      </c>
      <c r="D152" s="1" t="s">
        <v>17</v>
      </c>
      <c r="E152" s="65" t="s">
        <v>17</v>
      </c>
      <c r="F152" s="65" t="s">
        <v>17</v>
      </c>
      <c r="G152" s="18" t="str">
        <f t="shared" si="6"/>
        <v/>
      </c>
      <c r="H152" s="66" t="s">
        <v>91</v>
      </c>
      <c r="I152" s="15" t="str">
        <f t="shared" si="7"/>
        <v xml:space="preserve"> </v>
      </c>
      <c r="J152" s="18" t="str">
        <f t="shared" si="8"/>
        <v xml:space="preserve"> </v>
      </c>
      <c r="L152" s="8">
        <v>60</v>
      </c>
      <c r="M152" s="67">
        <v>0</v>
      </c>
      <c r="N152" s="67">
        <v>0</v>
      </c>
      <c r="O152" s="20"/>
      <c r="P152" s="58"/>
      <c r="Q152" s="55"/>
      <c r="R152" s="55"/>
      <c r="S152" s="55"/>
      <c r="T152" s="55"/>
      <c r="U152" s="55"/>
      <c r="V152" s="55"/>
      <c r="W152" s="55"/>
      <c r="X152" s="58"/>
      <c r="Y152" s="58"/>
      <c r="Z152" s="58"/>
      <c r="AA152" s="58"/>
      <c r="AB152" s="58"/>
      <c r="AH152" s="1"/>
    </row>
    <row r="153" spans="1:34" ht="15.75" customHeight="1">
      <c r="A153" s="88" t="s">
        <v>17</v>
      </c>
      <c r="B153" s="18" t="str">
        <f t="shared" si="5"/>
        <v/>
      </c>
      <c r="C153" s="62" t="s">
        <v>17</v>
      </c>
      <c r="D153" s="1" t="s">
        <v>17</v>
      </c>
      <c r="E153" s="65" t="s">
        <v>17</v>
      </c>
      <c r="F153" s="65" t="s">
        <v>17</v>
      </c>
      <c r="G153" s="18" t="str">
        <f t="shared" si="6"/>
        <v/>
      </c>
      <c r="H153" s="66" t="s">
        <v>91</v>
      </c>
      <c r="I153" s="15" t="str">
        <f t="shared" si="7"/>
        <v xml:space="preserve"> </v>
      </c>
      <c r="J153" s="18" t="str">
        <f t="shared" si="8"/>
        <v xml:space="preserve"> </v>
      </c>
      <c r="L153" s="8">
        <v>61</v>
      </c>
      <c r="M153" s="67">
        <v>0</v>
      </c>
      <c r="N153" s="67">
        <v>0</v>
      </c>
      <c r="O153" s="20"/>
      <c r="P153" s="58"/>
      <c r="Q153" s="55"/>
      <c r="R153" s="55"/>
      <c r="S153" s="55"/>
      <c r="T153" s="55"/>
      <c r="U153" s="55"/>
      <c r="V153" s="55"/>
      <c r="W153" s="55"/>
      <c r="X153" s="58"/>
      <c r="Y153" s="58"/>
      <c r="Z153" s="58"/>
      <c r="AA153" s="58"/>
      <c r="AB153" s="58"/>
      <c r="AH153" s="1"/>
    </row>
    <row r="154" spans="1:34" ht="15.75" customHeight="1">
      <c r="A154" s="88" t="s">
        <v>17</v>
      </c>
      <c r="B154" s="18" t="str">
        <f t="shared" si="5"/>
        <v/>
      </c>
      <c r="C154" s="62" t="s">
        <v>17</v>
      </c>
      <c r="D154" s="1" t="s">
        <v>17</v>
      </c>
      <c r="E154" s="65" t="s">
        <v>17</v>
      </c>
      <c r="F154" s="65" t="s">
        <v>17</v>
      </c>
      <c r="G154" s="18" t="str">
        <f t="shared" si="6"/>
        <v/>
      </c>
      <c r="H154" s="66" t="s">
        <v>91</v>
      </c>
      <c r="I154" s="15" t="str">
        <f t="shared" si="7"/>
        <v xml:space="preserve"> </v>
      </c>
      <c r="J154" s="18" t="str">
        <f t="shared" si="8"/>
        <v xml:space="preserve"> </v>
      </c>
      <c r="L154" s="8">
        <v>62</v>
      </c>
      <c r="M154" s="67">
        <v>0</v>
      </c>
      <c r="N154" s="67">
        <v>0</v>
      </c>
      <c r="O154" s="20"/>
      <c r="P154" s="58"/>
      <c r="Q154" s="55"/>
      <c r="R154" s="55"/>
      <c r="S154" s="55"/>
      <c r="T154" s="55"/>
      <c r="U154" s="55"/>
      <c r="V154" s="55"/>
      <c r="W154" s="55"/>
      <c r="X154" s="58"/>
      <c r="Y154" s="58"/>
      <c r="Z154" s="58"/>
      <c r="AA154" s="58"/>
      <c r="AB154" s="58"/>
      <c r="AH154" s="1"/>
    </row>
    <row r="155" spans="1:34" ht="15.75" customHeight="1">
      <c r="A155" s="88" t="s">
        <v>17</v>
      </c>
      <c r="B155" s="18" t="str">
        <f t="shared" si="5"/>
        <v/>
      </c>
      <c r="C155" s="62" t="s">
        <v>17</v>
      </c>
      <c r="D155" s="1" t="s">
        <v>17</v>
      </c>
      <c r="E155" s="65" t="s">
        <v>17</v>
      </c>
      <c r="F155" s="65" t="s">
        <v>17</v>
      </c>
      <c r="G155" s="18" t="str">
        <f t="shared" si="6"/>
        <v/>
      </c>
      <c r="H155" s="66" t="s">
        <v>91</v>
      </c>
      <c r="I155" s="15" t="str">
        <f t="shared" si="7"/>
        <v xml:space="preserve"> </v>
      </c>
      <c r="J155" s="18" t="str">
        <f t="shared" si="8"/>
        <v xml:space="preserve"> </v>
      </c>
      <c r="L155" s="8">
        <v>63</v>
      </c>
      <c r="M155" s="67">
        <v>0</v>
      </c>
      <c r="N155" s="67">
        <v>0</v>
      </c>
      <c r="O155" s="20"/>
      <c r="P155" s="58"/>
      <c r="Q155" s="55"/>
      <c r="R155" s="55"/>
      <c r="S155" s="55"/>
      <c r="T155" s="55"/>
      <c r="U155" s="55"/>
      <c r="V155" s="55"/>
      <c r="W155" s="55"/>
      <c r="X155" s="58"/>
      <c r="Y155" s="58"/>
      <c r="Z155" s="58"/>
      <c r="AA155" s="58"/>
      <c r="AB155" s="58"/>
      <c r="AH155" s="1"/>
    </row>
    <row r="156" spans="1:34" ht="15.75" customHeight="1">
      <c r="A156" s="88" t="s">
        <v>17</v>
      </c>
      <c r="B156" s="18" t="str">
        <f t="shared" si="5"/>
        <v/>
      </c>
      <c r="C156" s="62" t="s">
        <v>17</v>
      </c>
      <c r="D156" s="1" t="s">
        <v>17</v>
      </c>
      <c r="E156" s="65" t="s">
        <v>17</v>
      </c>
      <c r="F156" s="65" t="s">
        <v>17</v>
      </c>
      <c r="G156" s="18" t="str">
        <f t="shared" si="6"/>
        <v/>
      </c>
      <c r="H156" s="66" t="s">
        <v>91</v>
      </c>
      <c r="I156" s="15" t="str">
        <f t="shared" si="7"/>
        <v xml:space="preserve"> </v>
      </c>
      <c r="J156" s="18" t="str">
        <f t="shared" si="8"/>
        <v xml:space="preserve"> </v>
      </c>
      <c r="L156" s="8">
        <v>64</v>
      </c>
      <c r="M156" s="67">
        <v>0</v>
      </c>
      <c r="N156" s="67">
        <v>0</v>
      </c>
      <c r="O156" s="20"/>
      <c r="P156" s="58"/>
      <c r="Q156" s="55"/>
      <c r="R156" s="55"/>
      <c r="S156" s="55"/>
      <c r="T156" s="55"/>
      <c r="U156" s="55"/>
      <c r="V156" s="55"/>
      <c r="W156" s="55"/>
      <c r="X156" s="58"/>
      <c r="Y156" s="58"/>
      <c r="Z156" s="58"/>
      <c r="AA156" s="58"/>
      <c r="AB156" s="58"/>
      <c r="AH156" s="1"/>
    </row>
    <row r="157" spans="1:34" ht="15.75" customHeight="1">
      <c r="A157" s="88" t="s">
        <v>17</v>
      </c>
      <c r="B157" s="18" t="str">
        <f t="shared" si="5"/>
        <v/>
      </c>
      <c r="C157" s="62" t="s">
        <v>17</v>
      </c>
      <c r="D157" s="1" t="s">
        <v>17</v>
      </c>
      <c r="E157" s="65" t="s">
        <v>17</v>
      </c>
      <c r="F157" s="65" t="s">
        <v>17</v>
      </c>
      <c r="G157" s="18" t="str">
        <f t="shared" si="6"/>
        <v/>
      </c>
      <c r="H157" s="66" t="s">
        <v>91</v>
      </c>
      <c r="I157" s="15" t="str">
        <f t="shared" si="7"/>
        <v xml:space="preserve"> </v>
      </c>
      <c r="J157" s="18" t="str">
        <f t="shared" si="8"/>
        <v xml:space="preserve"> </v>
      </c>
      <c r="L157" s="8">
        <v>65</v>
      </c>
      <c r="M157" s="67">
        <v>0</v>
      </c>
      <c r="N157" s="67">
        <v>0</v>
      </c>
      <c r="O157" s="20"/>
      <c r="P157" s="58"/>
      <c r="Q157" s="55"/>
      <c r="R157" s="55"/>
      <c r="S157" s="55"/>
      <c r="T157" s="55"/>
      <c r="U157" s="55"/>
      <c r="V157" s="55"/>
      <c r="W157" s="55"/>
      <c r="X157" s="58"/>
      <c r="Y157" s="58"/>
      <c r="Z157" s="58"/>
      <c r="AA157" s="58"/>
      <c r="AB157" s="58"/>
      <c r="AH157" s="1"/>
    </row>
    <row r="158" spans="1:34" ht="15.75" customHeight="1">
      <c r="A158" s="88" t="s">
        <v>17</v>
      </c>
      <c r="B158" s="18" t="str">
        <f t="shared" ref="B158:B202" si="9">IF(C158=" ","",IF(C158=$L$9,B157,B157+1))</f>
        <v/>
      </c>
      <c r="C158" s="62" t="s">
        <v>17</v>
      </c>
      <c r="D158" s="1" t="s">
        <v>17</v>
      </c>
      <c r="E158" s="65" t="s">
        <v>17</v>
      </c>
      <c r="F158" s="65" t="s">
        <v>17</v>
      </c>
      <c r="G158" s="18" t="str">
        <f t="shared" ref="G158:G202" si="10">IF(AND(M158&gt;0),0,IF(AND(N158&gt;0),1,""))</f>
        <v/>
      </c>
      <c r="H158" s="66" t="s">
        <v>91</v>
      </c>
      <c r="I158" s="15" t="str">
        <f t="shared" si="7"/>
        <v xml:space="preserve"> </v>
      </c>
      <c r="J158" s="18" t="str">
        <f t="shared" ref="J158:J202" si="11">IF(AND(M158&gt;0,M158&lt;999),M158,IF(AND(N158&gt;0,N158&lt;999),N158," "))</f>
        <v xml:space="preserve"> </v>
      </c>
      <c r="L158" s="8">
        <v>66</v>
      </c>
      <c r="M158" s="67">
        <v>0</v>
      </c>
      <c r="N158" s="67">
        <v>0</v>
      </c>
      <c r="O158" s="20"/>
      <c r="P158" s="58"/>
      <c r="Q158" s="55"/>
      <c r="R158" s="55"/>
      <c r="S158" s="55"/>
      <c r="T158" s="55"/>
      <c r="U158" s="55"/>
      <c r="V158" s="55"/>
      <c r="W158" s="55"/>
      <c r="X158" s="58"/>
      <c r="Y158" s="58"/>
      <c r="Z158" s="58"/>
      <c r="AA158" s="58"/>
      <c r="AB158" s="58"/>
      <c r="AH158" s="1"/>
    </row>
    <row r="159" spans="1:34" ht="15.75" customHeight="1">
      <c r="A159" s="88" t="s">
        <v>17</v>
      </c>
      <c r="B159" s="18" t="str">
        <f t="shared" si="9"/>
        <v/>
      </c>
      <c r="C159" s="62" t="s">
        <v>17</v>
      </c>
      <c r="D159" s="1" t="s">
        <v>17</v>
      </c>
      <c r="E159" s="65" t="s">
        <v>17</v>
      </c>
      <c r="F159" s="65" t="s">
        <v>17</v>
      </c>
      <c r="G159" s="18" t="str">
        <f t="shared" si="10"/>
        <v/>
      </c>
      <c r="H159" s="66" t="s">
        <v>91</v>
      </c>
      <c r="I159" s="15" t="str">
        <f t="shared" ref="I159:I202" si="12">IFERROR(IF(IF(ISERROR(H159-H158),"",H159-H158)&lt;0,"",H159-H158)," ")</f>
        <v xml:space="preserve"> </v>
      </c>
      <c r="J159" s="18" t="str">
        <f t="shared" si="11"/>
        <v xml:space="preserve"> </v>
      </c>
      <c r="L159" s="8">
        <v>67</v>
      </c>
      <c r="M159" s="67">
        <v>0</v>
      </c>
      <c r="N159" s="67">
        <v>0</v>
      </c>
      <c r="O159" s="20"/>
      <c r="P159" s="58"/>
      <c r="Q159" s="55"/>
      <c r="R159" s="55"/>
      <c r="S159" s="55"/>
      <c r="T159" s="55"/>
      <c r="U159" s="55"/>
      <c r="V159" s="55"/>
      <c r="W159" s="55"/>
      <c r="X159" s="58"/>
      <c r="Y159" s="58"/>
      <c r="Z159" s="58"/>
      <c r="AA159" s="58"/>
      <c r="AB159" s="58"/>
      <c r="AH159" s="1"/>
    </row>
    <row r="160" spans="1:34" ht="15.75" customHeight="1">
      <c r="A160" s="88" t="s">
        <v>17</v>
      </c>
      <c r="B160" s="18" t="str">
        <f t="shared" si="9"/>
        <v/>
      </c>
      <c r="C160" s="62" t="s">
        <v>17</v>
      </c>
      <c r="D160" s="1" t="s">
        <v>17</v>
      </c>
      <c r="E160" s="65" t="s">
        <v>17</v>
      </c>
      <c r="F160" s="65" t="s">
        <v>17</v>
      </c>
      <c r="G160" s="18" t="str">
        <f t="shared" si="10"/>
        <v/>
      </c>
      <c r="H160" s="66" t="s">
        <v>91</v>
      </c>
      <c r="I160" s="15" t="str">
        <f t="shared" si="12"/>
        <v xml:space="preserve"> </v>
      </c>
      <c r="J160" s="18" t="str">
        <f t="shared" si="11"/>
        <v xml:space="preserve"> </v>
      </c>
      <c r="L160" s="8">
        <v>68</v>
      </c>
      <c r="M160" s="67">
        <v>0</v>
      </c>
      <c r="N160" s="67">
        <v>0</v>
      </c>
      <c r="O160" s="20"/>
      <c r="P160" s="58"/>
      <c r="Q160" s="55"/>
      <c r="R160" s="55"/>
      <c r="S160" s="55"/>
      <c r="T160" s="55"/>
      <c r="U160" s="55"/>
      <c r="V160" s="55"/>
      <c r="W160" s="55"/>
      <c r="X160" s="58"/>
      <c r="Y160" s="58"/>
      <c r="Z160" s="58"/>
      <c r="AA160" s="58"/>
      <c r="AB160" s="58"/>
      <c r="AH160" s="1"/>
    </row>
    <row r="161" spans="1:34" ht="15.75" customHeight="1">
      <c r="A161" s="88" t="s">
        <v>17</v>
      </c>
      <c r="B161" s="18" t="str">
        <f t="shared" si="9"/>
        <v/>
      </c>
      <c r="C161" s="62" t="s">
        <v>17</v>
      </c>
      <c r="D161" s="1" t="s">
        <v>17</v>
      </c>
      <c r="E161" s="65" t="s">
        <v>17</v>
      </c>
      <c r="F161" s="65" t="s">
        <v>17</v>
      </c>
      <c r="G161" s="18" t="str">
        <f t="shared" si="10"/>
        <v/>
      </c>
      <c r="H161" s="66" t="s">
        <v>91</v>
      </c>
      <c r="I161" s="15" t="str">
        <f t="shared" si="12"/>
        <v xml:space="preserve"> </v>
      </c>
      <c r="J161" s="18" t="str">
        <f t="shared" si="11"/>
        <v xml:space="preserve"> </v>
      </c>
      <c r="L161" s="8">
        <v>69</v>
      </c>
      <c r="M161" s="67">
        <v>0</v>
      </c>
      <c r="N161" s="67">
        <v>0</v>
      </c>
      <c r="O161" s="20"/>
      <c r="P161" s="58"/>
      <c r="Q161" s="55"/>
      <c r="R161" s="55"/>
      <c r="S161" s="55"/>
      <c r="T161" s="55"/>
      <c r="U161" s="55"/>
      <c r="V161" s="55"/>
      <c r="W161" s="55"/>
      <c r="X161" s="58"/>
      <c r="Y161" s="58"/>
      <c r="Z161" s="58"/>
      <c r="AA161" s="58"/>
      <c r="AB161" s="58"/>
      <c r="AH161" s="1"/>
    </row>
    <row r="162" spans="1:34" ht="15.75" customHeight="1">
      <c r="A162" s="88" t="s">
        <v>17</v>
      </c>
      <c r="B162" s="18" t="str">
        <f t="shared" si="9"/>
        <v/>
      </c>
      <c r="C162" s="62" t="s">
        <v>17</v>
      </c>
      <c r="D162" s="1" t="s">
        <v>17</v>
      </c>
      <c r="E162" s="65" t="s">
        <v>17</v>
      </c>
      <c r="F162" s="65" t="s">
        <v>17</v>
      </c>
      <c r="G162" s="18" t="str">
        <f t="shared" si="10"/>
        <v/>
      </c>
      <c r="H162" s="66" t="s">
        <v>91</v>
      </c>
      <c r="I162" s="15" t="str">
        <f t="shared" si="12"/>
        <v xml:space="preserve"> </v>
      </c>
      <c r="J162" s="18" t="str">
        <f t="shared" si="11"/>
        <v xml:space="preserve"> </v>
      </c>
      <c r="L162" s="8">
        <v>70</v>
      </c>
      <c r="M162" s="67">
        <v>0</v>
      </c>
      <c r="N162" s="67">
        <v>0</v>
      </c>
      <c r="O162" s="20"/>
      <c r="P162" s="58"/>
      <c r="Q162" s="55"/>
      <c r="R162" s="55"/>
      <c r="S162" s="55"/>
      <c r="T162" s="55"/>
      <c r="U162" s="55"/>
      <c r="V162" s="55"/>
      <c r="W162" s="55"/>
      <c r="X162" s="58"/>
      <c r="Y162" s="58"/>
      <c r="Z162" s="58"/>
      <c r="AA162" s="58"/>
      <c r="AB162" s="58"/>
      <c r="AH162" s="1"/>
    </row>
    <row r="163" spans="1:34" ht="15.75" customHeight="1">
      <c r="A163" s="88" t="s">
        <v>17</v>
      </c>
      <c r="B163" s="18" t="str">
        <f t="shared" si="9"/>
        <v/>
      </c>
      <c r="C163" s="62" t="s">
        <v>17</v>
      </c>
      <c r="D163" s="1" t="s">
        <v>17</v>
      </c>
      <c r="E163" s="65" t="s">
        <v>17</v>
      </c>
      <c r="F163" s="65" t="s">
        <v>17</v>
      </c>
      <c r="G163" s="18" t="str">
        <f t="shared" si="10"/>
        <v/>
      </c>
      <c r="H163" s="66" t="s">
        <v>91</v>
      </c>
      <c r="I163" s="15" t="str">
        <f t="shared" si="12"/>
        <v xml:space="preserve"> </v>
      </c>
      <c r="J163" s="18" t="str">
        <f t="shared" si="11"/>
        <v xml:space="preserve"> </v>
      </c>
      <c r="L163" s="8">
        <v>71</v>
      </c>
      <c r="M163" s="67">
        <v>0</v>
      </c>
      <c r="N163" s="67">
        <v>0</v>
      </c>
      <c r="O163" s="20"/>
      <c r="P163" s="58"/>
      <c r="Q163" s="55"/>
      <c r="R163" s="55"/>
      <c r="S163" s="55"/>
      <c r="T163" s="55"/>
      <c r="U163" s="55"/>
      <c r="V163" s="55"/>
      <c r="W163" s="55"/>
      <c r="X163" s="58"/>
      <c r="Y163" s="58"/>
      <c r="Z163" s="58"/>
      <c r="AA163" s="58"/>
      <c r="AB163" s="58"/>
      <c r="AH163" s="1"/>
    </row>
    <row r="164" spans="1:34" ht="15.75" customHeight="1">
      <c r="A164" s="88" t="s">
        <v>17</v>
      </c>
      <c r="B164" s="18" t="str">
        <f t="shared" si="9"/>
        <v/>
      </c>
      <c r="C164" s="62" t="s">
        <v>17</v>
      </c>
      <c r="D164" s="1" t="s">
        <v>17</v>
      </c>
      <c r="E164" s="65" t="s">
        <v>17</v>
      </c>
      <c r="F164" s="65" t="s">
        <v>17</v>
      </c>
      <c r="G164" s="18" t="str">
        <f t="shared" si="10"/>
        <v/>
      </c>
      <c r="H164" s="66" t="s">
        <v>91</v>
      </c>
      <c r="I164" s="15" t="str">
        <f t="shared" si="12"/>
        <v xml:space="preserve"> </v>
      </c>
      <c r="J164" s="18" t="str">
        <f t="shared" si="11"/>
        <v xml:space="preserve"> </v>
      </c>
      <c r="L164" s="8">
        <v>72</v>
      </c>
      <c r="M164" s="67">
        <v>0</v>
      </c>
      <c r="N164" s="67">
        <v>0</v>
      </c>
      <c r="O164" s="20"/>
      <c r="P164" s="58"/>
      <c r="Q164" s="55"/>
      <c r="R164" s="55"/>
      <c r="S164" s="55"/>
      <c r="T164" s="55"/>
      <c r="U164" s="55"/>
      <c r="V164" s="55"/>
      <c r="W164" s="55"/>
      <c r="X164" s="58"/>
      <c r="Y164" s="58"/>
      <c r="Z164" s="58"/>
      <c r="AA164" s="58"/>
      <c r="AB164" s="58"/>
      <c r="AH164" s="1"/>
    </row>
    <row r="165" spans="1:34" ht="15.75" customHeight="1">
      <c r="A165" s="88" t="s">
        <v>17</v>
      </c>
      <c r="B165" s="18" t="str">
        <f t="shared" si="9"/>
        <v/>
      </c>
      <c r="C165" s="62" t="s">
        <v>17</v>
      </c>
      <c r="D165" s="1" t="s">
        <v>17</v>
      </c>
      <c r="E165" s="65" t="s">
        <v>17</v>
      </c>
      <c r="F165" s="65" t="s">
        <v>17</v>
      </c>
      <c r="G165" s="18" t="str">
        <f t="shared" si="10"/>
        <v/>
      </c>
      <c r="H165" s="66" t="s">
        <v>91</v>
      </c>
      <c r="I165" s="15" t="str">
        <f t="shared" si="12"/>
        <v xml:space="preserve"> </v>
      </c>
      <c r="J165" s="18" t="str">
        <f t="shared" si="11"/>
        <v xml:space="preserve"> </v>
      </c>
      <c r="L165" s="8">
        <v>73</v>
      </c>
      <c r="M165" s="67">
        <v>0</v>
      </c>
      <c r="N165" s="67">
        <v>0</v>
      </c>
      <c r="O165" s="20"/>
      <c r="P165" s="58"/>
      <c r="Q165" s="55"/>
      <c r="R165" s="55"/>
      <c r="S165" s="55"/>
      <c r="T165" s="55"/>
      <c r="U165" s="55"/>
      <c r="V165" s="55"/>
      <c r="W165" s="55"/>
      <c r="X165" s="58"/>
      <c r="Y165" s="58"/>
      <c r="Z165" s="58"/>
      <c r="AA165" s="58"/>
      <c r="AB165" s="58"/>
      <c r="AH165" s="1"/>
    </row>
    <row r="166" spans="1:34" ht="15.75" customHeight="1">
      <c r="A166" s="88" t="s">
        <v>17</v>
      </c>
      <c r="B166" s="18" t="str">
        <f t="shared" si="9"/>
        <v/>
      </c>
      <c r="C166" s="62" t="s">
        <v>17</v>
      </c>
      <c r="D166" s="1" t="s">
        <v>17</v>
      </c>
      <c r="E166" s="65" t="s">
        <v>17</v>
      </c>
      <c r="F166" s="65" t="s">
        <v>17</v>
      </c>
      <c r="G166" s="18" t="str">
        <f t="shared" si="10"/>
        <v/>
      </c>
      <c r="H166" s="66" t="s">
        <v>91</v>
      </c>
      <c r="I166" s="15" t="str">
        <f t="shared" si="12"/>
        <v xml:space="preserve"> </v>
      </c>
      <c r="J166" s="18" t="str">
        <f t="shared" si="11"/>
        <v xml:space="preserve"> </v>
      </c>
      <c r="L166" s="8">
        <v>74</v>
      </c>
      <c r="M166" s="67">
        <v>0</v>
      </c>
      <c r="N166" s="67">
        <v>0</v>
      </c>
      <c r="O166" s="20"/>
      <c r="P166" s="58"/>
      <c r="Q166" s="55"/>
      <c r="R166" s="55"/>
      <c r="S166" s="55"/>
      <c r="T166" s="55"/>
      <c r="U166" s="55"/>
      <c r="V166" s="55"/>
      <c r="W166" s="55"/>
      <c r="X166" s="58"/>
      <c r="Y166" s="58"/>
      <c r="Z166" s="58"/>
      <c r="AA166" s="58"/>
      <c r="AB166" s="58"/>
      <c r="AH166" s="1"/>
    </row>
    <row r="167" spans="1:34" ht="15.75" customHeight="1">
      <c r="A167" s="88" t="s">
        <v>17</v>
      </c>
      <c r="B167" s="18" t="str">
        <f t="shared" si="9"/>
        <v/>
      </c>
      <c r="C167" s="62" t="s">
        <v>17</v>
      </c>
      <c r="D167" s="1" t="s">
        <v>17</v>
      </c>
      <c r="E167" s="65" t="s">
        <v>17</v>
      </c>
      <c r="F167" s="65" t="s">
        <v>17</v>
      </c>
      <c r="G167" s="18" t="str">
        <f t="shared" si="10"/>
        <v/>
      </c>
      <c r="H167" s="66" t="s">
        <v>91</v>
      </c>
      <c r="I167" s="15" t="str">
        <f t="shared" si="12"/>
        <v xml:space="preserve"> </v>
      </c>
      <c r="J167" s="18" t="str">
        <f t="shared" si="11"/>
        <v xml:space="preserve"> </v>
      </c>
      <c r="L167" s="8">
        <v>75</v>
      </c>
      <c r="M167" s="67">
        <v>0</v>
      </c>
      <c r="N167" s="67">
        <v>0</v>
      </c>
      <c r="O167" s="20"/>
      <c r="P167" s="58"/>
      <c r="Q167" s="55"/>
      <c r="R167" s="55"/>
      <c r="S167" s="55"/>
      <c r="T167" s="55"/>
      <c r="U167" s="55"/>
      <c r="V167" s="55"/>
      <c r="W167" s="55"/>
      <c r="X167" s="58"/>
      <c r="Y167" s="58"/>
      <c r="Z167" s="58"/>
      <c r="AA167" s="58"/>
      <c r="AB167" s="58"/>
      <c r="AH167" s="1"/>
    </row>
    <row r="168" spans="1:34" ht="15.75" customHeight="1">
      <c r="A168" s="88" t="s">
        <v>17</v>
      </c>
      <c r="B168" s="18" t="str">
        <f t="shared" si="9"/>
        <v/>
      </c>
      <c r="C168" s="62" t="s">
        <v>17</v>
      </c>
      <c r="D168" s="1" t="s">
        <v>17</v>
      </c>
      <c r="E168" s="65" t="s">
        <v>17</v>
      </c>
      <c r="F168" s="65" t="s">
        <v>17</v>
      </c>
      <c r="G168" s="18" t="str">
        <f t="shared" si="10"/>
        <v/>
      </c>
      <c r="H168" s="66" t="s">
        <v>91</v>
      </c>
      <c r="I168" s="15" t="str">
        <f t="shared" si="12"/>
        <v xml:space="preserve"> </v>
      </c>
      <c r="J168" s="18" t="str">
        <f t="shared" si="11"/>
        <v xml:space="preserve"> </v>
      </c>
      <c r="L168" s="8">
        <v>76</v>
      </c>
      <c r="M168" s="67">
        <v>0</v>
      </c>
      <c r="N168" s="67">
        <v>0</v>
      </c>
      <c r="O168" s="20"/>
      <c r="P168" s="58"/>
      <c r="Q168" s="55"/>
      <c r="R168" s="55"/>
      <c r="S168" s="55"/>
      <c r="T168" s="55"/>
      <c r="U168" s="55"/>
      <c r="V168" s="55"/>
      <c r="W168" s="55"/>
      <c r="X168" s="58"/>
      <c r="Y168" s="58"/>
      <c r="Z168" s="58"/>
      <c r="AA168" s="58"/>
      <c r="AB168" s="58"/>
      <c r="AH168" s="1"/>
    </row>
    <row r="169" spans="1:34" ht="15.75" customHeight="1">
      <c r="A169" s="88" t="s">
        <v>17</v>
      </c>
      <c r="B169" s="18" t="str">
        <f t="shared" si="9"/>
        <v/>
      </c>
      <c r="C169" s="62" t="s">
        <v>17</v>
      </c>
      <c r="D169" s="1" t="s">
        <v>17</v>
      </c>
      <c r="E169" s="65" t="s">
        <v>17</v>
      </c>
      <c r="F169" s="65" t="s">
        <v>17</v>
      </c>
      <c r="G169" s="18" t="str">
        <f t="shared" si="10"/>
        <v/>
      </c>
      <c r="H169" s="66" t="s">
        <v>91</v>
      </c>
      <c r="I169" s="15" t="str">
        <f t="shared" si="12"/>
        <v xml:space="preserve"> </v>
      </c>
      <c r="J169" s="18" t="str">
        <f t="shared" si="11"/>
        <v xml:space="preserve"> </v>
      </c>
      <c r="L169" s="8">
        <v>77</v>
      </c>
      <c r="M169" s="67">
        <v>0</v>
      </c>
      <c r="N169" s="67">
        <v>0</v>
      </c>
      <c r="O169" s="20"/>
      <c r="P169" s="58"/>
      <c r="Q169" s="55"/>
      <c r="R169" s="55"/>
      <c r="S169" s="55"/>
      <c r="T169" s="55"/>
      <c r="U169" s="55"/>
      <c r="V169" s="55"/>
      <c r="W169" s="55"/>
      <c r="X169" s="58"/>
      <c r="Y169" s="58"/>
      <c r="Z169" s="58"/>
      <c r="AA169" s="58"/>
      <c r="AB169" s="58"/>
      <c r="AH169" s="1"/>
    </row>
    <row r="170" spans="1:34" ht="15.75" customHeight="1">
      <c r="A170" s="88" t="s">
        <v>17</v>
      </c>
      <c r="B170" s="18" t="str">
        <f t="shared" si="9"/>
        <v/>
      </c>
      <c r="C170" s="62" t="s">
        <v>17</v>
      </c>
      <c r="D170" s="1" t="s">
        <v>17</v>
      </c>
      <c r="E170" s="65" t="s">
        <v>17</v>
      </c>
      <c r="F170" s="65" t="s">
        <v>17</v>
      </c>
      <c r="G170" s="18" t="str">
        <f t="shared" si="10"/>
        <v/>
      </c>
      <c r="H170" s="66" t="s">
        <v>91</v>
      </c>
      <c r="I170" s="15" t="str">
        <f t="shared" si="12"/>
        <v xml:space="preserve"> </v>
      </c>
      <c r="J170" s="18" t="str">
        <f t="shared" si="11"/>
        <v xml:space="preserve"> </v>
      </c>
      <c r="L170" s="8">
        <v>78</v>
      </c>
      <c r="M170" s="67">
        <v>0</v>
      </c>
      <c r="N170" s="67">
        <v>0</v>
      </c>
      <c r="O170" s="20"/>
      <c r="P170" s="58"/>
      <c r="Q170" s="55"/>
      <c r="R170" s="55"/>
      <c r="S170" s="55"/>
      <c r="T170" s="55"/>
      <c r="U170" s="55"/>
      <c r="V170" s="55"/>
      <c r="W170" s="55"/>
      <c r="X170" s="58"/>
      <c r="Y170" s="58"/>
      <c r="Z170" s="58"/>
      <c r="AA170" s="58"/>
      <c r="AB170" s="58"/>
      <c r="AH170" s="1"/>
    </row>
    <row r="171" spans="1:34" ht="15.75" customHeight="1">
      <c r="A171" s="88" t="s">
        <v>17</v>
      </c>
      <c r="B171" s="18" t="str">
        <f t="shared" si="9"/>
        <v/>
      </c>
      <c r="C171" s="62" t="s">
        <v>17</v>
      </c>
      <c r="D171" s="1" t="s">
        <v>17</v>
      </c>
      <c r="E171" s="65" t="s">
        <v>17</v>
      </c>
      <c r="F171" s="65" t="s">
        <v>17</v>
      </c>
      <c r="G171" s="18" t="str">
        <f t="shared" si="10"/>
        <v/>
      </c>
      <c r="H171" s="66" t="s">
        <v>91</v>
      </c>
      <c r="I171" s="15" t="str">
        <f t="shared" si="12"/>
        <v xml:space="preserve"> </v>
      </c>
      <c r="J171" s="18" t="str">
        <f t="shared" si="11"/>
        <v xml:space="preserve"> </v>
      </c>
      <c r="L171" s="8">
        <v>79</v>
      </c>
      <c r="M171" s="67">
        <v>0</v>
      </c>
      <c r="N171" s="67">
        <v>0</v>
      </c>
      <c r="O171" s="20"/>
      <c r="P171" s="58"/>
      <c r="Q171" s="55"/>
      <c r="R171" s="55"/>
      <c r="S171" s="55"/>
      <c r="T171" s="55"/>
      <c r="U171" s="55"/>
      <c r="V171" s="55"/>
      <c r="W171" s="55"/>
      <c r="X171" s="58"/>
      <c r="Y171" s="58"/>
      <c r="Z171" s="58"/>
      <c r="AA171" s="58"/>
      <c r="AB171" s="58"/>
      <c r="AH171" s="1"/>
    </row>
    <row r="172" spans="1:34" ht="15.75" customHeight="1">
      <c r="A172" s="88" t="s">
        <v>17</v>
      </c>
      <c r="B172" s="18" t="str">
        <f t="shared" si="9"/>
        <v/>
      </c>
      <c r="C172" s="62" t="s">
        <v>17</v>
      </c>
      <c r="D172" s="1" t="s">
        <v>17</v>
      </c>
      <c r="E172" s="65" t="s">
        <v>17</v>
      </c>
      <c r="F172" s="65" t="s">
        <v>17</v>
      </c>
      <c r="G172" s="18" t="str">
        <f t="shared" si="10"/>
        <v/>
      </c>
      <c r="H172" s="66" t="s">
        <v>91</v>
      </c>
      <c r="I172" s="15" t="str">
        <f t="shared" si="12"/>
        <v xml:space="preserve"> </v>
      </c>
      <c r="J172" s="18" t="str">
        <f t="shared" si="11"/>
        <v xml:space="preserve"> </v>
      </c>
      <c r="L172" s="8">
        <v>80</v>
      </c>
      <c r="M172" s="67">
        <v>0</v>
      </c>
      <c r="N172" s="67">
        <v>0</v>
      </c>
      <c r="O172" s="20"/>
      <c r="P172" s="58"/>
      <c r="Q172" s="55"/>
      <c r="R172" s="55"/>
      <c r="S172" s="55"/>
      <c r="T172" s="55"/>
      <c r="U172" s="55"/>
      <c r="V172" s="55"/>
      <c r="W172" s="55"/>
      <c r="X172" s="58"/>
      <c r="Y172" s="58"/>
      <c r="Z172" s="58"/>
      <c r="AA172" s="58"/>
      <c r="AB172" s="58"/>
      <c r="AH172" s="1"/>
    </row>
    <row r="173" spans="1:34" ht="15.75" customHeight="1">
      <c r="A173" s="88" t="s">
        <v>17</v>
      </c>
      <c r="B173" s="18" t="str">
        <f t="shared" si="9"/>
        <v/>
      </c>
      <c r="C173" s="62" t="s">
        <v>17</v>
      </c>
      <c r="D173" s="1" t="s">
        <v>17</v>
      </c>
      <c r="E173" s="65" t="s">
        <v>17</v>
      </c>
      <c r="F173" s="65" t="s">
        <v>17</v>
      </c>
      <c r="G173" s="18" t="str">
        <f t="shared" si="10"/>
        <v/>
      </c>
      <c r="H173" s="66" t="s">
        <v>91</v>
      </c>
      <c r="I173" s="15" t="str">
        <f t="shared" si="12"/>
        <v xml:space="preserve"> </v>
      </c>
      <c r="J173" s="18" t="str">
        <f t="shared" si="11"/>
        <v xml:space="preserve"> </v>
      </c>
      <c r="L173" s="8">
        <v>81</v>
      </c>
      <c r="M173" s="67">
        <v>0</v>
      </c>
      <c r="N173" s="67">
        <v>0</v>
      </c>
      <c r="O173" s="20"/>
      <c r="P173" s="58"/>
      <c r="Q173" s="55"/>
      <c r="R173" s="55"/>
      <c r="S173" s="55"/>
      <c r="T173" s="55"/>
      <c r="U173" s="55"/>
      <c r="V173" s="55"/>
      <c r="W173" s="55"/>
      <c r="X173" s="58"/>
      <c r="Y173" s="58"/>
      <c r="Z173" s="58"/>
      <c r="AA173" s="58"/>
      <c r="AB173" s="58"/>
      <c r="AH173" s="1"/>
    </row>
    <row r="174" spans="1:34" ht="15.75" customHeight="1">
      <c r="A174" s="88" t="s">
        <v>17</v>
      </c>
      <c r="B174" s="18" t="str">
        <f t="shared" si="9"/>
        <v/>
      </c>
      <c r="C174" s="62" t="s">
        <v>17</v>
      </c>
      <c r="D174" s="1" t="s">
        <v>17</v>
      </c>
      <c r="E174" s="65" t="s">
        <v>17</v>
      </c>
      <c r="F174" s="65" t="s">
        <v>17</v>
      </c>
      <c r="G174" s="18" t="str">
        <f t="shared" si="10"/>
        <v/>
      </c>
      <c r="H174" s="66" t="s">
        <v>91</v>
      </c>
      <c r="I174" s="15" t="str">
        <f t="shared" si="12"/>
        <v xml:space="preserve"> </v>
      </c>
      <c r="J174" s="18" t="str">
        <f t="shared" si="11"/>
        <v xml:space="preserve"> </v>
      </c>
      <c r="L174" s="8">
        <v>82</v>
      </c>
      <c r="M174" s="67">
        <v>0</v>
      </c>
      <c r="N174" s="67">
        <v>0</v>
      </c>
      <c r="O174" s="20"/>
      <c r="P174" s="58"/>
      <c r="Q174" s="55"/>
      <c r="R174" s="55"/>
      <c r="S174" s="55"/>
      <c r="T174" s="55"/>
      <c r="U174" s="55"/>
      <c r="V174" s="55"/>
      <c r="W174" s="55"/>
      <c r="X174" s="58"/>
      <c r="Y174" s="58"/>
      <c r="Z174" s="58"/>
      <c r="AA174" s="58"/>
      <c r="AB174" s="58"/>
      <c r="AH174" s="1"/>
    </row>
    <row r="175" spans="1:34" ht="15.75" customHeight="1">
      <c r="A175" s="88" t="s">
        <v>17</v>
      </c>
      <c r="B175" s="18" t="str">
        <f t="shared" si="9"/>
        <v/>
      </c>
      <c r="C175" s="62" t="s">
        <v>17</v>
      </c>
      <c r="D175" s="1" t="s">
        <v>17</v>
      </c>
      <c r="E175" s="65" t="s">
        <v>17</v>
      </c>
      <c r="F175" s="65" t="s">
        <v>17</v>
      </c>
      <c r="G175" s="18" t="str">
        <f t="shared" si="10"/>
        <v/>
      </c>
      <c r="H175" s="66" t="s">
        <v>91</v>
      </c>
      <c r="I175" s="15" t="str">
        <f t="shared" si="12"/>
        <v xml:space="preserve"> </v>
      </c>
      <c r="J175" s="18" t="str">
        <f t="shared" si="11"/>
        <v xml:space="preserve"> </v>
      </c>
      <c r="L175" s="8">
        <v>83</v>
      </c>
      <c r="M175" s="67">
        <v>0</v>
      </c>
      <c r="N175" s="67">
        <v>0</v>
      </c>
      <c r="O175" s="20"/>
      <c r="P175" s="58"/>
      <c r="Q175" s="55"/>
      <c r="R175" s="55"/>
      <c r="S175" s="55"/>
      <c r="T175" s="55"/>
      <c r="U175" s="55"/>
      <c r="V175" s="55"/>
      <c r="W175" s="55"/>
      <c r="X175" s="58"/>
      <c r="Y175" s="58"/>
      <c r="Z175" s="58"/>
      <c r="AA175" s="58"/>
      <c r="AB175" s="58"/>
      <c r="AH175" s="1"/>
    </row>
    <row r="176" spans="1:34" ht="15.75" customHeight="1">
      <c r="A176" s="88" t="s">
        <v>17</v>
      </c>
      <c r="B176" s="18" t="str">
        <f t="shared" si="9"/>
        <v/>
      </c>
      <c r="C176" s="62" t="s">
        <v>17</v>
      </c>
      <c r="D176" s="1" t="s">
        <v>17</v>
      </c>
      <c r="E176" s="65" t="s">
        <v>17</v>
      </c>
      <c r="F176" s="65" t="s">
        <v>17</v>
      </c>
      <c r="G176" s="18" t="str">
        <f t="shared" si="10"/>
        <v/>
      </c>
      <c r="H176" s="66" t="s">
        <v>91</v>
      </c>
      <c r="I176" s="15" t="str">
        <f t="shared" si="12"/>
        <v xml:space="preserve"> </v>
      </c>
      <c r="J176" s="18" t="str">
        <f t="shared" si="11"/>
        <v xml:space="preserve"> </v>
      </c>
      <c r="L176" s="8">
        <v>84</v>
      </c>
      <c r="M176" s="67">
        <v>0</v>
      </c>
      <c r="N176" s="67">
        <v>0</v>
      </c>
      <c r="O176" s="20"/>
      <c r="P176" s="58"/>
      <c r="Q176" s="55"/>
      <c r="R176" s="55"/>
      <c r="S176" s="55"/>
      <c r="T176" s="55"/>
      <c r="U176" s="55"/>
      <c r="V176" s="55"/>
      <c r="W176" s="55"/>
      <c r="X176" s="58"/>
      <c r="Y176" s="58"/>
      <c r="Z176" s="58"/>
      <c r="AA176" s="58"/>
      <c r="AB176" s="58"/>
      <c r="AH176" s="1"/>
    </row>
    <row r="177" spans="1:34" ht="15.75" customHeight="1">
      <c r="A177" s="88" t="s">
        <v>17</v>
      </c>
      <c r="B177" s="18" t="str">
        <f t="shared" si="9"/>
        <v/>
      </c>
      <c r="C177" s="62" t="s">
        <v>17</v>
      </c>
      <c r="D177" s="1" t="s">
        <v>17</v>
      </c>
      <c r="E177" s="65" t="s">
        <v>17</v>
      </c>
      <c r="F177" s="65" t="s">
        <v>17</v>
      </c>
      <c r="G177" s="18" t="str">
        <f t="shared" si="10"/>
        <v/>
      </c>
      <c r="H177" s="66" t="s">
        <v>91</v>
      </c>
      <c r="I177" s="15" t="str">
        <f t="shared" si="12"/>
        <v xml:space="preserve"> </v>
      </c>
      <c r="J177" s="18" t="str">
        <f t="shared" si="11"/>
        <v xml:space="preserve"> </v>
      </c>
      <c r="L177" s="8">
        <v>85</v>
      </c>
      <c r="M177" s="67">
        <v>0</v>
      </c>
      <c r="N177" s="67">
        <v>0</v>
      </c>
      <c r="O177" s="20"/>
      <c r="P177" s="58"/>
      <c r="Q177" s="55"/>
      <c r="R177" s="55"/>
      <c r="S177" s="55"/>
      <c r="T177" s="55"/>
      <c r="U177" s="55"/>
      <c r="V177" s="55"/>
      <c r="W177" s="55"/>
      <c r="X177" s="58"/>
      <c r="Y177" s="58"/>
      <c r="Z177" s="58"/>
      <c r="AA177" s="58"/>
      <c r="AB177" s="58"/>
      <c r="AH177" s="1"/>
    </row>
    <row r="178" spans="1:34" ht="15.75" customHeight="1">
      <c r="A178" s="88" t="s">
        <v>17</v>
      </c>
      <c r="B178" s="18" t="str">
        <f t="shared" si="9"/>
        <v/>
      </c>
      <c r="C178" s="62" t="s">
        <v>17</v>
      </c>
      <c r="D178" s="1" t="s">
        <v>17</v>
      </c>
      <c r="E178" s="65" t="s">
        <v>17</v>
      </c>
      <c r="F178" s="65" t="s">
        <v>17</v>
      </c>
      <c r="G178" s="18" t="str">
        <f t="shared" si="10"/>
        <v/>
      </c>
      <c r="H178" s="66" t="s">
        <v>91</v>
      </c>
      <c r="I178" s="15" t="str">
        <f t="shared" si="12"/>
        <v xml:space="preserve"> </v>
      </c>
      <c r="J178" s="18" t="str">
        <f t="shared" si="11"/>
        <v xml:space="preserve"> </v>
      </c>
      <c r="L178" s="8">
        <v>86</v>
      </c>
      <c r="M178" s="67">
        <v>0</v>
      </c>
      <c r="N178" s="67">
        <v>0</v>
      </c>
      <c r="O178" s="20"/>
      <c r="P178" s="58"/>
      <c r="Q178" s="55"/>
      <c r="R178" s="55"/>
      <c r="S178" s="55"/>
      <c r="T178" s="55"/>
      <c r="U178" s="55"/>
      <c r="V178" s="55"/>
      <c r="W178" s="55"/>
      <c r="X178" s="58"/>
      <c r="Y178" s="58"/>
      <c r="Z178" s="58"/>
      <c r="AA178" s="58"/>
      <c r="AB178" s="58"/>
      <c r="AH178" s="1"/>
    </row>
    <row r="179" spans="1:34" ht="15.75" customHeight="1">
      <c r="A179" s="88" t="s">
        <v>17</v>
      </c>
      <c r="B179" s="18" t="str">
        <f t="shared" si="9"/>
        <v/>
      </c>
      <c r="C179" s="62" t="s">
        <v>17</v>
      </c>
      <c r="D179" s="1" t="s">
        <v>17</v>
      </c>
      <c r="E179" s="65" t="s">
        <v>17</v>
      </c>
      <c r="F179" s="65" t="s">
        <v>17</v>
      </c>
      <c r="G179" s="18" t="str">
        <f t="shared" si="10"/>
        <v/>
      </c>
      <c r="H179" s="66" t="s">
        <v>91</v>
      </c>
      <c r="I179" s="15" t="str">
        <f t="shared" si="12"/>
        <v xml:space="preserve"> </v>
      </c>
      <c r="J179" s="18" t="str">
        <f t="shared" si="11"/>
        <v xml:space="preserve"> </v>
      </c>
      <c r="L179" s="8">
        <v>87</v>
      </c>
      <c r="M179" s="67">
        <v>0</v>
      </c>
      <c r="N179" s="67">
        <v>0</v>
      </c>
      <c r="O179" s="20"/>
      <c r="P179" s="58"/>
      <c r="Q179" s="55"/>
      <c r="R179" s="55"/>
      <c r="S179" s="55"/>
      <c r="T179" s="55"/>
      <c r="U179" s="55"/>
      <c r="V179" s="55"/>
      <c r="W179" s="55"/>
      <c r="X179" s="58"/>
      <c r="Y179" s="58"/>
      <c r="Z179" s="58"/>
      <c r="AA179" s="58"/>
      <c r="AB179" s="58"/>
      <c r="AH179" s="1"/>
    </row>
    <row r="180" spans="1:34" ht="15.75" customHeight="1">
      <c r="A180" s="88" t="s">
        <v>17</v>
      </c>
      <c r="B180" s="18" t="str">
        <f t="shared" si="9"/>
        <v/>
      </c>
      <c r="C180" s="62" t="s">
        <v>17</v>
      </c>
      <c r="D180" s="1" t="s">
        <v>17</v>
      </c>
      <c r="E180" s="65" t="s">
        <v>17</v>
      </c>
      <c r="F180" s="65" t="s">
        <v>17</v>
      </c>
      <c r="G180" s="18" t="str">
        <f t="shared" si="10"/>
        <v/>
      </c>
      <c r="H180" s="66" t="s">
        <v>91</v>
      </c>
      <c r="I180" s="15" t="str">
        <f t="shared" si="12"/>
        <v xml:space="preserve"> </v>
      </c>
      <c r="J180" s="18" t="str">
        <f t="shared" si="11"/>
        <v xml:space="preserve"> </v>
      </c>
      <c r="L180" s="8">
        <v>88</v>
      </c>
      <c r="M180" s="67">
        <v>0</v>
      </c>
      <c r="N180" s="67">
        <v>0</v>
      </c>
      <c r="O180" s="20"/>
      <c r="P180" s="58"/>
      <c r="Q180" s="55"/>
      <c r="R180" s="55"/>
      <c r="S180" s="55"/>
      <c r="T180" s="55"/>
      <c r="U180" s="55"/>
      <c r="V180" s="55"/>
      <c r="W180" s="55"/>
      <c r="X180" s="58"/>
      <c r="Y180" s="58"/>
      <c r="Z180" s="58"/>
      <c r="AA180" s="58"/>
      <c r="AB180" s="58"/>
      <c r="AH180" s="1"/>
    </row>
    <row r="181" spans="1:34" ht="15.75" customHeight="1">
      <c r="A181" s="88" t="s">
        <v>17</v>
      </c>
      <c r="B181" s="18" t="str">
        <f t="shared" si="9"/>
        <v/>
      </c>
      <c r="C181" s="62" t="s">
        <v>17</v>
      </c>
      <c r="D181" s="1" t="s">
        <v>17</v>
      </c>
      <c r="E181" s="65" t="s">
        <v>17</v>
      </c>
      <c r="F181" s="65" t="s">
        <v>17</v>
      </c>
      <c r="G181" s="18" t="str">
        <f t="shared" si="10"/>
        <v/>
      </c>
      <c r="H181" s="66" t="s">
        <v>91</v>
      </c>
      <c r="I181" s="15" t="str">
        <f t="shared" si="12"/>
        <v xml:space="preserve"> </v>
      </c>
      <c r="J181" s="18" t="str">
        <f t="shared" si="11"/>
        <v xml:space="preserve"> </v>
      </c>
      <c r="L181" s="8">
        <v>89</v>
      </c>
      <c r="M181" s="67">
        <v>0</v>
      </c>
      <c r="N181" s="67">
        <v>0</v>
      </c>
      <c r="O181" s="20"/>
      <c r="P181" s="58"/>
      <c r="Q181" s="55"/>
      <c r="R181" s="55"/>
      <c r="S181" s="55"/>
      <c r="T181" s="55"/>
      <c r="U181" s="55"/>
      <c r="V181" s="55"/>
      <c r="W181" s="55"/>
      <c r="X181" s="58"/>
      <c r="Y181" s="58"/>
      <c r="Z181" s="58"/>
      <c r="AA181" s="58"/>
      <c r="AB181" s="58"/>
      <c r="AH181" s="1"/>
    </row>
    <row r="182" spans="1:34" ht="15.75" customHeight="1">
      <c r="A182" s="88" t="s">
        <v>17</v>
      </c>
      <c r="B182" s="18" t="str">
        <f t="shared" si="9"/>
        <v/>
      </c>
      <c r="C182" s="62" t="s">
        <v>17</v>
      </c>
      <c r="D182" s="1" t="s">
        <v>17</v>
      </c>
      <c r="E182" s="65" t="s">
        <v>17</v>
      </c>
      <c r="F182" s="65" t="s">
        <v>17</v>
      </c>
      <c r="G182" s="18" t="str">
        <f t="shared" si="10"/>
        <v/>
      </c>
      <c r="H182" s="66" t="s">
        <v>91</v>
      </c>
      <c r="I182" s="15" t="str">
        <f t="shared" si="12"/>
        <v xml:space="preserve"> </v>
      </c>
      <c r="J182" s="18" t="str">
        <f t="shared" si="11"/>
        <v xml:space="preserve"> </v>
      </c>
      <c r="L182" s="8">
        <v>90</v>
      </c>
      <c r="M182" s="67">
        <v>0</v>
      </c>
      <c r="N182" s="67">
        <v>0</v>
      </c>
      <c r="O182" s="20"/>
      <c r="P182" s="58"/>
      <c r="Q182" s="55"/>
      <c r="R182" s="55"/>
      <c r="S182" s="55"/>
      <c r="T182" s="55"/>
      <c r="U182" s="55"/>
      <c r="V182" s="55"/>
      <c r="W182" s="55"/>
      <c r="X182" s="58"/>
      <c r="Y182" s="58"/>
      <c r="Z182" s="58"/>
      <c r="AA182" s="58"/>
      <c r="AB182" s="58"/>
      <c r="AH182" s="1"/>
    </row>
    <row r="183" spans="1:34" ht="15.75" customHeight="1">
      <c r="A183" s="88" t="s">
        <v>17</v>
      </c>
      <c r="B183" s="18" t="str">
        <f t="shared" si="9"/>
        <v/>
      </c>
      <c r="C183" s="62" t="s">
        <v>17</v>
      </c>
      <c r="D183" s="1" t="s">
        <v>17</v>
      </c>
      <c r="E183" s="65" t="s">
        <v>17</v>
      </c>
      <c r="F183" s="65" t="s">
        <v>17</v>
      </c>
      <c r="G183" s="18" t="str">
        <f t="shared" si="10"/>
        <v/>
      </c>
      <c r="H183" s="66" t="s">
        <v>91</v>
      </c>
      <c r="I183" s="15" t="str">
        <f t="shared" si="12"/>
        <v xml:space="preserve"> </v>
      </c>
      <c r="J183" s="18" t="str">
        <f t="shared" si="11"/>
        <v xml:space="preserve"> </v>
      </c>
      <c r="L183" s="8">
        <v>91</v>
      </c>
      <c r="M183" s="67">
        <v>0</v>
      </c>
      <c r="N183" s="67">
        <v>0</v>
      </c>
      <c r="O183" s="20"/>
      <c r="P183" s="58"/>
      <c r="Q183" s="55"/>
      <c r="R183" s="55"/>
      <c r="S183" s="55"/>
      <c r="T183" s="55"/>
      <c r="U183" s="55"/>
      <c r="V183" s="55"/>
      <c r="W183" s="55"/>
      <c r="X183" s="58"/>
      <c r="Y183" s="58"/>
      <c r="Z183" s="58"/>
      <c r="AA183" s="58"/>
      <c r="AB183" s="58"/>
      <c r="AH183" s="1"/>
    </row>
    <row r="184" spans="1:34" ht="15.75" customHeight="1">
      <c r="A184" s="88" t="s">
        <v>17</v>
      </c>
      <c r="B184" s="18" t="str">
        <f t="shared" si="9"/>
        <v/>
      </c>
      <c r="C184" s="62" t="s">
        <v>17</v>
      </c>
      <c r="D184" s="1" t="s">
        <v>17</v>
      </c>
      <c r="E184" s="65" t="s">
        <v>17</v>
      </c>
      <c r="F184" s="65" t="s">
        <v>17</v>
      </c>
      <c r="G184" s="18" t="str">
        <f t="shared" si="10"/>
        <v/>
      </c>
      <c r="H184" s="66" t="s">
        <v>91</v>
      </c>
      <c r="I184" s="15" t="str">
        <f t="shared" si="12"/>
        <v xml:space="preserve"> </v>
      </c>
      <c r="J184" s="18" t="str">
        <f t="shared" si="11"/>
        <v xml:space="preserve"> </v>
      </c>
      <c r="L184" s="8">
        <v>92</v>
      </c>
      <c r="M184" s="67">
        <v>0</v>
      </c>
      <c r="N184" s="67">
        <v>0</v>
      </c>
      <c r="O184" s="20"/>
      <c r="P184" s="58"/>
      <c r="Q184" s="55"/>
      <c r="R184" s="55"/>
      <c r="S184" s="55"/>
      <c r="T184" s="55"/>
      <c r="U184" s="55"/>
      <c r="V184" s="55"/>
      <c r="W184" s="55"/>
      <c r="X184" s="58"/>
      <c r="Y184" s="58"/>
      <c r="Z184" s="58"/>
      <c r="AA184" s="58"/>
      <c r="AB184" s="58"/>
      <c r="AH184" s="1"/>
    </row>
    <row r="185" spans="1:34" ht="15.75" customHeight="1">
      <c r="A185" s="88" t="s">
        <v>17</v>
      </c>
      <c r="B185" s="18" t="str">
        <f t="shared" si="9"/>
        <v/>
      </c>
      <c r="C185" s="62" t="s">
        <v>17</v>
      </c>
      <c r="D185" s="1" t="s">
        <v>17</v>
      </c>
      <c r="E185" s="65" t="s">
        <v>17</v>
      </c>
      <c r="F185" s="65" t="s">
        <v>17</v>
      </c>
      <c r="G185" s="18" t="str">
        <f t="shared" si="10"/>
        <v/>
      </c>
      <c r="H185" s="66" t="s">
        <v>91</v>
      </c>
      <c r="I185" s="15" t="str">
        <f t="shared" si="12"/>
        <v xml:space="preserve"> </v>
      </c>
      <c r="J185" s="18" t="str">
        <f t="shared" si="11"/>
        <v xml:space="preserve"> </v>
      </c>
      <c r="L185" s="8">
        <v>93</v>
      </c>
      <c r="M185" s="67">
        <v>0</v>
      </c>
      <c r="N185" s="67">
        <v>0</v>
      </c>
      <c r="O185" s="20"/>
      <c r="P185" s="58"/>
      <c r="Q185" s="55"/>
      <c r="R185" s="55"/>
      <c r="S185" s="55"/>
      <c r="T185" s="55"/>
      <c r="U185" s="55"/>
      <c r="V185" s="55"/>
      <c r="W185" s="55"/>
      <c r="X185" s="58"/>
      <c r="Y185" s="58"/>
      <c r="Z185" s="58"/>
      <c r="AA185" s="58"/>
      <c r="AB185" s="58"/>
      <c r="AH185" s="1"/>
    </row>
    <row r="186" spans="1:34" ht="15.75" customHeight="1">
      <c r="A186" s="88" t="s">
        <v>17</v>
      </c>
      <c r="B186" s="18" t="str">
        <f t="shared" si="9"/>
        <v/>
      </c>
      <c r="C186" s="62" t="s">
        <v>17</v>
      </c>
      <c r="D186" s="1" t="s">
        <v>17</v>
      </c>
      <c r="E186" s="65" t="s">
        <v>17</v>
      </c>
      <c r="F186" s="65" t="s">
        <v>17</v>
      </c>
      <c r="G186" s="18" t="str">
        <f t="shared" si="10"/>
        <v/>
      </c>
      <c r="H186" s="66" t="s">
        <v>91</v>
      </c>
      <c r="I186" s="15" t="str">
        <f t="shared" si="12"/>
        <v xml:space="preserve"> </v>
      </c>
      <c r="J186" s="18" t="str">
        <f t="shared" si="11"/>
        <v xml:space="preserve"> </v>
      </c>
      <c r="L186" s="8">
        <v>94</v>
      </c>
      <c r="M186" s="67">
        <v>0</v>
      </c>
      <c r="N186" s="67">
        <v>0</v>
      </c>
      <c r="O186" s="20"/>
      <c r="P186" s="58"/>
      <c r="Q186" s="55"/>
      <c r="R186" s="55"/>
      <c r="S186" s="55"/>
      <c r="T186" s="55"/>
      <c r="U186" s="55"/>
      <c r="V186" s="55"/>
      <c r="W186" s="55"/>
      <c r="X186" s="58"/>
      <c r="Y186" s="58"/>
      <c r="Z186" s="58"/>
      <c r="AA186" s="58"/>
      <c r="AB186" s="58"/>
      <c r="AH186" s="1"/>
    </row>
    <row r="187" spans="1:34" ht="15.75" customHeight="1">
      <c r="A187" s="88" t="s">
        <v>17</v>
      </c>
      <c r="B187" s="18" t="str">
        <f t="shared" si="9"/>
        <v/>
      </c>
      <c r="C187" s="62" t="s">
        <v>17</v>
      </c>
      <c r="D187" s="1" t="s">
        <v>17</v>
      </c>
      <c r="E187" s="65" t="s">
        <v>17</v>
      </c>
      <c r="F187" s="65" t="s">
        <v>17</v>
      </c>
      <c r="G187" s="18" t="str">
        <f t="shared" si="10"/>
        <v/>
      </c>
      <c r="H187" s="66" t="s">
        <v>91</v>
      </c>
      <c r="I187" s="15" t="str">
        <f t="shared" si="12"/>
        <v xml:space="preserve"> </v>
      </c>
      <c r="J187" s="18" t="str">
        <f t="shared" si="11"/>
        <v xml:space="preserve"> </v>
      </c>
      <c r="L187" s="8">
        <v>95</v>
      </c>
      <c r="M187" s="67">
        <v>0</v>
      </c>
      <c r="N187" s="67">
        <v>0</v>
      </c>
      <c r="O187" s="20"/>
      <c r="P187" s="58"/>
      <c r="Q187" s="55"/>
      <c r="R187" s="55"/>
      <c r="S187" s="55"/>
      <c r="T187" s="55"/>
      <c r="U187" s="55"/>
      <c r="V187" s="55"/>
      <c r="W187" s="55"/>
      <c r="X187" s="58"/>
      <c r="Y187" s="58"/>
      <c r="Z187" s="58"/>
      <c r="AA187" s="58"/>
      <c r="AB187" s="58"/>
      <c r="AH187" s="1"/>
    </row>
    <row r="188" spans="1:34" ht="15.75" customHeight="1">
      <c r="A188" s="88" t="s">
        <v>17</v>
      </c>
      <c r="B188" s="18" t="str">
        <f t="shared" si="9"/>
        <v/>
      </c>
      <c r="C188" s="62" t="s">
        <v>17</v>
      </c>
      <c r="D188" s="1" t="s">
        <v>17</v>
      </c>
      <c r="E188" s="65" t="s">
        <v>17</v>
      </c>
      <c r="F188" s="65" t="s">
        <v>17</v>
      </c>
      <c r="G188" s="18" t="str">
        <f t="shared" si="10"/>
        <v/>
      </c>
      <c r="H188" s="66" t="s">
        <v>91</v>
      </c>
      <c r="I188" s="15" t="str">
        <f t="shared" si="12"/>
        <v xml:space="preserve"> </v>
      </c>
      <c r="J188" s="18" t="str">
        <f t="shared" si="11"/>
        <v xml:space="preserve"> </v>
      </c>
      <c r="L188" s="8">
        <v>96</v>
      </c>
      <c r="M188" s="67">
        <v>0</v>
      </c>
      <c r="N188" s="67">
        <v>0</v>
      </c>
      <c r="O188" s="20"/>
      <c r="P188" s="58"/>
      <c r="Q188" s="55"/>
      <c r="R188" s="55"/>
      <c r="S188" s="55"/>
      <c r="T188" s="55"/>
      <c r="U188" s="55"/>
      <c r="V188" s="55"/>
      <c r="W188" s="55"/>
      <c r="X188" s="58"/>
      <c r="Y188" s="58"/>
      <c r="Z188" s="58"/>
      <c r="AA188" s="58"/>
      <c r="AB188" s="58"/>
      <c r="AH188" s="1"/>
    </row>
    <row r="189" spans="1:34" ht="15.75" customHeight="1">
      <c r="A189" s="88" t="s">
        <v>17</v>
      </c>
      <c r="B189" s="18" t="str">
        <f t="shared" si="9"/>
        <v/>
      </c>
      <c r="C189" s="62" t="s">
        <v>17</v>
      </c>
      <c r="D189" s="1" t="s">
        <v>17</v>
      </c>
      <c r="E189" s="65" t="s">
        <v>17</v>
      </c>
      <c r="F189" s="65" t="s">
        <v>17</v>
      </c>
      <c r="G189" s="18" t="str">
        <f t="shared" si="10"/>
        <v/>
      </c>
      <c r="H189" s="66" t="s">
        <v>91</v>
      </c>
      <c r="I189" s="15" t="str">
        <f t="shared" si="12"/>
        <v xml:space="preserve"> </v>
      </c>
      <c r="J189" s="18" t="str">
        <f t="shared" si="11"/>
        <v xml:space="preserve"> </v>
      </c>
      <c r="L189" s="8">
        <v>97</v>
      </c>
      <c r="M189" s="67">
        <v>0</v>
      </c>
      <c r="N189" s="67">
        <v>0</v>
      </c>
      <c r="O189" s="20"/>
      <c r="P189" s="58"/>
      <c r="Q189" s="55"/>
      <c r="R189" s="55"/>
      <c r="S189" s="55"/>
      <c r="T189" s="55"/>
      <c r="U189" s="55"/>
      <c r="V189" s="55"/>
      <c r="W189" s="55"/>
      <c r="X189" s="58"/>
      <c r="Y189" s="58"/>
      <c r="Z189" s="58"/>
      <c r="AA189" s="58"/>
      <c r="AB189" s="58"/>
      <c r="AH189" s="1"/>
    </row>
    <row r="190" spans="1:34" ht="15.75" customHeight="1">
      <c r="A190" s="88" t="s">
        <v>17</v>
      </c>
      <c r="B190" s="18" t="str">
        <f t="shared" si="9"/>
        <v/>
      </c>
      <c r="C190" s="62" t="s">
        <v>17</v>
      </c>
      <c r="D190" s="1" t="s">
        <v>17</v>
      </c>
      <c r="E190" s="65" t="s">
        <v>17</v>
      </c>
      <c r="F190" s="65" t="s">
        <v>17</v>
      </c>
      <c r="G190" s="18" t="str">
        <f t="shared" si="10"/>
        <v/>
      </c>
      <c r="H190" s="66" t="s">
        <v>91</v>
      </c>
      <c r="I190" s="15" t="str">
        <f t="shared" si="12"/>
        <v xml:space="preserve"> </v>
      </c>
      <c r="J190" s="18" t="str">
        <f t="shared" si="11"/>
        <v xml:space="preserve"> </v>
      </c>
      <c r="L190" s="8">
        <v>98</v>
      </c>
      <c r="M190" s="67">
        <v>0</v>
      </c>
      <c r="N190" s="67">
        <v>0</v>
      </c>
      <c r="O190" s="20"/>
      <c r="P190" s="58"/>
      <c r="Q190" s="55"/>
      <c r="R190" s="55"/>
      <c r="S190" s="55"/>
      <c r="T190" s="55"/>
      <c r="U190" s="55"/>
      <c r="V190" s="55"/>
      <c r="W190" s="55"/>
      <c r="X190" s="58"/>
      <c r="Y190" s="58"/>
      <c r="Z190" s="58"/>
      <c r="AA190" s="58"/>
      <c r="AB190" s="58"/>
      <c r="AH190" s="1"/>
    </row>
    <row r="191" spans="1:34" ht="15.75" customHeight="1">
      <c r="A191" s="88" t="s">
        <v>17</v>
      </c>
      <c r="B191" s="18" t="str">
        <f t="shared" si="9"/>
        <v/>
      </c>
      <c r="C191" s="62" t="s">
        <v>17</v>
      </c>
      <c r="D191" s="1" t="s">
        <v>17</v>
      </c>
      <c r="E191" s="65" t="s">
        <v>17</v>
      </c>
      <c r="F191" s="65" t="s">
        <v>17</v>
      </c>
      <c r="G191" s="18" t="str">
        <f t="shared" si="10"/>
        <v/>
      </c>
      <c r="H191" s="66" t="s">
        <v>91</v>
      </c>
      <c r="I191" s="15" t="str">
        <f t="shared" si="12"/>
        <v xml:space="preserve"> </v>
      </c>
      <c r="J191" s="18" t="str">
        <f t="shared" si="11"/>
        <v xml:space="preserve"> </v>
      </c>
      <c r="L191" s="8">
        <v>99</v>
      </c>
      <c r="M191" s="67">
        <v>0</v>
      </c>
      <c r="N191" s="67">
        <v>0</v>
      </c>
      <c r="O191" s="20"/>
      <c r="P191" s="58"/>
      <c r="Q191" s="55"/>
      <c r="R191" s="55"/>
      <c r="S191" s="55"/>
      <c r="T191" s="55"/>
      <c r="U191" s="55"/>
      <c r="V191" s="55"/>
      <c r="W191" s="55"/>
      <c r="X191" s="58"/>
      <c r="Y191" s="58"/>
      <c r="Z191" s="58"/>
      <c r="AA191" s="58"/>
      <c r="AB191" s="58"/>
      <c r="AH191" s="1"/>
    </row>
    <row r="192" spans="1:34" ht="15.75" customHeight="1">
      <c r="A192" s="88" t="s">
        <v>17</v>
      </c>
      <c r="B192" s="18" t="str">
        <f t="shared" si="9"/>
        <v/>
      </c>
      <c r="C192" s="62" t="s">
        <v>17</v>
      </c>
      <c r="D192" s="1" t="s">
        <v>17</v>
      </c>
      <c r="E192" s="65" t="s">
        <v>17</v>
      </c>
      <c r="F192" s="65" t="s">
        <v>17</v>
      </c>
      <c r="G192" s="18" t="str">
        <f t="shared" si="10"/>
        <v/>
      </c>
      <c r="H192" s="66" t="s">
        <v>91</v>
      </c>
      <c r="I192" s="15" t="str">
        <f t="shared" si="12"/>
        <v xml:space="preserve"> </v>
      </c>
      <c r="J192" s="18" t="str">
        <f t="shared" si="11"/>
        <v xml:space="preserve"> </v>
      </c>
      <c r="L192" s="8">
        <v>100</v>
      </c>
      <c r="M192" s="67">
        <v>0</v>
      </c>
      <c r="N192" s="67">
        <v>0</v>
      </c>
      <c r="O192" s="20"/>
      <c r="P192" s="58"/>
      <c r="Q192" s="55"/>
      <c r="R192" s="55"/>
      <c r="S192" s="55"/>
      <c r="T192" s="55"/>
      <c r="U192" s="55"/>
      <c r="V192" s="55"/>
      <c r="W192" s="55"/>
      <c r="X192" s="58"/>
      <c r="Y192" s="58"/>
      <c r="Z192" s="58"/>
      <c r="AA192" s="58"/>
      <c r="AB192" s="58"/>
      <c r="AH192" s="1"/>
    </row>
    <row r="193" spans="1:34" ht="15.75" customHeight="1">
      <c r="A193" s="88" t="s">
        <v>17</v>
      </c>
      <c r="B193" s="18" t="str">
        <f t="shared" si="9"/>
        <v/>
      </c>
      <c r="C193" s="62" t="s">
        <v>17</v>
      </c>
      <c r="D193" s="1" t="s">
        <v>17</v>
      </c>
      <c r="E193" s="65" t="s">
        <v>17</v>
      </c>
      <c r="F193" s="65" t="s">
        <v>17</v>
      </c>
      <c r="G193" s="18" t="str">
        <f t="shared" si="10"/>
        <v/>
      </c>
      <c r="H193" s="66" t="s">
        <v>91</v>
      </c>
      <c r="I193" s="15" t="str">
        <f t="shared" si="12"/>
        <v xml:space="preserve"> </v>
      </c>
      <c r="J193" s="18" t="str">
        <f t="shared" si="11"/>
        <v xml:space="preserve"> </v>
      </c>
      <c r="L193" s="8">
        <v>101</v>
      </c>
      <c r="M193" s="67">
        <v>0</v>
      </c>
      <c r="N193" s="67">
        <v>0</v>
      </c>
      <c r="O193" s="20"/>
      <c r="P193" s="58"/>
      <c r="Q193" s="55"/>
      <c r="R193" s="55"/>
      <c r="S193" s="55"/>
      <c r="T193" s="55"/>
      <c r="U193" s="55"/>
      <c r="V193" s="55"/>
      <c r="W193" s="55"/>
      <c r="X193" s="58"/>
      <c r="Y193" s="58"/>
      <c r="Z193" s="58"/>
      <c r="AA193" s="58"/>
      <c r="AB193" s="58"/>
      <c r="AH193" s="1"/>
    </row>
    <row r="194" spans="1:34" ht="15.75" customHeight="1">
      <c r="A194" s="88" t="s">
        <v>17</v>
      </c>
      <c r="B194" s="18" t="str">
        <f t="shared" si="9"/>
        <v/>
      </c>
      <c r="C194" s="62" t="s">
        <v>17</v>
      </c>
      <c r="D194" s="1" t="s">
        <v>17</v>
      </c>
      <c r="E194" s="65" t="s">
        <v>17</v>
      </c>
      <c r="F194" s="65" t="s">
        <v>17</v>
      </c>
      <c r="G194" s="18" t="str">
        <f t="shared" si="10"/>
        <v/>
      </c>
      <c r="H194" s="66" t="s">
        <v>91</v>
      </c>
      <c r="I194" s="15" t="str">
        <f t="shared" si="12"/>
        <v xml:space="preserve"> </v>
      </c>
      <c r="J194" s="18" t="str">
        <f t="shared" si="11"/>
        <v xml:space="preserve"> </v>
      </c>
      <c r="L194" s="8">
        <v>102</v>
      </c>
      <c r="M194" s="67">
        <v>0</v>
      </c>
      <c r="N194" s="67">
        <v>0</v>
      </c>
      <c r="O194" s="20"/>
      <c r="P194" s="58"/>
      <c r="Q194" s="55"/>
      <c r="R194" s="55"/>
      <c r="S194" s="55"/>
      <c r="T194" s="55"/>
      <c r="U194" s="55"/>
      <c r="V194" s="55"/>
      <c r="W194" s="55"/>
      <c r="X194" s="58"/>
      <c r="Y194" s="58"/>
      <c r="Z194" s="58"/>
      <c r="AA194" s="58"/>
      <c r="AB194" s="58"/>
      <c r="AH194" s="1"/>
    </row>
    <row r="195" spans="1:34" ht="15.75" customHeight="1">
      <c r="A195" s="88" t="s">
        <v>17</v>
      </c>
      <c r="B195" s="18" t="str">
        <f t="shared" si="9"/>
        <v/>
      </c>
      <c r="C195" s="62" t="s">
        <v>17</v>
      </c>
      <c r="D195" s="1" t="s">
        <v>17</v>
      </c>
      <c r="E195" s="65" t="s">
        <v>17</v>
      </c>
      <c r="F195" s="65" t="s">
        <v>17</v>
      </c>
      <c r="G195" s="18" t="str">
        <f t="shared" si="10"/>
        <v/>
      </c>
      <c r="H195" s="66" t="s">
        <v>91</v>
      </c>
      <c r="I195" s="15" t="str">
        <f t="shared" si="12"/>
        <v xml:space="preserve"> </v>
      </c>
      <c r="J195" s="18" t="str">
        <f t="shared" si="11"/>
        <v xml:space="preserve"> </v>
      </c>
      <c r="L195" s="8">
        <v>103</v>
      </c>
      <c r="M195" s="67">
        <v>0</v>
      </c>
      <c r="N195" s="67">
        <v>0</v>
      </c>
      <c r="O195" s="20"/>
      <c r="P195" s="58"/>
      <c r="Q195" s="55"/>
      <c r="R195" s="55"/>
      <c r="S195" s="55"/>
      <c r="T195" s="55"/>
      <c r="U195" s="55"/>
      <c r="V195" s="55"/>
      <c r="W195" s="55"/>
      <c r="X195" s="58"/>
      <c r="Y195" s="58"/>
      <c r="Z195" s="58"/>
      <c r="AA195" s="58"/>
      <c r="AB195" s="58"/>
      <c r="AH195" s="1"/>
    </row>
    <row r="196" spans="1:34" ht="15.75" customHeight="1">
      <c r="A196" s="88" t="s">
        <v>17</v>
      </c>
      <c r="B196" s="18" t="str">
        <f t="shared" si="9"/>
        <v/>
      </c>
      <c r="C196" s="62" t="s">
        <v>17</v>
      </c>
      <c r="D196" s="1" t="s">
        <v>17</v>
      </c>
      <c r="E196" s="65" t="s">
        <v>17</v>
      </c>
      <c r="F196" s="65" t="s">
        <v>17</v>
      </c>
      <c r="G196" s="18" t="str">
        <f t="shared" si="10"/>
        <v/>
      </c>
      <c r="H196" s="66" t="s">
        <v>91</v>
      </c>
      <c r="I196" s="15" t="str">
        <f t="shared" si="12"/>
        <v xml:space="preserve"> </v>
      </c>
      <c r="J196" s="18" t="str">
        <f t="shared" si="11"/>
        <v xml:space="preserve"> </v>
      </c>
      <c r="L196" s="8">
        <v>104</v>
      </c>
      <c r="M196" s="67">
        <v>0</v>
      </c>
      <c r="N196" s="67">
        <v>0</v>
      </c>
      <c r="O196" s="20"/>
      <c r="P196" s="58"/>
      <c r="Q196" s="55"/>
      <c r="R196" s="55"/>
      <c r="S196" s="55"/>
      <c r="T196" s="55"/>
      <c r="U196" s="55"/>
      <c r="V196" s="55"/>
      <c r="W196" s="55"/>
      <c r="X196" s="58"/>
      <c r="Y196" s="58"/>
      <c r="Z196" s="58"/>
      <c r="AA196" s="58"/>
      <c r="AB196" s="58"/>
      <c r="AH196" s="1"/>
    </row>
    <row r="197" spans="1:34" ht="15.75" customHeight="1">
      <c r="A197" s="88" t="s">
        <v>17</v>
      </c>
      <c r="B197" s="18" t="str">
        <f t="shared" si="9"/>
        <v/>
      </c>
      <c r="C197" s="62" t="s">
        <v>17</v>
      </c>
      <c r="D197" s="1" t="s">
        <v>17</v>
      </c>
      <c r="E197" s="65" t="s">
        <v>17</v>
      </c>
      <c r="F197" s="65" t="s">
        <v>17</v>
      </c>
      <c r="G197" s="18" t="str">
        <f t="shared" si="10"/>
        <v/>
      </c>
      <c r="H197" s="66" t="s">
        <v>91</v>
      </c>
      <c r="I197" s="15" t="str">
        <f t="shared" si="12"/>
        <v xml:space="preserve"> </v>
      </c>
      <c r="J197" s="18" t="str">
        <f t="shared" si="11"/>
        <v xml:space="preserve"> </v>
      </c>
      <c r="L197" s="8">
        <v>105</v>
      </c>
      <c r="M197" s="67">
        <v>0</v>
      </c>
      <c r="N197" s="67">
        <v>0</v>
      </c>
      <c r="O197" s="20"/>
      <c r="P197" s="58"/>
      <c r="Q197" s="55"/>
      <c r="R197" s="55"/>
      <c r="S197" s="55"/>
      <c r="T197" s="55"/>
      <c r="U197" s="55"/>
      <c r="V197" s="55"/>
      <c r="W197" s="55"/>
      <c r="X197" s="58"/>
      <c r="Y197" s="58"/>
      <c r="Z197" s="58"/>
      <c r="AA197" s="58"/>
      <c r="AB197" s="58"/>
      <c r="AH197" s="1"/>
    </row>
    <row r="198" spans="1:34" ht="15.75" customHeight="1">
      <c r="A198" s="88" t="s">
        <v>17</v>
      </c>
      <c r="B198" s="18" t="str">
        <f t="shared" si="9"/>
        <v/>
      </c>
      <c r="C198" s="62" t="s">
        <v>17</v>
      </c>
      <c r="D198" s="1" t="s">
        <v>17</v>
      </c>
      <c r="E198" s="65" t="s">
        <v>17</v>
      </c>
      <c r="F198" s="65" t="s">
        <v>17</v>
      </c>
      <c r="G198" s="18" t="str">
        <f t="shared" si="10"/>
        <v/>
      </c>
      <c r="H198" s="66" t="s">
        <v>91</v>
      </c>
      <c r="I198" s="15" t="str">
        <f t="shared" si="12"/>
        <v xml:space="preserve"> </v>
      </c>
      <c r="J198" s="18" t="str">
        <f t="shared" si="11"/>
        <v xml:space="preserve"> </v>
      </c>
      <c r="L198" s="8">
        <v>106</v>
      </c>
      <c r="M198" s="67">
        <v>0</v>
      </c>
      <c r="N198" s="67">
        <v>0</v>
      </c>
      <c r="O198" s="20"/>
      <c r="P198" s="58"/>
      <c r="Q198" s="55"/>
      <c r="R198" s="55"/>
      <c r="S198" s="55"/>
      <c r="T198" s="55"/>
      <c r="U198" s="55"/>
      <c r="V198" s="55"/>
      <c r="W198" s="55"/>
      <c r="X198" s="58"/>
      <c r="Y198" s="58"/>
      <c r="Z198" s="58"/>
      <c r="AA198" s="58"/>
      <c r="AB198" s="58"/>
      <c r="AH198" s="1"/>
    </row>
    <row r="199" spans="1:34" ht="15.75" customHeight="1">
      <c r="A199" s="88" t="s">
        <v>17</v>
      </c>
      <c r="B199" s="18" t="str">
        <f t="shared" si="9"/>
        <v/>
      </c>
      <c r="C199" s="62" t="s">
        <v>17</v>
      </c>
      <c r="D199" s="1" t="s">
        <v>17</v>
      </c>
      <c r="E199" s="65" t="s">
        <v>17</v>
      </c>
      <c r="F199" s="65" t="s">
        <v>17</v>
      </c>
      <c r="G199" s="18" t="str">
        <f t="shared" si="10"/>
        <v/>
      </c>
      <c r="H199" s="66" t="s">
        <v>91</v>
      </c>
      <c r="I199" s="15" t="str">
        <f t="shared" si="12"/>
        <v xml:space="preserve"> </v>
      </c>
      <c r="J199" s="18" t="str">
        <f t="shared" si="11"/>
        <v xml:space="preserve"> </v>
      </c>
      <c r="L199" s="8">
        <v>107</v>
      </c>
      <c r="M199" s="67">
        <v>0</v>
      </c>
      <c r="N199" s="67">
        <v>0</v>
      </c>
      <c r="O199" s="20"/>
      <c r="P199" s="58"/>
      <c r="Q199" s="55"/>
      <c r="R199" s="55"/>
      <c r="S199" s="55"/>
      <c r="T199" s="55"/>
      <c r="U199" s="55"/>
      <c r="V199" s="55"/>
      <c r="W199" s="55"/>
      <c r="X199" s="58"/>
      <c r="Y199" s="58"/>
      <c r="Z199" s="58"/>
      <c r="AA199" s="58"/>
      <c r="AB199" s="58"/>
      <c r="AH199" s="1"/>
    </row>
    <row r="200" spans="1:34" ht="15.75" customHeight="1">
      <c r="A200" s="88" t="s">
        <v>17</v>
      </c>
      <c r="B200" s="18" t="str">
        <f t="shared" si="9"/>
        <v/>
      </c>
      <c r="C200" s="62" t="s">
        <v>17</v>
      </c>
      <c r="D200" s="1" t="s">
        <v>17</v>
      </c>
      <c r="E200" s="65" t="s">
        <v>17</v>
      </c>
      <c r="F200" s="65" t="s">
        <v>17</v>
      </c>
      <c r="G200" s="18" t="str">
        <f t="shared" si="10"/>
        <v/>
      </c>
      <c r="H200" s="66" t="s">
        <v>91</v>
      </c>
      <c r="I200" s="15" t="str">
        <f t="shared" si="12"/>
        <v xml:space="preserve"> </v>
      </c>
      <c r="J200" s="18" t="str">
        <f t="shared" si="11"/>
        <v xml:space="preserve"> </v>
      </c>
      <c r="L200" s="8">
        <v>108</v>
      </c>
      <c r="M200" s="67">
        <v>0</v>
      </c>
      <c r="N200" s="67">
        <v>0</v>
      </c>
      <c r="O200" s="20"/>
      <c r="P200" s="58"/>
      <c r="Q200" s="55"/>
      <c r="R200" s="55"/>
      <c r="S200" s="55"/>
      <c r="T200" s="55"/>
      <c r="U200" s="55"/>
      <c r="V200" s="55"/>
      <c r="W200" s="55"/>
      <c r="X200" s="58"/>
      <c r="Y200" s="58"/>
      <c r="Z200" s="58"/>
      <c r="AA200" s="58"/>
      <c r="AB200" s="58"/>
      <c r="AH200" s="1"/>
    </row>
    <row r="201" spans="1:34" ht="15.75" customHeight="1">
      <c r="A201" s="88" t="s">
        <v>17</v>
      </c>
      <c r="B201" s="18" t="str">
        <f t="shared" si="9"/>
        <v/>
      </c>
      <c r="C201" s="62" t="s">
        <v>17</v>
      </c>
      <c r="D201" s="1" t="s">
        <v>17</v>
      </c>
      <c r="E201" s="65" t="s">
        <v>17</v>
      </c>
      <c r="F201" s="65" t="s">
        <v>17</v>
      </c>
      <c r="G201" s="18" t="str">
        <f t="shared" si="10"/>
        <v/>
      </c>
      <c r="H201" s="66" t="s">
        <v>91</v>
      </c>
      <c r="I201" s="15" t="str">
        <f t="shared" si="12"/>
        <v xml:space="preserve"> </v>
      </c>
      <c r="J201" s="18" t="str">
        <f t="shared" si="11"/>
        <v xml:space="preserve"> </v>
      </c>
      <c r="L201" s="8">
        <v>109</v>
      </c>
      <c r="M201" s="67">
        <v>0</v>
      </c>
      <c r="N201" s="67">
        <v>0</v>
      </c>
      <c r="O201" s="20"/>
      <c r="P201" s="58"/>
      <c r="Q201" s="55"/>
      <c r="R201" s="55"/>
      <c r="S201" s="55"/>
      <c r="T201" s="55"/>
      <c r="U201" s="55"/>
      <c r="V201" s="55"/>
      <c r="W201" s="55"/>
      <c r="X201" s="58"/>
      <c r="Y201" s="58"/>
      <c r="Z201" s="58"/>
      <c r="AA201" s="58"/>
      <c r="AB201" s="58"/>
      <c r="AH201" s="1"/>
    </row>
    <row r="202" spans="1:34" ht="15.75" customHeight="1">
      <c r="A202" s="88" t="s">
        <v>17</v>
      </c>
      <c r="B202" s="18" t="str">
        <f t="shared" si="9"/>
        <v/>
      </c>
      <c r="C202" s="62" t="s">
        <v>17</v>
      </c>
      <c r="D202" s="1" t="s">
        <v>17</v>
      </c>
      <c r="E202" s="65" t="s">
        <v>17</v>
      </c>
      <c r="F202" s="65" t="s">
        <v>17</v>
      </c>
      <c r="G202" s="18" t="str">
        <f t="shared" si="10"/>
        <v/>
      </c>
      <c r="H202" s="66" t="s">
        <v>91</v>
      </c>
      <c r="I202" s="15" t="str">
        <f t="shared" si="12"/>
        <v xml:space="preserve"> </v>
      </c>
      <c r="J202" s="18" t="str">
        <f t="shared" si="11"/>
        <v xml:space="preserve"> </v>
      </c>
      <c r="L202" s="8">
        <v>110</v>
      </c>
      <c r="M202" s="67">
        <v>0</v>
      </c>
      <c r="N202" s="67">
        <v>0</v>
      </c>
      <c r="O202" s="20"/>
      <c r="P202" s="58"/>
      <c r="Q202" s="55"/>
      <c r="R202" s="55"/>
      <c r="S202" s="55"/>
      <c r="T202" s="55"/>
      <c r="U202" s="55"/>
      <c r="V202" s="55"/>
      <c r="W202" s="55"/>
      <c r="X202" s="58"/>
      <c r="Y202" s="58"/>
      <c r="Z202" s="58"/>
      <c r="AA202" s="58"/>
      <c r="AB202" s="58"/>
      <c r="AH202" s="1"/>
    </row>
    <row r="203" spans="1:34" ht="15.75" customHeight="1">
      <c r="J203" s="1"/>
      <c r="L203" s="8"/>
      <c r="M203" s="8"/>
      <c r="N203" s="8"/>
      <c r="O203" s="20"/>
      <c r="P203" s="58"/>
      <c r="Q203" s="55"/>
      <c r="R203" s="55"/>
      <c r="S203" s="55"/>
      <c r="T203" s="55"/>
      <c r="U203" s="55"/>
      <c r="V203" s="55"/>
      <c r="W203" s="55"/>
      <c r="X203" s="58"/>
      <c r="Y203" s="58"/>
      <c r="Z203" s="58"/>
      <c r="AA203" s="58"/>
      <c r="AB203" s="58"/>
      <c r="AH203" s="1"/>
    </row>
    <row r="204" spans="1:34" ht="15.75" customHeight="1">
      <c r="J204" s="1"/>
      <c r="L204" s="8"/>
      <c r="M204" s="8"/>
      <c r="N204" s="8"/>
      <c r="P204" s="58"/>
      <c r="Q204" s="55"/>
      <c r="R204" s="55"/>
      <c r="S204" s="55"/>
      <c r="T204" s="55"/>
      <c r="U204" s="55"/>
      <c r="V204" s="55"/>
      <c r="W204" s="55"/>
      <c r="X204" s="58"/>
      <c r="Y204" s="58"/>
      <c r="Z204" s="58"/>
      <c r="AA204" s="58"/>
      <c r="AB204" s="58"/>
      <c r="AH204" s="1"/>
    </row>
    <row r="205" spans="1:34" ht="15.75" customHeight="1">
      <c r="J205" s="1"/>
      <c r="P205" s="58"/>
      <c r="Q205" s="55"/>
      <c r="R205" s="55"/>
      <c r="S205" s="55"/>
      <c r="T205" s="55"/>
      <c r="U205" s="55"/>
      <c r="V205" s="55"/>
      <c r="W205" s="55"/>
      <c r="X205" s="58"/>
      <c r="Y205" s="58"/>
      <c r="Z205" s="58"/>
      <c r="AA205" s="58"/>
      <c r="AB205" s="58"/>
      <c r="AH205" s="1"/>
    </row>
    <row r="206" spans="1:34" ht="15.75" customHeight="1">
      <c r="J206" s="1"/>
      <c r="P206" s="58"/>
      <c r="Q206" s="55"/>
      <c r="R206" s="55"/>
      <c r="S206" s="55"/>
      <c r="T206" s="55"/>
      <c r="U206" s="55"/>
      <c r="V206" s="55"/>
      <c r="W206" s="55"/>
      <c r="X206" s="58"/>
      <c r="Y206" s="58"/>
      <c r="Z206" s="58"/>
      <c r="AA206" s="58"/>
      <c r="AB206" s="58"/>
      <c r="AH206" s="1"/>
    </row>
    <row r="207" spans="1:34">
      <c r="P207" s="58"/>
      <c r="Q207" s="55"/>
      <c r="R207" s="55"/>
      <c r="S207" s="55"/>
      <c r="T207" s="55"/>
      <c r="U207" s="55"/>
      <c r="V207" s="55"/>
      <c r="W207" s="55"/>
      <c r="X207" s="58"/>
      <c r="Y207" s="58"/>
      <c r="Z207" s="58"/>
      <c r="AA207" s="58"/>
      <c r="AB207" s="58"/>
    </row>
    <row r="208" spans="1:34">
      <c r="P208" s="58"/>
      <c r="Q208" s="55"/>
      <c r="R208" s="55"/>
      <c r="S208" s="55"/>
      <c r="T208" s="55"/>
      <c r="U208" s="55"/>
      <c r="V208" s="55"/>
      <c r="W208" s="55"/>
      <c r="X208" s="58"/>
      <c r="Y208" s="58"/>
      <c r="Z208" s="58"/>
      <c r="AA208" s="58"/>
      <c r="AB208" s="58"/>
    </row>
    <row r="209" spans="16:28">
      <c r="P209" s="58"/>
      <c r="Q209" s="55"/>
      <c r="R209" s="55"/>
      <c r="S209" s="55"/>
      <c r="T209" s="55"/>
      <c r="U209" s="55"/>
      <c r="V209" s="55"/>
      <c r="W209" s="55"/>
      <c r="X209" s="58"/>
      <c r="Y209" s="58"/>
      <c r="Z209" s="58"/>
      <c r="AA209" s="58"/>
      <c r="AB209" s="58"/>
    </row>
    <row r="210" spans="16:28">
      <c r="P210" s="58"/>
      <c r="Q210" s="55"/>
      <c r="R210" s="55"/>
      <c r="S210" s="55"/>
      <c r="T210" s="55"/>
      <c r="U210" s="55"/>
      <c r="V210" s="55"/>
      <c r="W210" s="55"/>
      <c r="X210" s="58"/>
      <c r="Y210" s="58"/>
      <c r="Z210" s="58"/>
      <c r="AA210" s="58"/>
      <c r="AB210" s="58"/>
    </row>
    <row r="211" spans="16:28">
      <c r="P211" s="58"/>
      <c r="Q211" s="55"/>
      <c r="R211" s="55"/>
      <c r="S211" s="55"/>
      <c r="T211" s="55"/>
      <c r="U211" s="55"/>
      <c r="V211" s="55"/>
      <c r="W211" s="55"/>
      <c r="X211" s="58"/>
      <c r="Y211" s="58"/>
      <c r="Z211" s="58"/>
      <c r="AA211" s="58"/>
      <c r="AB211" s="58"/>
    </row>
    <row r="212" spans="16:28">
      <c r="P212" s="58"/>
      <c r="Q212" s="55"/>
      <c r="R212" s="55"/>
      <c r="S212" s="55"/>
      <c r="T212" s="55"/>
      <c r="U212" s="55"/>
      <c r="V212" s="55"/>
      <c r="W212" s="55"/>
      <c r="X212" s="58"/>
      <c r="Y212" s="58"/>
      <c r="Z212" s="58"/>
      <c r="AA212" s="58"/>
      <c r="AB212" s="58"/>
    </row>
    <row r="213" spans="16:28">
      <c r="P213" s="58"/>
      <c r="Q213" s="55"/>
      <c r="R213" s="55"/>
      <c r="S213" s="55"/>
      <c r="T213" s="55"/>
      <c r="U213" s="55"/>
      <c r="V213" s="55"/>
      <c r="W213" s="55"/>
      <c r="X213" s="58"/>
      <c r="Y213" s="58"/>
      <c r="Z213" s="58"/>
      <c r="AA213" s="58"/>
      <c r="AB213" s="58"/>
    </row>
    <row r="214" spans="16:28">
      <c r="P214" s="58"/>
      <c r="Q214" s="55"/>
      <c r="R214" s="55"/>
      <c r="S214" s="55"/>
      <c r="T214" s="55"/>
      <c r="U214" s="55"/>
      <c r="V214" s="55"/>
      <c r="W214" s="55"/>
      <c r="X214" s="58"/>
      <c r="Y214" s="58"/>
      <c r="Z214" s="58"/>
      <c r="AA214" s="58"/>
      <c r="AB214" s="58"/>
    </row>
    <row r="215" spans="16:28">
      <c r="P215" s="58"/>
      <c r="Q215" s="55"/>
      <c r="R215" s="55"/>
      <c r="S215" s="55"/>
      <c r="T215" s="55"/>
      <c r="U215" s="55"/>
      <c r="V215" s="55"/>
      <c r="W215" s="55"/>
      <c r="X215" s="58"/>
      <c r="Y215" s="58"/>
      <c r="Z215" s="58"/>
      <c r="AA215" s="58"/>
      <c r="AB215" s="58"/>
    </row>
    <row r="216" spans="16:28">
      <c r="P216" s="58"/>
      <c r="Q216" s="55"/>
      <c r="R216" s="55"/>
      <c r="S216" s="55"/>
      <c r="T216" s="55"/>
      <c r="U216" s="55"/>
      <c r="V216" s="55"/>
      <c r="W216" s="55"/>
      <c r="X216" s="58"/>
      <c r="Y216" s="58"/>
      <c r="Z216" s="58"/>
      <c r="AA216" s="58"/>
      <c r="AB216" s="58"/>
    </row>
    <row r="217" spans="16:28">
      <c r="P217" s="58"/>
      <c r="Q217" s="55"/>
      <c r="R217" s="55"/>
      <c r="S217" s="55"/>
      <c r="T217" s="55"/>
      <c r="U217" s="55"/>
      <c r="V217" s="55"/>
      <c r="W217" s="55"/>
      <c r="X217" s="58"/>
      <c r="Y217" s="58"/>
      <c r="Z217" s="58"/>
      <c r="AA217" s="58"/>
      <c r="AB217" s="58"/>
    </row>
    <row r="40413" spans="4:34">
      <c r="O40413" s="1"/>
    </row>
    <row r="40414" spans="4:34">
      <c r="AH40414" s="1"/>
    </row>
    <row r="40416" spans="4:34">
      <c r="D40416" s="1">
        <v>1888</v>
      </c>
      <c r="J40416" s="1"/>
      <c r="K40416" s="1"/>
    </row>
  </sheetData>
  <mergeCells count="96">
    <mergeCell ref="T86:T90"/>
    <mergeCell ref="U86:U90"/>
    <mergeCell ref="Y86:Y90"/>
    <mergeCell ref="AA86:AA90"/>
    <mergeCell ref="AB86:AB90"/>
    <mergeCell ref="W85:W90"/>
    <mergeCell ref="X85:X90"/>
    <mergeCell ref="Y85:Z85"/>
    <mergeCell ref="AA85:AB85"/>
    <mergeCell ref="Z86:Z90"/>
    <mergeCell ref="P85:P90"/>
    <mergeCell ref="Q85:Q90"/>
    <mergeCell ref="R85:S85"/>
    <mergeCell ref="R86:R90"/>
    <mergeCell ref="S86:S90"/>
    <mergeCell ref="E35:E36"/>
    <mergeCell ref="B37:D38"/>
    <mergeCell ref="E37:E38"/>
    <mergeCell ref="T85:U85"/>
    <mergeCell ref="B41:D42"/>
    <mergeCell ref="E41:E42"/>
    <mergeCell ref="D83:I83"/>
    <mergeCell ref="B85:B92"/>
    <mergeCell ref="C85:C92"/>
    <mergeCell ref="D85:D92"/>
    <mergeCell ref="E85:E92"/>
    <mergeCell ref="F85:F92"/>
    <mergeCell ref="G85:G92"/>
    <mergeCell ref="H85:H92"/>
    <mergeCell ref="I85:I92"/>
    <mergeCell ref="J85:J92"/>
    <mergeCell ref="B39:D40"/>
    <mergeCell ref="E39:E40"/>
    <mergeCell ref="Z22:Z26"/>
    <mergeCell ref="AA22:AA26"/>
    <mergeCell ref="AB22:AB26"/>
    <mergeCell ref="B26:J27"/>
    <mergeCell ref="B28:J29"/>
    <mergeCell ref="B30:J31"/>
    <mergeCell ref="B22:J23"/>
    <mergeCell ref="R22:R26"/>
    <mergeCell ref="S22:S26"/>
    <mergeCell ref="T22:T26"/>
    <mergeCell ref="U22:U26"/>
    <mergeCell ref="Y22:Y26"/>
    <mergeCell ref="B33:J34"/>
    <mergeCell ref="B35:D36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10:J11"/>
    <mergeCell ref="Y10:Z10"/>
    <mergeCell ref="AA10:AB10"/>
    <mergeCell ref="Y11:Z11"/>
    <mergeCell ref="AA11:AB11"/>
    <mergeCell ref="Y4:Z7"/>
    <mergeCell ref="AA4:AB7"/>
    <mergeCell ref="B5:J6"/>
    <mergeCell ref="B8:J9"/>
    <mergeCell ref="Y8:Z8"/>
    <mergeCell ref="AA8:AB8"/>
    <mergeCell ref="Y9:Z9"/>
    <mergeCell ref="AA9:AB9"/>
    <mergeCell ref="W139:X139"/>
    <mergeCell ref="P139:Q139"/>
    <mergeCell ref="W75:X75"/>
    <mergeCell ref="P75:Q75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</mergeCells>
  <conditionalFormatting sqref="C93:C202">
    <cfRule type="notContainsBlanks" dxfId="37" priority="3">
      <formula>LEN(TRIM(C93))&gt;0</formula>
    </cfRule>
  </conditionalFormatting>
  <conditionalFormatting sqref="B93:B202 D93:J93 D99:J202 D94:G98 I94:J98">
    <cfRule type="expression" dxfId="36" priority="4">
      <formula>IF($C93=" ",FALSE,TRUE)</formula>
    </cfRule>
  </conditionalFormatting>
  <conditionalFormatting sqref="B93:B202">
    <cfRule type="expression" dxfId="35" priority="2">
      <formula>IF($C93=$L$9,TRUE,FALSE)</formula>
    </cfRule>
  </conditionalFormatting>
  <conditionalFormatting sqref="H94:H98">
    <cfRule type="expression" dxfId="34" priority="1">
      <formula>IF($C94=" ",FALSE,TRUE)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81" max="28" man="1"/>
    <brk id="151" max="28" man="1"/>
  </rowBreaks>
  <colBreaks count="1" manualBreakCount="1">
    <brk id="14" max="144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36">
    <tabColor rgb="FF92D050"/>
  </sheetPr>
  <dimension ref="A1:AL40415"/>
  <sheetViews>
    <sheetView view="pageBreakPreview" topLeftCell="E1" zoomScale="55" zoomScaleNormal="50" zoomScaleSheetLayoutView="55" workbookViewId="0">
      <selection activeCell="E1" sqref="E1:J3"/>
    </sheetView>
  </sheetViews>
  <sheetFormatPr defaultRowHeight="15.75"/>
  <cols>
    <col min="1" max="1" width="5.7109375" style="1" customWidth="1"/>
    <col min="2" max="2" width="9.7109375" style="1" customWidth="1"/>
    <col min="3" max="3" width="49.42578125" style="1" customWidth="1"/>
    <col min="4" max="4" width="33" style="1" customWidth="1"/>
    <col min="5" max="5" width="18.7109375" style="1" customWidth="1"/>
    <col min="6" max="6" width="19.140625" style="1" customWidth="1"/>
    <col min="7" max="7" width="10.85546875" style="1" customWidth="1"/>
    <col min="8" max="8" width="12" style="1" customWidth="1"/>
    <col min="9" max="9" width="12.5703125" style="1" customWidth="1"/>
    <col min="10" max="10" width="16.140625" customWidth="1"/>
    <col min="11" max="11" width="5.5703125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16" customWidth="1"/>
    <col min="16" max="16" width="9.5703125" style="16" customWidth="1"/>
    <col min="17" max="17" width="10" style="17" customWidth="1"/>
    <col min="18" max="18" width="13.5703125" style="17" customWidth="1"/>
    <col min="19" max="19" width="18.85546875" style="17" customWidth="1"/>
    <col min="20" max="20" width="13.5703125" style="17" customWidth="1"/>
    <col min="21" max="21" width="18.85546875" style="17" customWidth="1"/>
    <col min="22" max="22" width="9.42578125" style="17" customWidth="1"/>
    <col min="23" max="23" width="9.5703125" style="17" customWidth="1"/>
    <col min="24" max="24" width="10" style="16" customWidth="1"/>
    <col min="25" max="25" width="13.5703125" style="16" customWidth="1"/>
    <col min="26" max="26" width="18.85546875" style="16" customWidth="1"/>
    <col min="27" max="27" width="13.5703125" style="16" customWidth="1"/>
    <col min="28" max="28" width="18.85546875" style="16" customWidth="1"/>
    <col min="29" max="29" width="5.7109375" style="16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4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8" ht="74.25" customHeight="1">
      <c r="E1" s="165" t="s">
        <v>313</v>
      </c>
      <c r="F1" s="165"/>
      <c r="G1" s="165"/>
      <c r="H1" s="165"/>
      <c r="I1" s="165"/>
      <c r="J1" s="165"/>
      <c r="L1" s="2" t="s">
        <v>2</v>
      </c>
      <c r="M1" s="3"/>
      <c r="N1" s="64">
        <v>5</v>
      </c>
    </row>
    <row r="2" spans="1:38" ht="16.5" customHeight="1">
      <c r="D2" s="73"/>
      <c r="E2" s="165"/>
      <c r="F2" s="165"/>
      <c r="G2" s="165"/>
      <c r="H2" s="165"/>
      <c r="I2" s="165"/>
      <c r="J2" s="165"/>
      <c r="L2" s="59" t="str">
        <f ca="1">INDIRECT("лоты!C"&amp;SUM(N1,3))</f>
        <v>40м</v>
      </c>
      <c r="M2" s="5" t="s">
        <v>61</v>
      </c>
      <c r="N2" s="6"/>
      <c r="O2" s="19"/>
      <c r="P2" s="166" t="s">
        <v>23</v>
      </c>
      <c r="Q2" s="166"/>
      <c r="R2" s="166"/>
      <c r="S2" s="166"/>
      <c r="T2" s="166"/>
      <c r="U2" s="166"/>
      <c r="V2" s="166"/>
      <c r="W2" s="166"/>
      <c r="X2" s="166"/>
      <c r="Y2" s="166"/>
      <c r="Z2" s="166"/>
      <c r="AA2" s="166"/>
      <c r="AB2" s="166"/>
      <c r="AD2" s="8"/>
      <c r="AE2" s="8"/>
      <c r="AF2" s="8"/>
      <c r="AG2" s="8"/>
      <c r="AH2" s="9"/>
      <c r="AI2" s="8"/>
      <c r="AJ2" s="8"/>
      <c r="AK2" s="9"/>
      <c r="AL2" s="8"/>
    </row>
    <row r="3" spans="1:38" ht="15" customHeight="1">
      <c r="D3" s="73"/>
      <c r="E3" s="165"/>
      <c r="F3" s="165"/>
      <c r="G3" s="165"/>
      <c r="H3" s="165"/>
      <c r="I3" s="165"/>
      <c r="J3" s="165"/>
      <c r="L3" s="60" t="str">
        <f ca="1">IF(INDIRECT("лоты!d"&amp;SUM(N1,3))="","",INDIRECT("лоты!d"&amp;SUM(N1,3)))</f>
        <v/>
      </c>
      <c r="M3" s="1" t="s">
        <v>62</v>
      </c>
      <c r="N3" s="7"/>
      <c r="O3" s="19"/>
      <c r="AI3" s="8"/>
      <c r="AJ3" s="8"/>
      <c r="AK3" s="9"/>
      <c r="AL3" s="8"/>
    </row>
    <row r="4" spans="1:38" ht="15" customHeight="1">
      <c r="L4" s="5">
        <v>159</v>
      </c>
      <c r="M4" s="5" t="s">
        <v>3</v>
      </c>
      <c r="N4" s="6"/>
      <c r="O4" s="19"/>
      <c r="P4" s="167" t="s">
        <v>24</v>
      </c>
      <c r="Q4" s="167" t="s">
        <v>25</v>
      </c>
      <c r="R4" s="167" t="s">
        <v>26</v>
      </c>
      <c r="S4" s="167" t="s">
        <v>27</v>
      </c>
      <c r="T4" s="167" t="s">
        <v>28</v>
      </c>
      <c r="U4" s="167" t="s">
        <v>29</v>
      </c>
      <c r="V4" s="167" t="s">
        <v>30</v>
      </c>
      <c r="W4" s="167" t="s">
        <v>34</v>
      </c>
      <c r="X4" s="171" t="s">
        <v>49</v>
      </c>
      <c r="Y4" s="172" t="s">
        <v>31</v>
      </c>
      <c r="Z4" s="173"/>
      <c r="AA4" s="172" t="s">
        <v>32</v>
      </c>
      <c r="AB4" s="173"/>
      <c r="AI4" s="8"/>
      <c r="AJ4" s="8"/>
      <c r="AK4" s="9"/>
      <c r="AL4" s="8"/>
    </row>
    <row r="5" spans="1:38" ht="15" customHeight="1">
      <c r="B5" s="178" t="str">
        <f ca="1">"№ (ID) Маршрута: "&amp;VLOOKUP(L2,лоты!C:G,5,0)</f>
        <v>№ (ID) Маршрута: 40к</v>
      </c>
      <c r="C5" s="178"/>
      <c r="D5" s="178"/>
      <c r="E5" s="178"/>
      <c r="F5" s="178"/>
      <c r="G5" s="178"/>
      <c r="H5" s="178"/>
      <c r="I5" s="178"/>
      <c r="J5" s="178"/>
      <c r="L5" s="10">
        <v>159</v>
      </c>
      <c r="M5" s="8" t="s">
        <v>4</v>
      </c>
      <c r="N5" s="7"/>
      <c r="O5" s="19"/>
      <c r="P5" s="168"/>
      <c r="Q5" s="168"/>
      <c r="R5" s="168"/>
      <c r="S5" s="168"/>
      <c r="T5" s="168"/>
      <c r="U5" s="168"/>
      <c r="V5" s="168"/>
      <c r="W5" s="168"/>
      <c r="X5" s="171"/>
      <c r="Y5" s="174"/>
      <c r="Z5" s="175"/>
      <c r="AA5" s="174"/>
      <c r="AB5" s="175"/>
      <c r="AI5" s="8"/>
      <c r="AJ5" s="8"/>
      <c r="AK5" s="9"/>
      <c r="AL5" s="8"/>
    </row>
    <row r="6" spans="1:38" ht="15.75" customHeight="1">
      <c r="B6" s="178"/>
      <c r="C6" s="178"/>
      <c r="D6" s="178"/>
      <c r="E6" s="178"/>
      <c r="F6" s="178"/>
      <c r="G6" s="178"/>
      <c r="H6" s="178"/>
      <c r="I6" s="178"/>
      <c r="J6" s="178"/>
      <c r="L6" s="63">
        <v>311</v>
      </c>
      <c r="M6" s="5" t="s">
        <v>6</v>
      </c>
      <c r="N6" s="5"/>
      <c r="P6" s="168"/>
      <c r="Q6" s="168"/>
      <c r="R6" s="168"/>
      <c r="S6" s="168"/>
      <c r="T6" s="168"/>
      <c r="U6" s="168"/>
      <c r="V6" s="168"/>
      <c r="W6" s="168"/>
      <c r="X6" s="171"/>
      <c r="Y6" s="174"/>
      <c r="Z6" s="175"/>
      <c r="AA6" s="174"/>
      <c r="AB6" s="175"/>
      <c r="AI6" s="8"/>
      <c r="AJ6" s="8"/>
      <c r="AK6" s="9"/>
      <c r="AL6" s="8"/>
    </row>
    <row r="7" spans="1:38" ht="15.75" customHeight="1">
      <c r="A7" s="40"/>
      <c r="L7" s="10">
        <v>312</v>
      </c>
      <c r="M7" s="8" t="s">
        <v>8</v>
      </c>
      <c r="N7" s="8"/>
      <c r="P7" s="169"/>
      <c r="Q7" s="169"/>
      <c r="R7" s="169"/>
      <c r="S7" s="169"/>
      <c r="T7" s="169"/>
      <c r="U7" s="169"/>
      <c r="V7" s="169"/>
      <c r="W7" s="169"/>
      <c r="X7" s="171"/>
      <c r="Y7" s="176"/>
      <c r="Z7" s="177"/>
      <c r="AA7" s="176"/>
      <c r="AB7" s="177"/>
      <c r="AI7" s="8"/>
      <c r="AJ7" s="8"/>
      <c r="AK7" s="9"/>
      <c r="AL7" s="8"/>
    </row>
    <row r="8" spans="1:38" ht="15.75" customHeight="1">
      <c r="A8" s="40"/>
      <c r="B8" s="178" t="s">
        <v>5</v>
      </c>
      <c r="C8" s="178"/>
      <c r="D8" s="178"/>
      <c r="E8" s="178"/>
      <c r="F8" s="178"/>
      <c r="G8" s="178"/>
      <c r="H8" s="178"/>
      <c r="I8" s="178"/>
      <c r="J8" s="178"/>
      <c r="L8" s="51">
        <v>1</v>
      </c>
      <c r="M8" s="5" t="s">
        <v>11</v>
      </c>
      <c r="N8" s="5"/>
      <c r="P8" s="25">
        <v>1</v>
      </c>
      <c r="Q8" s="56">
        <v>1</v>
      </c>
      <c r="R8" s="56">
        <v>1</v>
      </c>
      <c r="S8" s="56">
        <v>1</v>
      </c>
      <c r="T8" s="56">
        <v>1</v>
      </c>
      <c r="U8" s="56">
        <v>1</v>
      </c>
      <c r="V8" s="56">
        <v>0</v>
      </c>
      <c r="W8" s="56">
        <v>0</v>
      </c>
      <c r="X8" s="56">
        <v>0</v>
      </c>
      <c r="Y8" s="179" t="s">
        <v>42</v>
      </c>
      <c r="Z8" s="179"/>
      <c r="AA8" s="179" t="s">
        <v>43</v>
      </c>
      <c r="AB8" s="179"/>
      <c r="AD8" s="8"/>
      <c r="AE8" s="8"/>
      <c r="AF8" s="8"/>
      <c r="AG8" s="8"/>
      <c r="AH8" s="9"/>
      <c r="AI8" s="8"/>
      <c r="AJ8" s="8"/>
      <c r="AK8" s="9"/>
      <c r="AL8" s="8"/>
    </row>
    <row r="9" spans="1:38" ht="15.75" customHeight="1">
      <c r="A9" s="40"/>
      <c r="B9" s="178"/>
      <c r="C9" s="178"/>
      <c r="D9" s="178"/>
      <c r="E9" s="178"/>
      <c r="F9" s="178"/>
      <c r="G9" s="178"/>
      <c r="H9" s="178"/>
      <c r="I9" s="178"/>
      <c r="J9" s="178"/>
      <c r="L9" s="51" t="s">
        <v>52</v>
      </c>
      <c r="M9" s="5" t="s">
        <v>60</v>
      </c>
      <c r="N9" s="5"/>
      <c r="P9" s="25">
        <v>2</v>
      </c>
      <c r="Q9" s="56">
        <v>0</v>
      </c>
      <c r="R9" s="56">
        <v>0</v>
      </c>
      <c r="S9" s="56">
        <v>0</v>
      </c>
      <c r="T9" s="56">
        <v>0</v>
      </c>
      <c r="U9" s="56">
        <v>0</v>
      </c>
      <c r="V9" s="56">
        <v>1</v>
      </c>
      <c r="W9" s="56">
        <v>1</v>
      </c>
      <c r="X9" s="56">
        <v>1</v>
      </c>
      <c r="Y9" s="179" t="s">
        <v>42</v>
      </c>
      <c r="Z9" s="179"/>
      <c r="AA9" s="179" t="s">
        <v>43</v>
      </c>
      <c r="AB9" s="179"/>
      <c r="AD9" s="8"/>
      <c r="AE9" s="8"/>
      <c r="AF9" s="8"/>
      <c r="AG9" s="8"/>
      <c r="AH9" s="9"/>
      <c r="AI9" s="8"/>
      <c r="AJ9" s="8"/>
      <c r="AK9" s="9"/>
      <c r="AL9" s="8"/>
    </row>
    <row r="10" spans="1:38" ht="15.75" customHeight="1">
      <c r="A10" s="40"/>
      <c r="B10" s="180" t="s">
        <v>7</v>
      </c>
      <c r="C10" s="180"/>
      <c r="D10" s="180"/>
      <c r="E10" s="180"/>
      <c r="F10" s="180"/>
      <c r="G10" s="180"/>
      <c r="H10" s="180"/>
      <c r="I10" s="180"/>
      <c r="J10" s="180"/>
      <c r="L10" s="52" t="str">
        <f ca="1">INDIRECT("лоты!e"&amp;SUM(N1,3))</f>
        <v>40м</v>
      </c>
      <c r="M10" s="5" t="s">
        <v>63</v>
      </c>
      <c r="N10" s="5"/>
      <c r="P10" s="25">
        <v>3</v>
      </c>
      <c r="Q10" s="56">
        <v>1</v>
      </c>
      <c r="R10" s="56">
        <v>1</v>
      </c>
      <c r="S10" s="56">
        <v>1</v>
      </c>
      <c r="T10" s="56">
        <v>1</v>
      </c>
      <c r="U10" s="56">
        <v>1</v>
      </c>
      <c r="V10" s="56">
        <v>0</v>
      </c>
      <c r="W10" s="56">
        <v>0</v>
      </c>
      <c r="X10" s="56">
        <v>0</v>
      </c>
      <c r="Y10" s="179" t="s">
        <v>50</v>
      </c>
      <c r="Z10" s="179"/>
      <c r="AA10" s="179" t="s">
        <v>44</v>
      </c>
      <c r="AB10" s="179"/>
      <c r="AD10" s="8"/>
      <c r="AE10" s="8"/>
      <c r="AF10" s="8"/>
      <c r="AG10" s="8"/>
      <c r="AH10" s="9"/>
      <c r="AI10" s="8"/>
      <c r="AJ10" s="8"/>
      <c r="AK10" s="9"/>
      <c r="AL10" s="8"/>
    </row>
    <row r="11" spans="1:38" ht="15.75" customHeight="1">
      <c r="A11" s="40"/>
      <c r="B11" s="180"/>
      <c r="C11" s="180"/>
      <c r="D11" s="180"/>
      <c r="E11" s="180"/>
      <c r="F11" s="180"/>
      <c r="G11" s="180"/>
      <c r="H11" s="180"/>
      <c r="I11" s="180"/>
      <c r="J11" s="180"/>
      <c r="L11" s="10" t="str">
        <f>INDEX(C92:C201,MATCH(L9,C92:C201,0)-1)</f>
        <v>З-д "Красный путь"</v>
      </c>
      <c r="M11" s="53" t="s">
        <v>64</v>
      </c>
      <c r="N11" s="10"/>
      <c r="O11" s="50"/>
      <c r="P11" s="25">
        <v>4</v>
      </c>
      <c r="Q11" s="56">
        <v>0</v>
      </c>
      <c r="R11" s="56">
        <v>0</v>
      </c>
      <c r="S11" s="56">
        <v>0</v>
      </c>
      <c r="T11" s="56">
        <v>0</v>
      </c>
      <c r="U11" s="56">
        <v>0</v>
      </c>
      <c r="V11" s="56">
        <v>1</v>
      </c>
      <c r="W11" s="56">
        <v>1</v>
      </c>
      <c r="X11" s="56">
        <v>1</v>
      </c>
      <c r="Y11" s="179" t="s">
        <v>50</v>
      </c>
      <c r="Z11" s="179"/>
      <c r="AA11" s="179" t="s">
        <v>44</v>
      </c>
      <c r="AB11" s="179"/>
      <c r="AD11" s="8"/>
      <c r="AE11" s="8"/>
      <c r="AF11" s="8"/>
      <c r="AG11" s="8"/>
      <c r="AH11" s="9"/>
      <c r="AI11" s="8"/>
      <c r="AJ11" s="8"/>
      <c r="AK11" s="9"/>
      <c r="AL11" s="8"/>
    </row>
    <row r="12" spans="1:38" ht="15.75" customHeight="1">
      <c r="A12" s="40"/>
      <c r="L12" s="53"/>
      <c r="M12" s="10"/>
      <c r="N12" s="10"/>
      <c r="O12" s="50"/>
      <c r="P12" s="23"/>
      <c r="Q12" s="24"/>
      <c r="R12" s="24"/>
      <c r="S12" s="24"/>
      <c r="T12" s="24"/>
      <c r="U12" s="24"/>
      <c r="V12" s="24"/>
      <c r="W12" s="24"/>
      <c r="X12" s="23"/>
      <c r="Y12" s="23"/>
      <c r="Z12" s="23"/>
      <c r="AA12" s="23"/>
      <c r="AB12" s="23"/>
      <c r="AD12" s="8"/>
      <c r="AE12" s="8"/>
      <c r="AF12" s="8"/>
      <c r="AG12" s="8"/>
      <c r="AH12" s="9"/>
      <c r="AI12" s="8"/>
      <c r="AJ12" s="8"/>
      <c r="AK12" s="9"/>
      <c r="AL12" s="8"/>
    </row>
    <row r="13" spans="1:38" ht="15.75" customHeight="1">
      <c r="A13" s="40"/>
      <c r="M13" s="10"/>
      <c r="N13" s="10"/>
      <c r="O13" s="50"/>
      <c r="P13" s="170" t="s">
        <v>35</v>
      </c>
      <c r="Q13" s="170"/>
      <c r="R13" s="170"/>
      <c r="S13" s="170"/>
      <c r="T13" s="170"/>
      <c r="U13" s="170"/>
      <c r="V13" s="170"/>
      <c r="W13" s="170"/>
      <c r="X13" s="170"/>
      <c r="Y13" s="170"/>
      <c r="Z13" s="170"/>
      <c r="AA13" s="170"/>
      <c r="AB13" s="170"/>
      <c r="AC13" s="34"/>
      <c r="AD13" s="8"/>
      <c r="AE13" s="8"/>
      <c r="AF13" s="8"/>
      <c r="AG13" s="8"/>
      <c r="AH13" s="9"/>
      <c r="AI13" s="8"/>
      <c r="AJ13" s="8"/>
      <c r="AK13" s="9"/>
      <c r="AL13" s="8"/>
    </row>
    <row r="14" spans="1:38" ht="15.75" customHeight="1">
      <c r="A14" s="40"/>
      <c r="B14" s="178" t="s">
        <v>9</v>
      </c>
      <c r="C14" s="178"/>
      <c r="D14" s="178"/>
      <c r="E14" s="178"/>
      <c r="F14" s="178"/>
      <c r="G14" s="178"/>
      <c r="H14" s="178"/>
      <c r="I14" s="178"/>
      <c r="J14" s="178"/>
      <c r="L14" s="53"/>
      <c r="M14" s="10"/>
      <c r="N14" s="10"/>
      <c r="O14" s="50"/>
      <c r="P14" s="23"/>
      <c r="Q14" s="24"/>
      <c r="R14" s="24"/>
      <c r="S14" s="24"/>
      <c r="T14" s="24"/>
      <c r="U14" s="24"/>
      <c r="V14" s="24"/>
      <c r="W14" s="24"/>
      <c r="X14" s="23"/>
      <c r="Y14" s="23"/>
      <c r="Z14" s="23"/>
      <c r="AA14" s="23"/>
      <c r="AB14" s="23"/>
      <c r="AD14" s="8"/>
      <c r="AE14" s="8"/>
      <c r="AF14" s="8"/>
      <c r="AG14" s="8"/>
      <c r="AH14" s="9"/>
      <c r="AI14" s="8"/>
      <c r="AJ14" s="8"/>
      <c r="AK14" s="9"/>
      <c r="AL14" s="8"/>
    </row>
    <row r="15" spans="1:38" ht="15.75" customHeight="1">
      <c r="A15" s="40"/>
      <c r="B15" s="178"/>
      <c r="C15" s="178"/>
      <c r="D15" s="178"/>
      <c r="E15" s="178"/>
      <c r="F15" s="178"/>
      <c r="G15" s="178"/>
      <c r="H15" s="178"/>
      <c r="I15" s="178"/>
      <c r="J15" s="178"/>
      <c r="L15" s="53"/>
      <c r="M15" s="10"/>
      <c r="N15" s="10"/>
      <c r="O15" s="50"/>
      <c r="P15" s="181" t="s">
        <v>24</v>
      </c>
      <c r="Q15" s="181"/>
      <c r="R15" s="181"/>
      <c r="S15" s="181"/>
      <c r="T15" s="171" t="s">
        <v>36</v>
      </c>
      <c r="U15" s="171"/>
      <c r="V15" s="171"/>
      <c r="W15" s="171" t="s">
        <v>37</v>
      </c>
      <c r="X15" s="171"/>
      <c r="Y15" s="171"/>
      <c r="Z15" s="171" t="s">
        <v>38</v>
      </c>
      <c r="AA15" s="171"/>
      <c r="AB15" s="171"/>
      <c r="AD15" s="8"/>
      <c r="AE15" s="8"/>
      <c r="AF15" s="8"/>
      <c r="AG15" s="8"/>
      <c r="AH15" s="9"/>
      <c r="AI15" s="8"/>
      <c r="AJ15" s="8"/>
      <c r="AK15" s="9"/>
      <c r="AL15" s="8"/>
    </row>
    <row r="16" spans="1:38" ht="15.75" customHeight="1">
      <c r="A16" s="40"/>
      <c r="B16" s="180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МВ</v>
      </c>
      <c r="C16" s="180"/>
      <c r="D16" s="180"/>
      <c r="E16" s="180"/>
      <c r="F16" s="180"/>
      <c r="G16" s="180"/>
      <c r="H16" s="180"/>
      <c r="I16" s="180"/>
      <c r="J16" s="180"/>
      <c r="L16" s="53"/>
      <c r="M16" s="10"/>
      <c r="N16" s="10"/>
      <c r="O16" s="50"/>
      <c r="P16" s="181"/>
      <c r="Q16" s="181"/>
      <c r="R16" s="181"/>
      <c r="S16" s="181"/>
      <c r="T16" s="171"/>
      <c r="U16" s="171"/>
      <c r="V16" s="171"/>
      <c r="W16" s="171"/>
      <c r="X16" s="171"/>
      <c r="Y16" s="171"/>
      <c r="Z16" s="171"/>
      <c r="AA16" s="171"/>
      <c r="AB16" s="171"/>
      <c r="AD16" s="12"/>
      <c r="AE16" s="11"/>
      <c r="AF16" s="12"/>
      <c r="AG16" s="8"/>
      <c r="AH16" s="13"/>
      <c r="AI16" s="8"/>
      <c r="AJ16" s="13"/>
      <c r="AK16" s="8"/>
      <c r="AL16" s="8"/>
    </row>
    <row r="17" spans="1:38" ht="15.75" customHeight="1">
      <c r="A17" s="40"/>
      <c r="B17" s="180"/>
      <c r="C17" s="180"/>
      <c r="D17" s="180"/>
      <c r="E17" s="180"/>
      <c r="F17" s="180"/>
      <c r="G17" s="180"/>
      <c r="H17" s="180"/>
      <c r="I17" s="180"/>
      <c r="J17" s="180"/>
      <c r="L17" s="10"/>
      <c r="M17" s="10"/>
      <c r="N17" s="10"/>
      <c r="O17" s="50"/>
      <c r="P17" s="181" t="s">
        <v>39</v>
      </c>
      <c r="Q17" s="181"/>
      <c r="R17" s="181"/>
      <c r="S17" s="181"/>
      <c r="T17" s="171" t="s">
        <v>33</v>
      </c>
      <c r="U17" s="171"/>
      <c r="V17" s="171"/>
      <c r="W17" s="171" t="s">
        <v>40</v>
      </c>
      <c r="X17" s="171"/>
      <c r="Y17" s="171"/>
      <c r="Z17" s="171" t="s">
        <v>39</v>
      </c>
      <c r="AA17" s="171"/>
      <c r="AB17" s="171"/>
      <c r="AD17" s="12"/>
      <c r="AE17" s="11"/>
      <c r="AF17" s="12"/>
      <c r="AG17" s="8"/>
      <c r="AH17" s="13"/>
      <c r="AI17" s="8"/>
      <c r="AJ17" s="13"/>
      <c r="AK17" s="8"/>
      <c r="AL17" s="8"/>
    </row>
    <row r="18" spans="1:38" ht="15.75" customHeight="1">
      <c r="A18" s="40"/>
      <c r="L18" s="10"/>
      <c r="M18" s="10"/>
      <c r="N18" s="10"/>
      <c r="O18" s="50"/>
      <c r="P18" s="23"/>
      <c r="Q18" s="24"/>
      <c r="R18" s="24"/>
      <c r="S18" s="24"/>
      <c r="T18" s="24"/>
      <c r="U18" s="24"/>
      <c r="V18" s="24"/>
      <c r="W18" s="24"/>
      <c r="X18" s="23"/>
      <c r="Y18" s="23"/>
      <c r="Z18" s="23"/>
      <c r="AA18" s="23"/>
      <c r="AB18" s="23"/>
      <c r="AD18" s="12"/>
      <c r="AE18" s="11"/>
      <c r="AF18" s="12"/>
      <c r="AG18" s="8"/>
      <c r="AH18" s="13"/>
      <c r="AI18" s="8"/>
      <c r="AJ18" s="13"/>
      <c r="AK18" s="8"/>
      <c r="AL18" s="8"/>
    </row>
    <row r="19" spans="1:38" ht="15.75" customHeight="1">
      <c r="A19" s="40"/>
      <c r="B19" s="178" t="s">
        <v>18</v>
      </c>
      <c r="C19" s="178"/>
      <c r="D19" s="178"/>
      <c r="E19" s="178"/>
      <c r="F19" s="178"/>
      <c r="G19" s="178"/>
      <c r="H19" s="178"/>
      <c r="I19" s="178"/>
      <c r="J19" s="178"/>
      <c r="L19" s="10"/>
      <c r="M19" s="10"/>
      <c r="N19" s="10"/>
      <c r="O19" s="50"/>
      <c r="P19" s="182" t="s">
        <v>41</v>
      </c>
      <c r="Q19" s="182"/>
      <c r="R19" s="182"/>
      <c r="S19" s="182"/>
      <c r="T19" s="182"/>
      <c r="U19" s="182"/>
      <c r="V19" s="182"/>
      <c r="W19" s="182"/>
      <c r="X19" s="182"/>
      <c r="Y19" s="182"/>
      <c r="Z19" s="182"/>
      <c r="AA19" s="182"/>
      <c r="AB19" s="182"/>
      <c r="AD19" s="12"/>
      <c r="AE19" s="11"/>
      <c r="AF19" s="12"/>
      <c r="AG19" s="8"/>
      <c r="AH19" s="13"/>
      <c r="AI19" s="8"/>
      <c r="AJ19" s="13"/>
      <c r="AK19" s="8"/>
      <c r="AL19" s="8"/>
    </row>
    <row r="20" spans="1:38" ht="15.75" customHeight="1">
      <c r="A20" s="40"/>
      <c r="B20" s="178"/>
      <c r="C20" s="178"/>
      <c r="D20" s="178"/>
      <c r="E20" s="178"/>
      <c r="F20" s="178"/>
      <c r="G20" s="178"/>
      <c r="H20" s="178"/>
      <c r="I20" s="178"/>
      <c r="J20" s="178"/>
      <c r="L20" s="10"/>
      <c r="M20" s="10"/>
      <c r="N20" s="10"/>
      <c r="O20" s="50"/>
      <c r="P20" s="23"/>
      <c r="Q20" s="24"/>
      <c r="R20" s="24"/>
      <c r="S20" s="24"/>
      <c r="T20" s="24"/>
      <c r="U20" s="24"/>
      <c r="V20" s="24"/>
      <c r="W20" s="24"/>
      <c r="X20" s="23"/>
      <c r="Y20" s="23"/>
      <c r="Z20" s="23"/>
      <c r="AA20" s="23"/>
      <c r="AB20" s="23"/>
      <c r="AD20" s="12"/>
      <c r="AE20" s="11"/>
      <c r="AF20" s="12"/>
      <c r="AG20" s="8"/>
      <c r="AH20" s="13"/>
      <c r="AI20" s="8"/>
      <c r="AJ20" s="13"/>
      <c r="AK20" s="8"/>
      <c r="AL20" s="8"/>
    </row>
    <row r="21" spans="1:38" ht="15.75" customHeight="1">
      <c r="A21" s="40"/>
      <c r="P21" s="183" t="s">
        <v>24</v>
      </c>
      <c r="Q21" s="183" t="s">
        <v>10</v>
      </c>
      <c r="R21" s="186" t="s">
        <v>46</v>
      </c>
      <c r="S21" s="187"/>
      <c r="T21" s="186" t="s">
        <v>47</v>
      </c>
      <c r="U21" s="187"/>
      <c r="V21" s="47"/>
      <c r="W21" s="183" t="s">
        <v>24</v>
      </c>
      <c r="X21" s="183" t="s">
        <v>10</v>
      </c>
      <c r="Y21" s="186" t="s">
        <v>46</v>
      </c>
      <c r="Z21" s="187"/>
      <c r="AA21" s="186" t="s">
        <v>47</v>
      </c>
      <c r="AB21" s="187"/>
      <c r="AD21" s="12"/>
      <c r="AE21" s="11"/>
      <c r="AF21" s="12"/>
      <c r="AG21" s="8"/>
      <c r="AH21" s="13"/>
      <c r="AI21" s="8"/>
      <c r="AJ21" s="13"/>
      <c r="AK21" s="8"/>
      <c r="AL21" s="8"/>
    </row>
    <row r="22" spans="1:38" ht="15.75" customHeight="1">
      <c r="A22" s="40"/>
      <c r="B22" s="180" t="str">
        <f ca="1">"Минимальное количество транспортных средств:  "&amp;ROUND(VLOOKUP(L2,лоты!C:H,6,0),0)&amp;"  ед."</f>
        <v>Минимальное количество транспортных средств:  1  ед.</v>
      </c>
      <c r="C22" s="180"/>
      <c r="D22" s="180"/>
      <c r="E22" s="180"/>
      <c r="F22" s="180"/>
      <c r="G22" s="180"/>
      <c r="H22" s="180"/>
      <c r="I22" s="180"/>
      <c r="J22" s="180"/>
      <c r="P22" s="184"/>
      <c r="Q22" s="184"/>
      <c r="R22" s="183" t="s">
        <v>68</v>
      </c>
      <c r="S22" s="183" t="s">
        <v>69</v>
      </c>
      <c r="T22" s="183" t="s">
        <v>68</v>
      </c>
      <c r="U22" s="183" t="s">
        <v>69</v>
      </c>
      <c r="V22" s="47"/>
      <c r="W22" s="184"/>
      <c r="X22" s="184"/>
      <c r="Y22" s="183" t="s">
        <v>68</v>
      </c>
      <c r="Z22" s="183" t="s">
        <v>69</v>
      </c>
      <c r="AA22" s="183" t="s">
        <v>68</v>
      </c>
      <c r="AB22" s="183" t="s">
        <v>69</v>
      </c>
      <c r="AD22" s="12"/>
      <c r="AE22" s="11"/>
      <c r="AF22" s="12"/>
      <c r="AG22" s="8"/>
      <c r="AH22" s="13"/>
      <c r="AI22" s="8"/>
      <c r="AJ22" s="13"/>
      <c r="AK22" s="8"/>
      <c r="AL22" s="8"/>
    </row>
    <row r="23" spans="1:38" ht="15.75" customHeight="1">
      <c r="A23" s="40"/>
      <c r="B23" s="180"/>
      <c r="C23" s="180"/>
      <c r="D23" s="180"/>
      <c r="E23" s="180"/>
      <c r="F23" s="180"/>
      <c r="G23" s="180"/>
      <c r="H23" s="180"/>
      <c r="I23" s="180"/>
      <c r="J23" s="180"/>
      <c r="P23" s="184"/>
      <c r="Q23" s="184"/>
      <c r="R23" s="184"/>
      <c r="S23" s="184"/>
      <c r="T23" s="184"/>
      <c r="U23" s="184"/>
      <c r="V23" s="47"/>
      <c r="W23" s="184"/>
      <c r="X23" s="184"/>
      <c r="Y23" s="184"/>
      <c r="Z23" s="184"/>
      <c r="AA23" s="184"/>
      <c r="AB23" s="184"/>
      <c r="AD23" s="12"/>
      <c r="AE23" s="11"/>
      <c r="AF23" s="12"/>
      <c r="AG23" s="8"/>
      <c r="AH23" s="13"/>
      <c r="AI23" s="8"/>
      <c r="AJ23" s="13"/>
      <c r="AK23" s="8"/>
      <c r="AL23" s="8"/>
    </row>
    <row r="24" spans="1:38" ht="15.75" customHeight="1">
      <c r="A24" s="40"/>
      <c r="P24" s="184"/>
      <c r="Q24" s="184"/>
      <c r="R24" s="184"/>
      <c r="S24" s="184"/>
      <c r="T24" s="184"/>
      <c r="U24" s="184"/>
      <c r="V24" s="47"/>
      <c r="W24" s="184"/>
      <c r="X24" s="184"/>
      <c r="Y24" s="184"/>
      <c r="Z24" s="184"/>
      <c r="AA24" s="184"/>
      <c r="AB24" s="184"/>
      <c r="AD24" s="12"/>
      <c r="AE24" s="11"/>
      <c r="AF24" s="12"/>
      <c r="AG24" s="8"/>
      <c r="AH24" s="13"/>
      <c r="AI24" s="8"/>
      <c r="AJ24" s="13"/>
      <c r="AK24" s="8"/>
      <c r="AL24" s="8"/>
    </row>
    <row r="25" spans="1:38" ht="15.75" customHeight="1">
      <c r="A25" s="40"/>
      <c r="P25" s="184"/>
      <c r="Q25" s="184"/>
      <c r="R25" s="184"/>
      <c r="S25" s="184"/>
      <c r="T25" s="184"/>
      <c r="U25" s="184"/>
      <c r="V25" s="47"/>
      <c r="W25" s="184"/>
      <c r="X25" s="184"/>
      <c r="Y25" s="184"/>
      <c r="Z25" s="184"/>
      <c r="AA25" s="184"/>
      <c r="AB25" s="184"/>
      <c r="AD25" s="12"/>
      <c r="AE25" s="11"/>
      <c r="AF25" s="12"/>
      <c r="AG25" s="8"/>
      <c r="AH25" s="13"/>
      <c r="AI25" s="8"/>
      <c r="AJ25" s="13"/>
      <c r="AK25" s="8"/>
      <c r="AL25" s="8"/>
    </row>
    <row r="26" spans="1:38" ht="15.75" customHeight="1">
      <c r="A26" s="40"/>
      <c r="B26" s="180" t="s">
        <v>53</v>
      </c>
      <c r="C26" s="180"/>
      <c r="D26" s="180"/>
      <c r="E26" s="180"/>
      <c r="F26" s="180"/>
      <c r="G26" s="180"/>
      <c r="H26" s="180"/>
      <c r="I26" s="180"/>
      <c r="J26" s="180"/>
      <c r="P26" s="185"/>
      <c r="Q26" s="185"/>
      <c r="R26" s="185"/>
      <c r="S26" s="185"/>
      <c r="T26" s="185"/>
      <c r="U26" s="185"/>
      <c r="V26" s="57"/>
      <c r="W26" s="185"/>
      <c r="X26" s="185"/>
      <c r="Y26" s="185"/>
      <c r="Z26" s="185"/>
      <c r="AA26" s="185"/>
      <c r="AB26" s="185"/>
      <c r="AC26" s="34"/>
      <c r="AD26" s="12"/>
      <c r="AE26" s="11"/>
      <c r="AF26" s="12"/>
      <c r="AG26" s="8"/>
      <c r="AH26" s="13"/>
      <c r="AI26" s="8"/>
      <c r="AJ26" s="13"/>
      <c r="AK26" s="8"/>
      <c r="AL26" s="8"/>
    </row>
    <row r="27" spans="1:38" ht="15.75" customHeight="1">
      <c r="A27" s="40"/>
      <c r="B27" s="180"/>
      <c r="C27" s="180"/>
      <c r="D27" s="180"/>
      <c r="E27" s="180"/>
      <c r="F27" s="180"/>
      <c r="G27" s="180"/>
      <c r="H27" s="180"/>
      <c r="I27" s="180"/>
      <c r="J27" s="180"/>
      <c r="N27" s="1">
        <v>180</v>
      </c>
      <c r="P27" s="70">
        <v>1</v>
      </c>
      <c r="Q27" s="43">
        <v>0.125</v>
      </c>
      <c r="R27" s="70">
        <v>0</v>
      </c>
      <c r="S27" s="70" t="s">
        <v>194</v>
      </c>
      <c r="T27" s="70">
        <v>0</v>
      </c>
      <c r="U27" s="70" t="s">
        <v>194</v>
      </c>
      <c r="V27" s="130">
        <f>R27+R28</f>
        <v>0</v>
      </c>
      <c r="W27" s="54">
        <v>2</v>
      </c>
      <c r="X27" s="43">
        <v>0.125</v>
      </c>
      <c r="Y27" s="70">
        <v>0</v>
      </c>
      <c r="Z27" s="70" t="s">
        <v>194</v>
      </c>
      <c r="AA27" s="70">
        <v>0</v>
      </c>
      <c r="AB27" s="70" t="s">
        <v>194</v>
      </c>
      <c r="AC27" s="130">
        <f>Y27+Y28</f>
        <v>0</v>
      </c>
      <c r="AD27" s="12"/>
      <c r="AE27" s="11"/>
      <c r="AF27" s="12"/>
      <c r="AG27" s="8"/>
      <c r="AH27" s="13"/>
      <c r="AI27" s="8"/>
      <c r="AJ27" s="13"/>
      <c r="AK27" s="8"/>
      <c r="AL27" s="8"/>
    </row>
    <row r="28" spans="1:38" ht="15.75" customHeight="1">
      <c r="A28" s="40"/>
      <c r="B28" s="180" t="str">
        <f>"Начальный пункт: "&amp;C92</f>
        <v>Начальный пункт: Метро "Римская"</v>
      </c>
      <c r="C28" s="180"/>
      <c r="D28" s="180"/>
      <c r="E28" s="180"/>
      <c r="F28" s="180"/>
      <c r="G28" s="180"/>
      <c r="H28" s="180"/>
      <c r="I28" s="180"/>
      <c r="J28" s="180"/>
      <c r="N28" s="1">
        <v>210</v>
      </c>
      <c r="P28" s="25">
        <v>1</v>
      </c>
      <c r="Q28" s="27">
        <v>0.14583333333333301</v>
      </c>
      <c r="R28" s="70">
        <v>0</v>
      </c>
      <c r="S28" s="70" t="s">
        <v>194</v>
      </c>
      <c r="T28" s="70">
        <v>0</v>
      </c>
      <c r="U28" s="70" t="s">
        <v>194</v>
      </c>
      <c r="V28" s="130">
        <f t="shared" ref="V28:V96" si="0">R28+R29</f>
        <v>0</v>
      </c>
      <c r="W28" s="28">
        <v>2</v>
      </c>
      <c r="X28" s="27">
        <v>0.14583333333333301</v>
      </c>
      <c r="Y28" s="70">
        <v>0</v>
      </c>
      <c r="Z28" s="70" t="s">
        <v>194</v>
      </c>
      <c r="AA28" s="70">
        <v>0</v>
      </c>
      <c r="AB28" s="70" t="s">
        <v>194</v>
      </c>
      <c r="AC28" s="130">
        <f t="shared" ref="AC28:AC73" si="1">Y28+Y29</f>
        <v>0</v>
      </c>
      <c r="AD28" s="12"/>
      <c r="AE28" s="11"/>
      <c r="AF28" s="12"/>
      <c r="AG28" s="8"/>
      <c r="AH28" s="13"/>
      <c r="AI28" s="8"/>
      <c r="AJ28" s="13"/>
      <c r="AK28" s="8"/>
      <c r="AL28" s="8"/>
    </row>
    <row r="29" spans="1:38" ht="15.75" customHeight="1">
      <c r="A29" s="40"/>
      <c r="B29" s="180"/>
      <c r="C29" s="180"/>
      <c r="D29" s="180"/>
      <c r="E29" s="180"/>
      <c r="F29" s="180"/>
      <c r="G29" s="180"/>
      <c r="H29" s="180"/>
      <c r="I29" s="180"/>
      <c r="J29" s="180"/>
      <c r="N29" s="1">
        <v>240</v>
      </c>
      <c r="P29" s="25">
        <v>1</v>
      </c>
      <c r="Q29" s="27">
        <v>0.16666666666666699</v>
      </c>
      <c r="R29" s="70">
        <v>0</v>
      </c>
      <c r="S29" s="70" t="s">
        <v>194</v>
      </c>
      <c r="T29" s="70">
        <v>0</v>
      </c>
      <c r="U29" s="70" t="s">
        <v>194</v>
      </c>
      <c r="V29" s="130">
        <f t="shared" si="0"/>
        <v>0</v>
      </c>
      <c r="W29" s="28">
        <v>2</v>
      </c>
      <c r="X29" s="27">
        <v>0.16666666666666699</v>
      </c>
      <c r="Y29" s="70">
        <v>0</v>
      </c>
      <c r="Z29" s="70" t="s">
        <v>194</v>
      </c>
      <c r="AA29" s="70">
        <v>0</v>
      </c>
      <c r="AB29" s="70" t="s">
        <v>194</v>
      </c>
      <c r="AC29" s="130">
        <f t="shared" si="1"/>
        <v>0</v>
      </c>
      <c r="AD29" s="12"/>
      <c r="AE29" s="11"/>
      <c r="AF29" s="12"/>
      <c r="AG29" s="8"/>
      <c r="AH29" s="13"/>
      <c r="AI29" s="8"/>
      <c r="AJ29" s="13"/>
      <c r="AK29" s="8"/>
      <c r="AL29" s="8"/>
    </row>
    <row r="30" spans="1:38" ht="15.75" customHeight="1">
      <c r="A30" s="40"/>
      <c r="B30" s="180" t="str">
        <f>"Конечный пункт: "&amp;L11</f>
        <v>Конечный пункт: З-д "Красный путь"</v>
      </c>
      <c r="C30" s="180"/>
      <c r="D30" s="180"/>
      <c r="E30" s="180"/>
      <c r="F30" s="180"/>
      <c r="G30" s="180"/>
      <c r="H30" s="180"/>
      <c r="I30" s="180"/>
      <c r="J30" s="180"/>
      <c r="N30" s="1">
        <v>270</v>
      </c>
      <c r="P30" s="25">
        <v>1</v>
      </c>
      <c r="Q30" s="27">
        <v>0.1875</v>
      </c>
      <c r="R30" s="70">
        <v>0</v>
      </c>
      <c r="S30" s="70" t="s">
        <v>194</v>
      </c>
      <c r="T30" s="70">
        <v>0</v>
      </c>
      <c r="U30" s="70" t="s">
        <v>194</v>
      </c>
      <c r="V30" s="130">
        <f t="shared" si="0"/>
        <v>0</v>
      </c>
      <c r="W30" s="28">
        <v>2</v>
      </c>
      <c r="X30" s="27">
        <v>0.1875</v>
      </c>
      <c r="Y30" s="70">
        <v>0</v>
      </c>
      <c r="Z30" s="70" t="s">
        <v>194</v>
      </c>
      <c r="AA30" s="70">
        <v>0</v>
      </c>
      <c r="AB30" s="70" t="s">
        <v>194</v>
      </c>
      <c r="AC30" s="130">
        <f t="shared" si="1"/>
        <v>0</v>
      </c>
      <c r="AD30" s="12"/>
      <c r="AE30" s="11"/>
      <c r="AF30" s="12"/>
      <c r="AG30" s="8"/>
      <c r="AH30" s="13"/>
      <c r="AI30" s="8"/>
      <c r="AJ30" s="13"/>
      <c r="AK30" s="8"/>
      <c r="AL30" s="8"/>
    </row>
    <row r="31" spans="1:38" ht="15.75" customHeight="1">
      <c r="A31" s="40"/>
      <c r="B31" s="180"/>
      <c r="C31" s="180"/>
      <c r="D31" s="180"/>
      <c r="E31" s="180"/>
      <c r="F31" s="180"/>
      <c r="G31" s="180"/>
      <c r="H31" s="180"/>
      <c r="I31" s="180"/>
      <c r="J31" s="180"/>
      <c r="N31" s="1">
        <v>300</v>
      </c>
      <c r="P31" s="25">
        <v>1</v>
      </c>
      <c r="Q31" s="27">
        <v>0.20833333333333334</v>
      </c>
      <c r="R31" s="70">
        <v>0</v>
      </c>
      <c r="S31" s="70" t="s">
        <v>194</v>
      </c>
      <c r="T31" s="70">
        <v>0</v>
      </c>
      <c r="U31" s="70" t="s">
        <v>194</v>
      </c>
      <c r="V31" s="130">
        <f t="shared" si="0"/>
        <v>0</v>
      </c>
      <c r="W31" s="28">
        <v>2</v>
      </c>
      <c r="X31" s="21">
        <v>0.20833333333333334</v>
      </c>
      <c r="Y31" s="70">
        <v>0</v>
      </c>
      <c r="Z31" s="70" t="s">
        <v>194</v>
      </c>
      <c r="AA31" s="70">
        <v>0</v>
      </c>
      <c r="AB31" s="70" t="s">
        <v>194</v>
      </c>
      <c r="AC31" s="130">
        <f t="shared" si="1"/>
        <v>0</v>
      </c>
      <c r="AD31" s="12"/>
      <c r="AE31" s="11"/>
      <c r="AF31" s="12"/>
      <c r="AG31" s="8"/>
      <c r="AH31" s="13"/>
      <c r="AI31" s="8"/>
      <c r="AJ31" s="13"/>
      <c r="AK31" s="8"/>
      <c r="AL31" s="8"/>
    </row>
    <row r="32" spans="1:38" ht="15.75" customHeight="1">
      <c r="A32" s="40"/>
      <c r="B32" s="40"/>
      <c r="C32" s="40"/>
      <c r="D32" s="40"/>
      <c r="E32" s="40"/>
      <c r="F32" s="40"/>
      <c r="G32" s="40"/>
      <c r="H32" s="40"/>
      <c r="I32" s="40"/>
      <c r="N32" s="14">
        <v>330</v>
      </c>
      <c r="P32" s="70">
        <v>1</v>
      </c>
      <c r="Q32" s="43">
        <v>0.22916666666666666</v>
      </c>
      <c r="R32" s="70">
        <v>0</v>
      </c>
      <c r="S32" s="70" t="s">
        <v>194</v>
      </c>
      <c r="T32" s="70">
        <v>0</v>
      </c>
      <c r="U32" s="70" t="s">
        <v>194</v>
      </c>
      <c r="V32" s="130">
        <f t="shared" si="0"/>
        <v>0</v>
      </c>
      <c r="W32" s="54">
        <v>2</v>
      </c>
      <c r="X32" s="44">
        <v>0.22916666666666666</v>
      </c>
      <c r="Y32" s="70">
        <v>0</v>
      </c>
      <c r="Z32" s="70" t="s">
        <v>194</v>
      </c>
      <c r="AA32" s="70">
        <v>0</v>
      </c>
      <c r="AB32" s="70" t="s">
        <v>194</v>
      </c>
      <c r="AC32" s="130">
        <f t="shared" si="1"/>
        <v>0</v>
      </c>
      <c r="AD32" s="12"/>
      <c r="AE32" s="11"/>
      <c r="AF32" s="12"/>
      <c r="AG32" s="8"/>
      <c r="AH32" s="13"/>
      <c r="AI32" s="8"/>
      <c r="AJ32" s="13"/>
      <c r="AK32" s="8"/>
      <c r="AL32" s="8"/>
    </row>
    <row r="33" spans="1:38" ht="15.75" customHeight="1">
      <c r="A33" s="40"/>
      <c r="B33" s="178" t="s">
        <v>12</v>
      </c>
      <c r="C33" s="178"/>
      <c r="D33" s="178"/>
      <c r="E33" s="178"/>
      <c r="F33" s="178"/>
      <c r="G33" s="178"/>
      <c r="H33" s="178"/>
      <c r="I33" s="178"/>
      <c r="J33" s="178"/>
      <c r="N33" s="14">
        <v>360</v>
      </c>
      <c r="P33" s="70">
        <v>1</v>
      </c>
      <c r="Q33" s="43">
        <v>0.25</v>
      </c>
      <c r="R33" s="70">
        <v>0</v>
      </c>
      <c r="S33" s="70" t="s">
        <v>194</v>
      </c>
      <c r="T33" s="70">
        <v>0</v>
      </c>
      <c r="U33" s="70" t="s">
        <v>194</v>
      </c>
      <c r="V33" s="130">
        <f t="shared" si="0"/>
        <v>1</v>
      </c>
      <c r="W33" s="54">
        <v>2</v>
      </c>
      <c r="X33" s="44">
        <v>0.25</v>
      </c>
      <c r="Y33" s="70">
        <v>0</v>
      </c>
      <c r="Z33" s="70" t="s">
        <v>194</v>
      </c>
      <c r="AA33" s="70">
        <v>0</v>
      </c>
      <c r="AB33" s="70" t="s">
        <v>194</v>
      </c>
      <c r="AC33" s="130">
        <f t="shared" si="1"/>
        <v>1</v>
      </c>
      <c r="AD33" s="12"/>
      <c r="AE33" s="11"/>
      <c r="AF33" s="12"/>
      <c r="AG33" s="8"/>
      <c r="AH33" s="13"/>
      <c r="AI33" s="8"/>
      <c r="AJ33" s="13"/>
      <c r="AK33" s="8"/>
      <c r="AL33" s="8"/>
    </row>
    <row r="34" spans="1:38" ht="15.75" customHeight="1">
      <c r="A34" s="40"/>
      <c r="B34" s="178"/>
      <c r="C34" s="178"/>
      <c r="D34" s="178"/>
      <c r="E34" s="178"/>
      <c r="F34" s="178"/>
      <c r="G34" s="178"/>
      <c r="H34" s="178"/>
      <c r="I34" s="178"/>
      <c r="J34" s="178"/>
      <c r="N34" s="1">
        <v>390</v>
      </c>
      <c r="O34" s="17"/>
      <c r="P34" s="70">
        <v>1</v>
      </c>
      <c r="Q34" s="43">
        <v>0.27083333333333331</v>
      </c>
      <c r="R34" s="70">
        <v>1</v>
      </c>
      <c r="S34" s="70" t="s">
        <v>195</v>
      </c>
      <c r="T34" s="70">
        <v>1</v>
      </c>
      <c r="U34" s="70" t="s">
        <v>195</v>
      </c>
      <c r="V34" s="130">
        <f t="shared" si="0"/>
        <v>4</v>
      </c>
      <c r="W34" s="54">
        <v>2</v>
      </c>
      <c r="X34" s="44">
        <v>0.27083333333333331</v>
      </c>
      <c r="Y34" s="70">
        <v>1</v>
      </c>
      <c r="Z34" s="70" t="s">
        <v>195</v>
      </c>
      <c r="AA34" s="70">
        <v>1</v>
      </c>
      <c r="AB34" s="70" t="s">
        <v>195</v>
      </c>
      <c r="AC34" s="130">
        <f t="shared" si="1"/>
        <v>2</v>
      </c>
      <c r="AD34" s="12"/>
      <c r="AE34" s="11"/>
      <c r="AF34" s="12"/>
      <c r="AG34" s="8"/>
      <c r="AH34" s="13"/>
      <c r="AI34" s="8"/>
      <c r="AJ34" s="13"/>
      <c r="AK34" s="8"/>
      <c r="AL34" s="8"/>
    </row>
    <row r="35" spans="1:38" ht="15.75" customHeight="1">
      <c r="A35" s="40"/>
      <c r="B35" s="190" t="s">
        <v>65</v>
      </c>
      <c r="C35" s="190"/>
      <c r="D35" s="190"/>
      <c r="E35" s="189">
        <f t="array" ref="E35">ROUND(MAX(IF(G84:G202=0,H84:H202)),2)</f>
        <v>0.99</v>
      </c>
      <c r="F35" s="40"/>
      <c r="G35" s="40"/>
      <c r="H35" s="40"/>
      <c r="I35" s="40"/>
      <c r="N35" s="1">
        <v>420</v>
      </c>
      <c r="O35" s="17"/>
      <c r="P35" s="70">
        <v>1</v>
      </c>
      <c r="Q35" s="43">
        <v>0.29166666666666669</v>
      </c>
      <c r="R35" s="70">
        <v>3</v>
      </c>
      <c r="S35" s="70">
        <v>9</v>
      </c>
      <c r="T35" s="70">
        <v>3</v>
      </c>
      <c r="U35" s="70">
        <v>9</v>
      </c>
      <c r="V35" s="130">
        <f t="shared" si="0"/>
        <v>7</v>
      </c>
      <c r="W35" s="54">
        <v>2</v>
      </c>
      <c r="X35" s="44">
        <v>0.29166666666666669</v>
      </c>
      <c r="Y35" s="70">
        <v>1</v>
      </c>
      <c r="Z35" s="70" t="s">
        <v>195</v>
      </c>
      <c r="AA35" s="70">
        <v>1</v>
      </c>
      <c r="AB35" s="70" t="s">
        <v>195</v>
      </c>
      <c r="AC35" s="130">
        <f t="shared" si="1"/>
        <v>2</v>
      </c>
      <c r="AD35" s="12"/>
      <c r="AE35" s="11"/>
      <c r="AF35" s="12"/>
      <c r="AG35" s="8"/>
      <c r="AH35" s="13"/>
      <c r="AI35" s="8"/>
      <c r="AJ35" s="13"/>
      <c r="AK35" s="8"/>
      <c r="AL35" s="8"/>
    </row>
    <row r="36" spans="1:38" ht="15.75" customHeight="1">
      <c r="A36" s="40"/>
      <c r="B36" s="190"/>
      <c r="C36" s="190"/>
      <c r="D36" s="190"/>
      <c r="E36" s="189"/>
      <c r="F36" s="40"/>
      <c r="G36" s="40"/>
      <c r="H36" s="40"/>
      <c r="I36" s="40"/>
      <c r="N36" s="1">
        <v>450</v>
      </c>
      <c r="P36" s="25">
        <v>1</v>
      </c>
      <c r="Q36" s="27">
        <v>0.3125</v>
      </c>
      <c r="R36" s="70">
        <v>4</v>
      </c>
      <c r="S36" s="70">
        <v>9</v>
      </c>
      <c r="T36" s="70">
        <v>4</v>
      </c>
      <c r="U36" s="70">
        <v>9</v>
      </c>
      <c r="V36" s="130">
        <f t="shared" si="0"/>
        <v>7</v>
      </c>
      <c r="W36" s="28">
        <v>2</v>
      </c>
      <c r="X36" s="21">
        <v>0.3125</v>
      </c>
      <c r="Y36" s="70">
        <v>1</v>
      </c>
      <c r="Z36" s="70" t="s">
        <v>195</v>
      </c>
      <c r="AA36" s="70">
        <v>1</v>
      </c>
      <c r="AB36" s="70" t="s">
        <v>195</v>
      </c>
      <c r="AC36" s="130">
        <f t="shared" si="1"/>
        <v>2</v>
      </c>
      <c r="AD36" s="8"/>
      <c r="AE36" s="8"/>
      <c r="AF36" s="8"/>
      <c r="AG36" s="8"/>
      <c r="AH36" s="9"/>
      <c r="AI36" s="8"/>
      <c r="AJ36" s="8"/>
      <c r="AK36" s="8"/>
      <c r="AL36" s="8"/>
    </row>
    <row r="37" spans="1:38" ht="15.75" customHeight="1">
      <c r="B37" s="190" t="s">
        <v>66</v>
      </c>
      <c r="C37" s="190"/>
      <c r="D37" s="190"/>
      <c r="E37" s="189">
        <f t="array" ref="E37">ROUND(MAX(IF(G84:G202=1,H84:H202)),2)</f>
        <v>1.43</v>
      </c>
      <c r="F37" s="40"/>
      <c r="G37" s="40"/>
      <c r="H37" s="40"/>
      <c r="I37" s="40"/>
      <c r="N37" s="1">
        <v>480</v>
      </c>
      <c r="P37" s="25">
        <v>1</v>
      </c>
      <c r="Q37" s="27">
        <v>0.33333333333333331</v>
      </c>
      <c r="R37" s="70">
        <v>3</v>
      </c>
      <c r="S37" s="70">
        <v>9</v>
      </c>
      <c r="T37" s="70">
        <v>3</v>
      </c>
      <c r="U37" s="70">
        <v>9</v>
      </c>
      <c r="V37" s="130">
        <f t="shared" si="0"/>
        <v>7</v>
      </c>
      <c r="W37" s="28">
        <v>2</v>
      </c>
      <c r="X37" s="21">
        <v>0.33333333333333331</v>
      </c>
      <c r="Y37" s="70">
        <v>1</v>
      </c>
      <c r="Z37" s="70" t="s">
        <v>195</v>
      </c>
      <c r="AA37" s="70">
        <v>1</v>
      </c>
      <c r="AB37" s="70" t="s">
        <v>195</v>
      </c>
      <c r="AC37" s="130">
        <f t="shared" si="1"/>
        <v>2</v>
      </c>
    </row>
    <row r="38" spans="1:38" ht="15.75" customHeight="1">
      <c r="A38" s="40"/>
      <c r="B38" s="190"/>
      <c r="C38" s="190"/>
      <c r="D38" s="190"/>
      <c r="E38" s="189"/>
      <c r="F38" s="41"/>
      <c r="G38" s="41"/>
      <c r="H38" s="41"/>
      <c r="I38" s="41"/>
      <c r="N38" s="1">
        <v>510</v>
      </c>
      <c r="P38" s="25">
        <v>1</v>
      </c>
      <c r="Q38" s="27">
        <v>0.35416666666666669</v>
      </c>
      <c r="R38" s="70">
        <v>4</v>
      </c>
      <c r="S38" s="70">
        <v>9</v>
      </c>
      <c r="T38" s="70">
        <v>4</v>
      </c>
      <c r="U38" s="70">
        <v>9</v>
      </c>
      <c r="V38" s="130">
        <f t="shared" si="0"/>
        <v>7</v>
      </c>
      <c r="W38" s="28">
        <v>2</v>
      </c>
      <c r="X38" s="21">
        <v>0.35416666666666669</v>
      </c>
      <c r="Y38" s="70">
        <v>1</v>
      </c>
      <c r="Z38" s="70" t="s">
        <v>195</v>
      </c>
      <c r="AA38" s="70">
        <v>1</v>
      </c>
      <c r="AB38" s="70" t="s">
        <v>195</v>
      </c>
      <c r="AC38" s="130">
        <f t="shared" si="1"/>
        <v>2</v>
      </c>
    </row>
    <row r="39" spans="1:38" ht="15.75" customHeight="1">
      <c r="A39" s="40"/>
      <c r="B39" s="188" t="s">
        <v>67</v>
      </c>
      <c r="C39" s="188"/>
      <c r="D39" s="188"/>
      <c r="E39" s="189">
        <f>SUM(E35:E38)</f>
        <v>2.42</v>
      </c>
      <c r="F39" s="40"/>
      <c r="G39" s="40"/>
      <c r="H39" s="40"/>
      <c r="I39" s="40"/>
      <c r="N39" s="1">
        <v>540</v>
      </c>
      <c r="P39" s="25">
        <v>1</v>
      </c>
      <c r="Q39" s="27">
        <v>0.375</v>
      </c>
      <c r="R39" s="70">
        <v>3</v>
      </c>
      <c r="S39" s="70">
        <v>9</v>
      </c>
      <c r="T39" s="70">
        <v>3</v>
      </c>
      <c r="U39" s="70">
        <v>9</v>
      </c>
      <c r="V39" s="130">
        <f t="shared" si="0"/>
        <v>4</v>
      </c>
      <c r="W39" s="28">
        <v>2</v>
      </c>
      <c r="X39" s="21">
        <v>0.375</v>
      </c>
      <c r="Y39" s="70">
        <v>1</v>
      </c>
      <c r="Z39" s="70" t="s">
        <v>195</v>
      </c>
      <c r="AA39" s="70">
        <v>1</v>
      </c>
      <c r="AB39" s="70" t="s">
        <v>195</v>
      </c>
      <c r="AC39" s="130">
        <f t="shared" si="1"/>
        <v>2</v>
      </c>
    </row>
    <row r="40" spans="1:38" ht="15.75" customHeight="1">
      <c r="A40" s="40"/>
      <c r="B40" s="188"/>
      <c r="C40" s="188"/>
      <c r="D40" s="188"/>
      <c r="E40" s="189"/>
      <c r="F40" s="40"/>
      <c r="G40" s="40"/>
      <c r="H40" s="40"/>
      <c r="I40" s="40"/>
      <c r="L40" s="8"/>
      <c r="N40" s="1">
        <v>570</v>
      </c>
      <c r="P40" s="25">
        <v>1</v>
      </c>
      <c r="Q40" s="27">
        <v>0.39583333333333331</v>
      </c>
      <c r="R40" s="70">
        <v>1</v>
      </c>
      <c r="S40" s="70" t="s">
        <v>198</v>
      </c>
      <c r="T40" s="70">
        <v>1</v>
      </c>
      <c r="U40" s="70" t="s">
        <v>198</v>
      </c>
      <c r="V40" s="130">
        <f t="shared" si="0"/>
        <v>3</v>
      </c>
      <c r="W40" s="28">
        <v>2</v>
      </c>
      <c r="X40" s="21">
        <v>0.39583333333333331</v>
      </c>
      <c r="Y40" s="70">
        <v>1</v>
      </c>
      <c r="Z40" s="70" t="s">
        <v>195</v>
      </c>
      <c r="AA40" s="70">
        <v>1</v>
      </c>
      <c r="AB40" s="70" t="s">
        <v>195</v>
      </c>
      <c r="AC40" s="130">
        <f t="shared" si="1"/>
        <v>2</v>
      </c>
    </row>
    <row r="41" spans="1:38" ht="15.75" customHeight="1">
      <c r="A41" s="40"/>
      <c r="B41" s="188"/>
      <c r="C41" s="188"/>
      <c r="D41" s="188"/>
      <c r="E41" s="191"/>
      <c r="F41" s="42"/>
      <c r="G41" s="42"/>
      <c r="H41" s="42"/>
      <c r="I41" s="42"/>
      <c r="N41" s="1">
        <v>600</v>
      </c>
      <c r="P41" s="25">
        <v>1</v>
      </c>
      <c r="Q41" s="27">
        <v>0.41666666666666669</v>
      </c>
      <c r="R41" s="70">
        <v>2</v>
      </c>
      <c r="S41" s="70" t="s">
        <v>198</v>
      </c>
      <c r="T41" s="70">
        <v>2</v>
      </c>
      <c r="U41" s="70" t="s">
        <v>198</v>
      </c>
      <c r="V41" s="130">
        <f t="shared" si="0"/>
        <v>3</v>
      </c>
      <c r="W41" s="28">
        <v>2</v>
      </c>
      <c r="X41" s="21">
        <v>0.41666666666666669</v>
      </c>
      <c r="Y41" s="70">
        <v>1</v>
      </c>
      <c r="Z41" s="70" t="s">
        <v>195</v>
      </c>
      <c r="AA41" s="70">
        <v>1</v>
      </c>
      <c r="AB41" s="70" t="s">
        <v>195</v>
      </c>
      <c r="AC41" s="130">
        <f t="shared" si="1"/>
        <v>2</v>
      </c>
    </row>
    <row r="42" spans="1:38" ht="15.75" customHeight="1">
      <c r="A42" s="40"/>
      <c r="B42" s="188"/>
      <c r="C42" s="188"/>
      <c r="D42" s="188"/>
      <c r="E42" s="191"/>
      <c r="F42" s="40"/>
      <c r="G42" s="40"/>
      <c r="H42" s="40"/>
      <c r="I42" s="40"/>
      <c r="N42" s="1">
        <v>630</v>
      </c>
      <c r="P42" s="25">
        <v>1</v>
      </c>
      <c r="Q42" s="27">
        <v>0.4375</v>
      </c>
      <c r="R42" s="70">
        <v>1</v>
      </c>
      <c r="S42" s="70" t="s">
        <v>198</v>
      </c>
      <c r="T42" s="70">
        <v>1</v>
      </c>
      <c r="U42" s="70" t="s">
        <v>198</v>
      </c>
      <c r="V42" s="130">
        <f t="shared" si="0"/>
        <v>3</v>
      </c>
      <c r="W42" s="28">
        <v>2</v>
      </c>
      <c r="X42" s="21">
        <v>0.4375</v>
      </c>
      <c r="Y42" s="70">
        <v>1</v>
      </c>
      <c r="Z42" s="70" t="s">
        <v>200</v>
      </c>
      <c r="AA42" s="70">
        <v>1</v>
      </c>
      <c r="AB42" s="70" t="s">
        <v>200</v>
      </c>
      <c r="AC42" s="130">
        <f t="shared" si="1"/>
        <v>3</v>
      </c>
    </row>
    <row r="43" spans="1:38" ht="15.75" customHeight="1">
      <c r="A43" s="40"/>
      <c r="B43" s="40"/>
      <c r="C43" s="40"/>
      <c r="D43" s="40"/>
      <c r="E43" s="40"/>
      <c r="F43" s="40"/>
      <c r="G43" s="40"/>
      <c r="H43" s="40"/>
      <c r="I43" s="40"/>
      <c r="N43" s="1">
        <v>660</v>
      </c>
      <c r="P43" s="25">
        <v>1</v>
      </c>
      <c r="Q43" s="27">
        <v>0.45833333333333298</v>
      </c>
      <c r="R43" s="70">
        <v>2</v>
      </c>
      <c r="S43" s="70" t="s">
        <v>198</v>
      </c>
      <c r="T43" s="70">
        <v>2</v>
      </c>
      <c r="U43" s="70" t="s">
        <v>198</v>
      </c>
      <c r="V43" s="130">
        <f t="shared" si="0"/>
        <v>3</v>
      </c>
      <c r="W43" s="28">
        <v>2</v>
      </c>
      <c r="X43" s="21">
        <v>0.45833333333333298</v>
      </c>
      <c r="Y43" s="70">
        <v>2</v>
      </c>
      <c r="Z43" s="70" t="s">
        <v>200</v>
      </c>
      <c r="AA43" s="70">
        <v>2</v>
      </c>
      <c r="AB43" s="70" t="s">
        <v>200</v>
      </c>
      <c r="AC43" s="130">
        <f t="shared" si="1"/>
        <v>4</v>
      </c>
    </row>
    <row r="44" spans="1:38" ht="15.75" customHeight="1">
      <c r="A44" s="40"/>
      <c r="B44" s="40"/>
      <c r="C44" s="40"/>
      <c r="D44" s="40"/>
      <c r="E44" s="40"/>
      <c r="F44" s="40"/>
      <c r="G44" s="40"/>
      <c r="H44" s="40"/>
      <c r="I44" s="40"/>
      <c r="N44" s="1">
        <v>690</v>
      </c>
      <c r="P44" s="25">
        <v>1</v>
      </c>
      <c r="Q44" s="27">
        <v>0.47916666666666702</v>
      </c>
      <c r="R44" s="70">
        <v>1</v>
      </c>
      <c r="S44" s="70" t="s">
        <v>201</v>
      </c>
      <c r="T44" s="70">
        <v>1</v>
      </c>
      <c r="U44" s="70" t="s">
        <v>201</v>
      </c>
      <c r="V44" s="130">
        <f t="shared" si="0"/>
        <v>3</v>
      </c>
      <c r="W44" s="28">
        <v>2</v>
      </c>
      <c r="X44" s="21">
        <v>0.47916666666666702</v>
      </c>
      <c r="Y44" s="70">
        <v>2</v>
      </c>
      <c r="Z44" s="70" t="s">
        <v>200</v>
      </c>
      <c r="AA44" s="70">
        <v>2</v>
      </c>
      <c r="AB44" s="70" t="s">
        <v>200</v>
      </c>
      <c r="AC44" s="130">
        <f t="shared" si="1"/>
        <v>3</v>
      </c>
    </row>
    <row r="45" spans="1:38" ht="15.75" customHeight="1">
      <c r="A45" s="40"/>
      <c r="B45" s="40"/>
      <c r="C45" s="40"/>
      <c r="D45" s="40"/>
      <c r="E45" s="40"/>
      <c r="F45" s="40"/>
      <c r="G45" s="40"/>
      <c r="H45" s="40"/>
      <c r="I45" s="40"/>
      <c r="N45" s="1">
        <v>720</v>
      </c>
      <c r="P45" s="25">
        <v>1</v>
      </c>
      <c r="Q45" s="27">
        <v>0.5</v>
      </c>
      <c r="R45" s="70">
        <v>2</v>
      </c>
      <c r="S45" s="70" t="s">
        <v>201</v>
      </c>
      <c r="T45" s="70">
        <v>2</v>
      </c>
      <c r="U45" s="70" t="s">
        <v>201</v>
      </c>
      <c r="V45" s="130">
        <f t="shared" si="0"/>
        <v>3</v>
      </c>
      <c r="W45" s="28">
        <v>2</v>
      </c>
      <c r="X45" s="21">
        <v>0.5</v>
      </c>
      <c r="Y45" s="70">
        <v>1</v>
      </c>
      <c r="Z45" s="70" t="s">
        <v>200</v>
      </c>
      <c r="AA45" s="70">
        <v>1</v>
      </c>
      <c r="AB45" s="70" t="s">
        <v>200</v>
      </c>
      <c r="AC45" s="130">
        <f t="shared" si="1"/>
        <v>3</v>
      </c>
    </row>
    <row r="46" spans="1:38" ht="15.75" customHeight="1">
      <c r="A46" s="40"/>
      <c r="B46" s="40"/>
      <c r="C46" s="40"/>
      <c r="D46" s="40"/>
      <c r="E46" s="40"/>
      <c r="F46" s="40"/>
      <c r="G46" s="40"/>
      <c r="H46" s="40"/>
      <c r="I46" s="40"/>
      <c r="N46" s="1">
        <v>750</v>
      </c>
      <c r="P46" s="25">
        <v>1</v>
      </c>
      <c r="Q46" s="27">
        <v>0.52083333333333337</v>
      </c>
      <c r="R46" s="70">
        <v>1</v>
      </c>
      <c r="S46" s="70" t="s">
        <v>201</v>
      </c>
      <c r="T46" s="70">
        <v>1</v>
      </c>
      <c r="U46" s="70" t="s">
        <v>201</v>
      </c>
      <c r="V46" s="130">
        <f t="shared" si="0"/>
        <v>2</v>
      </c>
      <c r="W46" s="28">
        <v>2</v>
      </c>
      <c r="X46" s="21">
        <v>0.52083333333333337</v>
      </c>
      <c r="Y46" s="70">
        <v>2</v>
      </c>
      <c r="Z46" s="70" t="s">
        <v>200</v>
      </c>
      <c r="AA46" s="70">
        <v>2</v>
      </c>
      <c r="AB46" s="70" t="s">
        <v>200</v>
      </c>
      <c r="AC46" s="130">
        <f t="shared" si="1"/>
        <v>4</v>
      </c>
    </row>
    <row r="47" spans="1:38" ht="15.75" customHeight="1">
      <c r="A47" s="40"/>
      <c r="B47" s="40"/>
      <c r="C47" s="40"/>
      <c r="D47" s="40"/>
      <c r="E47" s="40"/>
      <c r="F47" s="40"/>
      <c r="G47" s="40"/>
      <c r="H47" s="40"/>
      <c r="I47" s="40"/>
      <c r="N47" s="1">
        <v>780</v>
      </c>
      <c r="P47" s="25">
        <v>1</v>
      </c>
      <c r="Q47" s="27">
        <v>0.54166666666666663</v>
      </c>
      <c r="R47" s="70">
        <v>1</v>
      </c>
      <c r="S47" s="70" t="s">
        <v>201</v>
      </c>
      <c r="T47" s="70">
        <v>1</v>
      </c>
      <c r="U47" s="70" t="s">
        <v>201</v>
      </c>
      <c r="V47" s="130">
        <f t="shared" si="0"/>
        <v>3</v>
      </c>
      <c r="W47" s="28">
        <v>2</v>
      </c>
      <c r="X47" s="21">
        <v>0.54166666666666663</v>
      </c>
      <c r="Y47" s="70">
        <v>2</v>
      </c>
      <c r="Z47" s="70" t="s">
        <v>200</v>
      </c>
      <c r="AA47" s="70">
        <v>2</v>
      </c>
      <c r="AB47" s="70" t="s">
        <v>200</v>
      </c>
      <c r="AC47" s="130">
        <f t="shared" si="1"/>
        <v>4</v>
      </c>
    </row>
    <row r="48" spans="1:38" ht="15.75" customHeight="1">
      <c r="A48" s="40"/>
      <c r="B48" s="40"/>
      <c r="C48" s="40"/>
      <c r="D48" s="40"/>
      <c r="E48" s="40"/>
      <c r="F48" s="40"/>
      <c r="G48" s="40"/>
      <c r="H48" s="40"/>
      <c r="I48" s="40"/>
      <c r="N48" s="1">
        <v>810</v>
      </c>
      <c r="P48" s="25">
        <v>1</v>
      </c>
      <c r="Q48" s="27">
        <v>0.5625</v>
      </c>
      <c r="R48" s="70">
        <v>2</v>
      </c>
      <c r="S48" s="70" t="s">
        <v>201</v>
      </c>
      <c r="T48" s="70">
        <v>2</v>
      </c>
      <c r="U48" s="70" t="s">
        <v>201</v>
      </c>
      <c r="V48" s="130">
        <f t="shared" si="0"/>
        <v>3</v>
      </c>
      <c r="W48" s="28">
        <v>2</v>
      </c>
      <c r="X48" s="21">
        <v>0.5625</v>
      </c>
      <c r="Y48" s="70">
        <v>2</v>
      </c>
      <c r="Z48" s="70" t="s">
        <v>197</v>
      </c>
      <c r="AA48" s="70">
        <v>2</v>
      </c>
      <c r="AB48" s="70" t="s">
        <v>197</v>
      </c>
      <c r="AC48" s="130">
        <f t="shared" si="1"/>
        <v>4</v>
      </c>
    </row>
    <row r="49" spans="1:34" ht="15.75" customHeight="1">
      <c r="A49" s="40"/>
      <c r="B49" s="40"/>
      <c r="C49" s="40"/>
      <c r="D49" s="40"/>
      <c r="E49" s="40"/>
      <c r="F49" s="40"/>
      <c r="G49" s="40"/>
      <c r="H49" s="40"/>
      <c r="I49" s="40"/>
      <c r="N49" s="1">
        <v>840</v>
      </c>
      <c r="P49" s="25">
        <v>1</v>
      </c>
      <c r="Q49" s="27">
        <v>0.58333333333333337</v>
      </c>
      <c r="R49" s="70">
        <v>1</v>
      </c>
      <c r="S49" s="70" t="s">
        <v>201</v>
      </c>
      <c r="T49" s="70">
        <v>1</v>
      </c>
      <c r="U49" s="70" t="s">
        <v>201</v>
      </c>
      <c r="V49" s="130">
        <f t="shared" si="0"/>
        <v>2</v>
      </c>
      <c r="W49" s="28">
        <v>2</v>
      </c>
      <c r="X49" s="21">
        <v>0.58333333333333337</v>
      </c>
      <c r="Y49" s="70">
        <v>2</v>
      </c>
      <c r="Z49" s="70" t="s">
        <v>197</v>
      </c>
      <c r="AA49" s="70">
        <v>2</v>
      </c>
      <c r="AB49" s="70" t="s">
        <v>197</v>
      </c>
      <c r="AC49" s="130">
        <f t="shared" si="1"/>
        <v>4</v>
      </c>
      <c r="AH49" s="1"/>
    </row>
    <row r="50" spans="1:34" ht="15.75" customHeight="1">
      <c r="A50" s="40"/>
      <c r="B50" s="40"/>
      <c r="C50" s="40"/>
      <c r="D50" s="40"/>
      <c r="E50" s="40"/>
      <c r="F50" s="40"/>
      <c r="G50" s="40"/>
      <c r="H50" s="40"/>
      <c r="I50" s="40"/>
      <c r="N50" s="1">
        <v>870</v>
      </c>
      <c r="P50" s="25">
        <v>1</v>
      </c>
      <c r="Q50" s="27">
        <v>0.60416666666666663</v>
      </c>
      <c r="R50" s="70">
        <v>1</v>
      </c>
      <c r="S50" s="70" t="s">
        <v>201</v>
      </c>
      <c r="T50" s="70">
        <v>1</v>
      </c>
      <c r="U50" s="70" t="s">
        <v>201</v>
      </c>
      <c r="V50" s="130">
        <f t="shared" si="0"/>
        <v>3</v>
      </c>
      <c r="W50" s="28">
        <v>2</v>
      </c>
      <c r="X50" s="21">
        <v>0.60416666666666663</v>
      </c>
      <c r="Y50" s="70">
        <v>2</v>
      </c>
      <c r="Z50" s="70" t="s">
        <v>197</v>
      </c>
      <c r="AA50" s="70">
        <v>2</v>
      </c>
      <c r="AB50" s="70" t="s">
        <v>197</v>
      </c>
      <c r="AC50" s="130">
        <f t="shared" si="1"/>
        <v>4</v>
      </c>
      <c r="AH50" s="1"/>
    </row>
    <row r="51" spans="1:34" ht="15.75" customHeight="1">
      <c r="A51" s="40"/>
      <c r="B51" s="40"/>
      <c r="C51" s="40"/>
      <c r="D51" s="40"/>
      <c r="E51" s="40"/>
      <c r="F51" s="40"/>
      <c r="G51" s="40"/>
      <c r="H51" s="40"/>
      <c r="I51" s="40"/>
      <c r="N51" s="1">
        <v>900</v>
      </c>
      <c r="P51" s="25">
        <v>1</v>
      </c>
      <c r="Q51" s="27">
        <v>0.625</v>
      </c>
      <c r="R51" s="70">
        <v>2</v>
      </c>
      <c r="S51" s="70" t="s">
        <v>201</v>
      </c>
      <c r="T51" s="70">
        <v>2</v>
      </c>
      <c r="U51" s="70" t="s">
        <v>201</v>
      </c>
      <c r="V51" s="130">
        <f t="shared" si="0"/>
        <v>3</v>
      </c>
      <c r="W51" s="28">
        <v>2</v>
      </c>
      <c r="X51" s="21">
        <v>0.625</v>
      </c>
      <c r="Y51" s="70">
        <v>2</v>
      </c>
      <c r="Z51" s="70" t="s">
        <v>197</v>
      </c>
      <c r="AA51" s="70">
        <v>2</v>
      </c>
      <c r="AB51" s="70" t="s">
        <v>197</v>
      </c>
      <c r="AC51" s="130">
        <f t="shared" si="1"/>
        <v>4</v>
      </c>
      <c r="AH51" s="1"/>
    </row>
    <row r="52" spans="1:34" ht="15.75" customHeight="1">
      <c r="A52" s="40"/>
      <c r="B52" s="40"/>
      <c r="C52" s="40"/>
      <c r="D52" s="40"/>
      <c r="E52" s="40"/>
      <c r="F52" s="40"/>
      <c r="G52" s="40"/>
      <c r="H52" s="40"/>
      <c r="I52" s="40"/>
      <c r="N52" s="1">
        <v>930</v>
      </c>
      <c r="P52" s="25">
        <v>1</v>
      </c>
      <c r="Q52" s="27">
        <v>0.64583333333333337</v>
      </c>
      <c r="R52" s="70">
        <v>1</v>
      </c>
      <c r="S52" s="70" t="s">
        <v>201</v>
      </c>
      <c r="T52" s="70">
        <v>1</v>
      </c>
      <c r="U52" s="70" t="s">
        <v>201</v>
      </c>
      <c r="V52" s="130">
        <f t="shared" si="0"/>
        <v>3</v>
      </c>
      <c r="W52" s="28">
        <v>2</v>
      </c>
      <c r="X52" s="21">
        <v>0.64583333333333337</v>
      </c>
      <c r="Y52" s="70">
        <v>2</v>
      </c>
      <c r="Z52" s="70" t="s">
        <v>197</v>
      </c>
      <c r="AA52" s="70">
        <v>2</v>
      </c>
      <c r="AB52" s="70" t="s">
        <v>197</v>
      </c>
      <c r="AC52" s="130">
        <f t="shared" si="1"/>
        <v>4</v>
      </c>
      <c r="AH52" s="1"/>
    </row>
    <row r="53" spans="1:34" ht="15.75" customHeight="1">
      <c r="A53" s="40"/>
      <c r="B53" s="40"/>
      <c r="C53" s="40"/>
      <c r="D53" s="40"/>
      <c r="E53" s="40"/>
      <c r="F53" s="40"/>
      <c r="G53" s="40"/>
      <c r="H53" s="40"/>
      <c r="I53" s="40"/>
      <c r="N53" s="1">
        <v>960</v>
      </c>
      <c r="P53" s="25">
        <v>1</v>
      </c>
      <c r="Q53" s="27">
        <v>0.66666666666666663</v>
      </c>
      <c r="R53" s="70">
        <v>2</v>
      </c>
      <c r="S53" s="70" t="s">
        <v>199</v>
      </c>
      <c r="T53" s="70">
        <v>2</v>
      </c>
      <c r="U53" s="70" t="s">
        <v>199</v>
      </c>
      <c r="V53" s="130">
        <f t="shared" si="0"/>
        <v>5</v>
      </c>
      <c r="W53" s="28">
        <v>2</v>
      </c>
      <c r="X53" s="21">
        <v>0.66666666666666663</v>
      </c>
      <c r="Y53" s="70">
        <v>2</v>
      </c>
      <c r="Z53" s="70" t="s">
        <v>197</v>
      </c>
      <c r="AA53" s="70">
        <v>2</v>
      </c>
      <c r="AB53" s="70" t="s">
        <v>197</v>
      </c>
      <c r="AC53" s="130">
        <f t="shared" si="1"/>
        <v>4</v>
      </c>
      <c r="AH53" s="1"/>
    </row>
    <row r="54" spans="1:34" ht="15.75" customHeight="1">
      <c r="A54" s="40"/>
      <c r="B54" s="40"/>
      <c r="C54" s="40"/>
      <c r="D54" s="40"/>
      <c r="E54" s="40"/>
      <c r="F54" s="40"/>
      <c r="G54" s="40"/>
      <c r="H54" s="40"/>
      <c r="I54" s="40"/>
      <c r="N54" s="1">
        <v>990</v>
      </c>
      <c r="P54" s="25">
        <v>1</v>
      </c>
      <c r="Q54" s="27">
        <v>0.6875</v>
      </c>
      <c r="R54" s="70">
        <v>3</v>
      </c>
      <c r="S54" s="70" t="s">
        <v>199</v>
      </c>
      <c r="T54" s="70">
        <v>3</v>
      </c>
      <c r="U54" s="70" t="s">
        <v>199</v>
      </c>
      <c r="V54" s="130">
        <f t="shared" si="0"/>
        <v>5</v>
      </c>
      <c r="W54" s="28">
        <v>2</v>
      </c>
      <c r="X54" s="21">
        <v>0.6875</v>
      </c>
      <c r="Y54" s="70">
        <v>2</v>
      </c>
      <c r="Z54" s="70" t="s">
        <v>197</v>
      </c>
      <c r="AA54" s="70">
        <v>2</v>
      </c>
      <c r="AB54" s="70" t="s">
        <v>197</v>
      </c>
      <c r="AC54" s="130">
        <f t="shared" si="1"/>
        <v>4</v>
      </c>
      <c r="AH54" s="1"/>
    </row>
    <row r="55" spans="1:34" ht="15.75" customHeight="1">
      <c r="A55" s="40"/>
      <c r="B55" s="40"/>
      <c r="C55" s="40"/>
      <c r="D55" s="40"/>
      <c r="E55" s="40"/>
      <c r="F55" s="40"/>
      <c r="G55" s="40"/>
      <c r="H55" s="40"/>
      <c r="I55" s="40"/>
      <c r="N55" s="1">
        <v>1020</v>
      </c>
      <c r="P55" s="25">
        <v>1</v>
      </c>
      <c r="Q55" s="27">
        <v>0.70833333333333337</v>
      </c>
      <c r="R55" s="70">
        <v>2</v>
      </c>
      <c r="S55" s="70" t="s">
        <v>199</v>
      </c>
      <c r="T55" s="70">
        <v>2</v>
      </c>
      <c r="U55" s="70" t="s">
        <v>199</v>
      </c>
      <c r="V55" s="130">
        <f t="shared" si="0"/>
        <v>5</v>
      </c>
      <c r="W55" s="28">
        <v>2</v>
      </c>
      <c r="X55" s="21">
        <v>0.70833333333333337</v>
      </c>
      <c r="Y55" s="70">
        <v>2</v>
      </c>
      <c r="Z55" s="70" t="s">
        <v>197</v>
      </c>
      <c r="AA55" s="70">
        <v>2</v>
      </c>
      <c r="AB55" s="70" t="s">
        <v>197</v>
      </c>
      <c r="AC55" s="130">
        <f t="shared" si="1"/>
        <v>4</v>
      </c>
      <c r="AH55" s="1"/>
    </row>
    <row r="56" spans="1:34" ht="15.75" customHeight="1">
      <c r="A56" s="40"/>
      <c r="B56" s="40"/>
      <c r="C56" s="40"/>
      <c r="D56" s="40"/>
      <c r="E56" s="40"/>
      <c r="F56" s="40"/>
      <c r="G56" s="40"/>
      <c r="H56" s="40"/>
      <c r="I56" s="40"/>
      <c r="N56" s="1">
        <v>1050</v>
      </c>
      <c r="P56" s="25">
        <v>1</v>
      </c>
      <c r="Q56" s="27">
        <v>0.72916666666666663</v>
      </c>
      <c r="R56" s="70">
        <v>3</v>
      </c>
      <c r="S56" s="70" t="s">
        <v>199</v>
      </c>
      <c r="T56" s="70">
        <v>3</v>
      </c>
      <c r="U56" s="70" t="s">
        <v>199</v>
      </c>
      <c r="V56" s="130">
        <f t="shared" si="0"/>
        <v>5</v>
      </c>
      <c r="W56" s="28">
        <v>2</v>
      </c>
      <c r="X56" s="21">
        <v>0.72916666666666663</v>
      </c>
      <c r="Y56" s="70">
        <v>2</v>
      </c>
      <c r="Z56" s="70" t="s">
        <v>197</v>
      </c>
      <c r="AA56" s="70">
        <v>2</v>
      </c>
      <c r="AB56" s="70" t="s">
        <v>197</v>
      </c>
      <c r="AC56" s="130">
        <f t="shared" si="1"/>
        <v>4</v>
      </c>
      <c r="AH56" s="1"/>
    </row>
    <row r="57" spans="1:34" ht="15.75" customHeight="1">
      <c r="A57" s="40"/>
      <c r="B57" s="40"/>
      <c r="C57" s="40"/>
      <c r="D57" s="40"/>
      <c r="E57" s="40"/>
      <c r="F57" s="40"/>
      <c r="G57" s="40"/>
      <c r="H57" s="40"/>
      <c r="I57" s="40"/>
      <c r="N57" s="1">
        <v>1080</v>
      </c>
      <c r="P57" s="25">
        <v>1</v>
      </c>
      <c r="Q57" s="27">
        <v>0.75</v>
      </c>
      <c r="R57" s="70">
        <v>2</v>
      </c>
      <c r="S57" s="70" t="s">
        <v>197</v>
      </c>
      <c r="T57" s="70">
        <v>2</v>
      </c>
      <c r="U57" s="70" t="s">
        <v>197</v>
      </c>
      <c r="V57" s="130">
        <f t="shared" si="0"/>
        <v>4</v>
      </c>
      <c r="W57" s="28">
        <v>2</v>
      </c>
      <c r="X57" s="21">
        <v>0.75</v>
      </c>
      <c r="Y57" s="70">
        <v>2</v>
      </c>
      <c r="Z57" s="70" t="s">
        <v>197</v>
      </c>
      <c r="AA57" s="70">
        <v>2</v>
      </c>
      <c r="AB57" s="70" t="s">
        <v>197</v>
      </c>
      <c r="AC57" s="130">
        <f t="shared" si="1"/>
        <v>4</v>
      </c>
      <c r="AH57" s="1"/>
    </row>
    <row r="58" spans="1:34" ht="15.75" customHeight="1">
      <c r="A58" s="40"/>
      <c r="B58" s="40"/>
      <c r="C58" s="40"/>
      <c r="D58" s="40"/>
      <c r="E58" s="40"/>
      <c r="F58" s="40"/>
      <c r="G58" s="40"/>
      <c r="H58" s="40"/>
      <c r="I58" s="40"/>
      <c r="N58" s="1">
        <v>1110</v>
      </c>
      <c r="P58" s="25">
        <v>1</v>
      </c>
      <c r="Q58" s="27">
        <v>0.77083333333333337</v>
      </c>
      <c r="R58" s="70">
        <v>2</v>
      </c>
      <c r="S58" s="70" t="s">
        <v>197</v>
      </c>
      <c r="T58" s="70">
        <v>2</v>
      </c>
      <c r="U58" s="70" t="s">
        <v>197</v>
      </c>
      <c r="V58" s="130">
        <f t="shared" si="0"/>
        <v>4</v>
      </c>
      <c r="W58" s="28">
        <v>2</v>
      </c>
      <c r="X58" s="21">
        <v>0.77083333333333337</v>
      </c>
      <c r="Y58" s="70">
        <v>2</v>
      </c>
      <c r="Z58" s="70" t="s">
        <v>197</v>
      </c>
      <c r="AA58" s="70">
        <v>2</v>
      </c>
      <c r="AB58" s="70" t="s">
        <v>197</v>
      </c>
      <c r="AC58" s="130">
        <f t="shared" si="1"/>
        <v>4</v>
      </c>
      <c r="AH58" s="1"/>
    </row>
    <row r="59" spans="1:34" ht="15.75" customHeight="1">
      <c r="A59" s="40"/>
      <c r="B59" s="40"/>
      <c r="C59" s="40"/>
      <c r="D59" s="40"/>
      <c r="E59" s="40"/>
      <c r="F59" s="40"/>
      <c r="G59" s="40"/>
      <c r="H59" s="40"/>
      <c r="I59" s="40"/>
      <c r="N59" s="1">
        <v>1140</v>
      </c>
      <c r="P59" s="25">
        <v>1</v>
      </c>
      <c r="Q59" s="27">
        <v>0.79166666666666663</v>
      </c>
      <c r="R59" s="70">
        <v>2</v>
      </c>
      <c r="S59" s="70" t="s">
        <v>197</v>
      </c>
      <c r="T59" s="70">
        <v>2</v>
      </c>
      <c r="U59" s="70" t="s">
        <v>197</v>
      </c>
      <c r="V59" s="130">
        <f t="shared" si="0"/>
        <v>4</v>
      </c>
      <c r="W59" s="28">
        <v>2</v>
      </c>
      <c r="X59" s="21">
        <v>0.79166666666666663</v>
      </c>
      <c r="Y59" s="70">
        <v>2</v>
      </c>
      <c r="Z59" s="70" t="s">
        <v>197</v>
      </c>
      <c r="AA59" s="70">
        <v>2</v>
      </c>
      <c r="AB59" s="70" t="s">
        <v>197</v>
      </c>
      <c r="AC59" s="130">
        <f t="shared" si="1"/>
        <v>3</v>
      </c>
      <c r="AH59" s="1"/>
    </row>
    <row r="60" spans="1:34" ht="15.75" customHeight="1">
      <c r="A60" s="40"/>
      <c r="B60" s="40"/>
      <c r="C60" s="40"/>
      <c r="D60" s="40"/>
      <c r="E60" s="41"/>
      <c r="F60" s="41"/>
      <c r="G60" s="41"/>
      <c r="H60" s="41"/>
      <c r="I60" s="41"/>
      <c r="N60" s="1">
        <v>1170</v>
      </c>
      <c r="P60" s="25">
        <v>1</v>
      </c>
      <c r="Q60" s="27">
        <v>0.8125</v>
      </c>
      <c r="R60" s="70">
        <v>2</v>
      </c>
      <c r="S60" s="70" t="s">
        <v>197</v>
      </c>
      <c r="T60" s="70">
        <v>2</v>
      </c>
      <c r="U60" s="70" t="s">
        <v>197</v>
      </c>
      <c r="V60" s="130">
        <f t="shared" si="0"/>
        <v>4</v>
      </c>
      <c r="W60" s="28">
        <v>2</v>
      </c>
      <c r="X60" s="21">
        <v>0.8125</v>
      </c>
      <c r="Y60" s="70">
        <v>1</v>
      </c>
      <c r="Z60" s="70" t="s">
        <v>200</v>
      </c>
      <c r="AA60" s="70">
        <v>1</v>
      </c>
      <c r="AB60" s="70" t="s">
        <v>200</v>
      </c>
      <c r="AC60" s="130">
        <f t="shared" si="1"/>
        <v>3</v>
      </c>
      <c r="AH60" s="1"/>
    </row>
    <row r="61" spans="1:34" ht="15.75" customHeight="1">
      <c r="A61" s="40"/>
      <c r="B61" s="40"/>
      <c r="C61" s="40"/>
      <c r="D61" s="40"/>
      <c r="E61" s="40"/>
      <c r="F61" s="40"/>
      <c r="G61" s="40"/>
      <c r="H61" s="40"/>
      <c r="I61" s="40"/>
      <c r="N61" s="1">
        <v>1200</v>
      </c>
      <c r="P61" s="25">
        <v>1</v>
      </c>
      <c r="Q61" s="27">
        <v>0.83333333333333337</v>
      </c>
      <c r="R61" s="70">
        <v>2</v>
      </c>
      <c r="S61" s="70" t="s">
        <v>197</v>
      </c>
      <c r="T61" s="70">
        <v>2</v>
      </c>
      <c r="U61" s="70" t="s">
        <v>197</v>
      </c>
      <c r="V61" s="130">
        <f t="shared" si="0"/>
        <v>4</v>
      </c>
      <c r="W61" s="28">
        <v>2</v>
      </c>
      <c r="X61" s="21">
        <v>0.83333333333333337</v>
      </c>
      <c r="Y61" s="70">
        <v>2</v>
      </c>
      <c r="Z61" s="70" t="s">
        <v>200</v>
      </c>
      <c r="AA61" s="70">
        <v>2</v>
      </c>
      <c r="AB61" s="70" t="s">
        <v>200</v>
      </c>
      <c r="AC61" s="130">
        <f t="shared" si="1"/>
        <v>4</v>
      </c>
      <c r="AH61" s="1"/>
    </row>
    <row r="62" spans="1:34" ht="15.75" customHeight="1">
      <c r="A62" s="40"/>
      <c r="B62" s="40"/>
      <c r="C62" s="40"/>
      <c r="D62" s="42"/>
      <c r="E62" s="42"/>
      <c r="F62" s="42"/>
      <c r="G62" s="42"/>
      <c r="H62" s="42"/>
      <c r="I62" s="42"/>
      <c r="N62" s="1">
        <v>1230</v>
      </c>
      <c r="P62" s="25">
        <v>1</v>
      </c>
      <c r="Q62" s="27">
        <v>0.85416666666666663</v>
      </c>
      <c r="R62" s="70">
        <v>2</v>
      </c>
      <c r="S62" s="70" t="s">
        <v>197</v>
      </c>
      <c r="T62" s="70">
        <v>2</v>
      </c>
      <c r="U62" s="70" t="s">
        <v>197</v>
      </c>
      <c r="V62" s="130">
        <f t="shared" si="0"/>
        <v>4</v>
      </c>
      <c r="W62" s="28">
        <v>2</v>
      </c>
      <c r="X62" s="21">
        <v>0.85416666666666663</v>
      </c>
      <c r="Y62" s="70">
        <v>2</v>
      </c>
      <c r="Z62" s="70" t="s">
        <v>200</v>
      </c>
      <c r="AA62" s="70">
        <v>2</v>
      </c>
      <c r="AB62" s="70" t="s">
        <v>200</v>
      </c>
      <c r="AC62" s="130">
        <f t="shared" si="1"/>
        <v>3</v>
      </c>
      <c r="AH62" s="1"/>
    </row>
    <row r="63" spans="1:34" ht="15.75" customHeight="1">
      <c r="A63" s="40"/>
      <c r="B63" s="40"/>
      <c r="C63" s="40"/>
      <c r="D63" s="41"/>
      <c r="E63" s="41"/>
      <c r="F63" s="41"/>
      <c r="G63" s="41"/>
      <c r="H63" s="41"/>
      <c r="I63" s="41"/>
      <c r="N63" s="1">
        <v>1260</v>
      </c>
      <c r="P63" s="25">
        <v>1</v>
      </c>
      <c r="Q63" s="27">
        <v>0.875</v>
      </c>
      <c r="R63" s="70">
        <v>2</v>
      </c>
      <c r="S63" s="70" t="s">
        <v>197</v>
      </c>
      <c r="T63" s="70">
        <v>2</v>
      </c>
      <c r="U63" s="70" t="s">
        <v>197</v>
      </c>
      <c r="V63" s="130">
        <f t="shared" si="0"/>
        <v>4</v>
      </c>
      <c r="W63" s="28">
        <v>2</v>
      </c>
      <c r="X63" s="21">
        <v>0.875</v>
      </c>
      <c r="Y63" s="70">
        <v>1</v>
      </c>
      <c r="Z63" s="70" t="s">
        <v>200</v>
      </c>
      <c r="AA63" s="70">
        <v>1</v>
      </c>
      <c r="AB63" s="70" t="s">
        <v>200</v>
      </c>
      <c r="AC63" s="130">
        <f t="shared" si="1"/>
        <v>3</v>
      </c>
      <c r="AH63" s="1"/>
    </row>
    <row r="64" spans="1:34" ht="15.75" customHeight="1">
      <c r="A64" s="40"/>
      <c r="B64" s="40"/>
      <c r="C64" s="40"/>
      <c r="D64" s="41"/>
      <c r="E64" s="41"/>
      <c r="F64" s="41"/>
      <c r="G64" s="41"/>
      <c r="H64" s="41"/>
      <c r="I64" s="41"/>
      <c r="N64" s="1">
        <v>1290</v>
      </c>
      <c r="P64" s="25">
        <v>1</v>
      </c>
      <c r="Q64" s="27">
        <v>0.89583333333333304</v>
      </c>
      <c r="R64" s="70">
        <v>2</v>
      </c>
      <c r="S64" s="70" t="s">
        <v>197</v>
      </c>
      <c r="T64" s="70">
        <v>2</v>
      </c>
      <c r="U64" s="70" t="s">
        <v>197</v>
      </c>
      <c r="V64" s="130">
        <f t="shared" si="0"/>
        <v>4</v>
      </c>
      <c r="W64" s="28">
        <v>2</v>
      </c>
      <c r="X64" s="21">
        <v>0.89583333333333304</v>
      </c>
      <c r="Y64" s="70">
        <v>2</v>
      </c>
      <c r="Z64" s="70" t="s">
        <v>200</v>
      </c>
      <c r="AA64" s="70">
        <v>2</v>
      </c>
      <c r="AB64" s="70" t="s">
        <v>200</v>
      </c>
      <c r="AC64" s="130">
        <f t="shared" si="1"/>
        <v>4</v>
      </c>
      <c r="AH64" s="1"/>
    </row>
    <row r="65" spans="1:34" ht="15.75" customHeight="1">
      <c r="A65" s="40"/>
      <c r="B65" s="40"/>
      <c r="C65" s="40"/>
      <c r="D65" s="40"/>
      <c r="E65" s="40"/>
      <c r="F65" s="40"/>
      <c r="G65" s="40"/>
      <c r="H65" s="40"/>
      <c r="I65" s="40"/>
      <c r="N65" s="1">
        <v>1320</v>
      </c>
      <c r="P65" s="25">
        <v>1</v>
      </c>
      <c r="Q65" s="27">
        <v>0.91666666666666663</v>
      </c>
      <c r="R65" s="70">
        <v>2</v>
      </c>
      <c r="S65" s="70" t="s">
        <v>197</v>
      </c>
      <c r="T65" s="70">
        <v>2</v>
      </c>
      <c r="U65" s="70" t="s">
        <v>197</v>
      </c>
      <c r="V65" s="130">
        <f t="shared" si="0"/>
        <v>4</v>
      </c>
      <c r="W65" s="28">
        <v>2</v>
      </c>
      <c r="X65" s="21">
        <v>0.91666666666666663</v>
      </c>
      <c r="Y65" s="70">
        <v>2</v>
      </c>
      <c r="Z65" s="70" t="s">
        <v>200</v>
      </c>
      <c r="AA65" s="70">
        <v>2</v>
      </c>
      <c r="AB65" s="70" t="s">
        <v>200</v>
      </c>
      <c r="AC65" s="130">
        <f t="shared" si="1"/>
        <v>3</v>
      </c>
      <c r="AH65" s="1"/>
    </row>
    <row r="66" spans="1:34" ht="15.75" customHeight="1">
      <c r="A66" s="40"/>
      <c r="B66" s="40"/>
      <c r="C66" s="40"/>
      <c r="D66" s="40"/>
      <c r="E66" s="40"/>
      <c r="F66" s="40"/>
      <c r="G66" s="40"/>
      <c r="H66" s="40"/>
      <c r="I66" s="40"/>
      <c r="N66" s="1">
        <v>1350</v>
      </c>
      <c r="P66" s="25">
        <v>1</v>
      </c>
      <c r="Q66" s="27">
        <v>0.9375</v>
      </c>
      <c r="R66" s="70">
        <v>2</v>
      </c>
      <c r="S66" s="70" t="s">
        <v>197</v>
      </c>
      <c r="T66" s="70">
        <v>2</v>
      </c>
      <c r="U66" s="70" t="s">
        <v>197</v>
      </c>
      <c r="V66" s="130">
        <f t="shared" si="0"/>
        <v>2</v>
      </c>
      <c r="W66" s="28">
        <v>2</v>
      </c>
      <c r="X66" s="21">
        <v>0.9375</v>
      </c>
      <c r="Y66" s="70">
        <v>1</v>
      </c>
      <c r="Z66" s="70" t="s">
        <v>200</v>
      </c>
      <c r="AA66" s="70">
        <v>1</v>
      </c>
      <c r="AB66" s="70" t="s">
        <v>200</v>
      </c>
      <c r="AC66" s="130">
        <f t="shared" si="1"/>
        <v>1</v>
      </c>
      <c r="AH66" s="1"/>
    </row>
    <row r="67" spans="1:34" ht="15.75" customHeight="1">
      <c r="A67" s="40"/>
      <c r="B67" s="40"/>
      <c r="C67" s="40"/>
      <c r="D67" s="40"/>
      <c r="E67" s="40"/>
      <c r="F67" s="40"/>
      <c r="G67" s="40"/>
      <c r="H67" s="40"/>
      <c r="I67" s="40"/>
      <c r="N67" s="1">
        <v>1380</v>
      </c>
      <c r="P67" s="25">
        <v>1</v>
      </c>
      <c r="Q67" s="27">
        <v>0.95833333333333337</v>
      </c>
      <c r="R67" s="70">
        <v>0</v>
      </c>
      <c r="S67" s="70" t="s">
        <v>194</v>
      </c>
      <c r="T67" s="70">
        <v>0</v>
      </c>
      <c r="U67" s="70" t="s">
        <v>194</v>
      </c>
      <c r="V67" s="130">
        <f t="shared" si="0"/>
        <v>0</v>
      </c>
      <c r="W67" s="28">
        <v>2</v>
      </c>
      <c r="X67" s="21">
        <v>0.95833333333333337</v>
      </c>
      <c r="Y67" s="70">
        <v>0</v>
      </c>
      <c r="Z67" s="70" t="s">
        <v>194</v>
      </c>
      <c r="AA67" s="70">
        <v>0</v>
      </c>
      <c r="AB67" s="70" t="s">
        <v>194</v>
      </c>
      <c r="AC67" s="130">
        <f t="shared" si="1"/>
        <v>0</v>
      </c>
      <c r="AH67" s="1"/>
    </row>
    <row r="68" spans="1:34" ht="15.75" customHeight="1">
      <c r="A68" s="40"/>
      <c r="B68" s="40"/>
      <c r="C68" s="40"/>
      <c r="D68" s="40"/>
      <c r="E68" s="40"/>
      <c r="F68" s="40"/>
      <c r="G68" s="40"/>
      <c r="H68" s="40"/>
      <c r="I68" s="40"/>
      <c r="N68" s="1">
        <v>1410</v>
      </c>
      <c r="P68" s="25">
        <v>1</v>
      </c>
      <c r="Q68" s="27">
        <v>0.97916666666666663</v>
      </c>
      <c r="R68" s="70">
        <v>0</v>
      </c>
      <c r="S68" s="70" t="s">
        <v>194</v>
      </c>
      <c r="T68" s="70">
        <v>0</v>
      </c>
      <c r="U68" s="70" t="s">
        <v>194</v>
      </c>
      <c r="V68" s="130">
        <f t="shared" si="0"/>
        <v>0</v>
      </c>
      <c r="W68" s="28">
        <v>2</v>
      </c>
      <c r="X68" s="21">
        <v>0.97916666666666663</v>
      </c>
      <c r="Y68" s="70">
        <v>0</v>
      </c>
      <c r="Z68" s="70" t="s">
        <v>194</v>
      </c>
      <c r="AA68" s="70">
        <v>0</v>
      </c>
      <c r="AB68" s="70" t="s">
        <v>194</v>
      </c>
      <c r="AC68" s="130">
        <f t="shared" si="1"/>
        <v>0</v>
      </c>
      <c r="AH68" s="1"/>
    </row>
    <row r="69" spans="1:34" ht="15.75" customHeight="1">
      <c r="A69" s="40"/>
      <c r="B69" s="40"/>
      <c r="C69" s="40"/>
      <c r="D69" s="40"/>
      <c r="E69" s="40"/>
      <c r="F69" s="40"/>
      <c r="G69" s="40"/>
      <c r="H69" s="40"/>
      <c r="I69" s="40"/>
      <c r="N69" s="1">
        <v>0</v>
      </c>
      <c r="P69" s="25">
        <v>1</v>
      </c>
      <c r="Q69" s="27">
        <v>0</v>
      </c>
      <c r="R69" s="70">
        <v>0</v>
      </c>
      <c r="S69" s="70" t="s">
        <v>194</v>
      </c>
      <c r="T69" s="70">
        <v>0</v>
      </c>
      <c r="U69" s="70" t="s">
        <v>194</v>
      </c>
      <c r="V69" s="130">
        <f t="shared" si="0"/>
        <v>0</v>
      </c>
      <c r="W69" s="28">
        <v>2</v>
      </c>
      <c r="X69" s="21">
        <v>0</v>
      </c>
      <c r="Y69" s="70">
        <v>0</v>
      </c>
      <c r="Z69" s="70" t="s">
        <v>194</v>
      </c>
      <c r="AA69" s="70">
        <v>0</v>
      </c>
      <c r="AB69" s="70" t="s">
        <v>194</v>
      </c>
      <c r="AC69" s="130">
        <f t="shared" si="1"/>
        <v>0</v>
      </c>
      <c r="AH69" s="1"/>
    </row>
    <row r="70" spans="1:34" ht="15.75" customHeight="1">
      <c r="D70" s="17"/>
      <c r="E70" s="17"/>
      <c r="F70" s="17"/>
      <c r="G70" s="17"/>
      <c r="H70" s="17"/>
      <c r="I70" s="17"/>
      <c r="N70" s="1">
        <v>30</v>
      </c>
      <c r="P70" s="25">
        <v>1</v>
      </c>
      <c r="Q70" s="27">
        <v>2.0833333333333332E-2</v>
      </c>
      <c r="R70" s="70">
        <v>0</v>
      </c>
      <c r="S70" s="70" t="s">
        <v>194</v>
      </c>
      <c r="T70" s="70">
        <v>0</v>
      </c>
      <c r="U70" s="70" t="s">
        <v>194</v>
      </c>
      <c r="V70" s="130">
        <f t="shared" si="0"/>
        <v>0</v>
      </c>
      <c r="W70" s="28">
        <v>2</v>
      </c>
      <c r="X70" s="21">
        <v>2.0833333333333332E-2</v>
      </c>
      <c r="Y70" s="70">
        <v>0</v>
      </c>
      <c r="Z70" s="70" t="s">
        <v>194</v>
      </c>
      <c r="AA70" s="70">
        <v>0</v>
      </c>
      <c r="AB70" s="70" t="s">
        <v>194</v>
      </c>
      <c r="AC70" s="130">
        <f t="shared" si="1"/>
        <v>0</v>
      </c>
      <c r="AH70" s="1"/>
    </row>
    <row r="71" spans="1:34" ht="15.75" customHeight="1">
      <c r="D71" s="17"/>
      <c r="E71" s="17"/>
      <c r="F71" s="17"/>
      <c r="G71" s="17"/>
      <c r="H71" s="17"/>
      <c r="I71" s="17"/>
      <c r="N71" s="1">
        <v>60</v>
      </c>
      <c r="P71" s="25">
        <v>1</v>
      </c>
      <c r="Q71" s="27">
        <v>4.1666666666666699E-2</v>
      </c>
      <c r="R71" s="70">
        <v>0</v>
      </c>
      <c r="S71" s="70" t="s">
        <v>194</v>
      </c>
      <c r="T71" s="70">
        <v>0</v>
      </c>
      <c r="U71" s="70" t="s">
        <v>194</v>
      </c>
      <c r="V71" s="130">
        <f t="shared" si="0"/>
        <v>0</v>
      </c>
      <c r="W71" s="28">
        <v>2</v>
      </c>
      <c r="X71" s="21">
        <v>4.1666666666666699E-2</v>
      </c>
      <c r="Y71" s="70">
        <v>0</v>
      </c>
      <c r="Z71" s="70" t="s">
        <v>194</v>
      </c>
      <c r="AA71" s="70">
        <v>0</v>
      </c>
      <c r="AB71" s="70" t="s">
        <v>194</v>
      </c>
      <c r="AC71" s="130">
        <f t="shared" si="1"/>
        <v>0</v>
      </c>
      <c r="AH71" s="1"/>
    </row>
    <row r="72" spans="1:34" ht="15.75" customHeight="1">
      <c r="N72" s="1">
        <v>90</v>
      </c>
      <c r="P72" s="25">
        <v>1</v>
      </c>
      <c r="Q72" s="27">
        <v>6.25E-2</v>
      </c>
      <c r="R72" s="70">
        <v>0</v>
      </c>
      <c r="S72" s="70" t="s">
        <v>194</v>
      </c>
      <c r="T72" s="70">
        <v>0</v>
      </c>
      <c r="U72" s="70" t="s">
        <v>194</v>
      </c>
      <c r="V72" s="130">
        <f t="shared" si="0"/>
        <v>0</v>
      </c>
      <c r="W72" s="28">
        <v>2</v>
      </c>
      <c r="X72" s="21">
        <v>6.25E-2</v>
      </c>
      <c r="Y72" s="70">
        <v>0</v>
      </c>
      <c r="Z72" s="70" t="s">
        <v>194</v>
      </c>
      <c r="AA72" s="70">
        <v>0</v>
      </c>
      <c r="AB72" s="70" t="s">
        <v>194</v>
      </c>
      <c r="AC72" s="130">
        <f t="shared" si="1"/>
        <v>0</v>
      </c>
      <c r="AH72" s="1"/>
    </row>
    <row r="73" spans="1:34" ht="15.75" customHeight="1">
      <c r="N73" s="1">
        <v>120</v>
      </c>
      <c r="P73" s="25">
        <v>1</v>
      </c>
      <c r="Q73" s="27">
        <v>8.3333333333333301E-2</v>
      </c>
      <c r="R73" s="70">
        <v>0</v>
      </c>
      <c r="S73" s="70" t="s">
        <v>194</v>
      </c>
      <c r="T73" s="70">
        <v>0</v>
      </c>
      <c r="U73" s="70" t="s">
        <v>194</v>
      </c>
      <c r="V73" s="130">
        <f t="shared" si="0"/>
        <v>0</v>
      </c>
      <c r="W73" s="28">
        <v>2</v>
      </c>
      <c r="X73" s="27">
        <v>8.3333333333333301E-2</v>
      </c>
      <c r="Y73" s="70">
        <v>0</v>
      </c>
      <c r="Z73" s="70" t="s">
        <v>194</v>
      </c>
      <c r="AA73" s="70">
        <v>0</v>
      </c>
      <c r="AB73" s="70" t="s">
        <v>194</v>
      </c>
      <c r="AC73" s="130">
        <f t="shared" si="1"/>
        <v>0</v>
      </c>
      <c r="AH73" s="1"/>
    </row>
    <row r="74" spans="1:34" ht="15.75" customHeight="1">
      <c r="N74" s="1">
        <v>150</v>
      </c>
      <c r="P74" s="25">
        <v>1</v>
      </c>
      <c r="Q74" s="27">
        <v>0.104166666666667</v>
      </c>
      <c r="R74" s="70">
        <v>0</v>
      </c>
      <c r="S74" s="70" t="s">
        <v>194</v>
      </c>
      <c r="T74" s="70">
        <v>0</v>
      </c>
      <c r="U74" s="70" t="s">
        <v>194</v>
      </c>
      <c r="V74" s="130"/>
      <c r="W74" s="28">
        <v>2</v>
      </c>
      <c r="X74" s="27">
        <v>0.104166666666667</v>
      </c>
      <c r="Y74" s="70">
        <v>0</v>
      </c>
      <c r="Z74" s="70" t="s">
        <v>194</v>
      </c>
      <c r="AA74" s="70">
        <v>0</v>
      </c>
      <c r="AB74" s="70" t="s">
        <v>194</v>
      </c>
      <c r="AC74" s="131"/>
      <c r="AH74" s="1"/>
    </row>
    <row r="75" spans="1:34" ht="15.75" customHeight="1">
      <c r="P75" s="200" t="s">
        <v>68</v>
      </c>
      <c r="Q75" s="201"/>
      <c r="R75" s="75">
        <f>SUM(R27:R74)</f>
        <v>66</v>
      </c>
      <c r="S75" s="75"/>
      <c r="T75" s="75">
        <f>SUM(T27:T74)</f>
        <v>66</v>
      </c>
      <c r="U75" s="75"/>
      <c r="V75" s="130"/>
      <c r="W75" s="200" t="s">
        <v>68</v>
      </c>
      <c r="X75" s="201"/>
      <c r="Y75" s="75">
        <f>SUM(Y27:Y74)</f>
        <v>53</v>
      </c>
      <c r="Z75" s="75"/>
      <c r="AA75" s="75">
        <f>SUM(AA27:AA74)</f>
        <v>53</v>
      </c>
      <c r="AB75" s="75"/>
      <c r="AC75" s="131"/>
      <c r="AH75" s="1"/>
    </row>
    <row r="76" spans="1:34" ht="15.75" customHeight="1">
      <c r="P76" s="94"/>
      <c r="Q76" s="94"/>
      <c r="R76" s="94"/>
      <c r="S76" s="94"/>
      <c r="T76" s="94"/>
      <c r="U76" s="94"/>
      <c r="V76" s="130"/>
      <c r="W76" s="94"/>
      <c r="X76" s="94"/>
      <c r="Y76" s="94"/>
      <c r="Z76" s="94"/>
      <c r="AA76" s="94"/>
      <c r="AB76" s="94"/>
      <c r="AC76" s="131"/>
      <c r="AH76" s="1"/>
    </row>
    <row r="77" spans="1:34" ht="15.75" customHeight="1">
      <c r="P77" s="94"/>
      <c r="Q77" s="94"/>
      <c r="R77" s="94"/>
      <c r="S77" s="94"/>
      <c r="T77" s="94"/>
      <c r="U77" s="94"/>
      <c r="V77" s="130"/>
      <c r="W77" s="94"/>
      <c r="X77" s="94"/>
      <c r="Y77" s="94"/>
      <c r="Z77" s="94"/>
      <c r="AA77" s="94"/>
      <c r="AB77" s="94"/>
      <c r="AC77" s="131"/>
      <c r="AH77" s="1"/>
    </row>
    <row r="78" spans="1:34" ht="15.75" customHeight="1">
      <c r="P78" s="94"/>
      <c r="Q78" s="94"/>
      <c r="R78" s="94"/>
      <c r="S78" s="94"/>
      <c r="T78" s="94"/>
      <c r="U78" s="94"/>
      <c r="V78" s="130"/>
      <c r="W78" s="94"/>
      <c r="X78" s="94"/>
      <c r="Y78" s="94"/>
      <c r="Z78" s="94"/>
      <c r="AA78" s="94"/>
      <c r="AB78" s="94"/>
      <c r="AC78" s="131"/>
      <c r="AH78" s="1"/>
    </row>
    <row r="79" spans="1:34" ht="15.75" customHeight="1">
      <c r="P79" s="94"/>
      <c r="Q79" s="94"/>
      <c r="R79" s="94"/>
      <c r="S79" s="94"/>
      <c r="T79" s="94"/>
      <c r="U79" s="94"/>
      <c r="V79" s="130"/>
      <c r="W79" s="94"/>
      <c r="X79" s="94"/>
      <c r="Y79" s="94"/>
      <c r="Z79" s="94"/>
      <c r="AA79" s="94"/>
      <c r="AB79" s="94"/>
      <c r="AC79" s="131"/>
      <c r="AH79" s="1"/>
    </row>
    <row r="80" spans="1:34" ht="15.75" customHeight="1">
      <c r="P80" s="94"/>
      <c r="Q80" s="94"/>
      <c r="R80" s="94"/>
      <c r="S80" s="94"/>
      <c r="T80" s="94"/>
      <c r="U80" s="94"/>
      <c r="V80" s="130"/>
      <c r="W80" s="94"/>
      <c r="X80" s="94"/>
      <c r="Y80" s="94"/>
      <c r="Z80" s="94"/>
      <c r="AA80" s="94"/>
      <c r="AB80" s="94"/>
      <c r="AC80" s="131"/>
      <c r="AH80" s="1"/>
    </row>
    <row r="81" spans="1:34" ht="15.75" customHeight="1">
      <c r="P81" s="29"/>
      <c r="Q81" s="30"/>
      <c r="R81" s="29"/>
      <c r="S81" s="31"/>
      <c r="T81" s="29"/>
      <c r="U81" s="31"/>
      <c r="V81" s="57"/>
      <c r="W81" s="46"/>
      <c r="X81" s="32"/>
      <c r="Y81" s="29"/>
      <c r="Z81" s="31"/>
      <c r="AA81" s="29"/>
      <c r="AB81" s="31"/>
      <c r="AH81" s="1"/>
    </row>
    <row r="82" spans="1:34" ht="15.75" customHeight="1">
      <c r="D82" s="166" t="s">
        <v>19</v>
      </c>
      <c r="E82" s="166"/>
      <c r="F82" s="166"/>
      <c r="G82" s="166"/>
      <c r="H82" s="166"/>
      <c r="I82" s="166"/>
      <c r="P82" s="29"/>
      <c r="Q82" s="30"/>
      <c r="R82" s="29"/>
      <c r="S82" s="31"/>
      <c r="T82" s="29"/>
      <c r="U82" s="31"/>
      <c r="V82" s="57"/>
      <c r="W82" s="46"/>
      <c r="X82" s="32"/>
      <c r="Y82" s="29"/>
      <c r="Z82" s="31"/>
      <c r="AA82" s="29"/>
      <c r="AB82" s="31"/>
      <c r="AH82" s="1"/>
    </row>
    <row r="83" spans="1:34" ht="15.75" customHeight="1">
      <c r="P83" s="29"/>
      <c r="Q83" s="30"/>
      <c r="R83" s="29"/>
      <c r="S83" s="31"/>
      <c r="T83" s="29"/>
      <c r="U83" s="31"/>
      <c r="V83" s="57"/>
      <c r="W83" s="46"/>
      <c r="X83" s="32"/>
      <c r="Y83" s="29"/>
      <c r="Z83" s="31"/>
      <c r="AA83" s="29"/>
      <c r="AB83" s="31"/>
      <c r="AH83" s="1"/>
    </row>
    <row r="84" spans="1:34" ht="15.75" customHeight="1">
      <c r="B84" s="192" t="s">
        <v>20</v>
      </c>
      <c r="C84" s="193" t="s">
        <v>13</v>
      </c>
      <c r="D84" s="196" t="s">
        <v>51</v>
      </c>
      <c r="E84" s="196" t="s">
        <v>21</v>
      </c>
      <c r="F84" s="196" t="s">
        <v>22</v>
      </c>
      <c r="G84" s="196" t="s">
        <v>56</v>
      </c>
      <c r="H84" s="196" t="s">
        <v>14</v>
      </c>
      <c r="I84" s="192" t="s">
        <v>15</v>
      </c>
      <c r="J84" s="192" t="s">
        <v>57</v>
      </c>
      <c r="P84" s="197" t="s">
        <v>24</v>
      </c>
      <c r="Q84" s="197" t="s">
        <v>10</v>
      </c>
      <c r="R84" s="186" t="s">
        <v>46</v>
      </c>
      <c r="S84" s="187"/>
      <c r="T84" s="186" t="s">
        <v>47</v>
      </c>
      <c r="U84" s="187"/>
      <c r="V84" s="57"/>
      <c r="W84" s="197" t="s">
        <v>24</v>
      </c>
      <c r="X84" s="197" t="s">
        <v>10</v>
      </c>
      <c r="Y84" s="186" t="s">
        <v>46</v>
      </c>
      <c r="Z84" s="187"/>
      <c r="AA84" s="186" t="s">
        <v>47</v>
      </c>
      <c r="AB84" s="187"/>
      <c r="AH84" s="1"/>
    </row>
    <row r="85" spans="1:34" ht="15.75" customHeight="1">
      <c r="B85" s="192"/>
      <c r="C85" s="194"/>
      <c r="D85" s="196"/>
      <c r="E85" s="196"/>
      <c r="F85" s="196"/>
      <c r="G85" s="196"/>
      <c r="H85" s="196"/>
      <c r="I85" s="192"/>
      <c r="J85" s="192"/>
      <c r="P85" s="198"/>
      <c r="Q85" s="198"/>
      <c r="R85" s="183" t="s">
        <v>68</v>
      </c>
      <c r="S85" s="183" t="s">
        <v>69</v>
      </c>
      <c r="T85" s="183" t="s">
        <v>48</v>
      </c>
      <c r="U85" s="183" t="s">
        <v>69</v>
      </c>
      <c r="V85" s="57"/>
      <c r="W85" s="198"/>
      <c r="X85" s="198"/>
      <c r="Y85" s="183" t="s">
        <v>68</v>
      </c>
      <c r="Z85" s="183" t="s">
        <v>69</v>
      </c>
      <c r="AA85" s="183" t="s">
        <v>68</v>
      </c>
      <c r="AB85" s="183" t="s">
        <v>69</v>
      </c>
      <c r="AH85" s="1"/>
    </row>
    <row r="86" spans="1:34" ht="15.75" customHeight="1">
      <c r="B86" s="192"/>
      <c r="C86" s="194"/>
      <c r="D86" s="196"/>
      <c r="E86" s="196"/>
      <c r="F86" s="196"/>
      <c r="G86" s="196"/>
      <c r="H86" s="196"/>
      <c r="I86" s="192"/>
      <c r="J86" s="192"/>
      <c r="P86" s="198"/>
      <c r="Q86" s="198"/>
      <c r="R86" s="184"/>
      <c r="S86" s="184"/>
      <c r="T86" s="184"/>
      <c r="U86" s="184"/>
      <c r="V86" s="57"/>
      <c r="W86" s="198"/>
      <c r="X86" s="198"/>
      <c r="Y86" s="184"/>
      <c r="Z86" s="184"/>
      <c r="AA86" s="184"/>
      <c r="AB86" s="184"/>
    </row>
    <row r="87" spans="1:34" ht="15.75" customHeight="1">
      <c r="B87" s="192"/>
      <c r="C87" s="194"/>
      <c r="D87" s="196"/>
      <c r="E87" s="196"/>
      <c r="F87" s="196"/>
      <c r="G87" s="196"/>
      <c r="H87" s="196"/>
      <c r="I87" s="192"/>
      <c r="J87" s="192"/>
      <c r="P87" s="198"/>
      <c r="Q87" s="198"/>
      <c r="R87" s="184"/>
      <c r="S87" s="184"/>
      <c r="T87" s="184"/>
      <c r="U87" s="184"/>
      <c r="V87" s="57"/>
      <c r="W87" s="198"/>
      <c r="X87" s="198"/>
      <c r="Y87" s="184"/>
      <c r="Z87" s="184"/>
      <c r="AA87" s="184"/>
      <c r="AB87" s="184"/>
    </row>
    <row r="88" spans="1:34" ht="15.75" customHeight="1">
      <c r="B88" s="192"/>
      <c r="C88" s="194"/>
      <c r="D88" s="196"/>
      <c r="E88" s="196"/>
      <c r="F88" s="196"/>
      <c r="G88" s="196"/>
      <c r="H88" s="196"/>
      <c r="I88" s="192"/>
      <c r="J88" s="192"/>
      <c r="P88" s="198"/>
      <c r="Q88" s="198"/>
      <c r="R88" s="184"/>
      <c r="S88" s="184"/>
      <c r="T88" s="184"/>
      <c r="U88" s="184"/>
      <c r="V88" s="57"/>
      <c r="W88" s="198"/>
      <c r="X88" s="198"/>
      <c r="Y88" s="184"/>
      <c r="Z88" s="184"/>
      <c r="AA88" s="184"/>
      <c r="AB88" s="184"/>
    </row>
    <row r="89" spans="1:34" ht="15.75" customHeight="1">
      <c r="B89" s="192"/>
      <c r="C89" s="194"/>
      <c r="D89" s="196"/>
      <c r="E89" s="196"/>
      <c r="F89" s="196"/>
      <c r="G89" s="196"/>
      <c r="H89" s="196"/>
      <c r="I89" s="192"/>
      <c r="J89" s="192"/>
      <c r="P89" s="199"/>
      <c r="Q89" s="199"/>
      <c r="R89" s="185"/>
      <c r="S89" s="185"/>
      <c r="T89" s="185"/>
      <c r="U89" s="185"/>
      <c r="V89" s="130"/>
      <c r="W89" s="199"/>
      <c r="X89" s="199"/>
      <c r="Y89" s="185"/>
      <c r="Z89" s="185"/>
      <c r="AA89" s="185"/>
      <c r="AB89" s="185"/>
      <c r="AC89" s="131"/>
    </row>
    <row r="90" spans="1:34" ht="15.75" customHeight="1">
      <c r="B90" s="192"/>
      <c r="C90" s="194"/>
      <c r="D90" s="196"/>
      <c r="E90" s="196"/>
      <c r="F90" s="196"/>
      <c r="G90" s="196"/>
      <c r="H90" s="196"/>
      <c r="I90" s="192"/>
      <c r="J90" s="192"/>
      <c r="P90" s="25">
        <v>3</v>
      </c>
      <c r="Q90" s="27">
        <v>0.125</v>
      </c>
      <c r="R90" s="25">
        <v>0</v>
      </c>
      <c r="S90" s="25" t="s">
        <v>194</v>
      </c>
      <c r="T90" s="25">
        <v>0</v>
      </c>
      <c r="U90" s="25" t="s">
        <v>194</v>
      </c>
      <c r="V90" s="130">
        <f>R90+R91</f>
        <v>0</v>
      </c>
      <c r="W90" s="28">
        <v>4</v>
      </c>
      <c r="X90" s="27">
        <v>0.125</v>
      </c>
      <c r="Y90" s="25">
        <v>0</v>
      </c>
      <c r="Z90" s="25" t="s">
        <v>194</v>
      </c>
      <c r="AA90" s="25">
        <v>0</v>
      </c>
      <c r="AB90" s="25" t="s">
        <v>194</v>
      </c>
      <c r="AC90" s="130">
        <f>Y90+Y91</f>
        <v>0</v>
      </c>
    </row>
    <row r="91" spans="1:34" ht="15.75" customHeight="1">
      <c r="B91" s="192"/>
      <c r="C91" s="195"/>
      <c r="D91" s="196"/>
      <c r="E91" s="196"/>
      <c r="F91" s="196"/>
      <c r="G91" s="196"/>
      <c r="H91" s="196"/>
      <c r="I91" s="192"/>
      <c r="J91" s="192"/>
      <c r="L91" s="1" t="s">
        <v>16</v>
      </c>
      <c r="M91" s="68" t="s">
        <v>6</v>
      </c>
      <c r="N91" s="68" t="s">
        <v>8</v>
      </c>
      <c r="O91" s="20"/>
      <c r="P91" s="25">
        <v>3</v>
      </c>
      <c r="Q91" s="27">
        <v>0.14583333333333301</v>
      </c>
      <c r="R91" s="25">
        <v>0</v>
      </c>
      <c r="S91" s="25" t="s">
        <v>194</v>
      </c>
      <c r="T91" s="25">
        <v>0</v>
      </c>
      <c r="U91" s="25" t="s">
        <v>194</v>
      </c>
      <c r="V91" s="130">
        <f t="shared" si="0"/>
        <v>0</v>
      </c>
      <c r="W91" s="28">
        <v>4</v>
      </c>
      <c r="X91" s="27">
        <v>0.14583333333333301</v>
      </c>
      <c r="Y91" s="25">
        <v>0</v>
      </c>
      <c r="Z91" s="25" t="s">
        <v>194</v>
      </c>
      <c r="AA91" s="25">
        <v>0</v>
      </c>
      <c r="AB91" s="25" t="s">
        <v>194</v>
      </c>
      <c r="AC91" s="130">
        <f t="shared" ref="AC91:AC136" si="2">Y91+Y92</f>
        <v>0</v>
      </c>
      <c r="AH91" s="9"/>
    </row>
    <row r="92" spans="1:34" ht="15.75" customHeight="1">
      <c r="A92" s="88">
        <v>4079</v>
      </c>
      <c r="B92" s="18">
        <v>1</v>
      </c>
      <c r="C92" s="62" t="s">
        <v>132</v>
      </c>
      <c r="D92" s="1" t="s">
        <v>228</v>
      </c>
      <c r="E92" s="65">
        <v>55.7453069300417</v>
      </c>
      <c r="F92" s="65">
        <v>37.681427908962903</v>
      </c>
      <c r="G92" s="18">
        <v>0</v>
      </c>
      <c r="H92" s="66">
        <v>0</v>
      </c>
      <c r="I92" s="15"/>
      <c r="J92" s="18">
        <v>1</v>
      </c>
      <c r="L92" s="8">
        <v>1</v>
      </c>
      <c r="M92" s="67">
        <v>1</v>
      </c>
      <c r="N92" s="8">
        <v>0</v>
      </c>
      <c r="O92" s="20"/>
      <c r="P92" s="25">
        <v>3</v>
      </c>
      <c r="Q92" s="27">
        <v>0.16666666666666699</v>
      </c>
      <c r="R92" s="25">
        <v>0</v>
      </c>
      <c r="S92" s="25" t="s">
        <v>194</v>
      </c>
      <c r="T92" s="25">
        <v>0</v>
      </c>
      <c r="U92" s="25" t="s">
        <v>194</v>
      </c>
      <c r="V92" s="130">
        <f t="shared" si="0"/>
        <v>0</v>
      </c>
      <c r="W92" s="28">
        <v>4</v>
      </c>
      <c r="X92" s="27">
        <v>0.16666666666666699</v>
      </c>
      <c r="Y92" s="25">
        <v>0</v>
      </c>
      <c r="Z92" s="25" t="s">
        <v>194</v>
      </c>
      <c r="AA92" s="25">
        <v>0</v>
      </c>
      <c r="AB92" s="25" t="s">
        <v>194</v>
      </c>
      <c r="AC92" s="130">
        <f t="shared" si="2"/>
        <v>0</v>
      </c>
      <c r="AH92" s="9"/>
    </row>
    <row r="93" spans="1:34" ht="15.75" customHeight="1">
      <c r="A93" s="88">
        <v>13555</v>
      </c>
      <c r="B93" s="18">
        <v>2</v>
      </c>
      <c r="C93" s="62" t="s">
        <v>133</v>
      </c>
      <c r="D93" s="1" t="s">
        <v>228</v>
      </c>
      <c r="E93" s="65">
        <v>55.742723004248198</v>
      </c>
      <c r="F93" s="65">
        <v>37.684800060704603</v>
      </c>
      <c r="G93" s="18">
        <v>0</v>
      </c>
      <c r="H93" s="66">
        <f t="shared" ref="H93:H103" si="3">H92+I93</f>
        <v>0.32800000000000001</v>
      </c>
      <c r="I93" s="15">
        <v>0.32800000000000001</v>
      </c>
      <c r="J93" s="18">
        <v>2</v>
      </c>
      <c r="L93" s="8">
        <v>2</v>
      </c>
      <c r="M93" s="67">
        <v>2</v>
      </c>
      <c r="N93" s="67">
        <v>0</v>
      </c>
      <c r="O93" s="20"/>
      <c r="P93" s="25">
        <v>3</v>
      </c>
      <c r="Q93" s="27">
        <v>0.1875</v>
      </c>
      <c r="R93" s="25">
        <v>0</v>
      </c>
      <c r="S93" s="25" t="s">
        <v>194</v>
      </c>
      <c r="T93" s="25">
        <v>0</v>
      </c>
      <c r="U93" s="25" t="s">
        <v>194</v>
      </c>
      <c r="V93" s="130">
        <f t="shared" si="0"/>
        <v>0</v>
      </c>
      <c r="W93" s="28">
        <v>4</v>
      </c>
      <c r="X93" s="27">
        <v>0.1875</v>
      </c>
      <c r="Y93" s="25">
        <v>0</v>
      </c>
      <c r="Z93" s="25" t="s">
        <v>194</v>
      </c>
      <c r="AA93" s="25">
        <v>0</v>
      </c>
      <c r="AB93" s="25" t="s">
        <v>194</v>
      </c>
      <c r="AC93" s="130">
        <f t="shared" si="2"/>
        <v>0</v>
      </c>
      <c r="AH93" s="49"/>
    </row>
    <row r="94" spans="1:34" ht="15.75" customHeight="1">
      <c r="A94" s="88">
        <v>8786</v>
      </c>
      <c r="B94" s="18">
        <v>3</v>
      </c>
      <c r="C94" s="62" t="s">
        <v>134</v>
      </c>
      <c r="D94" s="1" t="s">
        <v>228</v>
      </c>
      <c r="E94" s="65">
        <v>55.741793713546897</v>
      </c>
      <c r="F94" s="65">
        <v>37.686004782898998</v>
      </c>
      <c r="G94" s="18">
        <v>0</v>
      </c>
      <c r="H94" s="66">
        <f t="shared" si="3"/>
        <v>0.44800000000000001</v>
      </c>
      <c r="I94" s="15">
        <v>0.12</v>
      </c>
      <c r="J94" s="18">
        <v>3</v>
      </c>
      <c r="L94" s="8">
        <v>3</v>
      </c>
      <c r="M94" s="67">
        <v>3</v>
      </c>
      <c r="N94" s="67">
        <v>0</v>
      </c>
      <c r="O94" s="20"/>
      <c r="P94" s="22">
        <v>3</v>
      </c>
      <c r="Q94" s="26">
        <v>0.20833333333333334</v>
      </c>
      <c r="R94" s="25">
        <v>0</v>
      </c>
      <c r="S94" s="25" t="s">
        <v>194</v>
      </c>
      <c r="T94" s="25">
        <v>0</v>
      </c>
      <c r="U94" s="25" t="s">
        <v>194</v>
      </c>
      <c r="V94" s="130">
        <f t="shared" si="0"/>
        <v>0</v>
      </c>
      <c r="W94" s="28">
        <v>4</v>
      </c>
      <c r="X94" s="27">
        <v>0.20833333333333334</v>
      </c>
      <c r="Y94" s="25">
        <v>0</v>
      </c>
      <c r="Z94" s="25" t="s">
        <v>194</v>
      </c>
      <c r="AA94" s="25">
        <v>0</v>
      </c>
      <c r="AB94" s="25" t="s">
        <v>194</v>
      </c>
      <c r="AC94" s="130">
        <f t="shared" si="2"/>
        <v>0</v>
      </c>
      <c r="AH94" s="49"/>
    </row>
    <row r="95" spans="1:34" ht="15.75" customHeight="1">
      <c r="A95" s="88">
        <v>8787</v>
      </c>
      <c r="B95" s="18">
        <v>4</v>
      </c>
      <c r="C95" s="62" t="s">
        <v>135</v>
      </c>
      <c r="D95" s="1" t="s">
        <v>229</v>
      </c>
      <c r="E95" s="65">
        <v>55.739161130553001</v>
      </c>
      <c r="F95" s="65">
        <v>37.691175855959401</v>
      </c>
      <c r="G95" s="18">
        <v>0</v>
      </c>
      <c r="H95" s="66">
        <f t="shared" si="3"/>
        <v>0.86499999999999999</v>
      </c>
      <c r="I95" s="15">
        <v>0.41699999999999998</v>
      </c>
      <c r="J95" s="18">
        <v>4</v>
      </c>
      <c r="L95" s="8">
        <v>4</v>
      </c>
      <c r="M95" s="67">
        <v>4</v>
      </c>
      <c r="N95" s="67">
        <v>0</v>
      </c>
      <c r="O95" s="20"/>
      <c r="P95" s="22">
        <v>3</v>
      </c>
      <c r="Q95" s="26">
        <v>0.22916666666666666</v>
      </c>
      <c r="R95" s="25">
        <v>0</v>
      </c>
      <c r="S95" s="25" t="s">
        <v>194</v>
      </c>
      <c r="T95" s="25">
        <v>0</v>
      </c>
      <c r="U95" s="25" t="s">
        <v>194</v>
      </c>
      <c r="V95" s="130">
        <f t="shared" si="0"/>
        <v>0</v>
      </c>
      <c r="W95" s="28">
        <v>4</v>
      </c>
      <c r="X95" s="27">
        <v>0.22916666666666666</v>
      </c>
      <c r="Y95" s="25">
        <v>0</v>
      </c>
      <c r="Z95" s="25" t="s">
        <v>194</v>
      </c>
      <c r="AA95" s="25">
        <v>0</v>
      </c>
      <c r="AB95" s="25" t="s">
        <v>194</v>
      </c>
      <c r="AC95" s="130">
        <f t="shared" si="2"/>
        <v>0</v>
      </c>
      <c r="AH95" s="49"/>
    </row>
    <row r="96" spans="1:34" ht="15.75" customHeight="1">
      <c r="A96" s="88">
        <v>13571</v>
      </c>
      <c r="B96" s="18">
        <v>5</v>
      </c>
      <c r="C96" s="62" t="s">
        <v>136</v>
      </c>
      <c r="D96" s="1" t="s">
        <v>229</v>
      </c>
      <c r="E96" s="65">
        <v>55.738731242273097</v>
      </c>
      <c r="F96" s="65">
        <v>37.692535815563303</v>
      </c>
      <c r="G96" s="18">
        <v>0</v>
      </c>
      <c r="H96" s="66">
        <f t="shared" si="3"/>
        <v>0.95499999999999996</v>
      </c>
      <c r="I96" s="15">
        <v>8.9999999999999969E-2</v>
      </c>
      <c r="J96" s="18">
        <v>5</v>
      </c>
      <c r="L96" s="8">
        <v>5</v>
      </c>
      <c r="M96" s="67">
        <v>5</v>
      </c>
      <c r="N96" s="67">
        <v>0</v>
      </c>
      <c r="O96" s="20"/>
      <c r="P96" s="22">
        <v>3</v>
      </c>
      <c r="Q96" s="26">
        <v>0.25</v>
      </c>
      <c r="R96" s="25">
        <v>0</v>
      </c>
      <c r="S96" s="25" t="s">
        <v>194</v>
      </c>
      <c r="T96" s="25">
        <v>0</v>
      </c>
      <c r="U96" s="25" t="s">
        <v>194</v>
      </c>
      <c r="V96" s="130">
        <f t="shared" si="0"/>
        <v>1</v>
      </c>
      <c r="W96" s="28">
        <v>4</v>
      </c>
      <c r="X96" s="27">
        <v>0.25</v>
      </c>
      <c r="Y96" s="25">
        <v>0</v>
      </c>
      <c r="Z96" s="25" t="s">
        <v>194</v>
      </c>
      <c r="AA96" s="25">
        <v>0</v>
      </c>
      <c r="AB96" s="25" t="s">
        <v>194</v>
      </c>
      <c r="AC96" s="130">
        <f t="shared" si="2"/>
        <v>1</v>
      </c>
      <c r="AH96" s="49"/>
    </row>
    <row r="97" spans="1:34" ht="15.75" customHeight="1">
      <c r="A97" s="88">
        <v>2014162</v>
      </c>
      <c r="B97" s="18">
        <v>6</v>
      </c>
      <c r="C97" s="62" t="s">
        <v>52</v>
      </c>
      <c r="D97" s="1" t="s">
        <v>17</v>
      </c>
      <c r="E97" s="65" t="s">
        <v>17</v>
      </c>
      <c r="F97" s="65" t="s">
        <v>17</v>
      </c>
      <c r="G97" s="18">
        <v>0</v>
      </c>
      <c r="H97" s="66">
        <f t="shared" si="3"/>
        <v>0.98499999999999999</v>
      </c>
      <c r="I97" s="15">
        <v>0.03</v>
      </c>
      <c r="J97" s="18" t="s">
        <v>17</v>
      </c>
      <c r="L97" s="8">
        <v>6</v>
      </c>
      <c r="M97" s="67">
        <v>6</v>
      </c>
      <c r="N97" s="67">
        <v>0</v>
      </c>
      <c r="O97" s="20"/>
      <c r="P97" s="22">
        <v>3</v>
      </c>
      <c r="Q97" s="26">
        <v>0.27083333333333331</v>
      </c>
      <c r="R97" s="25">
        <v>1</v>
      </c>
      <c r="S97" s="25" t="s">
        <v>195</v>
      </c>
      <c r="T97" s="25">
        <v>1</v>
      </c>
      <c r="U97" s="25" t="s">
        <v>195</v>
      </c>
      <c r="V97" s="130">
        <f t="shared" ref="V97:V136" si="4">R97+R98</f>
        <v>4</v>
      </c>
      <c r="W97" s="28">
        <v>4</v>
      </c>
      <c r="X97" s="27">
        <v>0.27083333333333331</v>
      </c>
      <c r="Y97" s="25">
        <v>1</v>
      </c>
      <c r="Z97" s="25" t="s">
        <v>195</v>
      </c>
      <c r="AA97" s="25">
        <v>1</v>
      </c>
      <c r="AB97" s="25" t="s">
        <v>195</v>
      </c>
      <c r="AC97" s="130">
        <f t="shared" si="2"/>
        <v>2</v>
      </c>
      <c r="AH97" s="49"/>
    </row>
    <row r="98" spans="1:34" ht="15.75" customHeight="1">
      <c r="A98" s="88" t="s">
        <v>52</v>
      </c>
      <c r="B98" s="18">
        <v>6</v>
      </c>
      <c r="C98" s="62" t="s">
        <v>136</v>
      </c>
      <c r="D98" s="1" t="s">
        <v>229</v>
      </c>
      <c r="E98" s="65">
        <v>55.738531491480501</v>
      </c>
      <c r="F98" s="65">
        <v>37.693026002707001</v>
      </c>
      <c r="G98" s="18">
        <v>1</v>
      </c>
      <c r="H98" s="66">
        <v>0</v>
      </c>
      <c r="I98" s="15"/>
      <c r="J98" s="18">
        <v>1</v>
      </c>
      <c r="L98" s="8">
        <v>7</v>
      </c>
      <c r="M98" s="67">
        <v>999</v>
      </c>
      <c r="N98" s="67">
        <v>0</v>
      </c>
      <c r="O98" s="20"/>
      <c r="P98" s="22">
        <v>3</v>
      </c>
      <c r="Q98" s="26">
        <v>0.29166666666666669</v>
      </c>
      <c r="R98" s="25">
        <v>3</v>
      </c>
      <c r="S98" s="25">
        <v>10</v>
      </c>
      <c r="T98" s="25">
        <v>3</v>
      </c>
      <c r="U98" s="25">
        <v>10</v>
      </c>
      <c r="V98" s="130">
        <f t="shared" si="4"/>
        <v>6</v>
      </c>
      <c r="W98" s="28">
        <v>4</v>
      </c>
      <c r="X98" s="27">
        <v>0.29166666666666669</v>
      </c>
      <c r="Y98" s="25">
        <v>1</v>
      </c>
      <c r="Z98" s="25" t="s">
        <v>195</v>
      </c>
      <c r="AA98" s="25">
        <v>1</v>
      </c>
      <c r="AB98" s="25" t="s">
        <v>195</v>
      </c>
      <c r="AC98" s="130">
        <f t="shared" si="2"/>
        <v>2</v>
      </c>
      <c r="AH98" s="49"/>
    </row>
    <row r="99" spans="1:34" ht="15.75" customHeight="1">
      <c r="A99" s="88">
        <v>2014163</v>
      </c>
      <c r="B99" s="18">
        <v>7</v>
      </c>
      <c r="C99" s="62" t="s">
        <v>135</v>
      </c>
      <c r="D99" s="1" t="s">
        <v>229</v>
      </c>
      <c r="E99" s="65">
        <v>55.739839551523602</v>
      </c>
      <c r="F99" s="65">
        <v>37.689457773345701</v>
      </c>
      <c r="G99" s="18">
        <v>1</v>
      </c>
      <c r="H99" s="66">
        <f t="shared" si="3"/>
        <v>0.38</v>
      </c>
      <c r="I99" s="15">
        <v>0.38</v>
      </c>
      <c r="J99" s="18">
        <v>2</v>
      </c>
      <c r="L99" s="8">
        <v>8</v>
      </c>
      <c r="M99" s="67">
        <v>0</v>
      </c>
      <c r="N99" s="67">
        <v>1</v>
      </c>
      <c r="O99" s="20"/>
      <c r="P99" s="22">
        <v>3</v>
      </c>
      <c r="Q99" s="26">
        <v>0.3125</v>
      </c>
      <c r="R99" s="25">
        <v>3</v>
      </c>
      <c r="S99" s="25">
        <v>10</v>
      </c>
      <c r="T99" s="25">
        <v>3</v>
      </c>
      <c r="U99" s="25">
        <v>10</v>
      </c>
      <c r="V99" s="130">
        <f t="shared" si="4"/>
        <v>6</v>
      </c>
      <c r="W99" s="28">
        <v>4</v>
      </c>
      <c r="X99" s="27">
        <v>0.3125</v>
      </c>
      <c r="Y99" s="25">
        <v>1</v>
      </c>
      <c r="Z99" s="25" t="s">
        <v>195</v>
      </c>
      <c r="AA99" s="25">
        <v>1</v>
      </c>
      <c r="AB99" s="25" t="s">
        <v>195</v>
      </c>
      <c r="AC99" s="130">
        <f t="shared" si="2"/>
        <v>2</v>
      </c>
      <c r="AH99" s="49"/>
    </row>
    <row r="100" spans="1:34" ht="15.75" customHeight="1">
      <c r="A100" s="88">
        <v>4024</v>
      </c>
      <c r="B100" s="18">
        <v>8</v>
      </c>
      <c r="C100" s="62" t="s">
        <v>134</v>
      </c>
      <c r="D100" s="1" t="s">
        <v>228</v>
      </c>
      <c r="E100" s="65">
        <v>55.741551547567298</v>
      </c>
      <c r="F100" s="65">
        <v>37.686745108562803</v>
      </c>
      <c r="G100" s="18">
        <v>1</v>
      </c>
      <c r="H100" s="66">
        <f t="shared" si="3"/>
        <v>0.72399999999999998</v>
      </c>
      <c r="I100" s="15">
        <v>0.34399999999999997</v>
      </c>
      <c r="J100" s="18">
        <v>3</v>
      </c>
      <c r="L100" s="8">
        <v>9</v>
      </c>
      <c r="M100" s="67">
        <v>0</v>
      </c>
      <c r="N100" s="67">
        <v>2</v>
      </c>
      <c r="O100" s="20"/>
      <c r="P100" s="22">
        <v>3</v>
      </c>
      <c r="Q100" s="26">
        <v>0.33333333333333331</v>
      </c>
      <c r="R100" s="25">
        <v>3</v>
      </c>
      <c r="S100" s="25">
        <v>10</v>
      </c>
      <c r="T100" s="25">
        <v>3</v>
      </c>
      <c r="U100" s="25">
        <v>10</v>
      </c>
      <c r="V100" s="130">
        <f t="shared" si="4"/>
        <v>6</v>
      </c>
      <c r="W100" s="28">
        <v>4</v>
      </c>
      <c r="X100" s="27">
        <v>0.33333333333333331</v>
      </c>
      <c r="Y100" s="25">
        <v>1</v>
      </c>
      <c r="Z100" s="25" t="s">
        <v>195</v>
      </c>
      <c r="AA100" s="25">
        <v>1</v>
      </c>
      <c r="AB100" s="25" t="s">
        <v>195</v>
      </c>
      <c r="AC100" s="130">
        <f t="shared" si="2"/>
        <v>2</v>
      </c>
      <c r="AH100" s="49"/>
    </row>
    <row r="101" spans="1:34" ht="15.75" customHeight="1">
      <c r="A101" s="88">
        <v>8788</v>
      </c>
      <c r="B101" s="18">
        <v>9</v>
      </c>
      <c r="C101" s="62" t="s">
        <v>133</v>
      </c>
      <c r="D101" s="1" t="s">
        <v>228</v>
      </c>
      <c r="E101" s="65">
        <v>55.743585233935498</v>
      </c>
      <c r="F101" s="65">
        <v>37.683913889528803</v>
      </c>
      <c r="G101" s="18">
        <v>1</v>
      </c>
      <c r="H101" s="66">
        <f t="shared" si="3"/>
        <v>0.96700000000000008</v>
      </c>
      <c r="I101" s="15">
        <v>0.2430000000000001</v>
      </c>
      <c r="J101" s="18">
        <v>4</v>
      </c>
      <c r="L101" s="8">
        <v>10</v>
      </c>
      <c r="M101" s="67">
        <v>0</v>
      </c>
      <c r="N101" s="67">
        <v>3</v>
      </c>
      <c r="O101" s="20"/>
      <c r="P101" s="22">
        <v>3</v>
      </c>
      <c r="Q101" s="26">
        <v>0.35416666666666669</v>
      </c>
      <c r="R101" s="25">
        <v>3</v>
      </c>
      <c r="S101" s="25">
        <v>10</v>
      </c>
      <c r="T101" s="25">
        <v>3</v>
      </c>
      <c r="U101" s="25">
        <v>10</v>
      </c>
      <c r="V101" s="130">
        <f t="shared" si="4"/>
        <v>6</v>
      </c>
      <c r="W101" s="28">
        <v>4</v>
      </c>
      <c r="X101" s="27">
        <v>0.35416666666666669</v>
      </c>
      <c r="Y101" s="25">
        <v>1</v>
      </c>
      <c r="Z101" s="25" t="s">
        <v>195</v>
      </c>
      <c r="AA101" s="25">
        <v>1</v>
      </c>
      <c r="AB101" s="25" t="s">
        <v>195</v>
      </c>
      <c r="AC101" s="130">
        <f t="shared" si="2"/>
        <v>2</v>
      </c>
      <c r="AH101" s="49"/>
    </row>
    <row r="102" spans="1:34" ht="15.75" customHeight="1">
      <c r="A102" s="88">
        <v>7153</v>
      </c>
      <c r="B102" s="18">
        <v>10</v>
      </c>
      <c r="C102" s="62" t="s">
        <v>132</v>
      </c>
      <c r="D102" s="1" t="s">
        <v>228</v>
      </c>
      <c r="E102" s="65">
        <v>55.745640704343003</v>
      </c>
      <c r="F102" s="65">
        <v>37.681352294297099</v>
      </c>
      <c r="G102" s="18">
        <v>1</v>
      </c>
      <c r="H102" s="66">
        <f t="shared" si="3"/>
        <v>1.2770000000000001</v>
      </c>
      <c r="I102" s="15">
        <v>0.31000000000000005</v>
      </c>
      <c r="J102" s="18">
        <v>5</v>
      </c>
      <c r="L102" s="8">
        <v>11</v>
      </c>
      <c r="M102" s="67">
        <v>0</v>
      </c>
      <c r="N102" s="67">
        <v>4</v>
      </c>
      <c r="O102" s="20"/>
      <c r="P102" s="22">
        <v>3</v>
      </c>
      <c r="Q102" s="26">
        <v>0.375</v>
      </c>
      <c r="R102" s="25">
        <v>3</v>
      </c>
      <c r="S102" s="25">
        <v>10</v>
      </c>
      <c r="T102" s="25">
        <v>3</v>
      </c>
      <c r="U102" s="25">
        <v>10</v>
      </c>
      <c r="V102" s="130">
        <f t="shared" si="4"/>
        <v>4</v>
      </c>
      <c r="W102" s="28">
        <v>4</v>
      </c>
      <c r="X102" s="27">
        <v>0.375</v>
      </c>
      <c r="Y102" s="25">
        <v>1</v>
      </c>
      <c r="Z102" s="25" t="s">
        <v>195</v>
      </c>
      <c r="AA102" s="25">
        <v>1</v>
      </c>
      <c r="AB102" s="25" t="s">
        <v>195</v>
      </c>
      <c r="AC102" s="130">
        <f t="shared" si="2"/>
        <v>2</v>
      </c>
      <c r="AH102" s="49"/>
    </row>
    <row r="103" spans="1:34" ht="15.75" customHeight="1">
      <c r="A103" s="88">
        <v>13554</v>
      </c>
      <c r="B103" s="18">
        <v>12</v>
      </c>
      <c r="C103" s="62" t="s">
        <v>52</v>
      </c>
      <c r="D103" s="1" t="s">
        <v>17</v>
      </c>
      <c r="E103" s="65" t="s">
        <v>17</v>
      </c>
      <c r="F103" s="65" t="s">
        <v>17</v>
      </c>
      <c r="G103" s="18">
        <v>1</v>
      </c>
      <c r="H103" s="66">
        <f t="shared" si="3"/>
        <v>1.427</v>
      </c>
      <c r="I103" s="15">
        <v>0.15</v>
      </c>
      <c r="J103" s="18" t="s">
        <v>17</v>
      </c>
      <c r="L103" s="8">
        <v>12</v>
      </c>
      <c r="M103" s="67">
        <v>0</v>
      </c>
      <c r="N103" s="67">
        <v>5</v>
      </c>
      <c r="O103" s="20"/>
      <c r="P103" s="22">
        <v>3</v>
      </c>
      <c r="Q103" s="26">
        <v>0.39583333333333331</v>
      </c>
      <c r="R103" s="25">
        <v>1</v>
      </c>
      <c r="S103" s="25" t="s">
        <v>198</v>
      </c>
      <c r="T103" s="25">
        <v>1</v>
      </c>
      <c r="U103" s="25" t="s">
        <v>198</v>
      </c>
      <c r="V103" s="130">
        <f t="shared" si="4"/>
        <v>3</v>
      </c>
      <c r="W103" s="28">
        <v>4</v>
      </c>
      <c r="X103" s="27">
        <v>0.39583333333333331</v>
      </c>
      <c r="Y103" s="25">
        <v>1</v>
      </c>
      <c r="Z103" s="25" t="s">
        <v>195</v>
      </c>
      <c r="AA103" s="25">
        <v>1</v>
      </c>
      <c r="AB103" s="25" t="s">
        <v>195</v>
      </c>
      <c r="AC103" s="130">
        <f t="shared" si="2"/>
        <v>2</v>
      </c>
      <c r="AH103" s="49"/>
    </row>
    <row r="104" spans="1:34" ht="15.75" customHeight="1">
      <c r="A104" s="88">
        <v>7154</v>
      </c>
      <c r="L104" s="8">
        <v>13</v>
      </c>
      <c r="M104" s="67">
        <v>0</v>
      </c>
      <c r="N104" s="67">
        <v>6</v>
      </c>
      <c r="O104" s="20"/>
      <c r="P104" s="22">
        <v>3</v>
      </c>
      <c r="Q104" s="26">
        <v>0.41666666666666669</v>
      </c>
      <c r="R104" s="25">
        <v>2</v>
      </c>
      <c r="S104" s="25" t="s">
        <v>198</v>
      </c>
      <c r="T104" s="25">
        <v>2</v>
      </c>
      <c r="U104" s="25" t="s">
        <v>198</v>
      </c>
      <c r="V104" s="130">
        <f t="shared" si="4"/>
        <v>3</v>
      </c>
      <c r="W104" s="28">
        <v>4</v>
      </c>
      <c r="X104" s="27">
        <v>0.41666666666666669</v>
      </c>
      <c r="Y104" s="25">
        <v>1</v>
      </c>
      <c r="Z104" s="25" t="s">
        <v>195</v>
      </c>
      <c r="AA104" s="25">
        <v>1</v>
      </c>
      <c r="AB104" s="25" t="s">
        <v>195</v>
      </c>
      <c r="AC104" s="130">
        <f t="shared" si="2"/>
        <v>2</v>
      </c>
      <c r="AH104" s="49"/>
    </row>
    <row r="105" spans="1:34" ht="15.75" customHeight="1">
      <c r="A105" s="88" t="s">
        <v>52</v>
      </c>
      <c r="L105" s="8">
        <v>14</v>
      </c>
      <c r="M105" s="67">
        <v>0</v>
      </c>
      <c r="N105" s="67">
        <v>999</v>
      </c>
      <c r="O105" s="20"/>
      <c r="P105" s="22">
        <v>3</v>
      </c>
      <c r="Q105" s="26">
        <v>0.4375</v>
      </c>
      <c r="R105" s="25">
        <v>1</v>
      </c>
      <c r="S105" s="25" t="s">
        <v>198</v>
      </c>
      <c r="T105" s="25">
        <v>1</v>
      </c>
      <c r="U105" s="25" t="s">
        <v>198</v>
      </c>
      <c r="V105" s="130">
        <f t="shared" si="4"/>
        <v>3</v>
      </c>
      <c r="W105" s="28">
        <v>4</v>
      </c>
      <c r="X105" s="27">
        <v>0.4375</v>
      </c>
      <c r="Y105" s="25">
        <v>1</v>
      </c>
      <c r="Z105" s="25" t="s">
        <v>200</v>
      </c>
      <c r="AA105" s="25">
        <v>1</v>
      </c>
      <c r="AB105" s="25" t="s">
        <v>200</v>
      </c>
      <c r="AC105" s="130">
        <f t="shared" si="2"/>
        <v>3</v>
      </c>
      <c r="AH105" s="49"/>
    </row>
    <row r="106" spans="1:34" ht="15.75" customHeight="1">
      <c r="A106" s="88" t="s">
        <v>17</v>
      </c>
      <c r="B106" s="18" t="str">
        <f>IF(C106=" ","",IF(C106=$L$9,B103,B103+1))</f>
        <v/>
      </c>
      <c r="C106" s="62" t="s">
        <v>17</v>
      </c>
      <c r="D106" s="1" t="s">
        <v>17</v>
      </c>
      <c r="E106" s="65" t="s">
        <v>17</v>
      </c>
      <c r="F106" s="65" t="s">
        <v>17</v>
      </c>
      <c r="G106" s="18" t="str">
        <f t="shared" ref="G106:G156" si="5">IF(AND(M106&gt;0),0,IF(AND(N106&gt;0),1,""))</f>
        <v/>
      </c>
      <c r="H106" s="66" t="s">
        <v>91</v>
      </c>
      <c r="I106" s="15" t="str">
        <f>IFERROR(IF(IF(ISERROR(H106-H103),"",H106-H103)&lt;0,"",H106-H103)," ")</f>
        <v xml:space="preserve"> </v>
      </c>
      <c r="J106" s="18" t="str">
        <f t="shared" ref="J106:J156" si="6">IF(AND(M106&gt;0,M106&lt;999),M106,IF(AND(N106&gt;0,N106&lt;999),N106," "))</f>
        <v xml:space="preserve"> </v>
      </c>
      <c r="L106" s="8">
        <v>15</v>
      </c>
      <c r="M106" s="67">
        <v>0</v>
      </c>
      <c r="N106" s="67">
        <v>0</v>
      </c>
      <c r="O106" s="20"/>
      <c r="P106" s="22">
        <v>3</v>
      </c>
      <c r="Q106" s="26">
        <v>0.45833333333333298</v>
      </c>
      <c r="R106" s="25">
        <v>2</v>
      </c>
      <c r="S106" s="25" t="s">
        <v>198</v>
      </c>
      <c r="T106" s="25">
        <v>2</v>
      </c>
      <c r="U106" s="25" t="s">
        <v>198</v>
      </c>
      <c r="V106" s="130">
        <f t="shared" si="4"/>
        <v>3</v>
      </c>
      <c r="W106" s="28">
        <v>4</v>
      </c>
      <c r="X106" s="27">
        <v>0.45833333333333298</v>
      </c>
      <c r="Y106" s="25">
        <v>2</v>
      </c>
      <c r="Z106" s="25" t="s">
        <v>200</v>
      </c>
      <c r="AA106" s="25">
        <v>2</v>
      </c>
      <c r="AB106" s="25" t="s">
        <v>200</v>
      </c>
      <c r="AC106" s="130">
        <f t="shared" si="2"/>
        <v>4</v>
      </c>
      <c r="AH106" s="49"/>
    </row>
    <row r="107" spans="1:34" ht="15.75" customHeight="1">
      <c r="A107" s="88" t="s">
        <v>17</v>
      </c>
      <c r="B107" s="18" t="str">
        <f t="shared" ref="B107:B156" si="7">IF(C107=" ","",IF(C107=$L$9,B106,B106+1))</f>
        <v/>
      </c>
      <c r="C107" s="62" t="s">
        <v>17</v>
      </c>
      <c r="D107" s="1" t="s">
        <v>17</v>
      </c>
      <c r="E107" s="65" t="s">
        <v>17</v>
      </c>
      <c r="F107" s="65" t="s">
        <v>17</v>
      </c>
      <c r="G107" s="18" t="str">
        <f t="shared" si="5"/>
        <v/>
      </c>
      <c r="H107" s="66" t="s">
        <v>91</v>
      </c>
      <c r="I107" s="15" t="str">
        <f t="shared" ref="I107:I157" si="8">IFERROR(IF(IF(ISERROR(H107-H106),"",H107-H106)&lt;0,"",H107-H106)," ")</f>
        <v xml:space="preserve"> </v>
      </c>
      <c r="J107" s="18" t="str">
        <f t="shared" si="6"/>
        <v xml:space="preserve"> </v>
      </c>
      <c r="L107" s="8">
        <v>16</v>
      </c>
      <c r="M107" s="67">
        <v>0</v>
      </c>
      <c r="N107" s="67">
        <v>0</v>
      </c>
      <c r="O107" s="20"/>
      <c r="P107" s="22">
        <v>3</v>
      </c>
      <c r="Q107" s="26">
        <v>0.47916666666666702</v>
      </c>
      <c r="R107" s="25">
        <v>1</v>
      </c>
      <c r="S107" s="25" t="s">
        <v>198</v>
      </c>
      <c r="T107" s="25">
        <v>1</v>
      </c>
      <c r="U107" s="25" t="s">
        <v>198</v>
      </c>
      <c r="V107" s="130">
        <f t="shared" si="4"/>
        <v>2</v>
      </c>
      <c r="W107" s="28">
        <v>4</v>
      </c>
      <c r="X107" s="27">
        <v>0.47916666666666702</v>
      </c>
      <c r="Y107" s="25">
        <v>2</v>
      </c>
      <c r="Z107" s="25" t="s">
        <v>200</v>
      </c>
      <c r="AA107" s="25">
        <v>2</v>
      </c>
      <c r="AB107" s="25" t="s">
        <v>200</v>
      </c>
      <c r="AC107" s="130">
        <f t="shared" si="2"/>
        <v>3</v>
      </c>
      <c r="AH107" s="49"/>
    </row>
    <row r="108" spans="1:34" ht="15.75" customHeight="1">
      <c r="A108" s="88" t="s">
        <v>17</v>
      </c>
      <c r="B108" s="18" t="str">
        <f t="shared" si="7"/>
        <v/>
      </c>
      <c r="C108" s="62" t="s">
        <v>17</v>
      </c>
      <c r="D108" s="1" t="s">
        <v>17</v>
      </c>
      <c r="E108" s="65" t="s">
        <v>17</v>
      </c>
      <c r="F108" s="65" t="s">
        <v>17</v>
      </c>
      <c r="G108" s="18" t="str">
        <f t="shared" si="5"/>
        <v/>
      </c>
      <c r="H108" s="66" t="s">
        <v>91</v>
      </c>
      <c r="I108" s="15" t="str">
        <f t="shared" si="8"/>
        <v xml:space="preserve"> </v>
      </c>
      <c r="J108" s="18" t="str">
        <f t="shared" si="6"/>
        <v xml:space="preserve"> </v>
      </c>
      <c r="L108" s="8">
        <v>17</v>
      </c>
      <c r="M108" s="67">
        <v>0</v>
      </c>
      <c r="N108" s="67">
        <v>0</v>
      </c>
      <c r="O108" s="20"/>
      <c r="P108" s="22">
        <v>3</v>
      </c>
      <c r="Q108" s="26">
        <v>0.5</v>
      </c>
      <c r="R108" s="25">
        <v>1</v>
      </c>
      <c r="S108" s="25" t="s">
        <v>201</v>
      </c>
      <c r="T108" s="25">
        <v>1</v>
      </c>
      <c r="U108" s="25" t="s">
        <v>201</v>
      </c>
      <c r="V108" s="130">
        <f t="shared" si="4"/>
        <v>2</v>
      </c>
      <c r="W108" s="28">
        <v>4</v>
      </c>
      <c r="X108" s="27">
        <v>0.5</v>
      </c>
      <c r="Y108" s="25">
        <v>1</v>
      </c>
      <c r="Z108" s="25" t="s">
        <v>200</v>
      </c>
      <c r="AA108" s="25">
        <v>1</v>
      </c>
      <c r="AB108" s="25" t="s">
        <v>200</v>
      </c>
      <c r="AC108" s="130">
        <f t="shared" si="2"/>
        <v>3</v>
      </c>
      <c r="AH108" s="49"/>
    </row>
    <row r="109" spans="1:34" ht="15.75" customHeight="1">
      <c r="A109" s="88" t="s">
        <v>17</v>
      </c>
      <c r="B109" s="18" t="str">
        <f t="shared" si="7"/>
        <v/>
      </c>
      <c r="C109" s="62" t="s">
        <v>17</v>
      </c>
      <c r="D109" s="1" t="s">
        <v>17</v>
      </c>
      <c r="E109" s="65" t="s">
        <v>17</v>
      </c>
      <c r="F109" s="65" t="s">
        <v>17</v>
      </c>
      <c r="G109" s="18" t="str">
        <f t="shared" si="5"/>
        <v/>
      </c>
      <c r="H109" s="66" t="s">
        <v>91</v>
      </c>
      <c r="I109" s="15" t="str">
        <f t="shared" si="8"/>
        <v xml:space="preserve"> </v>
      </c>
      <c r="J109" s="18" t="str">
        <f t="shared" si="6"/>
        <v xml:space="preserve"> </v>
      </c>
      <c r="L109" s="8">
        <v>18</v>
      </c>
      <c r="M109" s="67">
        <v>0</v>
      </c>
      <c r="N109" s="67">
        <v>0</v>
      </c>
      <c r="O109" s="20"/>
      <c r="P109" s="22">
        <v>3</v>
      </c>
      <c r="Q109" s="26">
        <v>0.52083333333333337</v>
      </c>
      <c r="R109" s="25">
        <v>1</v>
      </c>
      <c r="S109" s="25" t="s">
        <v>201</v>
      </c>
      <c r="T109" s="25">
        <v>1</v>
      </c>
      <c r="U109" s="25" t="s">
        <v>201</v>
      </c>
      <c r="V109" s="130">
        <f t="shared" si="4"/>
        <v>3</v>
      </c>
      <c r="W109" s="28">
        <v>4</v>
      </c>
      <c r="X109" s="27">
        <v>0.52083333333333337</v>
      </c>
      <c r="Y109" s="25">
        <v>2</v>
      </c>
      <c r="Z109" s="25" t="s">
        <v>200</v>
      </c>
      <c r="AA109" s="25">
        <v>2</v>
      </c>
      <c r="AB109" s="25" t="s">
        <v>200</v>
      </c>
      <c r="AC109" s="130">
        <f t="shared" si="2"/>
        <v>4</v>
      </c>
      <c r="AH109" s="49"/>
    </row>
    <row r="110" spans="1:34" ht="15.75" customHeight="1">
      <c r="A110" s="88" t="s">
        <v>17</v>
      </c>
      <c r="B110" s="18" t="str">
        <f t="shared" si="7"/>
        <v/>
      </c>
      <c r="C110" s="62" t="s">
        <v>17</v>
      </c>
      <c r="D110" s="1" t="s">
        <v>17</v>
      </c>
      <c r="E110" s="65" t="s">
        <v>17</v>
      </c>
      <c r="F110" s="65" t="s">
        <v>17</v>
      </c>
      <c r="G110" s="18" t="str">
        <f t="shared" si="5"/>
        <v/>
      </c>
      <c r="H110" s="66" t="s">
        <v>91</v>
      </c>
      <c r="I110" s="15" t="str">
        <f t="shared" si="8"/>
        <v xml:space="preserve"> </v>
      </c>
      <c r="J110" s="18" t="str">
        <f t="shared" si="6"/>
        <v xml:space="preserve"> </v>
      </c>
      <c r="L110" s="8">
        <v>19</v>
      </c>
      <c r="M110" s="67">
        <v>0</v>
      </c>
      <c r="N110" s="67">
        <v>0</v>
      </c>
      <c r="O110" s="20" t="s">
        <v>17</v>
      </c>
      <c r="P110" s="22">
        <v>3</v>
      </c>
      <c r="Q110" s="26">
        <v>0.54166666666666663</v>
      </c>
      <c r="R110" s="25">
        <v>2</v>
      </c>
      <c r="S110" s="25" t="s">
        <v>201</v>
      </c>
      <c r="T110" s="25">
        <v>2</v>
      </c>
      <c r="U110" s="25" t="s">
        <v>201</v>
      </c>
      <c r="V110" s="130">
        <f t="shared" si="4"/>
        <v>3</v>
      </c>
      <c r="W110" s="28">
        <v>4</v>
      </c>
      <c r="X110" s="27">
        <v>0.54166666666666663</v>
      </c>
      <c r="Y110" s="25">
        <v>2</v>
      </c>
      <c r="Z110" s="25" t="s">
        <v>200</v>
      </c>
      <c r="AA110" s="25">
        <v>2</v>
      </c>
      <c r="AB110" s="25" t="s">
        <v>200</v>
      </c>
      <c r="AC110" s="130">
        <f t="shared" si="2"/>
        <v>4</v>
      </c>
      <c r="AH110" s="49"/>
    </row>
    <row r="111" spans="1:34" ht="15.75" customHeight="1">
      <c r="A111" s="88" t="s">
        <v>17</v>
      </c>
      <c r="B111" s="18" t="str">
        <f t="shared" si="7"/>
        <v/>
      </c>
      <c r="C111" s="62" t="s">
        <v>17</v>
      </c>
      <c r="D111" s="1" t="s">
        <v>17</v>
      </c>
      <c r="E111" s="65" t="s">
        <v>17</v>
      </c>
      <c r="F111" s="65" t="s">
        <v>17</v>
      </c>
      <c r="G111" s="18" t="str">
        <f t="shared" si="5"/>
        <v/>
      </c>
      <c r="H111" s="66" t="s">
        <v>91</v>
      </c>
      <c r="I111" s="15" t="str">
        <f t="shared" si="8"/>
        <v xml:space="preserve"> </v>
      </c>
      <c r="J111" s="18" t="str">
        <f t="shared" si="6"/>
        <v xml:space="preserve"> </v>
      </c>
      <c r="L111" s="8">
        <v>20</v>
      </c>
      <c r="M111" s="67">
        <v>0</v>
      </c>
      <c r="N111" s="67">
        <v>0</v>
      </c>
      <c r="O111" s="20"/>
      <c r="P111" s="22">
        <v>3</v>
      </c>
      <c r="Q111" s="26">
        <v>0.5625</v>
      </c>
      <c r="R111" s="25">
        <v>1</v>
      </c>
      <c r="S111" s="25" t="s">
        <v>201</v>
      </c>
      <c r="T111" s="25">
        <v>1</v>
      </c>
      <c r="U111" s="25" t="s">
        <v>201</v>
      </c>
      <c r="V111" s="130">
        <f t="shared" si="4"/>
        <v>2</v>
      </c>
      <c r="W111" s="28">
        <v>4</v>
      </c>
      <c r="X111" s="27">
        <v>0.5625</v>
      </c>
      <c r="Y111" s="25">
        <v>2</v>
      </c>
      <c r="Z111" s="25" t="s">
        <v>197</v>
      </c>
      <c r="AA111" s="25">
        <v>2</v>
      </c>
      <c r="AB111" s="25" t="s">
        <v>197</v>
      </c>
      <c r="AC111" s="130">
        <f t="shared" si="2"/>
        <v>4</v>
      </c>
      <c r="AH111" s="49"/>
    </row>
    <row r="112" spans="1:34" ht="15.75" customHeight="1">
      <c r="A112" s="88" t="s">
        <v>17</v>
      </c>
      <c r="B112" s="18" t="str">
        <f t="shared" si="7"/>
        <v/>
      </c>
      <c r="C112" s="62" t="s">
        <v>17</v>
      </c>
      <c r="D112" s="1" t="s">
        <v>17</v>
      </c>
      <c r="E112" s="65" t="s">
        <v>17</v>
      </c>
      <c r="F112" s="65" t="s">
        <v>17</v>
      </c>
      <c r="G112" s="18" t="str">
        <f t="shared" si="5"/>
        <v/>
      </c>
      <c r="H112" s="66" t="s">
        <v>91</v>
      </c>
      <c r="I112" s="15" t="str">
        <f t="shared" si="8"/>
        <v xml:space="preserve"> </v>
      </c>
      <c r="J112" s="18" t="str">
        <f t="shared" si="6"/>
        <v xml:space="preserve"> </v>
      </c>
      <c r="L112" s="8">
        <v>21</v>
      </c>
      <c r="M112" s="67">
        <v>0</v>
      </c>
      <c r="N112" s="67">
        <v>0</v>
      </c>
      <c r="O112" s="20"/>
      <c r="P112" s="22">
        <v>3</v>
      </c>
      <c r="Q112" s="26">
        <v>0.58333333333333337</v>
      </c>
      <c r="R112" s="25">
        <v>1</v>
      </c>
      <c r="S112" s="25" t="s">
        <v>201</v>
      </c>
      <c r="T112" s="25">
        <v>1</v>
      </c>
      <c r="U112" s="25" t="s">
        <v>201</v>
      </c>
      <c r="V112" s="130">
        <f t="shared" si="4"/>
        <v>3</v>
      </c>
      <c r="W112" s="28">
        <v>4</v>
      </c>
      <c r="X112" s="27">
        <v>0.58333333333333337</v>
      </c>
      <c r="Y112" s="25">
        <v>2</v>
      </c>
      <c r="Z112" s="25" t="s">
        <v>197</v>
      </c>
      <c r="AA112" s="25">
        <v>2</v>
      </c>
      <c r="AB112" s="25" t="s">
        <v>197</v>
      </c>
      <c r="AC112" s="130">
        <f t="shared" si="2"/>
        <v>4</v>
      </c>
      <c r="AH112" s="49"/>
    </row>
    <row r="113" spans="1:34" ht="15.75" customHeight="1">
      <c r="A113" s="88" t="s">
        <v>17</v>
      </c>
      <c r="B113" s="18" t="str">
        <f t="shared" si="7"/>
        <v/>
      </c>
      <c r="C113" s="62" t="s">
        <v>17</v>
      </c>
      <c r="D113" s="1" t="s">
        <v>17</v>
      </c>
      <c r="E113" s="65" t="s">
        <v>17</v>
      </c>
      <c r="F113" s="65" t="s">
        <v>17</v>
      </c>
      <c r="G113" s="18" t="str">
        <f t="shared" si="5"/>
        <v/>
      </c>
      <c r="H113" s="66" t="s">
        <v>91</v>
      </c>
      <c r="I113" s="15" t="str">
        <f t="shared" si="8"/>
        <v xml:space="preserve"> </v>
      </c>
      <c r="J113" s="18" t="str">
        <f t="shared" si="6"/>
        <v xml:space="preserve"> </v>
      </c>
      <c r="L113" s="8">
        <v>22</v>
      </c>
      <c r="M113" s="67">
        <v>0</v>
      </c>
      <c r="N113" s="67">
        <v>0</v>
      </c>
      <c r="O113" s="20"/>
      <c r="P113" s="22">
        <v>3</v>
      </c>
      <c r="Q113" s="26">
        <v>0.60416666666666663</v>
      </c>
      <c r="R113" s="25">
        <v>2</v>
      </c>
      <c r="S113" s="25" t="s">
        <v>201</v>
      </c>
      <c r="T113" s="25">
        <v>2</v>
      </c>
      <c r="U113" s="25" t="s">
        <v>201</v>
      </c>
      <c r="V113" s="130">
        <f t="shared" si="4"/>
        <v>3</v>
      </c>
      <c r="W113" s="28">
        <v>4</v>
      </c>
      <c r="X113" s="27">
        <v>0.60416666666666663</v>
      </c>
      <c r="Y113" s="25">
        <v>2</v>
      </c>
      <c r="Z113" s="25" t="s">
        <v>197</v>
      </c>
      <c r="AA113" s="25">
        <v>2</v>
      </c>
      <c r="AB113" s="25" t="s">
        <v>197</v>
      </c>
      <c r="AC113" s="130">
        <f t="shared" si="2"/>
        <v>4</v>
      </c>
      <c r="AH113" s="49"/>
    </row>
    <row r="114" spans="1:34" ht="15.75" customHeight="1">
      <c r="A114" s="88" t="s">
        <v>17</v>
      </c>
      <c r="B114" s="18" t="str">
        <f t="shared" si="7"/>
        <v/>
      </c>
      <c r="C114" s="62" t="s">
        <v>17</v>
      </c>
      <c r="D114" s="1" t="s">
        <v>17</v>
      </c>
      <c r="E114" s="65" t="s">
        <v>17</v>
      </c>
      <c r="F114" s="65" t="s">
        <v>17</v>
      </c>
      <c r="G114" s="18" t="str">
        <f t="shared" si="5"/>
        <v/>
      </c>
      <c r="H114" s="66" t="s">
        <v>91</v>
      </c>
      <c r="I114" s="15" t="str">
        <f t="shared" si="8"/>
        <v xml:space="preserve"> </v>
      </c>
      <c r="J114" s="18" t="str">
        <f t="shared" si="6"/>
        <v xml:space="preserve"> </v>
      </c>
      <c r="L114" s="8">
        <v>23</v>
      </c>
      <c r="M114" s="67">
        <v>0</v>
      </c>
      <c r="N114" s="67">
        <v>0</v>
      </c>
      <c r="O114" s="20"/>
      <c r="P114" s="22">
        <v>3</v>
      </c>
      <c r="Q114" s="26">
        <v>0.625</v>
      </c>
      <c r="R114" s="25">
        <v>1</v>
      </c>
      <c r="S114" s="25" t="s">
        <v>201</v>
      </c>
      <c r="T114" s="25">
        <v>1</v>
      </c>
      <c r="U114" s="25" t="s">
        <v>201</v>
      </c>
      <c r="V114" s="130">
        <f t="shared" si="4"/>
        <v>2</v>
      </c>
      <c r="W114" s="28">
        <v>4</v>
      </c>
      <c r="X114" s="27">
        <v>0.625</v>
      </c>
      <c r="Y114" s="25">
        <v>2</v>
      </c>
      <c r="Z114" s="25" t="s">
        <v>197</v>
      </c>
      <c r="AA114" s="25">
        <v>2</v>
      </c>
      <c r="AB114" s="25" t="s">
        <v>197</v>
      </c>
      <c r="AC114" s="130">
        <f t="shared" si="2"/>
        <v>4</v>
      </c>
      <c r="AH114" s="49"/>
    </row>
    <row r="115" spans="1:34" ht="15.75" customHeight="1">
      <c r="A115" s="88" t="s">
        <v>17</v>
      </c>
      <c r="B115" s="18" t="str">
        <f t="shared" si="7"/>
        <v/>
      </c>
      <c r="C115" s="62" t="s">
        <v>17</v>
      </c>
      <c r="D115" s="1" t="s">
        <v>17</v>
      </c>
      <c r="E115" s="65" t="s">
        <v>17</v>
      </c>
      <c r="F115" s="65" t="s">
        <v>17</v>
      </c>
      <c r="G115" s="18" t="str">
        <f t="shared" si="5"/>
        <v/>
      </c>
      <c r="H115" s="66" t="s">
        <v>91</v>
      </c>
      <c r="I115" s="15" t="str">
        <f t="shared" si="8"/>
        <v xml:space="preserve"> </v>
      </c>
      <c r="J115" s="18" t="str">
        <f t="shared" si="6"/>
        <v xml:space="preserve"> </v>
      </c>
      <c r="L115" s="8">
        <v>24</v>
      </c>
      <c r="M115" s="67">
        <v>0</v>
      </c>
      <c r="N115" s="67">
        <v>0</v>
      </c>
      <c r="O115" s="20"/>
      <c r="P115" s="22">
        <v>3</v>
      </c>
      <c r="Q115" s="26">
        <v>0.64583333333333337</v>
      </c>
      <c r="R115" s="25">
        <v>1</v>
      </c>
      <c r="S115" s="25" t="s">
        <v>201</v>
      </c>
      <c r="T115" s="25">
        <v>1</v>
      </c>
      <c r="U115" s="25" t="s">
        <v>201</v>
      </c>
      <c r="V115" s="130">
        <f t="shared" si="4"/>
        <v>3</v>
      </c>
      <c r="W115" s="28">
        <v>4</v>
      </c>
      <c r="X115" s="27">
        <v>0.64583333333333337</v>
      </c>
      <c r="Y115" s="25">
        <v>2</v>
      </c>
      <c r="Z115" s="25" t="s">
        <v>197</v>
      </c>
      <c r="AA115" s="25">
        <v>2</v>
      </c>
      <c r="AB115" s="25" t="s">
        <v>197</v>
      </c>
      <c r="AC115" s="130">
        <f t="shared" si="2"/>
        <v>4</v>
      </c>
      <c r="AH115" s="49"/>
    </row>
    <row r="116" spans="1:34" ht="15.75" customHeight="1">
      <c r="A116" s="88" t="s">
        <v>17</v>
      </c>
      <c r="B116" s="18" t="str">
        <f t="shared" si="7"/>
        <v/>
      </c>
      <c r="C116" s="62" t="s">
        <v>17</v>
      </c>
      <c r="D116" s="1" t="s">
        <v>17</v>
      </c>
      <c r="E116" s="65" t="s">
        <v>17</v>
      </c>
      <c r="F116" s="65" t="s">
        <v>17</v>
      </c>
      <c r="G116" s="18" t="str">
        <f t="shared" si="5"/>
        <v/>
      </c>
      <c r="H116" s="66" t="s">
        <v>91</v>
      </c>
      <c r="I116" s="15" t="str">
        <f t="shared" si="8"/>
        <v xml:space="preserve"> </v>
      </c>
      <c r="J116" s="18" t="str">
        <f t="shared" si="6"/>
        <v xml:space="preserve"> </v>
      </c>
      <c r="L116" s="8">
        <v>25</v>
      </c>
      <c r="M116" s="67">
        <v>0</v>
      </c>
      <c r="N116" s="67">
        <v>0</v>
      </c>
      <c r="O116" s="20"/>
      <c r="P116" s="22">
        <v>3</v>
      </c>
      <c r="Q116" s="26">
        <v>0.66666666666666663</v>
      </c>
      <c r="R116" s="25">
        <v>2</v>
      </c>
      <c r="S116" s="25" t="s">
        <v>201</v>
      </c>
      <c r="T116" s="25">
        <v>2</v>
      </c>
      <c r="U116" s="25" t="s">
        <v>201</v>
      </c>
      <c r="V116" s="130">
        <f t="shared" si="4"/>
        <v>5</v>
      </c>
      <c r="W116" s="28">
        <v>4</v>
      </c>
      <c r="X116" s="27">
        <v>0.66666666666666663</v>
      </c>
      <c r="Y116" s="25">
        <v>2</v>
      </c>
      <c r="Z116" s="25" t="s">
        <v>197</v>
      </c>
      <c r="AA116" s="25">
        <v>2</v>
      </c>
      <c r="AB116" s="25" t="s">
        <v>197</v>
      </c>
      <c r="AC116" s="130">
        <f t="shared" si="2"/>
        <v>3</v>
      </c>
      <c r="AH116" s="49"/>
    </row>
    <row r="117" spans="1:34" ht="15.75" customHeight="1">
      <c r="A117" s="88" t="s">
        <v>17</v>
      </c>
      <c r="B117" s="18" t="str">
        <f t="shared" si="7"/>
        <v/>
      </c>
      <c r="C117" s="62" t="s">
        <v>17</v>
      </c>
      <c r="D117" s="1" t="s">
        <v>17</v>
      </c>
      <c r="E117" s="65" t="s">
        <v>17</v>
      </c>
      <c r="F117" s="65" t="s">
        <v>17</v>
      </c>
      <c r="G117" s="18" t="str">
        <f t="shared" si="5"/>
        <v/>
      </c>
      <c r="H117" s="66" t="s">
        <v>91</v>
      </c>
      <c r="I117" s="15" t="str">
        <f t="shared" si="8"/>
        <v xml:space="preserve"> </v>
      </c>
      <c r="J117" s="18" t="str">
        <f t="shared" si="6"/>
        <v xml:space="preserve"> </v>
      </c>
      <c r="L117" s="8">
        <v>26</v>
      </c>
      <c r="M117" s="67">
        <v>0</v>
      </c>
      <c r="N117" s="67">
        <v>0</v>
      </c>
      <c r="O117" s="20"/>
      <c r="P117" s="22">
        <v>3</v>
      </c>
      <c r="Q117" s="26">
        <v>0.6875</v>
      </c>
      <c r="R117" s="25">
        <v>3</v>
      </c>
      <c r="S117" s="25" t="s">
        <v>199</v>
      </c>
      <c r="T117" s="25">
        <v>3</v>
      </c>
      <c r="U117" s="25" t="s">
        <v>199</v>
      </c>
      <c r="V117" s="130">
        <f t="shared" si="4"/>
        <v>5</v>
      </c>
      <c r="W117" s="28">
        <v>4</v>
      </c>
      <c r="X117" s="27">
        <v>0.6875</v>
      </c>
      <c r="Y117" s="25">
        <v>1</v>
      </c>
      <c r="Z117" s="25" t="s">
        <v>200</v>
      </c>
      <c r="AA117" s="25">
        <v>1</v>
      </c>
      <c r="AB117" s="25" t="s">
        <v>200</v>
      </c>
      <c r="AC117" s="130">
        <f t="shared" si="2"/>
        <v>3</v>
      </c>
      <c r="AH117" s="49"/>
    </row>
    <row r="118" spans="1:34" ht="15.75" customHeight="1">
      <c r="A118" s="88" t="s">
        <v>17</v>
      </c>
      <c r="B118" s="18" t="str">
        <f t="shared" si="7"/>
        <v/>
      </c>
      <c r="C118" s="62" t="s">
        <v>17</v>
      </c>
      <c r="D118" s="1" t="s">
        <v>17</v>
      </c>
      <c r="E118" s="65" t="s">
        <v>17</v>
      </c>
      <c r="F118" s="65" t="s">
        <v>17</v>
      </c>
      <c r="G118" s="18" t="str">
        <f t="shared" si="5"/>
        <v/>
      </c>
      <c r="H118" s="66" t="s">
        <v>91</v>
      </c>
      <c r="I118" s="15" t="str">
        <f t="shared" si="8"/>
        <v xml:space="preserve"> </v>
      </c>
      <c r="J118" s="18" t="str">
        <f t="shared" si="6"/>
        <v xml:space="preserve"> </v>
      </c>
      <c r="L118" s="8">
        <v>27</v>
      </c>
      <c r="M118" s="67">
        <v>0</v>
      </c>
      <c r="N118" s="67">
        <v>0</v>
      </c>
      <c r="O118" s="20"/>
      <c r="P118" s="22">
        <v>3</v>
      </c>
      <c r="Q118" s="26">
        <v>0.70833333333333337</v>
      </c>
      <c r="R118" s="25">
        <v>2</v>
      </c>
      <c r="S118" s="25" t="s">
        <v>199</v>
      </c>
      <c r="T118" s="25">
        <v>2</v>
      </c>
      <c r="U118" s="25" t="s">
        <v>199</v>
      </c>
      <c r="V118" s="130">
        <f t="shared" si="4"/>
        <v>5</v>
      </c>
      <c r="W118" s="28">
        <v>4</v>
      </c>
      <c r="X118" s="27">
        <v>0.70833333333333337</v>
      </c>
      <c r="Y118" s="25">
        <v>2</v>
      </c>
      <c r="Z118" s="25" t="s">
        <v>200</v>
      </c>
      <c r="AA118" s="25">
        <v>2</v>
      </c>
      <c r="AB118" s="25" t="s">
        <v>200</v>
      </c>
      <c r="AC118" s="130">
        <f t="shared" si="2"/>
        <v>4</v>
      </c>
      <c r="AH118" s="49"/>
    </row>
    <row r="119" spans="1:34" ht="15.75" customHeight="1">
      <c r="A119" s="88" t="s">
        <v>17</v>
      </c>
      <c r="B119" s="18" t="str">
        <f t="shared" si="7"/>
        <v/>
      </c>
      <c r="C119" s="62" t="s">
        <v>17</v>
      </c>
      <c r="D119" s="1" t="s">
        <v>17</v>
      </c>
      <c r="E119" s="65" t="s">
        <v>17</v>
      </c>
      <c r="F119" s="65" t="s">
        <v>17</v>
      </c>
      <c r="G119" s="18" t="str">
        <f t="shared" si="5"/>
        <v/>
      </c>
      <c r="H119" s="66" t="s">
        <v>91</v>
      </c>
      <c r="I119" s="15" t="str">
        <f t="shared" si="8"/>
        <v xml:space="preserve"> </v>
      </c>
      <c r="J119" s="18" t="str">
        <f t="shared" si="6"/>
        <v xml:space="preserve"> </v>
      </c>
      <c r="L119" s="8">
        <v>28</v>
      </c>
      <c r="M119" s="67">
        <v>0</v>
      </c>
      <c r="N119" s="67">
        <v>0</v>
      </c>
      <c r="O119" s="20"/>
      <c r="P119" s="22">
        <v>3</v>
      </c>
      <c r="Q119" s="26">
        <v>0.72916666666666663</v>
      </c>
      <c r="R119" s="25">
        <v>3</v>
      </c>
      <c r="S119" s="25" t="s">
        <v>199</v>
      </c>
      <c r="T119" s="25">
        <v>3</v>
      </c>
      <c r="U119" s="25" t="s">
        <v>199</v>
      </c>
      <c r="V119" s="130">
        <f t="shared" si="4"/>
        <v>5</v>
      </c>
      <c r="W119" s="28">
        <v>4</v>
      </c>
      <c r="X119" s="27">
        <v>0.72916666666666663</v>
      </c>
      <c r="Y119" s="25">
        <v>2</v>
      </c>
      <c r="Z119" s="25" t="s">
        <v>200</v>
      </c>
      <c r="AA119" s="25">
        <v>2</v>
      </c>
      <c r="AB119" s="25" t="s">
        <v>200</v>
      </c>
      <c r="AC119" s="130">
        <f t="shared" si="2"/>
        <v>3</v>
      </c>
      <c r="AH119" s="49"/>
    </row>
    <row r="120" spans="1:34" ht="15.75" customHeight="1">
      <c r="A120" s="88" t="s">
        <v>17</v>
      </c>
      <c r="B120" s="18" t="str">
        <f t="shared" si="7"/>
        <v/>
      </c>
      <c r="C120" s="62" t="s">
        <v>17</v>
      </c>
      <c r="D120" s="1" t="s">
        <v>17</v>
      </c>
      <c r="E120" s="65" t="s">
        <v>17</v>
      </c>
      <c r="F120" s="65" t="s">
        <v>17</v>
      </c>
      <c r="G120" s="18" t="str">
        <f t="shared" si="5"/>
        <v/>
      </c>
      <c r="H120" s="66" t="s">
        <v>91</v>
      </c>
      <c r="I120" s="15" t="str">
        <f t="shared" si="8"/>
        <v xml:space="preserve"> </v>
      </c>
      <c r="J120" s="18" t="str">
        <f t="shared" si="6"/>
        <v xml:space="preserve"> </v>
      </c>
      <c r="L120" s="8">
        <v>29</v>
      </c>
      <c r="M120" s="67">
        <v>0</v>
      </c>
      <c r="N120" s="67">
        <v>0</v>
      </c>
      <c r="O120" s="20"/>
      <c r="P120" s="22">
        <v>3</v>
      </c>
      <c r="Q120" s="26">
        <v>0.75</v>
      </c>
      <c r="R120" s="25">
        <v>2</v>
      </c>
      <c r="S120" s="25" t="s">
        <v>199</v>
      </c>
      <c r="T120" s="25">
        <v>2</v>
      </c>
      <c r="U120" s="25" t="s">
        <v>199</v>
      </c>
      <c r="V120" s="130">
        <f t="shared" si="4"/>
        <v>4</v>
      </c>
      <c r="W120" s="28">
        <v>4</v>
      </c>
      <c r="X120" s="27">
        <v>0.75</v>
      </c>
      <c r="Y120" s="25">
        <v>1</v>
      </c>
      <c r="Z120" s="25" t="s">
        <v>200</v>
      </c>
      <c r="AA120" s="25">
        <v>1</v>
      </c>
      <c r="AB120" s="25" t="s">
        <v>200</v>
      </c>
      <c r="AC120" s="130">
        <f t="shared" si="2"/>
        <v>3</v>
      </c>
      <c r="AH120" s="49"/>
    </row>
    <row r="121" spans="1:34" ht="15.75" customHeight="1">
      <c r="A121" s="88" t="s">
        <v>17</v>
      </c>
      <c r="B121" s="18" t="str">
        <f t="shared" si="7"/>
        <v/>
      </c>
      <c r="C121" s="62" t="s">
        <v>17</v>
      </c>
      <c r="D121" s="1" t="s">
        <v>17</v>
      </c>
      <c r="E121" s="65" t="s">
        <v>17</v>
      </c>
      <c r="F121" s="65" t="s">
        <v>17</v>
      </c>
      <c r="G121" s="18" t="str">
        <f t="shared" si="5"/>
        <v/>
      </c>
      <c r="H121" s="66" t="s">
        <v>91</v>
      </c>
      <c r="I121" s="15" t="str">
        <f t="shared" si="8"/>
        <v xml:space="preserve"> </v>
      </c>
      <c r="J121" s="18" t="str">
        <f t="shared" si="6"/>
        <v xml:space="preserve"> </v>
      </c>
      <c r="L121" s="8">
        <v>30</v>
      </c>
      <c r="M121" s="67">
        <v>0</v>
      </c>
      <c r="N121" s="67">
        <v>0</v>
      </c>
      <c r="O121" s="20"/>
      <c r="P121" s="22">
        <v>3</v>
      </c>
      <c r="Q121" s="26">
        <v>0.77083333333333337</v>
      </c>
      <c r="R121" s="25">
        <v>2</v>
      </c>
      <c r="S121" s="25" t="s">
        <v>198</v>
      </c>
      <c r="T121" s="25">
        <v>2</v>
      </c>
      <c r="U121" s="25" t="s">
        <v>198</v>
      </c>
      <c r="V121" s="130">
        <f t="shared" si="4"/>
        <v>3</v>
      </c>
      <c r="W121" s="28">
        <v>4</v>
      </c>
      <c r="X121" s="27">
        <v>0.77083333333333337</v>
      </c>
      <c r="Y121" s="25">
        <v>2</v>
      </c>
      <c r="Z121" s="25" t="s">
        <v>200</v>
      </c>
      <c r="AA121" s="25">
        <v>2</v>
      </c>
      <c r="AB121" s="25" t="s">
        <v>200</v>
      </c>
      <c r="AC121" s="130">
        <f t="shared" si="2"/>
        <v>4</v>
      </c>
      <c r="AH121" s="49"/>
    </row>
    <row r="122" spans="1:34" ht="15.75" customHeight="1">
      <c r="A122" s="88" t="s">
        <v>17</v>
      </c>
      <c r="B122" s="18" t="str">
        <f t="shared" si="7"/>
        <v/>
      </c>
      <c r="C122" s="62" t="s">
        <v>17</v>
      </c>
      <c r="D122" s="1" t="s">
        <v>17</v>
      </c>
      <c r="E122" s="65" t="s">
        <v>17</v>
      </c>
      <c r="F122" s="65" t="s">
        <v>17</v>
      </c>
      <c r="G122" s="18" t="str">
        <f t="shared" si="5"/>
        <v/>
      </c>
      <c r="H122" s="66" t="s">
        <v>91</v>
      </c>
      <c r="I122" s="15" t="str">
        <f t="shared" si="8"/>
        <v xml:space="preserve"> </v>
      </c>
      <c r="J122" s="18" t="str">
        <f t="shared" si="6"/>
        <v xml:space="preserve"> </v>
      </c>
      <c r="L122" s="8">
        <v>31</v>
      </c>
      <c r="M122" s="67">
        <v>0</v>
      </c>
      <c r="N122" s="67">
        <v>0</v>
      </c>
      <c r="O122" s="20"/>
      <c r="P122" s="22">
        <v>3</v>
      </c>
      <c r="Q122" s="26">
        <v>0.79166666666666663</v>
      </c>
      <c r="R122" s="25">
        <v>1</v>
      </c>
      <c r="S122" s="25" t="s">
        <v>198</v>
      </c>
      <c r="T122" s="25">
        <v>1</v>
      </c>
      <c r="U122" s="25" t="s">
        <v>198</v>
      </c>
      <c r="V122" s="130">
        <f t="shared" si="4"/>
        <v>3</v>
      </c>
      <c r="W122" s="28">
        <v>4</v>
      </c>
      <c r="X122" s="27">
        <v>0.79166666666666663</v>
      </c>
      <c r="Y122" s="25">
        <v>2</v>
      </c>
      <c r="Z122" s="25" t="s">
        <v>200</v>
      </c>
      <c r="AA122" s="25">
        <v>2</v>
      </c>
      <c r="AB122" s="25" t="s">
        <v>200</v>
      </c>
      <c r="AC122" s="130">
        <f t="shared" si="2"/>
        <v>3</v>
      </c>
      <c r="AH122" s="49"/>
    </row>
    <row r="123" spans="1:34" ht="15.75" customHeight="1">
      <c r="A123" s="88" t="s">
        <v>17</v>
      </c>
      <c r="B123" s="18" t="str">
        <f t="shared" si="7"/>
        <v/>
      </c>
      <c r="C123" s="62" t="s">
        <v>17</v>
      </c>
      <c r="D123" s="1" t="s">
        <v>17</v>
      </c>
      <c r="E123" s="65" t="s">
        <v>17</v>
      </c>
      <c r="F123" s="65" t="s">
        <v>17</v>
      </c>
      <c r="G123" s="18" t="str">
        <f t="shared" si="5"/>
        <v/>
      </c>
      <c r="H123" s="66" t="s">
        <v>91</v>
      </c>
      <c r="I123" s="15" t="str">
        <f t="shared" si="8"/>
        <v xml:space="preserve"> </v>
      </c>
      <c r="J123" s="18" t="str">
        <f t="shared" si="6"/>
        <v xml:space="preserve"> </v>
      </c>
      <c r="L123" s="8">
        <v>32</v>
      </c>
      <c r="M123" s="67">
        <v>0</v>
      </c>
      <c r="N123" s="67">
        <v>0</v>
      </c>
      <c r="O123" s="20"/>
      <c r="P123" s="22">
        <v>3</v>
      </c>
      <c r="Q123" s="26">
        <v>0.8125</v>
      </c>
      <c r="R123" s="25">
        <v>2</v>
      </c>
      <c r="S123" s="25" t="s">
        <v>198</v>
      </c>
      <c r="T123" s="25">
        <v>2</v>
      </c>
      <c r="U123" s="25" t="s">
        <v>198</v>
      </c>
      <c r="V123" s="130">
        <f t="shared" si="4"/>
        <v>3</v>
      </c>
      <c r="W123" s="28">
        <v>4</v>
      </c>
      <c r="X123" s="27">
        <v>0.8125</v>
      </c>
      <c r="Y123" s="25">
        <v>1</v>
      </c>
      <c r="Z123" s="25" t="s">
        <v>200</v>
      </c>
      <c r="AA123" s="25">
        <v>1</v>
      </c>
      <c r="AB123" s="25" t="s">
        <v>200</v>
      </c>
      <c r="AC123" s="130">
        <f t="shared" si="2"/>
        <v>3</v>
      </c>
      <c r="AH123" s="49"/>
    </row>
    <row r="124" spans="1:34" ht="15.75" customHeight="1">
      <c r="A124" s="88" t="s">
        <v>17</v>
      </c>
      <c r="B124" s="18" t="str">
        <f t="shared" si="7"/>
        <v/>
      </c>
      <c r="C124" s="62" t="s">
        <v>17</v>
      </c>
      <c r="D124" s="1" t="s">
        <v>17</v>
      </c>
      <c r="E124" s="65" t="s">
        <v>17</v>
      </c>
      <c r="F124" s="65" t="s">
        <v>17</v>
      </c>
      <c r="G124" s="18" t="str">
        <f t="shared" si="5"/>
        <v/>
      </c>
      <c r="H124" s="66" t="s">
        <v>91</v>
      </c>
      <c r="I124" s="15" t="str">
        <f t="shared" si="8"/>
        <v xml:space="preserve"> </v>
      </c>
      <c r="J124" s="18" t="str">
        <f t="shared" si="6"/>
        <v xml:space="preserve"> </v>
      </c>
      <c r="L124" s="8">
        <v>33</v>
      </c>
      <c r="M124" s="67">
        <v>0</v>
      </c>
      <c r="N124" s="67">
        <v>0</v>
      </c>
      <c r="O124" s="20"/>
      <c r="P124" s="22">
        <v>3</v>
      </c>
      <c r="Q124" s="26">
        <v>0.83333333333333337</v>
      </c>
      <c r="R124" s="25">
        <v>1</v>
      </c>
      <c r="S124" s="25" t="s">
        <v>198</v>
      </c>
      <c r="T124" s="25">
        <v>1</v>
      </c>
      <c r="U124" s="25" t="s">
        <v>198</v>
      </c>
      <c r="V124" s="130">
        <f t="shared" si="4"/>
        <v>3</v>
      </c>
      <c r="W124" s="28">
        <v>4</v>
      </c>
      <c r="X124" s="27">
        <v>0.83333333333333337</v>
      </c>
      <c r="Y124" s="25">
        <v>2</v>
      </c>
      <c r="Z124" s="25" t="s">
        <v>200</v>
      </c>
      <c r="AA124" s="25">
        <v>2</v>
      </c>
      <c r="AB124" s="25" t="s">
        <v>200</v>
      </c>
      <c r="AC124" s="130">
        <f t="shared" si="2"/>
        <v>4</v>
      </c>
      <c r="AH124" s="49"/>
    </row>
    <row r="125" spans="1:34" ht="15.75" customHeight="1">
      <c r="A125" s="88" t="s">
        <v>17</v>
      </c>
      <c r="B125" s="18" t="str">
        <f t="shared" si="7"/>
        <v/>
      </c>
      <c r="C125" s="62" t="s">
        <v>17</v>
      </c>
      <c r="D125" s="1" t="s">
        <v>17</v>
      </c>
      <c r="E125" s="65" t="s">
        <v>17</v>
      </c>
      <c r="F125" s="65" t="s">
        <v>17</v>
      </c>
      <c r="G125" s="18" t="str">
        <f t="shared" si="5"/>
        <v/>
      </c>
      <c r="H125" s="66" t="s">
        <v>91</v>
      </c>
      <c r="I125" s="15" t="str">
        <f t="shared" si="8"/>
        <v xml:space="preserve"> </v>
      </c>
      <c r="J125" s="18" t="str">
        <f t="shared" si="6"/>
        <v xml:space="preserve"> </v>
      </c>
      <c r="L125" s="8">
        <v>34</v>
      </c>
      <c r="M125" s="67">
        <v>0</v>
      </c>
      <c r="N125" s="67">
        <v>0</v>
      </c>
      <c r="O125" s="20"/>
      <c r="P125" s="22">
        <v>3</v>
      </c>
      <c r="Q125" s="26">
        <v>0.85416666666666663</v>
      </c>
      <c r="R125" s="25">
        <v>2</v>
      </c>
      <c r="S125" s="25" t="s">
        <v>197</v>
      </c>
      <c r="T125" s="25">
        <v>2</v>
      </c>
      <c r="U125" s="25" t="s">
        <v>197</v>
      </c>
      <c r="V125" s="130">
        <f t="shared" si="4"/>
        <v>4</v>
      </c>
      <c r="W125" s="28">
        <v>4</v>
      </c>
      <c r="X125" s="27">
        <v>0.85416666666666663</v>
      </c>
      <c r="Y125" s="25">
        <v>2</v>
      </c>
      <c r="Z125" s="25" t="s">
        <v>200</v>
      </c>
      <c r="AA125" s="25">
        <v>2</v>
      </c>
      <c r="AB125" s="25" t="s">
        <v>200</v>
      </c>
      <c r="AC125" s="130">
        <f t="shared" si="2"/>
        <v>3</v>
      </c>
      <c r="AH125" s="49"/>
    </row>
    <row r="126" spans="1:34" ht="15.75" customHeight="1">
      <c r="A126" s="88" t="s">
        <v>17</v>
      </c>
      <c r="B126" s="18" t="str">
        <f t="shared" si="7"/>
        <v/>
      </c>
      <c r="C126" s="62" t="s">
        <v>17</v>
      </c>
      <c r="D126" s="1" t="s">
        <v>17</v>
      </c>
      <c r="E126" s="65" t="s">
        <v>17</v>
      </c>
      <c r="F126" s="65" t="s">
        <v>17</v>
      </c>
      <c r="G126" s="18" t="str">
        <f t="shared" si="5"/>
        <v/>
      </c>
      <c r="H126" s="66" t="s">
        <v>91</v>
      </c>
      <c r="I126" s="15" t="str">
        <f t="shared" si="8"/>
        <v xml:space="preserve"> </v>
      </c>
      <c r="J126" s="18" t="str">
        <f t="shared" si="6"/>
        <v xml:space="preserve"> </v>
      </c>
      <c r="L126" s="8">
        <v>35</v>
      </c>
      <c r="M126" s="67">
        <v>0</v>
      </c>
      <c r="N126" s="67">
        <v>0</v>
      </c>
      <c r="O126" s="20"/>
      <c r="P126" s="22">
        <v>3</v>
      </c>
      <c r="Q126" s="26">
        <v>0.875</v>
      </c>
      <c r="R126" s="25">
        <v>2</v>
      </c>
      <c r="S126" s="25" t="s">
        <v>197</v>
      </c>
      <c r="T126" s="25">
        <v>2</v>
      </c>
      <c r="U126" s="25" t="s">
        <v>197</v>
      </c>
      <c r="V126" s="130">
        <f t="shared" si="4"/>
        <v>4</v>
      </c>
      <c r="W126" s="28">
        <v>4</v>
      </c>
      <c r="X126" s="27">
        <v>0.875</v>
      </c>
      <c r="Y126" s="25">
        <v>1</v>
      </c>
      <c r="Z126" s="25" t="s">
        <v>200</v>
      </c>
      <c r="AA126" s="25">
        <v>1</v>
      </c>
      <c r="AB126" s="25" t="s">
        <v>200</v>
      </c>
      <c r="AC126" s="130">
        <f t="shared" si="2"/>
        <v>3</v>
      </c>
      <c r="AH126" s="49"/>
    </row>
    <row r="127" spans="1:34" ht="15.75" customHeight="1">
      <c r="A127" s="88" t="s">
        <v>17</v>
      </c>
      <c r="B127" s="18" t="str">
        <f t="shared" si="7"/>
        <v/>
      </c>
      <c r="C127" s="62" t="s">
        <v>17</v>
      </c>
      <c r="D127" s="1" t="s">
        <v>17</v>
      </c>
      <c r="E127" s="65" t="s">
        <v>17</v>
      </c>
      <c r="F127" s="65" t="s">
        <v>17</v>
      </c>
      <c r="G127" s="18" t="str">
        <f t="shared" si="5"/>
        <v/>
      </c>
      <c r="H127" s="66" t="s">
        <v>91</v>
      </c>
      <c r="I127" s="15" t="str">
        <f t="shared" si="8"/>
        <v xml:space="preserve"> </v>
      </c>
      <c r="J127" s="18" t="str">
        <f t="shared" si="6"/>
        <v xml:space="preserve"> </v>
      </c>
      <c r="L127" s="8">
        <v>36</v>
      </c>
      <c r="M127" s="67">
        <v>0</v>
      </c>
      <c r="N127" s="67">
        <v>0</v>
      </c>
      <c r="O127" s="20"/>
      <c r="P127" s="22">
        <v>3</v>
      </c>
      <c r="Q127" s="26">
        <v>0.89583333333333304</v>
      </c>
      <c r="R127" s="25">
        <v>2</v>
      </c>
      <c r="S127" s="25" t="s">
        <v>197</v>
      </c>
      <c r="T127" s="25">
        <v>2</v>
      </c>
      <c r="U127" s="25" t="s">
        <v>197</v>
      </c>
      <c r="V127" s="130">
        <f t="shared" si="4"/>
        <v>4</v>
      </c>
      <c r="W127" s="28">
        <v>4</v>
      </c>
      <c r="X127" s="27">
        <v>0.89583333333333304</v>
      </c>
      <c r="Y127" s="25">
        <v>2</v>
      </c>
      <c r="Z127" s="25" t="s">
        <v>200</v>
      </c>
      <c r="AA127" s="25">
        <v>2</v>
      </c>
      <c r="AB127" s="25" t="s">
        <v>200</v>
      </c>
      <c r="AC127" s="130">
        <f t="shared" si="2"/>
        <v>4</v>
      </c>
      <c r="AH127" s="49"/>
    </row>
    <row r="128" spans="1:34" ht="15.75" customHeight="1">
      <c r="A128" s="88" t="s">
        <v>17</v>
      </c>
      <c r="B128" s="18" t="str">
        <f t="shared" si="7"/>
        <v/>
      </c>
      <c r="C128" s="62" t="s">
        <v>17</v>
      </c>
      <c r="D128" s="1" t="s">
        <v>17</v>
      </c>
      <c r="E128" s="65" t="s">
        <v>17</v>
      </c>
      <c r="F128" s="65" t="s">
        <v>17</v>
      </c>
      <c r="G128" s="18" t="str">
        <f t="shared" si="5"/>
        <v/>
      </c>
      <c r="H128" s="66" t="s">
        <v>91</v>
      </c>
      <c r="I128" s="15" t="str">
        <f t="shared" si="8"/>
        <v xml:space="preserve"> </v>
      </c>
      <c r="J128" s="18" t="str">
        <f t="shared" si="6"/>
        <v xml:space="preserve"> </v>
      </c>
      <c r="L128" s="8">
        <v>37</v>
      </c>
      <c r="M128" s="67">
        <v>0</v>
      </c>
      <c r="N128" s="67">
        <v>0</v>
      </c>
      <c r="O128" s="20"/>
      <c r="P128" s="22">
        <v>3</v>
      </c>
      <c r="Q128" s="26">
        <v>0.91666666666666663</v>
      </c>
      <c r="R128" s="25">
        <v>2</v>
      </c>
      <c r="S128" s="25" t="s">
        <v>197</v>
      </c>
      <c r="T128" s="25">
        <v>2</v>
      </c>
      <c r="U128" s="25" t="s">
        <v>197</v>
      </c>
      <c r="V128" s="130">
        <f t="shared" si="4"/>
        <v>4</v>
      </c>
      <c r="W128" s="28">
        <v>4</v>
      </c>
      <c r="X128" s="27">
        <v>0.91666666666666663</v>
      </c>
      <c r="Y128" s="25">
        <v>2</v>
      </c>
      <c r="Z128" s="25" t="s">
        <v>200</v>
      </c>
      <c r="AA128" s="25">
        <v>2</v>
      </c>
      <c r="AB128" s="25" t="s">
        <v>200</v>
      </c>
      <c r="AC128" s="130">
        <f t="shared" si="2"/>
        <v>3</v>
      </c>
      <c r="AH128" s="49"/>
    </row>
    <row r="129" spans="1:34" ht="15.75" customHeight="1">
      <c r="A129" s="88" t="s">
        <v>17</v>
      </c>
      <c r="B129" s="18" t="str">
        <f t="shared" si="7"/>
        <v/>
      </c>
      <c r="C129" s="62" t="s">
        <v>17</v>
      </c>
      <c r="D129" s="1" t="s">
        <v>17</v>
      </c>
      <c r="E129" s="65" t="s">
        <v>17</v>
      </c>
      <c r="F129" s="65" t="s">
        <v>17</v>
      </c>
      <c r="G129" s="18" t="str">
        <f t="shared" si="5"/>
        <v/>
      </c>
      <c r="H129" s="66" t="s">
        <v>91</v>
      </c>
      <c r="I129" s="15" t="str">
        <f t="shared" si="8"/>
        <v xml:space="preserve"> </v>
      </c>
      <c r="J129" s="18" t="str">
        <f t="shared" si="6"/>
        <v xml:space="preserve"> </v>
      </c>
      <c r="L129" s="8">
        <v>38</v>
      </c>
      <c r="M129" s="67">
        <v>0</v>
      </c>
      <c r="N129" s="67">
        <v>0</v>
      </c>
      <c r="O129" s="20"/>
      <c r="P129" s="22">
        <v>3</v>
      </c>
      <c r="Q129" s="26">
        <v>0.9375</v>
      </c>
      <c r="R129" s="25">
        <v>2</v>
      </c>
      <c r="S129" s="25" t="s">
        <v>197</v>
      </c>
      <c r="T129" s="25">
        <v>2</v>
      </c>
      <c r="U129" s="25" t="s">
        <v>197</v>
      </c>
      <c r="V129" s="130">
        <f t="shared" si="4"/>
        <v>2</v>
      </c>
      <c r="W129" s="28">
        <v>4</v>
      </c>
      <c r="X129" s="27">
        <v>0.9375</v>
      </c>
      <c r="Y129" s="25">
        <v>1</v>
      </c>
      <c r="Z129" s="25" t="s">
        <v>200</v>
      </c>
      <c r="AA129" s="25">
        <v>1</v>
      </c>
      <c r="AB129" s="25" t="s">
        <v>200</v>
      </c>
      <c r="AC129" s="130">
        <f t="shared" si="2"/>
        <v>1</v>
      </c>
      <c r="AH129" s="49"/>
    </row>
    <row r="130" spans="1:34" ht="15.75" customHeight="1">
      <c r="A130" s="88" t="s">
        <v>17</v>
      </c>
      <c r="B130" s="18" t="str">
        <f t="shared" si="7"/>
        <v/>
      </c>
      <c r="C130" s="62" t="s">
        <v>17</v>
      </c>
      <c r="D130" s="1" t="s">
        <v>17</v>
      </c>
      <c r="E130" s="65" t="s">
        <v>17</v>
      </c>
      <c r="F130" s="65" t="s">
        <v>17</v>
      </c>
      <c r="G130" s="18" t="str">
        <f t="shared" si="5"/>
        <v/>
      </c>
      <c r="H130" s="66" t="s">
        <v>91</v>
      </c>
      <c r="I130" s="15" t="str">
        <f t="shared" si="8"/>
        <v xml:space="preserve"> </v>
      </c>
      <c r="J130" s="18" t="str">
        <f t="shared" si="6"/>
        <v xml:space="preserve"> </v>
      </c>
      <c r="L130" s="8">
        <v>39</v>
      </c>
      <c r="M130" s="67">
        <v>0</v>
      </c>
      <c r="N130" s="67">
        <v>0</v>
      </c>
      <c r="O130" s="20"/>
      <c r="P130" s="22">
        <v>3</v>
      </c>
      <c r="Q130" s="26">
        <v>0.95833333333333337</v>
      </c>
      <c r="R130" s="25">
        <v>0</v>
      </c>
      <c r="S130" s="25" t="s">
        <v>194</v>
      </c>
      <c r="T130" s="25">
        <v>0</v>
      </c>
      <c r="U130" s="25" t="s">
        <v>194</v>
      </c>
      <c r="V130" s="130">
        <f t="shared" si="4"/>
        <v>0</v>
      </c>
      <c r="W130" s="28">
        <v>4</v>
      </c>
      <c r="X130" s="27">
        <v>0.95833333333333337</v>
      </c>
      <c r="Y130" s="25">
        <v>0</v>
      </c>
      <c r="Z130" s="25" t="s">
        <v>194</v>
      </c>
      <c r="AA130" s="25">
        <v>0</v>
      </c>
      <c r="AB130" s="25" t="s">
        <v>194</v>
      </c>
      <c r="AC130" s="130">
        <f t="shared" si="2"/>
        <v>0</v>
      </c>
      <c r="AH130" s="49"/>
    </row>
    <row r="131" spans="1:34" ht="15.75" customHeight="1">
      <c r="A131" s="88" t="s">
        <v>17</v>
      </c>
      <c r="B131" s="18" t="str">
        <f t="shared" si="7"/>
        <v/>
      </c>
      <c r="C131" s="62" t="s">
        <v>17</v>
      </c>
      <c r="D131" s="1" t="s">
        <v>17</v>
      </c>
      <c r="E131" s="65" t="s">
        <v>17</v>
      </c>
      <c r="F131" s="65" t="s">
        <v>17</v>
      </c>
      <c r="G131" s="18" t="str">
        <f t="shared" si="5"/>
        <v/>
      </c>
      <c r="H131" s="66" t="s">
        <v>91</v>
      </c>
      <c r="I131" s="15" t="str">
        <f t="shared" si="8"/>
        <v xml:space="preserve"> </v>
      </c>
      <c r="J131" s="18" t="str">
        <f t="shared" si="6"/>
        <v xml:space="preserve"> </v>
      </c>
      <c r="L131" s="8">
        <v>40</v>
      </c>
      <c r="M131" s="67">
        <v>0</v>
      </c>
      <c r="N131" s="67">
        <v>0</v>
      </c>
      <c r="O131" s="20"/>
      <c r="P131" s="22">
        <v>3</v>
      </c>
      <c r="Q131" s="26">
        <v>0.97916666666666663</v>
      </c>
      <c r="R131" s="25">
        <v>0</v>
      </c>
      <c r="S131" s="25" t="s">
        <v>194</v>
      </c>
      <c r="T131" s="25">
        <v>0</v>
      </c>
      <c r="U131" s="25" t="s">
        <v>194</v>
      </c>
      <c r="V131" s="130">
        <f t="shared" si="4"/>
        <v>0</v>
      </c>
      <c r="W131" s="28">
        <v>4</v>
      </c>
      <c r="X131" s="27">
        <v>0.97916666666666663</v>
      </c>
      <c r="Y131" s="25">
        <v>0</v>
      </c>
      <c r="Z131" s="25" t="s">
        <v>194</v>
      </c>
      <c r="AA131" s="25">
        <v>0</v>
      </c>
      <c r="AB131" s="25" t="s">
        <v>194</v>
      </c>
      <c r="AC131" s="130">
        <f t="shared" si="2"/>
        <v>0</v>
      </c>
      <c r="AH131" s="49"/>
    </row>
    <row r="132" spans="1:34" ht="15.75" customHeight="1">
      <c r="A132" s="88" t="s">
        <v>17</v>
      </c>
      <c r="B132" s="18" t="str">
        <f t="shared" si="7"/>
        <v/>
      </c>
      <c r="C132" s="62" t="s">
        <v>17</v>
      </c>
      <c r="D132" s="1" t="s">
        <v>17</v>
      </c>
      <c r="E132" s="65" t="s">
        <v>17</v>
      </c>
      <c r="F132" s="65" t="s">
        <v>17</v>
      </c>
      <c r="G132" s="18" t="str">
        <f t="shared" si="5"/>
        <v/>
      </c>
      <c r="H132" s="66" t="s">
        <v>91</v>
      </c>
      <c r="I132" s="15" t="str">
        <f t="shared" si="8"/>
        <v xml:space="preserve"> </v>
      </c>
      <c r="J132" s="18" t="str">
        <f t="shared" si="6"/>
        <v xml:space="preserve"> </v>
      </c>
      <c r="L132" s="8">
        <v>41</v>
      </c>
      <c r="M132" s="67">
        <v>0</v>
      </c>
      <c r="N132" s="67">
        <v>0</v>
      </c>
      <c r="O132" s="20"/>
      <c r="P132" s="22">
        <v>3</v>
      </c>
      <c r="Q132" s="26">
        <v>0</v>
      </c>
      <c r="R132" s="25">
        <v>0</v>
      </c>
      <c r="S132" s="25" t="s">
        <v>194</v>
      </c>
      <c r="T132" s="25">
        <v>0</v>
      </c>
      <c r="U132" s="25" t="s">
        <v>194</v>
      </c>
      <c r="V132" s="130">
        <f t="shared" si="4"/>
        <v>0</v>
      </c>
      <c r="W132" s="28">
        <v>4</v>
      </c>
      <c r="X132" s="27">
        <v>0</v>
      </c>
      <c r="Y132" s="25">
        <v>0</v>
      </c>
      <c r="Z132" s="25" t="s">
        <v>194</v>
      </c>
      <c r="AA132" s="25">
        <v>0</v>
      </c>
      <c r="AB132" s="25" t="s">
        <v>194</v>
      </c>
      <c r="AC132" s="130">
        <f t="shared" si="2"/>
        <v>0</v>
      </c>
      <c r="AH132" s="49"/>
    </row>
    <row r="133" spans="1:34" ht="15.75" customHeight="1">
      <c r="A133" s="88" t="s">
        <v>17</v>
      </c>
      <c r="B133" s="18" t="str">
        <f t="shared" si="7"/>
        <v/>
      </c>
      <c r="C133" s="62" t="s">
        <v>17</v>
      </c>
      <c r="D133" s="1" t="s">
        <v>17</v>
      </c>
      <c r="E133" s="65" t="s">
        <v>17</v>
      </c>
      <c r="F133" s="65" t="s">
        <v>17</v>
      </c>
      <c r="G133" s="18" t="str">
        <f t="shared" si="5"/>
        <v/>
      </c>
      <c r="H133" s="66" t="s">
        <v>91</v>
      </c>
      <c r="I133" s="15" t="str">
        <f t="shared" si="8"/>
        <v xml:space="preserve"> </v>
      </c>
      <c r="J133" s="18" t="str">
        <f t="shared" si="6"/>
        <v xml:space="preserve"> </v>
      </c>
      <c r="L133" s="8">
        <v>42</v>
      </c>
      <c r="M133" s="67">
        <v>0</v>
      </c>
      <c r="N133" s="67">
        <v>0</v>
      </c>
      <c r="O133" s="20"/>
      <c r="P133" s="22">
        <v>3</v>
      </c>
      <c r="Q133" s="26">
        <v>2.0833333333333332E-2</v>
      </c>
      <c r="R133" s="25">
        <v>0</v>
      </c>
      <c r="S133" s="25" t="s">
        <v>194</v>
      </c>
      <c r="T133" s="25">
        <v>0</v>
      </c>
      <c r="U133" s="25" t="s">
        <v>194</v>
      </c>
      <c r="V133" s="130">
        <f t="shared" si="4"/>
        <v>0</v>
      </c>
      <c r="W133" s="28">
        <v>4</v>
      </c>
      <c r="X133" s="27">
        <v>2.0833333333333332E-2</v>
      </c>
      <c r="Y133" s="25">
        <v>0</v>
      </c>
      <c r="Z133" s="25" t="s">
        <v>194</v>
      </c>
      <c r="AA133" s="25">
        <v>0</v>
      </c>
      <c r="AB133" s="25" t="s">
        <v>194</v>
      </c>
      <c r="AC133" s="130">
        <f t="shared" si="2"/>
        <v>0</v>
      </c>
      <c r="AH133" s="49"/>
    </row>
    <row r="134" spans="1:34" ht="15.75" customHeight="1">
      <c r="A134" s="88" t="s">
        <v>17</v>
      </c>
      <c r="B134" s="18" t="str">
        <f t="shared" si="7"/>
        <v/>
      </c>
      <c r="C134" s="62" t="s">
        <v>17</v>
      </c>
      <c r="D134" s="1" t="s">
        <v>17</v>
      </c>
      <c r="E134" s="65" t="s">
        <v>17</v>
      </c>
      <c r="F134" s="65" t="s">
        <v>17</v>
      </c>
      <c r="G134" s="18" t="str">
        <f t="shared" si="5"/>
        <v/>
      </c>
      <c r="H134" s="66" t="s">
        <v>91</v>
      </c>
      <c r="I134" s="15" t="str">
        <f t="shared" si="8"/>
        <v xml:space="preserve"> </v>
      </c>
      <c r="J134" s="18" t="str">
        <f t="shared" si="6"/>
        <v xml:space="preserve"> </v>
      </c>
      <c r="L134" s="8">
        <v>43</v>
      </c>
      <c r="M134" s="67">
        <v>0</v>
      </c>
      <c r="N134" s="67">
        <v>0</v>
      </c>
      <c r="O134" s="20"/>
      <c r="P134" s="22">
        <v>3</v>
      </c>
      <c r="Q134" s="26">
        <v>4.1666666666666699E-2</v>
      </c>
      <c r="R134" s="25">
        <v>0</v>
      </c>
      <c r="S134" s="25" t="s">
        <v>194</v>
      </c>
      <c r="T134" s="25">
        <v>0</v>
      </c>
      <c r="U134" s="25" t="s">
        <v>194</v>
      </c>
      <c r="V134" s="130">
        <f t="shared" si="4"/>
        <v>0</v>
      </c>
      <c r="W134" s="28">
        <v>4</v>
      </c>
      <c r="X134" s="27">
        <v>4.1666666666666699E-2</v>
      </c>
      <c r="Y134" s="25">
        <v>0</v>
      </c>
      <c r="Z134" s="25" t="s">
        <v>194</v>
      </c>
      <c r="AA134" s="25">
        <v>0</v>
      </c>
      <c r="AB134" s="25" t="s">
        <v>194</v>
      </c>
      <c r="AC134" s="130">
        <f t="shared" si="2"/>
        <v>0</v>
      </c>
      <c r="AH134" s="49"/>
    </row>
    <row r="135" spans="1:34" ht="15.75" customHeight="1">
      <c r="A135" s="88" t="s">
        <v>17</v>
      </c>
      <c r="B135" s="18" t="str">
        <f t="shared" si="7"/>
        <v/>
      </c>
      <c r="C135" s="62" t="s">
        <v>17</v>
      </c>
      <c r="D135" s="1" t="s">
        <v>17</v>
      </c>
      <c r="E135" s="65" t="s">
        <v>17</v>
      </c>
      <c r="F135" s="65" t="s">
        <v>17</v>
      </c>
      <c r="G135" s="18" t="str">
        <f t="shared" si="5"/>
        <v/>
      </c>
      <c r="H135" s="66" t="s">
        <v>91</v>
      </c>
      <c r="I135" s="15" t="str">
        <f t="shared" si="8"/>
        <v xml:space="preserve"> </v>
      </c>
      <c r="J135" s="18" t="str">
        <f t="shared" si="6"/>
        <v xml:space="preserve"> </v>
      </c>
      <c r="L135" s="8">
        <v>44</v>
      </c>
      <c r="M135" s="67">
        <v>0</v>
      </c>
      <c r="N135" s="67">
        <v>0</v>
      </c>
      <c r="O135" s="20"/>
      <c r="P135" s="22">
        <v>3</v>
      </c>
      <c r="Q135" s="26">
        <v>6.25E-2</v>
      </c>
      <c r="R135" s="25">
        <v>0</v>
      </c>
      <c r="S135" s="25" t="s">
        <v>194</v>
      </c>
      <c r="T135" s="25">
        <v>0</v>
      </c>
      <c r="U135" s="25" t="s">
        <v>194</v>
      </c>
      <c r="V135" s="130">
        <f t="shared" si="4"/>
        <v>0</v>
      </c>
      <c r="W135" s="28">
        <v>4</v>
      </c>
      <c r="X135" s="27">
        <v>6.25E-2</v>
      </c>
      <c r="Y135" s="25">
        <v>0</v>
      </c>
      <c r="Z135" s="25" t="s">
        <v>194</v>
      </c>
      <c r="AA135" s="25">
        <v>0</v>
      </c>
      <c r="AB135" s="25" t="s">
        <v>194</v>
      </c>
      <c r="AC135" s="130">
        <f t="shared" si="2"/>
        <v>0</v>
      </c>
      <c r="AH135" s="9"/>
    </row>
    <row r="136" spans="1:34" ht="15.75" customHeight="1">
      <c r="A136" s="88" t="s">
        <v>17</v>
      </c>
      <c r="B136" s="18" t="str">
        <f t="shared" si="7"/>
        <v/>
      </c>
      <c r="C136" s="62" t="s">
        <v>17</v>
      </c>
      <c r="D136" s="1" t="s">
        <v>17</v>
      </c>
      <c r="E136" s="65" t="s">
        <v>17</v>
      </c>
      <c r="F136" s="65" t="s">
        <v>17</v>
      </c>
      <c r="G136" s="18" t="str">
        <f t="shared" si="5"/>
        <v/>
      </c>
      <c r="H136" s="66" t="s">
        <v>91</v>
      </c>
      <c r="I136" s="15" t="str">
        <f t="shared" si="8"/>
        <v xml:space="preserve"> </v>
      </c>
      <c r="J136" s="18" t="str">
        <f t="shared" si="6"/>
        <v xml:space="preserve"> </v>
      </c>
      <c r="L136" s="8">
        <v>45</v>
      </c>
      <c r="M136" s="67">
        <v>0</v>
      </c>
      <c r="N136" s="67">
        <v>0</v>
      </c>
      <c r="O136" s="20"/>
      <c r="P136" s="25">
        <v>3</v>
      </c>
      <c r="Q136" s="27">
        <v>8.3333333333333301E-2</v>
      </c>
      <c r="R136" s="25">
        <v>0</v>
      </c>
      <c r="S136" s="25" t="s">
        <v>194</v>
      </c>
      <c r="T136" s="25">
        <v>0</v>
      </c>
      <c r="U136" s="25" t="s">
        <v>194</v>
      </c>
      <c r="V136" s="130">
        <f t="shared" si="4"/>
        <v>0</v>
      </c>
      <c r="W136" s="28">
        <v>4</v>
      </c>
      <c r="X136" s="27">
        <v>8.3333333333333301E-2</v>
      </c>
      <c r="Y136" s="25">
        <v>0</v>
      </c>
      <c r="Z136" s="25" t="s">
        <v>194</v>
      </c>
      <c r="AA136" s="25">
        <v>0</v>
      </c>
      <c r="AB136" s="25" t="s">
        <v>194</v>
      </c>
      <c r="AC136" s="130">
        <f t="shared" si="2"/>
        <v>0</v>
      </c>
      <c r="AH136" s="9"/>
    </row>
    <row r="137" spans="1:34" ht="15.75" customHeight="1">
      <c r="A137" s="88" t="s">
        <v>17</v>
      </c>
      <c r="B137" s="18" t="str">
        <f t="shared" si="7"/>
        <v/>
      </c>
      <c r="C137" s="62" t="s">
        <v>17</v>
      </c>
      <c r="D137" s="1" t="s">
        <v>17</v>
      </c>
      <c r="E137" s="65" t="s">
        <v>17</v>
      </c>
      <c r="F137" s="65" t="s">
        <v>17</v>
      </c>
      <c r="G137" s="18" t="str">
        <f t="shared" si="5"/>
        <v/>
      </c>
      <c r="H137" s="66" t="s">
        <v>91</v>
      </c>
      <c r="I137" s="15" t="str">
        <f t="shared" si="8"/>
        <v xml:space="preserve"> </v>
      </c>
      <c r="J137" s="18" t="str">
        <f t="shared" si="6"/>
        <v xml:space="preserve"> </v>
      </c>
      <c r="L137" s="8">
        <v>46</v>
      </c>
      <c r="M137" s="67">
        <v>0</v>
      </c>
      <c r="N137" s="67">
        <v>0</v>
      </c>
      <c r="O137" s="20"/>
      <c r="P137" s="25">
        <v>3</v>
      </c>
      <c r="Q137" s="27">
        <v>0.104166666666667</v>
      </c>
      <c r="R137" s="25">
        <v>0</v>
      </c>
      <c r="S137" s="25" t="s">
        <v>194</v>
      </c>
      <c r="T137" s="25">
        <v>0</v>
      </c>
      <c r="U137" s="25" t="s">
        <v>194</v>
      </c>
      <c r="V137" s="130"/>
      <c r="W137" s="28">
        <v>4</v>
      </c>
      <c r="X137" s="27">
        <v>0.104166666666667</v>
      </c>
      <c r="Y137" s="25">
        <v>0</v>
      </c>
      <c r="Z137" s="25" t="s">
        <v>194</v>
      </c>
      <c r="AA137" s="25">
        <v>0</v>
      </c>
      <c r="AB137" s="25" t="s">
        <v>194</v>
      </c>
      <c r="AC137" s="131"/>
      <c r="AH137" s="9"/>
    </row>
    <row r="138" spans="1:34" ht="15.75" customHeight="1">
      <c r="A138" s="88" t="s">
        <v>17</v>
      </c>
      <c r="B138" s="18" t="str">
        <f t="shared" si="7"/>
        <v/>
      </c>
      <c r="C138" s="62" t="s">
        <v>17</v>
      </c>
      <c r="D138" s="1" t="s">
        <v>17</v>
      </c>
      <c r="E138" s="65" t="s">
        <v>17</v>
      </c>
      <c r="F138" s="65" t="s">
        <v>17</v>
      </c>
      <c r="G138" s="18" t="str">
        <f t="shared" si="5"/>
        <v/>
      </c>
      <c r="H138" s="66" t="s">
        <v>91</v>
      </c>
      <c r="I138" s="15" t="str">
        <f t="shared" si="8"/>
        <v xml:space="preserve"> </v>
      </c>
      <c r="J138" s="18" t="str">
        <f t="shared" si="6"/>
        <v xml:space="preserve"> </v>
      </c>
      <c r="L138" s="8">
        <v>47</v>
      </c>
      <c r="M138" s="67">
        <v>0</v>
      </c>
      <c r="N138" s="67">
        <v>0</v>
      </c>
      <c r="O138" s="20"/>
      <c r="P138" s="200" t="s">
        <v>68</v>
      </c>
      <c r="Q138" s="201"/>
      <c r="R138" s="75">
        <f>SUM(R90:R137)</f>
        <v>61</v>
      </c>
      <c r="S138" s="75"/>
      <c r="T138" s="75">
        <f>SUM(T90:T137)</f>
        <v>61</v>
      </c>
      <c r="U138" s="75"/>
      <c r="V138" s="130"/>
      <c r="W138" s="200" t="s">
        <v>68</v>
      </c>
      <c r="X138" s="201"/>
      <c r="Y138" s="75">
        <f>SUM(Y90:Y137)</f>
        <v>51</v>
      </c>
      <c r="Z138" s="75"/>
      <c r="AA138" s="75">
        <f>SUM(AA90:AA137)</f>
        <v>51</v>
      </c>
      <c r="AB138" s="75"/>
      <c r="AC138" s="131"/>
      <c r="AH138" s="9"/>
    </row>
    <row r="139" spans="1:34" ht="15.75" customHeight="1">
      <c r="A139" s="88" t="s">
        <v>17</v>
      </c>
      <c r="B139" s="18" t="str">
        <f t="shared" si="7"/>
        <v/>
      </c>
      <c r="C139" s="62" t="s">
        <v>17</v>
      </c>
      <c r="D139" s="1" t="s">
        <v>17</v>
      </c>
      <c r="E139" s="65" t="s">
        <v>17</v>
      </c>
      <c r="F139" s="65" t="s">
        <v>17</v>
      </c>
      <c r="G139" s="18" t="str">
        <f t="shared" si="5"/>
        <v/>
      </c>
      <c r="H139" s="66" t="s">
        <v>91</v>
      </c>
      <c r="I139" s="15" t="str">
        <f t="shared" si="8"/>
        <v xml:space="preserve"> </v>
      </c>
      <c r="J139" s="18" t="str">
        <f t="shared" si="6"/>
        <v xml:space="preserve"> </v>
      </c>
      <c r="L139" s="8">
        <v>48</v>
      </c>
      <c r="M139" s="67">
        <v>0</v>
      </c>
      <c r="N139" s="67">
        <v>0</v>
      </c>
      <c r="O139" s="20"/>
      <c r="P139" s="45"/>
      <c r="Q139" s="47"/>
      <c r="R139" s="47"/>
      <c r="S139" s="47"/>
      <c r="T139" s="33"/>
      <c r="U139" s="47"/>
      <c r="V139" s="132"/>
      <c r="W139" s="47"/>
      <c r="X139" s="45"/>
      <c r="Y139" s="45"/>
      <c r="Z139" s="45"/>
      <c r="AA139" s="45"/>
      <c r="AB139" s="45"/>
      <c r="AH139" s="9"/>
    </row>
    <row r="140" spans="1:34" ht="15.75" customHeight="1">
      <c r="A140" s="88" t="s">
        <v>17</v>
      </c>
      <c r="B140" s="18" t="str">
        <f t="shared" si="7"/>
        <v/>
      </c>
      <c r="C140" s="62" t="s">
        <v>17</v>
      </c>
      <c r="D140" s="1" t="s">
        <v>17</v>
      </c>
      <c r="E140" s="65" t="s">
        <v>17</v>
      </c>
      <c r="F140" s="65" t="s">
        <v>17</v>
      </c>
      <c r="G140" s="18" t="str">
        <f t="shared" si="5"/>
        <v/>
      </c>
      <c r="H140" s="66" t="s">
        <v>91</v>
      </c>
      <c r="I140" s="15" t="str">
        <f t="shared" si="8"/>
        <v xml:space="preserve"> </v>
      </c>
      <c r="J140" s="18" t="str">
        <f t="shared" si="6"/>
        <v xml:space="preserve"> </v>
      </c>
      <c r="L140" s="8">
        <v>49</v>
      </c>
      <c r="M140" s="67">
        <v>0</v>
      </c>
      <c r="N140" s="67">
        <v>0</v>
      </c>
      <c r="O140" s="20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H140" s="9"/>
    </row>
    <row r="141" spans="1:34" ht="15.75" customHeight="1">
      <c r="A141" s="88" t="s">
        <v>17</v>
      </c>
      <c r="B141" s="18" t="str">
        <f t="shared" si="7"/>
        <v/>
      </c>
      <c r="C141" s="62" t="s">
        <v>17</v>
      </c>
      <c r="D141" s="1" t="s">
        <v>17</v>
      </c>
      <c r="E141" s="65" t="s">
        <v>17</v>
      </c>
      <c r="F141" s="65" t="s">
        <v>17</v>
      </c>
      <c r="G141" s="18" t="str">
        <f t="shared" si="5"/>
        <v/>
      </c>
      <c r="H141" s="66" t="s">
        <v>91</v>
      </c>
      <c r="I141" s="15" t="str">
        <f t="shared" si="8"/>
        <v xml:space="preserve"> </v>
      </c>
      <c r="J141" s="18" t="str">
        <f t="shared" si="6"/>
        <v xml:space="preserve"> </v>
      </c>
      <c r="L141" s="8">
        <v>50</v>
      </c>
      <c r="M141" s="67">
        <v>0</v>
      </c>
      <c r="N141" s="67">
        <v>0</v>
      </c>
      <c r="O141" s="20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H141" s="9"/>
    </row>
    <row r="142" spans="1:34" ht="15.75" customHeight="1">
      <c r="A142" s="88" t="s">
        <v>17</v>
      </c>
      <c r="B142" s="18" t="str">
        <f t="shared" si="7"/>
        <v/>
      </c>
      <c r="C142" s="62" t="s">
        <v>17</v>
      </c>
      <c r="D142" s="1" t="s">
        <v>17</v>
      </c>
      <c r="E142" s="65" t="s">
        <v>17</v>
      </c>
      <c r="F142" s="65" t="s">
        <v>17</v>
      </c>
      <c r="G142" s="18" t="str">
        <f t="shared" si="5"/>
        <v/>
      </c>
      <c r="H142" s="66" t="s">
        <v>91</v>
      </c>
      <c r="I142" s="15" t="str">
        <f t="shared" si="8"/>
        <v xml:space="preserve"> </v>
      </c>
      <c r="J142" s="18" t="str">
        <f t="shared" si="6"/>
        <v xml:space="preserve"> </v>
      </c>
      <c r="L142" s="8">
        <v>51</v>
      </c>
      <c r="M142" s="67">
        <v>0</v>
      </c>
      <c r="N142" s="67">
        <v>0</v>
      </c>
      <c r="O142" s="20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H142" s="9"/>
    </row>
    <row r="143" spans="1:34" ht="15.75" customHeight="1">
      <c r="A143" s="88" t="s">
        <v>17</v>
      </c>
      <c r="B143" s="18" t="str">
        <f t="shared" si="7"/>
        <v/>
      </c>
      <c r="C143" s="62" t="s">
        <v>17</v>
      </c>
      <c r="D143" s="1" t="s">
        <v>17</v>
      </c>
      <c r="E143" s="65" t="s">
        <v>17</v>
      </c>
      <c r="F143" s="65" t="s">
        <v>17</v>
      </c>
      <c r="G143" s="18" t="str">
        <f t="shared" si="5"/>
        <v/>
      </c>
      <c r="H143" s="66" t="s">
        <v>91</v>
      </c>
      <c r="I143" s="15" t="str">
        <f t="shared" si="8"/>
        <v xml:space="preserve"> </v>
      </c>
      <c r="J143" s="18" t="str">
        <f t="shared" si="6"/>
        <v xml:space="preserve"> </v>
      </c>
      <c r="L143" s="8">
        <v>52</v>
      </c>
      <c r="M143" s="67">
        <v>0</v>
      </c>
      <c r="N143" s="67">
        <v>0</v>
      </c>
      <c r="O143" s="20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H143" s="9"/>
    </row>
    <row r="144" spans="1:34" ht="15.75" customHeight="1">
      <c r="A144" s="88" t="s">
        <v>17</v>
      </c>
      <c r="B144" s="18" t="str">
        <f t="shared" si="7"/>
        <v/>
      </c>
      <c r="C144" s="62" t="s">
        <v>17</v>
      </c>
      <c r="D144" s="1" t="s">
        <v>17</v>
      </c>
      <c r="E144" s="65" t="s">
        <v>17</v>
      </c>
      <c r="F144" s="65" t="s">
        <v>17</v>
      </c>
      <c r="G144" s="18" t="str">
        <f t="shared" si="5"/>
        <v/>
      </c>
      <c r="H144" s="66" t="s">
        <v>91</v>
      </c>
      <c r="I144" s="15" t="str">
        <f t="shared" si="8"/>
        <v xml:space="preserve"> </v>
      </c>
      <c r="J144" s="18" t="str">
        <f t="shared" si="6"/>
        <v xml:space="preserve"> </v>
      </c>
      <c r="L144" s="8">
        <v>53</v>
      </c>
      <c r="M144" s="67">
        <v>0</v>
      </c>
      <c r="N144" s="67">
        <v>0</v>
      </c>
      <c r="O144" s="20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H144" s="9"/>
    </row>
    <row r="145" spans="1:34" ht="15.75" customHeight="1">
      <c r="A145" s="88" t="s">
        <v>17</v>
      </c>
      <c r="B145" s="18" t="str">
        <f t="shared" si="7"/>
        <v/>
      </c>
      <c r="C145" s="62" t="s">
        <v>17</v>
      </c>
      <c r="D145" s="1" t="s">
        <v>17</v>
      </c>
      <c r="E145" s="65" t="s">
        <v>17</v>
      </c>
      <c r="F145" s="65" t="s">
        <v>17</v>
      </c>
      <c r="G145" s="18" t="str">
        <f t="shared" si="5"/>
        <v/>
      </c>
      <c r="H145" s="66" t="s">
        <v>91</v>
      </c>
      <c r="I145" s="15" t="str">
        <f t="shared" si="8"/>
        <v xml:space="preserve"> </v>
      </c>
      <c r="J145" s="18" t="str">
        <f t="shared" si="6"/>
        <v xml:space="preserve"> </v>
      </c>
      <c r="L145" s="8">
        <v>54</v>
      </c>
      <c r="M145" s="67">
        <v>0</v>
      </c>
      <c r="N145" s="67">
        <v>0</v>
      </c>
      <c r="O145" s="20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H145" s="9"/>
    </row>
    <row r="146" spans="1:34" ht="15.75" customHeight="1">
      <c r="A146" s="88" t="s">
        <v>17</v>
      </c>
      <c r="B146" s="18" t="str">
        <f t="shared" si="7"/>
        <v/>
      </c>
      <c r="C146" s="62" t="s">
        <v>17</v>
      </c>
      <c r="D146" s="1" t="s">
        <v>17</v>
      </c>
      <c r="E146" s="65" t="s">
        <v>17</v>
      </c>
      <c r="F146" s="65" t="s">
        <v>17</v>
      </c>
      <c r="G146" s="18" t="str">
        <f t="shared" si="5"/>
        <v/>
      </c>
      <c r="H146" s="66" t="s">
        <v>91</v>
      </c>
      <c r="I146" s="15" t="str">
        <f t="shared" si="8"/>
        <v xml:space="preserve"> </v>
      </c>
      <c r="J146" s="18" t="str">
        <f t="shared" si="6"/>
        <v xml:space="preserve"> </v>
      </c>
      <c r="L146" s="8">
        <v>55</v>
      </c>
      <c r="M146" s="67">
        <v>0</v>
      </c>
      <c r="N146" s="67">
        <v>0</v>
      </c>
      <c r="O146" s="20"/>
      <c r="P146" s="45"/>
      <c r="Q146" s="47"/>
      <c r="R146" s="47"/>
      <c r="S146" s="47"/>
      <c r="T146" s="47"/>
      <c r="U146" s="47"/>
      <c r="V146" s="47"/>
      <c r="W146" s="47"/>
      <c r="X146" s="45"/>
      <c r="Y146" s="45"/>
      <c r="Z146" s="45"/>
      <c r="AA146" s="45"/>
      <c r="AB146" s="45"/>
      <c r="AH146" s="9"/>
    </row>
    <row r="147" spans="1:34" ht="15.75" customHeight="1">
      <c r="A147" s="88" t="s">
        <v>17</v>
      </c>
      <c r="B147" s="18" t="str">
        <f t="shared" si="7"/>
        <v/>
      </c>
      <c r="C147" s="62" t="s">
        <v>17</v>
      </c>
      <c r="D147" s="1" t="s">
        <v>17</v>
      </c>
      <c r="E147" s="65" t="s">
        <v>17</v>
      </c>
      <c r="F147" s="65" t="s">
        <v>17</v>
      </c>
      <c r="G147" s="18" t="str">
        <f t="shared" si="5"/>
        <v/>
      </c>
      <c r="H147" s="66" t="s">
        <v>91</v>
      </c>
      <c r="I147" s="15" t="str">
        <f t="shared" si="8"/>
        <v xml:space="preserve"> </v>
      </c>
      <c r="J147" s="18" t="str">
        <f t="shared" si="6"/>
        <v xml:space="preserve"> </v>
      </c>
      <c r="L147" s="8">
        <v>56</v>
      </c>
      <c r="M147" s="67">
        <v>0</v>
      </c>
      <c r="N147" s="67">
        <v>0</v>
      </c>
      <c r="O147" s="20"/>
      <c r="P147" s="45"/>
      <c r="Q147" s="47"/>
      <c r="R147" s="47"/>
      <c r="S147" s="47"/>
      <c r="T147" s="47"/>
      <c r="U147" s="47"/>
      <c r="V147" s="47"/>
      <c r="W147" s="47"/>
      <c r="X147" s="45"/>
      <c r="Y147" s="45"/>
      <c r="Z147" s="45"/>
      <c r="AA147" s="45"/>
      <c r="AB147" s="45"/>
      <c r="AH147" s="9"/>
    </row>
    <row r="148" spans="1:34" ht="15.75" customHeight="1">
      <c r="A148" s="88" t="s">
        <v>17</v>
      </c>
      <c r="B148" s="18" t="str">
        <f t="shared" si="7"/>
        <v/>
      </c>
      <c r="C148" s="62" t="s">
        <v>17</v>
      </c>
      <c r="D148" s="1" t="s">
        <v>17</v>
      </c>
      <c r="E148" s="65" t="s">
        <v>17</v>
      </c>
      <c r="F148" s="65" t="s">
        <v>17</v>
      </c>
      <c r="G148" s="18" t="str">
        <f t="shared" si="5"/>
        <v/>
      </c>
      <c r="H148" s="66" t="s">
        <v>91</v>
      </c>
      <c r="I148" s="15" t="str">
        <f t="shared" si="8"/>
        <v xml:space="preserve"> </v>
      </c>
      <c r="J148" s="18" t="str">
        <f t="shared" si="6"/>
        <v xml:space="preserve"> </v>
      </c>
      <c r="L148" s="8">
        <v>57</v>
      </c>
      <c r="M148" s="67">
        <v>0</v>
      </c>
      <c r="N148" s="67">
        <v>0</v>
      </c>
      <c r="O148" s="20"/>
      <c r="P148" s="58"/>
      <c r="Q148" s="55"/>
      <c r="R148" s="55"/>
      <c r="S148" s="55"/>
      <c r="T148" s="55"/>
      <c r="U148" s="55"/>
      <c r="V148" s="55"/>
      <c r="W148" s="55"/>
      <c r="X148" s="58"/>
      <c r="Y148" s="58"/>
      <c r="Z148" s="58"/>
      <c r="AA148" s="58"/>
      <c r="AB148" s="58"/>
      <c r="AH148" s="9"/>
    </row>
    <row r="149" spans="1:34" ht="15.75" customHeight="1">
      <c r="A149" s="88" t="s">
        <v>17</v>
      </c>
      <c r="B149" s="18" t="str">
        <f t="shared" si="7"/>
        <v/>
      </c>
      <c r="C149" s="62" t="s">
        <v>17</v>
      </c>
      <c r="D149" s="1" t="s">
        <v>17</v>
      </c>
      <c r="E149" s="65" t="s">
        <v>17</v>
      </c>
      <c r="F149" s="65" t="s">
        <v>17</v>
      </c>
      <c r="G149" s="18" t="str">
        <f t="shared" si="5"/>
        <v/>
      </c>
      <c r="H149" s="66" t="s">
        <v>91</v>
      </c>
      <c r="I149" s="15" t="str">
        <f t="shared" si="8"/>
        <v xml:space="preserve"> </v>
      </c>
      <c r="J149" s="18" t="str">
        <f t="shared" si="6"/>
        <v xml:space="preserve"> </v>
      </c>
      <c r="L149" s="8">
        <v>58</v>
      </c>
      <c r="M149" s="67">
        <v>0</v>
      </c>
      <c r="N149" s="67">
        <v>0</v>
      </c>
      <c r="O149" s="20"/>
      <c r="P149" s="58"/>
      <c r="Q149" s="55"/>
      <c r="R149" s="55"/>
      <c r="S149" s="55"/>
      <c r="T149" s="55"/>
      <c r="U149" s="55"/>
      <c r="V149" s="55"/>
      <c r="W149" s="55"/>
      <c r="X149" s="58"/>
      <c r="Y149" s="58"/>
      <c r="Z149" s="58"/>
      <c r="AA149" s="58"/>
      <c r="AB149" s="58"/>
      <c r="AH149" s="9"/>
    </row>
    <row r="150" spans="1:34" ht="15.75" customHeight="1">
      <c r="A150" s="88" t="s">
        <v>17</v>
      </c>
      <c r="B150" s="18" t="str">
        <f t="shared" si="7"/>
        <v/>
      </c>
      <c r="C150" s="62" t="s">
        <v>17</v>
      </c>
      <c r="D150" s="1" t="s">
        <v>17</v>
      </c>
      <c r="E150" s="65" t="s">
        <v>17</v>
      </c>
      <c r="F150" s="65" t="s">
        <v>17</v>
      </c>
      <c r="G150" s="18" t="str">
        <f t="shared" si="5"/>
        <v/>
      </c>
      <c r="H150" s="66" t="s">
        <v>91</v>
      </c>
      <c r="I150" s="15" t="str">
        <f t="shared" si="8"/>
        <v xml:space="preserve"> </v>
      </c>
      <c r="J150" s="18" t="str">
        <f t="shared" si="6"/>
        <v xml:space="preserve"> </v>
      </c>
      <c r="L150" s="8">
        <v>59</v>
      </c>
      <c r="M150" s="67">
        <v>0</v>
      </c>
      <c r="N150" s="67">
        <v>0</v>
      </c>
      <c r="O150" s="20"/>
      <c r="P150" s="58"/>
      <c r="Q150" s="55"/>
      <c r="R150" s="55"/>
      <c r="S150" s="55"/>
      <c r="T150" s="55"/>
      <c r="U150" s="55"/>
      <c r="V150" s="55"/>
      <c r="W150" s="55"/>
      <c r="X150" s="58"/>
      <c r="Y150" s="58"/>
      <c r="Z150" s="58"/>
      <c r="AA150" s="58"/>
      <c r="AB150" s="58"/>
      <c r="AH150" s="1"/>
    </row>
    <row r="151" spans="1:34" ht="15.75" customHeight="1">
      <c r="A151" s="88" t="s">
        <v>17</v>
      </c>
      <c r="B151" s="18" t="str">
        <f t="shared" si="7"/>
        <v/>
      </c>
      <c r="C151" s="62" t="s">
        <v>17</v>
      </c>
      <c r="D151" s="1" t="s">
        <v>17</v>
      </c>
      <c r="E151" s="65" t="s">
        <v>17</v>
      </c>
      <c r="F151" s="65" t="s">
        <v>17</v>
      </c>
      <c r="G151" s="18" t="str">
        <f t="shared" si="5"/>
        <v/>
      </c>
      <c r="H151" s="66" t="s">
        <v>91</v>
      </c>
      <c r="I151" s="15" t="str">
        <f t="shared" si="8"/>
        <v xml:space="preserve"> </v>
      </c>
      <c r="J151" s="18" t="str">
        <f t="shared" si="6"/>
        <v xml:space="preserve"> </v>
      </c>
      <c r="L151" s="8">
        <v>60</v>
      </c>
      <c r="M151" s="67">
        <v>0</v>
      </c>
      <c r="N151" s="67">
        <v>0</v>
      </c>
      <c r="O151" s="20"/>
      <c r="P151" s="58"/>
      <c r="Q151" s="55"/>
      <c r="R151" s="55"/>
      <c r="S151" s="55"/>
      <c r="T151" s="55"/>
      <c r="U151" s="55"/>
      <c r="V151" s="55"/>
      <c r="W151" s="55"/>
      <c r="X151" s="58"/>
      <c r="Y151" s="58"/>
      <c r="Z151" s="58"/>
      <c r="AA151" s="58"/>
      <c r="AB151" s="58"/>
      <c r="AH151" s="1"/>
    </row>
    <row r="152" spans="1:34" ht="15.75" customHeight="1">
      <c r="A152" s="88" t="s">
        <v>17</v>
      </c>
      <c r="B152" s="18" t="str">
        <f t="shared" si="7"/>
        <v/>
      </c>
      <c r="C152" s="62" t="s">
        <v>17</v>
      </c>
      <c r="D152" s="1" t="s">
        <v>17</v>
      </c>
      <c r="E152" s="65" t="s">
        <v>17</v>
      </c>
      <c r="F152" s="65" t="s">
        <v>17</v>
      </c>
      <c r="G152" s="18" t="str">
        <f t="shared" si="5"/>
        <v/>
      </c>
      <c r="H152" s="66" t="s">
        <v>91</v>
      </c>
      <c r="I152" s="15" t="str">
        <f t="shared" si="8"/>
        <v xml:space="preserve"> </v>
      </c>
      <c r="J152" s="18" t="str">
        <f t="shared" si="6"/>
        <v xml:space="preserve"> </v>
      </c>
      <c r="L152" s="8">
        <v>61</v>
      </c>
      <c r="M152" s="67">
        <v>0</v>
      </c>
      <c r="N152" s="67">
        <v>0</v>
      </c>
      <c r="O152" s="20"/>
      <c r="P152" s="58"/>
      <c r="Q152" s="55"/>
      <c r="R152" s="55"/>
      <c r="S152" s="55"/>
      <c r="T152" s="55"/>
      <c r="U152" s="55"/>
      <c r="V152" s="55"/>
      <c r="W152" s="55"/>
      <c r="X152" s="58"/>
      <c r="Y152" s="58"/>
      <c r="Z152" s="58"/>
      <c r="AA152" s="58"/>
      <c r="AB152" s="58"/>
      <c r="AH152" s="1"/>
    </row>
    <row r="153" spans="1:34" ht="15.75" customHeight="1">
      <c r="A153" s="88" t="s">
        <v>17</v>
      </c>
      <c r="B153" s="18" t="str">
        <f t="shared" si="7"/>
        <v/>
      </c>
      <c r="C153" s="62" t="s">
        <v>17</v>
      </c>
      <c r="D153" s="1" t="s">
        <v>17</v>
      </c>
      <c r="E153" s="65" t="s">
        <v>17</v>
      </c>
      <c r="F153" s="65" t="s">
        <v>17</v>
      </c>
      <c r="G153" s="18" t="str">
        <f t="shared" si="5"/>
        <v/>
      </c>
      <c r="H153" s="66" t="s">
        <v>91</v>
      </c>
      <c r="I153" s="15" t="str">
        <f t="shared" si="8"/>
        <v xml:space="preserve"> </v>
      </c>
      <c r="J153" s="18" t="str">
        <f t="shared" si="6"/>
        <v xml:space="preserve"> </v>
      </c>
      <c r="L153" s="8">
        <v>62</v>
      </c>
      <c r="M153" s="67">
        <v>0</v>
      </c>
      <c r="N153" s="67">
        <v>0</v>
      </c>
      <c r="O153" s="20"/>
      <c r="P153" s="58"/>
      <c r="Q153" s="55"/>
      <c r="R153" s="55"/>
      <c r="S153" s="55"/>
      <c r="T153" s="55"/>
      <c r="U153" s="55"/>
      <c r="V153" s="55"/>
      <c r="W153" s="55"/>
      <c r="X153" s="58"/>
      <c r="Y153" s="58"/>
      <c r="Z153" s="58"/>
      <c r="AA153" s="58"/>
      <c r="AB153" s="58"/>
      <c r="AH153" s="1"/>
    </row>
    <row r="154" spans="1:34" ht="15.75" customHeight="1">
      <c r="A154" s="88" t="s">
        <v>17</v>
      </c>
      <c r="B154" s="18" t="str">
        <f t="shared" si="7"/>
        <v/>
      </c>
      <c r="C154" s="62" t="s">
        <v>17</v>
      </c>
      <c r="D154" s="1" t="s">
        <v>17</v>
      </c>
      <c r="E154" s="65" t="s">
        <v>17</v>
      </c>
      <c r="F154" s="65" t="s">
        <v>17</v>
      </c>
      <c r="G154" s="18" t="str">
        <f t="shared" si="5"/>
        <v/>
      </c>
      <c r="H154" s="66" t="s">
        <v>91</v>
      </c>
      <c r="I154" s="15" t="str">
        <f t="shared" si="8"/>
        <v xml:space="preserve"> </v>
      </c>
      <c r="J154" s="18" t="str">
        <f t="shared" si="6"/>
        <v xml:space="preserve"> </v>
      </c>
      <c r="L154" s="8">
        <v>63</v>
      </c>
      <c r="M154" s="67">
        <v>0</v>
      </c>
      <c r="N154" s="67">
        <v>0</v>
      </c>
      <c r="O154" s="20"/>
      <c r="P154" s="58"/>
      <c r="Q154" s="55"/>
      <c r="R154" s="55"/>
      <c r="S154" s="55"/>
      <c r="T154" s="55"/>
      <c r="U154" s="55"/>
      <c r="V154" s="55"/>
      <c r="W154" s="55"/>
      <c r="X154" s="58"/>
      <c r="Y154" s="58"/>
      <c r="Z154" s="58"/>
      <c r="AA154" s="58"/>
      <c r="AB154" s="58"/>
      <c r="AH154" s="1"/>
    </row>
    <row r="155" spans="1:34" ht="15.75" customHeight="1">
      <c r="A155" s="88" t="s">
        <v>17</v>
      </c>
      <c r="B155" s="18" t="str">
        <f t="shared" si="7"/>
        <v/>
      </c>
      <c r="C155" s="62" t="s">
        <v>17</v>
      </c>
      <c r="D155" s="1" t="s">
        <v>17</v>
      </c>
      <c r="E155" s="65" t="s">
        <v>17</v>
      </c>
      <c r="F155" s="65" t="s">
        <v>17</v>
      </c>
      <c r="G155" s="18" t="str">
        <f t="shared" si="5"/>
        <v/>
      </c>
      <c r="H155" s="66" t="s">
        <v>91</v>
      </c>
      <c r="I155" s="15" t="str">
        <f t="shared" si="8"/>
        <v xml:space="preserve"> </v>
      </c>
      <c r="J155" s="18" t="str">
        <f t="shared" si="6"/>
        <v xml:space="preserve"> </v>
      </c>
      <c r="L155" s="8">
        <v>64</v>
      </c>
      <c r="M155" s="67">
        <v>0</v>
      </c>
      <c r="N155" s="67">
        <v>0</v>
      </c>
      <c r="O155" s="20"/>
      <c r="P155" s="58"/>
      <c r="Q155" s="55"/>
      <c r="R155" s="55"/>
      <c r="S155" s="55"/>
      <c r="T155" s="55"/>
      <c r="U155" s="55"/>
      <c r="V155" s="55"/>
      <c r="W155" s="55"/>
      <c r="X155" s="58"/>
      <c r="Y155" s="58"/>
      <c r="Z155" s="58"/>
      <c r="AA155" s="58"/>
      <c r="AB155" s="58"/>
      <c r="AH155" s="1"/>
    </row>
    <row r="156" spans="1:34" ht="15.75" customHeight="1">
      <c r="A156" s="88" t="s">
        <v>17</v>
      </c>
      <c r="B156" s="18" t="str">
        <f t="shared" si="7"/>
        <v/>
      </c>
      <c r="C156" s="62" t="s">
        <v>17</v>
      </c>
      <c r="D156" s="1" t="s">
        <v>17</v>
      </c>
      <c r="E156" s="65" t="s">
        <v>17</v>
      </c>
      <c r="F156" s="65" t="s">
        <v>17</v>
      </c>
      <c r="G156" s="18" t="str">
        <f t="shared" si="5"/>
        <v/>
      </c>
      <c r="H156" s="66" t="s">
        <v>91</v>
      </c>
      <c r="I156" s="15" t="str">
        <f t="shared" si="8"/>
        <v xml:space="preserve"> </v>
      </c>
      <c r="J156" s="18" t="str">
        <f t="shared" si="6"/>
        <v xml:space="preserve"> </v>
      </c>
      <c r="L156" s="8">
        <v>65</v>
      </c>
      <c r="M156" s="67">
        <v>0</v>
      </c>
      <c r="N156" s="67">
        <v>0</v>
      </c>
      <c r="O156" s="20"/>
      <c r="P156" s="58"/>
      <c r="Q156" s="55"/>
      <c r="R156" s="55"/>
      <c r="S156" s="55"/>
      <c r="T156" s="55"/>
      <c r="U156" s="55"/>
      <c r="V156" s="55"/>
      <c r="W156" s="55"/>
      <c r="X156" s="58"/>
      <c r="Y156" s="58"/>
      <c r="Z156" s="58"/>
      <c r="AA156" s="58"/>
      <c r="AB156" s="58"/>
      <c r="AH156" s="1"/>
    </row>
    <row r="157" spans="1:34" ht="15.75" customHeight="1">
      <c r="A157" s="88" t="s">
        <v>17</v>
      </c>
      <c r="B157" s="18" t="str">
        <f t="shared" ref="B157:B201" si="9">IF(C157=" ","",IF(C157=$L$9,B156,B156+1))</f>
        <v/>
      </c>
      <c r="C157" s="62" t="s">
        <v>17</v>
      </c>
      <c r="D157" s="1" t="s">
        <v>17</v>
      </c>
      <c r="E157" s="65" t="s">
        <v>17</v>
      </c>
      <c r="F157" s="65" t="s">
        <v>17</v>
      </c>
      <c r="G157" s="18" t="str">
        <f t="shared" ref="G157:G201" si="10">IF(AND(M157&gt;0),0,IF(AND(N157&gt;0),1,""))</f>
        <v/>
      </c>
      <c r="H157" s="66" t="s">
        <v>91</v>
      </c>
      <c r="I157" s="15" t="str">
        <f t="shared" si="8"/>
        <v xml:space="preserve"> </v>
      </c>
      <c r="J157" s="18" t="str">
        <f t="shared" ref="J157:J201" si="11">IF(AND(M157&gt;0,M157&lt;999),M157,IF(AND(N157&gt;0,N157&lt;999),N157," "))</f>
        <v xml:space="preserve"> </v>
      </c>
      <c r="L157" s="8">
        <v>66</v>
      </c>
      <c r="M157" s="67">
        <v>0</v>
      </c>
      <c r="N157" s="67">
        <v>0</v>
      </c>
      <c r="O157" s="20"/>
      <c r="P157" s="58"/>
      <c r="Q157" s="55"/>
      <c r="R157" s="55"/>
      <c r="S157" s="55"/>
      <c r="T157" s="55"/>
      <c r="U157" s="55"/>
      <c r="V157" s="55"/>
      <c r="W157" s="55"/>
      <c r="X157" s="58"/>
      <c r="Y157" s="58"/>
      <c r="Z157" s="58"/>
      <c r="AA157" s="58"/>
      <c r="AB157" s="58"/>
      <c r="AH157" s="1"/>
    </row>
    <row r="158" spans="1:34" ht="15.75" customHeight="1">
      <c r="A158" s="88" t="s">
        <v>17</v>
      </c>
      <c r="B158" s="18" t="str">
        <f t="shared" si="9"/>
        <v/>
      </c>
      <c r="C158" s="62" t="s">
        <v>17</v>
      </c>
      <c r="D158" s="1" t="s">
        <v>17</v>
      </c>
      <c r="E158" s="65" t="s">
        <v>17</v>
      </c>
      <c r="F158" s="65" t="s">
        <v>17</v>
      </c>
      <c r="G158" s="18" t="str">
        <f t="shared" si="10"/>
        <v/>
      </c>
      <c r="H158" s="66" t="s">
        <v>91</v>
      </c>
      <c r="I158" s="15" t="str">
        <f t="shared" ref="I158:I201" si="12">IFERROR(IF(IF(ISERROR(H158-H157),"",H158-H157)&lt;0,"",H158-H157)," ")</f>
        <v xml:space="preserve"> </v>
      </c>
      <c r="J158" s="18" t="str">
        <f t="shared" si="11"/>
        <v xml:space="preserve"> </v>
      </c>
      <c r="L158" s="8">
        <v>67</v>
      </c>
      <c r="M158" s="67">
        <v>0</v>
      </c>
      <c r="N158" s="67">
        <v>0</v>
      </c>
      <c r="O158" s="20"/>
      <c r="P158" s="58"/>
      <c r="Q158" s="55"/>
      <c r="R158" s="55"/>
      <c r="S158" s="55"/>
      <c r="T158" s="55"/>
      <c r="U158" s="55"/>
      <c r="V158" s="55"/>
      <c r="W158" s="55"/>
      <c r="X158" s="58"/>
      <c r="Y158" s="58"/>
      <c r="Z158" s="58"/>
      <c r="AA158" s="58"/>
      <c r="AB158" s="58"/>
      <c r="AH158" s="1"/>
    </row>
    <row r="159" spans="1:34" ht="15.75" customHeight="1">
      <c r="A159" s="88" t="s">
        <v>17</v>
      </c>
      <c r="B159" s="18" t="str">
        <f t="shared" si="9"/>
        <v/>
      </c>
      <c r="C159" s="62" t="s">
        <v>17</v>
      </c>
      <c r="D159" s="1" t="s">
        <v>17</v>
      </c>
      <c r="E159" s="65" t="s">
        <v>17</v>
      </c>
      <c r="F159" s="65" t="s">
        <v>17</v>
      </c>
      <c r="G159" s="18" t="str">
        <f t="shared" si="10"/>
        <v/>
      </c>
      <c r="H159" s="66" t="s">
        <v>91</v>
      </c>
      <c r="I159" s="15" t="str">
        <f t="shared" si="12"/>
        <v xml:space="preserve"> </v>
      </c>
      <c r="J159" s="18" t="str">
        <f t="shared" si="11"/>
        <v xml:space="preserve"> </v>
      </c>
      <c r="L159" s="8">
        <v>68</v>
      </c>
      <c r="M159" s="67">
        <v>0</v>
      </c>
      <c r="N159" s="67">
        <v>0</v>
      </c>
      <c r="O159" s="20"/>
      <c r="P159" s="58"/>
      <c r="Q159" s="55"/>
      <c r="R159" s="55"/>
      <c r="S159" s="55"/>
      <c r="T159" s="55"/>
      <c r="U159" s="55"/>
      <c r="V159" s="55"/>
      <c r="W159" s="55"/>
      <c r="X159" s="58"/>
      <c r="Y159" s="58"/>
      <c r="Z159" s="58"/>
      <c r="AA159" s="58"/>
      <c r="AB159" s="58"/>
      <c r="AH159" s="1"/>
    </row>
    <row r="160" spans="1:34" ht="15.75" customHeight="1">
      <c r="A160" s="88" t="s">
        <v>17</v>
      </c>
      <c r="B160" s="18" t="str">
        <f t="shared" si="9"/>
        <v/>
      </c>
      <c r="C160" s="62" t="s">
        <v>17</v>
      </c>
      <c r="D160" s="1" t="s">
        <v>17</v>
      </c>
      <c r="E160" s="65" t="s">
        <v>17</v>
      </c>
      <c r="F160" s="65" t="s">
        <v>17</v>
      </c>
      <c r="G160" s="18" t="str">
        <f t="shared" si="10"/>
        <v/>
      </c>
      <c r="H160" s="66" t="s">
        <v>91</v>
      </c>
      <c r="I160" s="15" t="str">
        <f t="shared" si="12"/>
        <v xml:space="preserve"> </v>
      </c>
      <c r="J160" s="18" t="str">
        <f t="shared" si="11"/>
        <v xml:space="preserve"> </v>
      </c>
      <c r="L160" s="8">
        <v>69</v>
      </c>
      <c r="M160" s="67">
        <v>0</v>
      </c>
      <c r="N160" s="67">
        <v>0</v>
      </c>
      <c r="O160" s="20"/>
      <c r="P160" s="58"/>
      <c r="Q160" s="55"/>
      <c r="R160" s="55"/>
      <c r="S160" s="55"/>
      <c r="T160" s="55"/>
      <c r="U160" s="55"/>
      <c r="V160" s="55"/>
      <c r="W160" s="55"/>
      <c r="X160" s="58"/>
      <c r="Y160" s="58"/>
      <c r="Z160" s="58"/>
      <c r="AA160" s="58"/>
      <c r="AB160" s="58"/>
      <c r="AH160" s="1"/>
    </row>
    <row r="161" spans="1:34" ht="15.75" customHeight="1">
      <c r="A161" s="88" t="s">
        <v>17</v>
      </c>
      <c r="B161" s="18" t="str">
        <f t="shared" si="9"/>
        <v/>
      </c>
      <c r="C161" s="62" t="s">
        <v>17</v>
      </c>
      <c r="D161" s="1" t="s">
        <v>17</v>
      </c>
      <c r="E161" s="65" t="s">
        <v>17</v>
      </c>
      <c r="F161" s="65" t="s">
        <v>17</v>
      </c>
      <c r="G161" s="18" t="str">
        <f t="shared" si="10"/>
        <v/>
      </c>
      <c r="H161" s="66" t="s">
        <v>91</v>
      </c>
      <c r="I161" s="15" t="str">
        <f t="shared" si="12"/>
        <v xml:space="preserve"> </v>
      </c>
      <c r="J161" s="18" t="str">
        <f t="shared" si="11"/>
        <v xml:space="preserve"> </v>
      </c>
      <c r="L161" s="8">
        <v>70</v>
      </c>
      <c r="M161" s="67">
        <v>0</v>
      </c>
      <c r="N161" s="67">
        <v>0</v>
      </c>
      <c r="O161" s="20"/>
      <c r="P161" s="58"/>
      <c r="Q161" s="55"/>
      <c r="R161" s="55"/>
      <c r="S161" s="55"/>
      <c r="T161" s="55"/>
      <c r="U161" s="55"/>
      <c r="V161" s="55"/>
      <c r="W161" s="55"/>
      <c r="X161" s="58"/>
      <c r="Y161" s="58"/>
      <c r="Z161" s="58"/>
      <c r="AA161" s="58"/>
      <c r="AB161" s="58"/>
      <c r="AH161" s="1"/>
    </row>
    <row r="162" spans="1:34" ht="15.75" customHeight="1">
      <c r="A162" s="88" t="s">
        <v>17</v>
      </c>
      <c r="B162" s="18" t="str">
        <f t="shared" si="9"/>
        <v/>
      </c>
      <c r="C162" s="62" t="s">
        <v>17</v>
      </c>
      <c r="D162" s="1" t="s">
        <v>17</v>
      </c>
      <c r="E162" s="65" t="s">
        <v>17</v>
      </c>
      <c r="F162" s="65" t="s">
        <v>17</v>
      </c>
      <c r="G162" s="18" t="str">
        <f t="shared" si="10"/>
        <v/>
      </c>
      <c r="H162" s="66" t="s">
        <v>91</v>
      </c>
      <c r="I162" s="15" t="str">
        <f t="shared" si="12"/>
        <v xml:space="preserve"> </v>
      </c>
      <c r="J162" s="18" t="str">
        <f t="shared" si="11"/>
        <v xml:space="preserve"> </v>
      </c>
      <c r="L162" s="8">
        <v>71</v>
      </c>
      <c r="M162" s="67">
        <v>0</v>
      </c>
      <c r="N162" s="67">
        <v>0</v>
      </c>
      <c r="O162" s="20"/>
      <c r="P162" s="58"/>
      <c r="Q162" s="55"/>
      <c r="R162" s="55"/>
      <c r="S162" s="55"/>
      <c r="T162" s="55"/>
      <c r="U162" s="55"/>
      <c r="V162" s="55"/>
      <c r="W162" s="55"/>
      <c r="X162" s="58"/>
      <c r="Y162" s="58"/>
      <c r="Z162" s="58"/>
      <c r="AA162" s="58"/>
      <c r="AB162" s="58"/>
      <c r="AH162" s="1"/>
    </row>
    <row r="163" spans="1:34" ht="15.75" customHeight="1">
      <c r="A163" s="88" t="s">
        <v>17</v>
      </c>
      <c r="B163" s="18" t="str">
        <f t="shared" si="9"/>
        <v/>
      </c>
      <c r="C163" s="62" t="s">
        <v>17</v>
      </c>
      <c r="D163" s="1" t="s">
        <v>17</v>
      </c>
      <c r="E163" s="65" t="s">
        <v>17</v>
      </c>
      <c r="F163" s="65" t="s">
        <v>17</v>
      </c>
      <c r="G163" s="18" t="str">
        <f t="shared" si="10"/>
        <v/>
      </c>
      <c r="H163" s="66" t="s">
        <v>91</v>
      </c>
      <c r="I163" s="15" t="str">
        <f t="shared" si="12"/>
        <v xml:space="preserve"> </v>
      </c>
      <c r="J163" s="18" t="str">
        <f t="shared" si="11"/>
        <v xml:space="preserve"> </v>
      </c>
      <c r="L163" s="8">
        <v>72</v>
      </c>
      <c r="M163" s="67">
        <v>0</v>
      </c>
      <c r="N163" s="67">
        <v>0</v>
      </c>
      <c r="O163" s="20"/>
      <c r="P163" s="58"/>
      <c r="Q163" s="55"/>
      <c r="R163" s="55"/>
      <c r="S163" s="55"/>
      <c r="T163" s="55"/>
      <c r="U163" s="55"/>
      <c r="V163" s="55"/>
      <c r="W163" s="55"/>
      <c r="X163" s="58"/>
      <c r="Y163" s="58"/>
      <c r="Z163" s="58"/>
      <c r="AA163" s="58"/>
      <c r="AB163" s="58"/>
      <c r="AH163" s="1"/>
    </row>
    <row r="164" spans="1:34" ht="15.75" customHeight="1">
      <c r="A164" s="88" t="s">
        <v>17</v>
      </c>
      <c r="B164" s="18" t="str">
        <f t="shared" si="9"/>
        <v/>
      </c>
      <c r="C164" s="62" t="s">
        <v>17</v>
      </c>
      <c r="D164" s="1" t="s">
        <v>17</v>
      </c>
      <c r="E164" s="65" t="s">
        <v>17</v>
      </c>
      <c r="F164" s="65" t="s">
        <v>17</v>
      </c>
      <c r="G164" s="18" t="str">
        <f t="shared" si="10"/>
        <v/>
      </c>
      <c r="H164" s="66" t="s">
        <v>91</v>
      </c>
      <c r="I164" s="15" t="str">
        <f t="shared" si="12"/>
        <v xml:space="preserve"> </v>
      </c>
      <c r="J164" s="18" t="str">
        <f t="shared" si="11"/>
        <v xml:space="preserve"> </v>
      </c>
      <c r="L164" s="8">
        <v>73</v>
      </c>
      <c r="M164" s="67">
        <v>0</v>
      </c>
      <c r="N164" s="67">
        <v>0</v>
      </c>
      <c r="O164" s="20"/>
      <c r="P164" s="58"/>
      <c r="Q164" s="55"/>
      <c r="R164" s="55"/>
      <c r="S164" s="55"/>
      <c r="T164" s="55"/>
      <c r="U164" s="55"/>
      <c r="V164" s="55"/>
      <c r="W164" s="55"/>
      <c r="X164" s="58"/>
      <c r="Y164" s="58"/>
      <c r="Z164" s="58"/>
      <c r="AA164" s="58"/>
      <c r="AB164" s="58"/>
      <c r="AH164" s="1"/>
    </row>
    <row r="165" spans="1:34" ht="15.75" customHeight="1">
      <c r="A165" s="88" t="s">
        <v>17</v>
      </c>
      <c r="B165" s="18" t="str">
        <f t="shared" si="9"/>
        <v/>
      </c>
      <c r="C165" s="62" t="s">
        <v>17</v>
      </c>
      <c r="D165" s="1" t="s">
        <v>17</v>
      </c>
      <c r="E165" s="65" t="s">
        <v>17</v>
      </c>
      <c r="F165" s="65" t="s">
        <v>17</v>
      </c>
      <c r="G165" s="18" t="str">
        <f t="shared" si="10"/>
        <v/>
      </c>
      <c r="H165" s="66" t="s">
        <v>91</v>
      </c>
      <c r="I165" s="15" t="str">
        <f t="shared" si="12"/>
        <v xml:space="preserve"> </v>
      </c>
      <c r="J165" s="18" t="str">
        <f t="shared" si="11"/>
        <v xml:space="preserve"> </v>
      </c>
      <c r="L165" s="8">
        <v>74</v>
      </c>
      <c r="M165" s="67">
        <v>0</v>
      </c>
      <c r="N165" s="67">
        <v>0</v>
      </c>
      <c r="O165" s="20"/>
      <c r="P165" s="58"/>
      <c r="Q165" s="55"/>
      <c r="R165" s="55"/>
      <c r="S165" s="55"/>
      <c r="T165" s="55"/>
      <c r="U165" s="55"/>
      <c r="V165" s="55"/>
      <c r="W165" s="55"/>
      <c r="X165" s="58"/>
      <c r="Y165" s="58"/>
      <c r="Z165" s="58"/>
      <c r="AA165" s="58"/>
      <c r="AB165" s="58"/>
      <c r="AH165" s="1"/>
    </row>
    <row r="166" spans="1:34" ht="15.75" customHeight="1">
      <c r="A166" s="88" t="s">
        <v>17</v>
      </c>
      <c r="B166" s="18" t="str">
        <f t="shared" si="9"/>
        <v/>
      </c>
      <c r="C166" s="62" t="s">
        <v>17</v>
      </c>
      <c r="D166" s="1" t="s">
        <v>17</v>
      </c>
      <c r="E166" s="65" t="s">
        <v>17</v>
      </c>
      <c r="F166" s="65" t="s">
        <v>17</v>
      </c>
      <c r="G166" s="18" t="str">
        <f t="shared" si="10"/>
        <v/>
      </c>
      <c r="H166" s="66" t="s">
        <v>91</v>
      </c>
      <c r="I166" s="15" t="str">
        <f t="shared" si="12"/>
        <v xml:space="preserve"> </v>
      </c>
      <c r="J166" s="18" t="str">
        <f t="shared" si="11"/>
        <v xml:space="preserve"> </v>
      </c>
      <c r="L166" s="8">
        <v>75</v>
      </c>
      <c r="M166" s="67">
        <v>0</v>
      </c>
      <c r="N166" s="67">
        <v>0</v>
      </c>
      <c r="O166" s="20"/>
      <c r="P166" s="58"/>
      <c r="Q166" s="55"/>
      <c r="R166" s="55"/>
      <c r="S166" s="55"/>
      <c r="T166" s="55"/>
      <c r="U166" s="55"/>
      <c r="V166" s="55"/>
      <c r="W166" s="55"/>
      <c r="X166" s="58"/>
      <c r="Y166" s="58"/>
      <c r="Z166" s="58"/>
      <c r="AA166" s="58"/>
      <c r="AB166" s="58"/>
      <c r="AH166" s="1"/>
    </row>
    <row r="167" spans="1:34" ht="15.75" customHeight="1">
      <c r="A167" s="88" t="s">
        <v>17</v>
      </c>
      <c r="B167" s="18" t="str">
        <f t="shared" si="9"/>
        <v/>
      </c>
      <c r="C167" s="62" t="s">
        <v>17</v>
      </c>
      <c r="D167" s="1" t="s">
        <v>17</v>
      </c>
      <c r="E167" s="65" t="s">
        <v>17</v>
      </c>
      <c r="F167" s="65" t="s">
        <v>17</v>
      </c>
      <c r="G167" s="18" t="str">
        <f t="shared" si="10"/>
        <v/>
      </c>
      <c r="H167" s="66" t="s">
        <v>91</v>
      </c>
      <c r="I167" s="15" t="str">
        <f t="shared" si="12"/>
        <v xml:space="preserve"> </v>
      </c>
      <c r="J167" s="18" t="str">
        <f t="shared" si="11"/>
        <v xml:space="preserve"> </v>
      </c>
      <c r="L167" s="8">
        <v>76</v>
      </c>
      <c r="M167" s="67">
        <v>0</v>
      </c>
      <c r="N167" s="67">
        <v>0</v>
      </c>
      <c r="O167" s="20"/>
      <c r="P167" s="58"/>
      <c r="Q167" s="55"/>
      <c r="R167" s="55"/>
      <c r="S167" s="55"/>
      <c r="T167" s="55"/>
      <c r="U167" s="55"/>
      <c r="V167" s="55"/>
      <c r="W167" s="55"/>
      <c r="X167" s="58"/>
      <c r="Y167" s="58"/>
      <c r="Z167" s="58"/>
      <c r="AA167" s="58"/>
      <c r="AB167" s="58"/>
      <c r="AH167" s="1"/>
    </row>
    <row r="168" spans="1:34" ht="15.75" customHeight="1">
      <c r="A168" s="88" t="s">
        <v>17</v>
      </c>
      <c r="B168" s="18" t="str">
        <f t="shared" si="9"/>
        <v/>
      </c>
      <c r="C168" s="62" t="s">
        <v>17</v>
      </c>
      <c r="D168" s="1" t="s">
        <v>17</v>
      </c>
      <c r="E168" s="65" t="s">
        <v>17</v>
      </c>
      <c r="F168" s="65" t="s">
        <v>17</v>
      </c>
      <c r="G168" s="18" t="str">
        <f t="shared" si="10"/>
        <v/>
      </c>
      <c r="H168" s="66" t="s">
        <v>91</v>
      </c>
      <c r="I168" s="15" t="str">
        <f t="shared" si="12"/>
        <v xml:space="preserve"> </v>
      </c>
      <c r="J168" s="18" t="str">
        <f t="shared" si="11"/>
        <v xml:space="preserve"> </v>
      </c>
      <c r="L168" s="8">
        <v>77</v>
      </c>
      <c r="M168" s="67">
        <v>0</v>
      </c>
      <c r="N168" s="67">
        <v>0</v>
      </c>
      <c r="O168" s="20"/>
      <c r="P168" s="58"/>
      <c r="Q168" s="55"/>
      <c r="R168" s="55"/>
      <c r="S168" s="55"/>
      <c r="T168" s="55"/>
      <c r="U168" s="55"/>
      <c r="V168" s="55"/>
      <c r="W168" s="55"/>
      <c r="X168" s="58"/>
      <c r="Y168" s="58"/>
      <c r="Z168" s="58"/>
      <c r="AA168" s="58"/>
      <c r="AB168" s="58"/>
      <c r="AH168" s="1"/>
    </row>
    <row r="169" spans="1:34" ht="15.75" customHeight="1">
      <c r="A169" s="88" t="s">
        <v>17</v>
      </c>
      <c r="B169" s="18" t="str">
        <f t="shared" si="9"/>
        <v/>
      </c>
      <c r="C169" s="62" t="s">
        <v>17</v>
      </c>
      <c r="D169" s="1" t="s">
        <v>17</v>
      </c>
      <c r="E169" s="65" t="s">
        <v>17</v>
      </c>
      <c r="F169" s="65" t="s">
        <v>17</v>
      </c>
      <c r="G169" s="18" t="str">
        <f t="shared" si="10"/>
        <v/>
      </c>
      <c r="H169" s="66" t="s">
        <v>91</v>
      </c>
      <c r="I169" s="15" t="str">
        <f t="shared" si="12"/>
        <v xml:space="preserve"> </v>
      </c>
      <c r="J169" s="18" t="str">
        <f t="shared" si="11"/>
        <v xml:space="preserve"> </v>
      </c>
      <c r="L169" s="8">
        <v>78</v>
      </c>
      <c r="M169" s="67">
        <v>0</v>
      </c>
      <c r="N169" s="67">
        <v>0</v>
      </c>
      <c r="O169" s="20"/>
      <c r="P169" s="58"/>
      <c r="Q169" s="55"/>
      <c r="R169" s="55"/>
      <c r="S169" s="55"/>
      <c r="T169" s="55"/>
      <c r="U169" s="55"/>
      <c r="V169" s="55"/>
      <c r="W169" s="55"/>
      <c r="X169" s="58"/>
      <c r="Y169" s="58"/>
      <c r="Z169" s="58"/>
      <c r="AA169" s="58"/>
      <c r="AB169" s="58"/>
      <c r="AH169" s="1"/>
    </row>
    <row r="170" spans="1:34" ht="15.75" customHeight="1">
      <c r="A170" s="88" t="s">
        <v>17</v>
      </c>
      <c r="B170" s="18" t="str">
        <f t="shared" si="9"/>
        <v/>
      </c>
      <c r="C170" s="62" t="s">
        <v>17</v>
      </c>
      <c r="D170" s="1" t="s">
        <v>17</v>
      </c>
      <c r="E170" s="65" t="s">
        <v>17</v>
      </c>
      <c r="F170" s="65" t="s">
        <v>17</v>
      </c>
      <c r="G170" s="18" t="str">
        <f t="shared" si="10"/>
        <v/>
      </c>
      <c r="H170" s="66" t="s">
        <v>91</v>
      </c>
      <c r="I170" s="15" t="str">
        <f t="shared" si="12"/>
        <v xml:space="preserve"> </v>
      </c>
      <c r="J170" s="18" t="str">
        <f t="shared" si="11"/>
        <v xml:space="preserve"> </v>
      </c>
      <c r="L170" s="8">
        <v>79</v>
      </c>
      <c r="M170" s="67">
        <v>0</v>
      </c>
      <c r="N170" s="67">
        <v>0</v>
      </c>
      <c r="O170" s="20"/>
      <c r="P170" s="58"/>
      <c r="Q170" s="55"/>
      <c r="R170" s="55"/>
      <c r="S170" s="55"/>
      <c r="T170" s="55"/>
      <c r="U170" s="55"/>
      <c r="V170" s="55"/>
      <c r="W170" s="55"/>
      <c r="X170" s="58"/>
      <c r="Y170" s="58"/>
      <c r="Z170" s="58"/>
      <c r="AA170" s="58"/>
      <c r="AB170" s="58"/>
      <c r="AH170" s="1"/>
    </row>
    <row r="171" spans="1:34" ht="15.75" customHeight="1">
      <c r="A171" s="88" t="s">
        <v>17</v>
      </c>
      <c r="B171" s="18" t="str">
        <f t="shared" si="9"/>
        <v/>
      </c>
      <c r="C171" s="62" t="s">
        <v>17</v>
      </c>
      <c r="D171" s="1" t="s">
        <v>17</v>
      </c>
      <c r="E171" s="65" t="s">
        <v>17</v>
      </c>
      <c r="F171" s="65" t="s">
        <v>17</v>
      </c>
      <c r="G171" s="18" t="str">
        <f t="shared" si="10"/>
        <v/>
      </c>
      <c r="H171" s="66" t="s">
        <v>91</v>
      </c>
      <c r="I171" s="15" t="str">
        <f t="shared" si="12"/>
        <v xml:space="preserve"> </v>
      </c>
      <c r="J171" s="18" t="str">
        <f t="shared" si="11"/>
        <v xml:space="preserve"> </v>
      </c>
      <c r="L171" s="8">
        <v>80</v>
      </c>
      <c r="M171" s="67">
        <v>0</v>
      </c>
      <c r="N171" s="67">
        <v>0</v>
      </c>
      <c r="O171" s="20"/>
      <c r="P171" s="58"/>
      <c r="Q171" s="55"/>
      <c r="R171" s="55"/>
      <c r="S171" s="55"/>
      <c r="T171" s="55"/>
      <c r="U171" s="55"/>
      <c r="V171" s="55"/>
      <c r="W171" s="55"/>
      <c r="X171" s="58"/>
      <c r="Y171" s="58"/>
      <c r="Z171" s="58"/>
      <c r="AA171" s="58"/>
      <c r="AB171" s="58"/>
      <c r="AH171" s="1"/>
    </row>
    <row r="172" spans="1:34" ht="15.75" customHeight="1">
      <c r="A172" s="88" t="s">
        <v>17</v>
      </c>
      <c r="B172" s="18" t="str">
        <f t="shared" si="9"/>
        <v/>
      </c>
      <c r="C172" s="62" t="s">
        <v>17</v>
      </c>
      <c r="D172" s="1" t="s">
        <v>17</v>
      </c>
      <c r="E172" s="65" t="s">
        <v>17</v>
      </c>
      <c r="F172" s="65" t="s">
        <v>17</v>
      </c>
      <c r="G172" s="18" t="str">
        <f t="shared" si="10"/>
        <v/>
      </c>
      <c r="H172" s="66" t="s">
        <v>91</v>
      </c>
      <c r="I172" s="15" t="str">
        <f t="shared" si="12"/>
        <v xml:space="preserve"> </v>
      </c>
      <c r="J172" s="18" t="str">
        <f t="shared" si="11"/>
        <v xml:space="preserve"> </v>
      </c>
      <c r="L172" s="8">
        <v>81</v>
      </c>
      <c r="M172" s="67">
        <v>0</v>
      </c>
      <c r="N172" s="67">
        <v>0</v>
      </c>
      <c r="O172" s="20"/>
      <c r="P172" s="58"/>
      <c r="Q172" s="55"/>
      <c r="R172" s="55"/>
      <c r="S172" s="55"/>
      <c r="T172" s="55"/>
      <c r="U172" s="55"/>
      <c r="V172" s="55"/>
      <c r="W172" s="55"/>
      <c r="X172" s="58"/>
      <c r="Y172" s="58"/>
      <c r="Z172" s="58"/>
      <c r="AA172" s="58"/>
      <c r="AB172" s="58"/>
      <c r="AH172" s="1"/>
    </row>
    <row r="173" spans="1:34" ht="15.75" customHeight="1">
      <c r="A173" s="88" t="s">
        <v>17</v>
      </c>
      <c r="B173" s="18" t="str">
        <f t="shared" si="9"/>
        <v/>
      </c>
      <c r="C173" s="62" t="s">
        <v>17</v>
      </c>
      <c r="D173" s="1" t="s">
        <v>17</v>
      </c>
      <c r="E173" s="65" t="s">
        <v>17</v>
      </c>
      <c r="F173" s="65" t="s">
        <v>17</v>
      </c>
      <c r="G173" s="18" t="str">
        <f t="shared" si="10"/>
        <v/>
      </c>
      <c r="H173" s="66" t="s">
        <v>91</v>
      </c>
      <c r="I173" s="15" t="str">
        <f t="shared" si="12"/>
        <v xml:space="preserve"> </v>
      </c>
      <c r="J173" s="18" t="str">
        <f t="shared" si="11"/>
        <v xml:space="preserve"> </v>
      </c>
      <c r="L173" s="8">
        <v>82</v>
      </c>
      <c r="M173" s="67">
        <v>0</v>
      </c>
      <c r="N173" s="67">
        <v>0</v>
      </c>
      <c r="O173" s="20"/>
      <c r="P173" s="58"/>
      <c r="Q173" s="55"/>
      <c r="R173" s="55"/>
      <c r="S173" s="55"/>
      <c r="T173" s="55"/>
      <c r="U173" s="55"/>
      <c r="V173" s="55"/>
      <c r="W173" s="55"/>
      <c r="X173" s="58"/>
      <c r="Y173" s="58"/>
      <c r="Z173" s="58"/>
      <c r="AA173" s="58"/>
      <c r="AB173" s="58"/>
      <c r="AH173" s="1"/>
    </row>
    <row r="174" spans="1:34" ht="15.75" customHeight="1">
      <c r="A174" s="88" t="s">
        <v>17</v>
      </c>
      <c r="B174" s="18" t="str">
        <f t="shared" si="9"/>
        <v/>
      </c>
      <c r="C174" s="62" t="s">
        <v>17</v>
      </c>
      <c r="D174" s="1" t="s">
        <v>17</v>
      </c>
      <c r="E174" s="65" t="s">
        <v>17</v>
      </c>
      <c r="F174" s="65" t="s">
        <v>17</v>
      </c>
      <c r="G174" s="18" t="str">
        <f t="shared" si="10"/>
        <v/>
      </c>
      <c r="H174" s="66" t="s">
        <v>91</v>
      </c>
      <c r="I174" s="15" t="str">
        <f t="shared" si="12"/>
        <v xml:space="preserve"> </v>
      </c>
      <c r="J174" s="18" t="str">
        <f t="shared" si="11"/>
        <v xml:space="preserve"> </v>
      </c>
      <c r="L174" s="8">
        <v>83</v>
      </c>
      <c r="M174" s="67">
        <v>0</v>
      </c>
      <c r="N174" s="67">
        <v>0</v>
      </c>
      <c r="O174" s="20"/>
      <c r="P174" s="58"/>
      <c r="Q174" s="55"/>
      <c r="R174" s="55"/>
      <c r="S174" s="55"/>
      <c r="T174" s="55"/>
      <c r="U174" s="55"/>
      <c r="V174" s="55"/>
      <c r="W174" s="55"/>
      <c r="X174" s="58"/>
      <c r="Y174" s="58"/>
      <c r="Z174" s="58"/>
      <c r="AA174" s="58"/>
      <c r="AB174" s="58"/>
      <c r="AH174" s="1"/>
    </row>
    <row r="175" spans="1:34" ht="15.75" customHeight="1">
      <c r="A175" s="88" t="s">
        <v>17</v>
      </c>
      <c r="B175" s="18" t="str">
        <f t="shared" si="9"/>
        <v/>
      </c>
      <c r="C175" s="62" t="s">
        <v>17</v>
      </c>
      <c r="D175" s="1" t="s">
        <v>17</v>
      </c>
      <c r="E175" s="65" t="s">
        <v>17</v>
      </c>
      <c r="F175" s="65" t="s">
        <v>17</v>
      </c>
      <c r="G175" s="18" t="str">
        <f t="shared" si="10"/>
        <v/>
      </c>
      <c r="H175" s="66" t="s">
        <v>91</v>
      </c>
      <c r="I175" s="15" t="str">
        <f t="shared" si="12"/>
        <v xml:space="preserve"> </v>
      </c>
      <c r="J175" s="18" t="str">
        <f t="shared" si="11"/>
        <v xml:space="preserve"> </v>
      </c>
      <c r="L175" s="8">
        <v>84</v>
      </c>
      <c r="M175" s="67">
        <v>0</v>
      </c>
      <c r="N175" s="67">
        <v>0</v>
      </c>
      <c r="O175" s="20"/>
      <c r="P175" s="58"/>
      <c r="Q175" s="55"/>
      <c r="R175" s="55"/>
      <c r="S175" s="55"/>
      <c r="T175" s="55"/>
      <c r="U175" s="55"/>
      <c r="V175" s="55"/>
      <c r="W175" s="55"/>
      <c r="X175" s="58"/>
      <c r="Y175" s="58"/>
      <c r="Z175" s="58"/>
      <c r="AA175" s="58"/>
      <c r="AB175" s="58"/>
      <c r="AH175" s="1"/>
    </row>
    <row r="176" spans="1:34" ht="15.75" customHeight="1">
      <c r="A176" s="88" t="s">
        <v>17</v>
      </c>
      <c r="B176" s="18" t="str">
        <f t="shared" si="9"/>
        <v/>
      </c>
      <c r="C176" s="62" t="s">
        <v>17</v>
      </c>
      <c r="D176" s="1" t="s">
        <v>17</v>
      </c>
      <c r="E176" s="65" t="s">
        <v>17</v>
      </c>
      <c r="F176" s="65" t="s">
        <v>17</v>
      </c>
      <c r="G176" s="18" t="str">
        <f t="shared" si="10"/>
        <v/>
      </c>
      <c r="H176" s="66" t="s">
        <v>91</v>
      </c>
      <c r="I176" s="15" t="str">
        <f t="shared" si="12"/>
        <v xml:space="preserve"> </v>
      </c>
      <c r="J176" s="18" t="str">
        <f t="shared" si="11"/>
        <v xml:space="preserve"> </v>
      </c>
      <c r="L176" s="8">
        <v>85</v>
      </c>
      <c r="M176" s="67">
        <v>0</v>
      </c>
      <c r="N176" s="67">
        <v>0</v>
      </c>
      <c r="O176" s="20"/>
      <c r="P176" s="58"/>
      <c r="Q176" s="55"/>
      <c r="R176" s="55"/>
      <c r="S176" s="55"/>
      <c r="T176" s="55"/>
      <c r="U176" s="55"/>
      <c r="V176" s="55"/>
      <c r="W176" s="55"/>
      <c r="X176" s="58"/>
      <c r="Y176" s="58"/>
      <c r="Z176" s="58"/>
      <c r="AA176" s="58"/>
      <c r="AB176" s="58"/>
      <c r="AH176" s="1"/>
    </row>
    <row r="177" spans="1:34" ht="15.75" customHeight="1">
      <c r="A177" s="88" t="s">
        <v>17</v>
      </c>
      <c r="B177" s="18" t="str">
        <f t="shared" si="9"/>
        <v/>
      </c>
      <c r="C177" s="62" t="s">
        <v>17</v>
      </c>
      <c r="D177" s="1" t="s">
        <v>17</v>
      </c>
      <c r="E177" s="65" t="s">
        <v>17</v>
      </c>
      <c r="F177" s="65" t="s">
        <v>17</v>
      </c>
      <c r="G177" s="18" t="str">
        <f t="shared" si="10"/>
        <v/>
      </c>
      <c r="H177" s="66" t="s">
        <v>91</v>
      </c>
      <c r="I177" s="15" t="str">
        <f t="shared" si="12"/>
        <v xml:space="preserve"> </v>
      </c>
      <c r="J177" s="18" t="str">
        <f t="shared" si="11"/>
        <v xml:space="preserve"> </v>
      </c>
      <c r="L177" s="8">
        <v>86</v>
      </c>
      <c r="M177" s="67">
        <v>0</v>
      </c>
      <c r="N177" s="67">
        <v>0</v>
      </c>
      <c r="O177" s="20"/>
      <c r="P177" s="58"/>
      <c r="Q177" s="55"/>
      <c r="R177" s="55"/>
      <c r="S177" s="55"/>
      <c r="T177" s="55"/>
      <c r="U177" s="55"/>
      <c r="V177" s="55"/>
      <c r="W177" s="55"/>
      <c r="X177" s="58"/>
      <c r="Y177" s="58"/>
      <c r="Z177" s="58"/>
      <c r="AA177" s="58"/>
      <c r="AB177" s="58"/>
      <c r="AH177" s="1"/>
    </row>
    <row r="178" spans="1:34" ht="15.75" customHeight="1">
      <c r="A178" s="88" t="s">
        <v>17</v>
      </c>
      <c r="B178" s="18" t="str">
        <f t="shared" si="9"/>
        <v/>
      </c>
      <c r="C178" s="62" t="s">
        <v>17</v>
      </c>
      <c r="D178" s="1" t="s">
        <v>17</v>
      </c>
      <c r="E178" s="65" t="s">
        <v>17</v>
      </c>
      <c r="F178" s="65" t="s">
        <v>17</v>
      </c>
      <c r="G178" s="18" t="str">
        <f t="shared" si="10"/>
        <v/>
      </c>
      <c r="H178" s="66" t="s">
        <v>91</v>
      </c>
      <c r="I178" s="15" t="str">
        <f t="shared" si="12"/>
        <v xml:space="preserve"> </v>
      </c>
      <c r="J178" s="18" t="str">
        <f t="shared" si="11"/>
        <v xml:space="preserve"> </v>
      </c>
      <c r="L178" s="8">
        <v>87</v>
      </c>
      <c r="M178" s="67">
        <v>0</v>
      </c>
      <c r="N178" s="67">
        <v>0</v>
      </c>
      <c r="O178" s="20"/>
      <c r="P178" s="58"/>
      <c r="Q178" s="55"/>
      <c r="R178" s="55"/>
      <c r="S178" s="55"/>
      <c r="T178" s="55"/>
      <c r="U178" s="55"/>
      <c r="V178" s="55"/>
      <c r="W178" s="55"/>
      <c r="X178" s="58"/>
      <c r="Y178" s="58"/>
      <c r="Z178" s="58"/>
      <c r="AA178" s="58"/>
      <c r="AB178" s="58"/>
      <c r="AH178" s="1"/>
    </row>
    <row r="179" spans="1:34" ht="15.75" customHeight="1">
      <c r="A179" s="88" t="s">
        <v>17</v>
      </c>
      <c r="B179" s="18" t="str">
        <f t="shared" si="9"/>
        <v/>
      </c>
      <c r="C179" s="62" t="s">
        <v>17</v>
      </c>
      <c r="D179" s="1" t="s">
        <v>17</v>
      </c>
      <c r="E179" s="65" t="s">
        <v>17</v>
      </c>
      <c r="F179" s="65" t="s">
        <v>17</v>
      </c>
      <c r="G179" s="18" t="str">
        <f t="shared" si="10"/>
        <v/>
      </c>
      <c r="H179" s="66" t="s">
        <v>91</v>
      </c>
      <c r="I179" s="15" t="str">
        <f t="shared" si="12"/>
        <v xml:space="preserve"> </v>
      </c>
      <c r="J179" s="18" t="str">
        <f t="shared" si="11"/>
        <v xml:space="preserve"> </v>
      </c>
      <c r="L179" s="8">
        <v>88</v>
      </c>
      <c r="M179" s="67">
        <v>0</v>
      </c>
      <c r="N179" s="67">
        <v>0</v>
      </c>
      <c r="O179" s="20"/>
      <c r="P179" s="58"/>
      <c r="Q179" s="55"/>
      <c r="R179" s="55"/>
      <c r="S179" s="55"/>
      <c r="T179" s="55"/>
      <c r="U179" s="55"/>
      <c r="V179" s="55"/>
      <c r="W179" s="55"/>
      <c r="X179" s="58"/>
      <c r="Y179" s="58"/>
      <c r="Z179" s="58"/>
      <c r="AA179" s="58"/>
      <c r="AB179" s="58"/>
      <c r="AH179" s="1"/>
    </row>
    <row r="180" spans="1:34" ht="15.75" customHeight="1">
      <c r="A180" s="88" t="s">
        <v>17</v>
      </c>
      <c r="B180" s="18" t="str">
        <f t="shared" si="9"/>
        <v/>
      </c>
      <c r="C180" s="62" t="s">
        <v>17</v>
      </c>
      <c r="D180" s="1" t="s">
        <v>17</v>
      </c>
      <c r="E180" s="65" t="s">
        <v>17</v>
      </c>
      <c r="F180" s="65" t="s">
        <v>17</v>
      </c>
      <c r="G180" s="18" t="str">
        <f t="shared" si="10"/>
        <v/>
      </c>
      <c r="H180" s="66" t="s">
        <v>91</v>
      </c>
      <c r="I180" s="15" t="str">
        <f t="shared" si="12"/>
        <v xml:space="preserve"> </v>
      </c>
      <c r="J180" s="18" t="str">
        <f t="shared" si="11"/>
        <v xml:space="preserve"> </v>
      </c>
      <c r="L180" s="8">
        <v>89</v>
      </c>
      <c r="M180" s="67">
        <v>0</v>
      </c>
      <c r="N180" s="67">
        <v>0</v>
      </c>
      <c r="O180" s="20"/>
      <c r="P180" s="58"/>
      <c r="Q180" s="55"/>
      <c r="R180" s="55"/>
      <c r="S180" s="55"/>
      <c r="T180" s="55"/>
      <c r="U180" s="55"/>
      <c r="V180" s="55"/>
      <c r="W180" s="55"/>
      <c r="X180" s="58"/>
      <c r="Y180" s="58"/>
      <c r="Z180" s="58"/>
      <c r="AA180" s="58"/>
      <c r="AB180" s="58"/>
      <c r="AH180" s="1"/>
    </row>
    <row r="181" spans="1:34" ht="15.75" customHeight="1">
      <c r="A181" s="88" t="s">
        <v>17</v>
      </c>
      <c r="B181" s="18" t="str">
        <f t="shared" si="9"/>
        <v/>
      </c>
      <c r="C181" s="62" t="s">
        <v>17</v>
      </c>
      <c r="D181" s="1" t="s">
        <v>17</v>
      </c>
      <c r="E181" s="65" t="s">
        <v>17</v>
      </c>
      <c r="F181" s="65" t="s">
        <v>17</v>
      </c>
      <c r="G181" s="18" t="str">
        <f t="shared" si="10"/>
        <v/>
      </c>
      <c r="H181" s="66" t="s">
        <v>91</v>
      </c>
      <c r="I181" s="15" t="str">
        <f t="shared" si="12"/>
        <v xml:space="preserve"> </v>
      </c>
      <c r="J181" s="18" t="str">
        <f t="shared" si="11"/>
        <v xml:space="preserve"> </v>
      </c>
      <c r="L181" s="8">
        <v>90</v>
      </c>
      <c r="M181" s="67">
        <v>0</v>
      </c>
      <c r="N181" s="67">
        <v>0</v>
      </c>
      <c r="O181" s="20"/>
      <c r="P181" s="58"/>
      <c r="Q181" s="55"/>
      <c r="R181" s="55"/>
      <c r="S181" s="55"/>
      <c r="T181" s="55"/>
      <c r="U181" s="55"/>
      <c r="V181" s="55"/>
      <c r="W181" s="55"/>
      <c r="X181" s="58"/>
      <c r="Y181" s="58"/>
      <c r="Z181" s="58"/>
      <c r="AA181" s="58"/>
      <c r="AB181" s="58"/>
      <c r="AH181" s="1"/>
    </row>
    <row r="182" spans="1:34" ht="15.75" customHeight="1">
      <c r="A182" s="88" t="s">
        <v>17</v>
      </c>
      <c r="B182" s="18" t="str">
        <f t="shared" si="9"/>
        <v/>
      </c>
      <c r="C182" s="62" t="s">
        <v>17</v>
      </c>
      <c r="D182" s="1" t="s">
        <v>17</v>
      </c>
      <c r="E182" s="65" t="s">
        <v>17</v>
      </c>
      <c r="F182" s="65" t="s">
        <v>17</v>
      </c>
      <c r="G182" s="18" t="str">
        <f t="shared" si="10"/>
        <v/>
      </c>
      <c r="H182" s="66" t="s">
        <v>91</v>
      </c>
      <c r="I182" s="15" t="str">
        <f t="shared" si="12"/>
        <v xml:space="preserve"> </v>
      </c>
      <c r="J182" s="18" t="str">
        <f t="shared" si="11"/>
        <v xml:space="preserve"> </v>
      </c>
      <c r="L182" s="8">
        <v>91</v>
      </c>
      <c r="M182" s="67">
        <v>0</v>
      </c>
      <c r="N182" s="67">
        <v>0</v>
      </c>
      <c r="O182" s="20"/>
      <c r="P182" s="58"/>
      <c r="Q182" s="55"/>
      <c r="R182" s="55"/>
      <c r="S182" s="55"/>
      <c r="T182" s="55"/>
      <c r="U182" s="55"/>
      <c r="V182" s="55"/>
      <c r="W182" s="55"/>
      <c r="X182" s="58"/>
      <c r="Y182" s="58"/>
      <c r="Z182" s="58"/>
      <c r="AA182" s="58"/>
      <c r="AB182" s="58"/>
      <c r="AH182" s="1"/>
    </row>
    <row r="183" spans="1:34" ht="15.75" customHeight="1">
      <c r="A183" s="88" t="s">
        <v>17</v>
      </c>
      <c r="B183" s="18" t="str">
        <f t="shared" si="9"/>
        <v/>
      </c>
      <c r="C183" s="62" t="s">
        <v>17</v>
      </c>
      <c r="D183" s="1" t="s">
        <v>17</v>
      </c>
      <c r="E183" s="65" t="s">
        <v>17</v>
      </c>
      <c r="F183" s="65" t="s">
        <v>17</v>
      </c>
      <c r="G183" s="18" t="str">
        <f t="shared" si="10"/>
        <v/>
      </c>
      <c r="H183" s="66" t="s">
        <v>91</v>
      </c>
      <c r="I183" s="15" t="str">
        <f t="shared" si="12"/>
        <v xml:space="preserve"> </v>
      </c>
      <c r="J183" s="18" t="str">
        <f t="shared" si="11"/>
        <v xml:space="preserve"> </v>
      </c>
      <c r="L183" s="8">
        <v>92</v>
      </c>
      <c r="M183" s="67">
        <v>0</v>
      </c>
      <c r="N183" s="67">
        <v>0</v>
      </c>
      <c r="O183" s="20"/>
      <c r="P183" s="58"/>
      <c r="Q183" s="55"/>
      <c r="R183" s="55"/>
      <c r="S183" s="55"/>
      <c r="T183" s="55"/>
      <c r="U183" s="55"/>
      <c r="V183" s="55"/>
      <c r="W183" s="55"/>
      <c r="X183" s="58"/>
      <c r="Y183" s="58"/>
      <c r="Z183" s="58"/>
      <c r="AA183" s="58"/>
      <c r="AB183" s="58"/>
      <c r="AH183" s="1"/>
    </row>
    <row r="184" spans="1:34" ht="15.75" customHeight="1">
      <c r="A184" s="88" t="s">
        <v>17</v>
      </c>
      <c r="B184" s="18" t="str">
        <f t="shared" si="9"/>
        <v/>
      </c>
      <c r="C184" s="62" t="s">
        <v>17</v>
      </c>
      <c r="D184" s="1" t="s">
        <v>17</v>
      </c>
      <c r="E184" s="65" t="s">
        <v>17</v>
      </c>
      <c r="F184" s="65" t="s">
        <v>17</v>
      </c>
      <c r="G184" s="18" t="str">
        <f t="shared" si="10"/>
        <v/>
      </c>
      <c r="H184" s="66" t="s">
        <v>91</v>
      </c>
      <c r="I184" s="15" t="str">
        <f t="shared" si="12"/>
        <v xml:space="preserve"> </v>
      </c>
      <c r="J184" s="18" t="str">
        <f t="shared" si="11"/>
        <v xml:space="preserve"> </v>
      </c>
      <c r="L184" s="8">
        <v>93</v>
      </c>
      <c r="M184" s="67">
        <v>0</v>
      </c>
      <c r="N184" s="67">
        <v>0</v>
      </c>
      <c r="O184" s="20"/>
      <c r="P184" s="58"/>
      <c r="Q184" s="55"/>
      <c r="R184" s="55"/>
      <c r="S184" s="55"/>
      <c r="T184" s="55"/>
      <c r="U184" s="55"/>
      <c r="V184" s="55"/>
      <c r="W184" s="55"/>
      <c r="X184" s="58"/>
      <c r="Y184" s="58"/>
      <c r="Z184" s="58"/>
      <c r="AA184" s="58"/>
      <c r="AB184" s="58"/>
      <c r="AH184" s="1"/>
    </row>
    <row r="185" spans="1:34" ht="15.75" customHeight="1">
      <c r="A185" s="88" t="s">
        <v>17</v>
      </c>
      <c r="B185" s="18" t="str">
        <f t="shared" si="9"/>
        <v/>
      </c>
      <c r="C185" s="62" t="s">
        <v>17</v>
      </c>
      <c r="D185" s="1" t="s">
        <v>17</v>
      </c>
      <c r="E185" s="65" t="s">
        <v>17</v>
      </c>
      <c r="F185" s="65" t="s">
        <v>17</v>
      </c>
      <c r="G185" s="18" t="str">
        <f t="shared" si="10"/>
        <v/>
      </c>
      <c r="H185" s="66" t="s">
        <v>91</v>
      </c>
      <c r="I185" s="15" t="str">
        <f t="shared" si="12"/>
        <v xml:space="preserve"> </v>
      </c>
      <c r="J185" s="18" t="str">
        <f t="shared" si="11"/>
        <v xml:space="preserve"> </v>
      </c>
      <c r="L185" s="8">
        <v>94</v>
      </c>
      <c r="M185" s="67">
        <v>0</v>
      </c>
      <c r="N185" s="67">
        <v>0</v>
      </c>
      <c r="O185" s="20"/>
      <c r="P185" s="58"/>
      <c r="Q185" s="55"/>
      <c r="R185" s="55"/>
      <c r="S185" s="55"/>
      <c r="T185" s="55"/>
      <c r="U185" s="55"/>
      <c r="V185" s="55"/>
      <c r="W185" s="55"/>
      <c r="X185" s="58"/>
      <c r="Y185" s="58"/>
      <c r="Z185" s="58"/>
      <c r="AA185" s="58"/>
      <c r="AB185" s="58"/>
      <c r="AH185" s="1"/>
    </row>
    <row r="186" spans="1:34" ht="15.75" customHeight="1">
      <c r="A186" s="88" t="s">
        <v>17</v>
      </c>
      <c r="B186" s="18" t="str">
        <f t="shared" si="9"/>
        <v/>
      </c>
      <c r="C186" s="62" t="s">
        <v>17</v>
      </c>
      <c r="D186" s="1" t="s">
        <v>17</v>
      </c>
      <c r="E186" s="65" t="s">
        <v>17</v>
      </c>
      <c r="F186" s="65" t="s">
        <v>17</v>
      </c>
      <c r="G186" s="18" t="str">
        <f t="shared" si="10"/>
        <v/>
      </c>
      <c r="H186" s="66" t="s">
        <v>91</v>
      </c>
      <c r="I186" s="15" t="str">
        <f t="shared" si="12"/>
        <v xml:space="preserve"> </v>
      </c>
      <c r="J186" s="18" t="str">
        <f t="shared" si="11"/>
        <v xml:space="preserve"> </v>
      </c>
      <c r="L186" s="8">
        <v>95</v>
      </c>
      <c r="M186" s="67">
        <v>0</v>
      </c>
      <c r="N186" s="67">
        <v>0</v>
      </c>
      <c r="O186" s="20"/>
      <c r="P186" s="58"/>
      <c r="Q186" s="55"/>
      <c r="R186" s="55"/>
      <c r="S186" s="55"/>
      <c r="T186" s="55"/>
      <c r="U186" s="55"/>
      <c r="V186" s="55"/>
      <c r="W186" s="55"/>
      <c r="X186" s="58"/>
      <c r="Y186" s="58"/>
      <c r="Z186" s="58"/>
      <c r="AA186" s="58"/>
      <c r="AB186" s="58"/>
      <c r="AH186" s="1"/>
    </row>
    <row r="187" spans="1:34" ht="15.75" customHeight="1">
      <c r="A187" s="88" t="s">
        <v>17</v>
      </c>
      <c r="B187" s="18" t="str">
        <f t="shared" si="9"/>
        <v/>
      </c>
      <c r="C187" s="62" t="s">
        <v>17</v>
      </c>
      <c r="D187" s="1" t="s">
        <v>17</v>
      </c>
      <c r="E187" s="65" t="s">
        <v>17</v>
      </c>
      <c r="F187" s="65" t="s">
        <v>17</v>
      </c>
      <c r="G187" s="18" t="str">
        <f t="shared" si="10"/>
        <v/>
      </c>
      <c r="H187" s="66" t="s">
        <v>91</v>
      </c>
      <c r="I187" s="15" t="str">
        <f t="shared" si="12"/>
        <v xml:space="preserve"> </v>
      </c>
      <c r="J187" s="18" t="str">
        <f t="shared" si="11"/>
        <v xml:space="preserve"> </v>
      </c>
      <c r="L187" s="8">
        <v>96</v>
      </c>
      <c r="M187" s="67">
        <v>0</v>
      </c>
      <c r="N187" s="67">
        <v>0</v>
      </c>
      <c r="O187" s="20"/>
      <c r="P187" s="58"/>
      <c r="Q187" s="55"/>
      <c r="R187" s="55"/>
      <c r="S187" s="55"/>
      <c r="T187" s="55"/>
      <c r="U187" s="55"/>
      <c r="V187" s="55"/>
      <c r="W187" s="55"/>
      <c r="X187" s="58"/>
      <c r="Y187" s="58"/>
      <c r="Z187" s="58"/>
      <c r="AA187" s="58"/>
      <c r="AB187" s="58"/>
      <c r="AH187" s="1"/>
    </row>
    <row r="188" spans="1:34" ht="15.75" customHeight="1">
      <c r="A188" s="88" t="s">
        <v>17</v>
      </c>
      <c r="B188" s="18" t="str">
        <f t="shared" si="9"/>
        <v/>
      </c>
      <c r="C188" s="62" t="s">
        <v>17</v>
      </c>
      <c r="D188" s="1" t="s">
        <v>17</v>
      </c>
      <c r="E188" s="65" t="s">
        <v>17</v>
      </c>
      <c r="F188" s="65" t="s">
        <v>17</v>
      </c>
      <c r="G188" s="18" t="str">
        <f t="shared" si="10"/>
        <v/>
      </c>
      <c r="H188" s="66" t="s">
        <v>91</v>
      </c>
      <c r="I188" s="15" t="str">
        <f t="shared" si="12"/>
        <v xml:space="preserve"> </v>
      </c>
      <c r="J188" s="18" t="str">
        <f t="shared" si="11"/>
        <v xml:space="preserve"> </v>
      </c>
      <c r="L188" s="8">
        <v>97</v>
      </c>
      <c r="M188" s="67">
        <v>0</v>
      </c>
      <c r="N188" s="67">
        <v>0</v>
      </c>
      <c r="O188" s="20"/>
      <c r="P188" s="58"/>
      <c r="Q188" s="55"/>
      <c r="R188" s="55"/>
      <c r="S188" s="55"/>
      <c r="T188" s="55"/>
      <c r="U188" s="55"/>
      <c r="V188" s="55"/>
      <c r="W188" s="55"/>
      <c r="X188" s="58"/>
      <c r="Y188" s="58"/>
      <c r="Z188" s="58"/>
      <c r="AA188" s="58"/>
      <c r="AB188" s="58"/>
      <c r="AH188" s="1"/>
    </row>
    <row r="189" spans="1:34" ht="15.75" customHeight="1">
      <c r="A189" s="88" t="s">
        <v>17</v>
      </c>
      <c r="B189" s="18" t="str">
        <f t="shared" si="9"/>
        <v/>
      </c>
      <c r="C189" s="62" t="s">
        <v>17</v>
      </c>
      <c r="D189" s="1" t="s">
        <v>17</v>
      </c>
      <c r="E189" s="65" t="s">
        <v>17</v>
      </c>
      <c r="F189" s="65" t="s">
        <v>17</v>
      </c>
      <c r="G189" s="18" t="str">
        <f t="shared" si="10"/>
        <v/>
      </c>
      <c r="H189" s="66" t="s">
        <v>91</v>
      </c>
      <c r="I189" s="15" t="str">
        <f t="shared" si="12"/>
        <v xml:space="preserve"> </v>
      </c>
      <c r="J189" s="18" t="str">
        <f t="shared" si="11"/>
        <v xml:space="preserve"> </v>
      </c>
      <c r="L189" s="8">
        <v>98</v>
      </c>
      <c r="M189" s="67">
        <v>0</v>
      </c>
      <c r="N189" s="67">
        <v>0</v>
      </c>
      <c r="O189" s="20"/>
      <c r="P189" s="58"/>
      <c r="Q189" s="55"/>
      <c r="R189" s="55"/>
      <c r="S189" s="55"/>
      <c r="T189" s="55"/>
      <c r="U189" s="55"/>
      <c r="V189" s="55"/>
      <c r="W189" s="55"/>
      <c r="X189" s="58"/>
      <c r="Y189" s="58"/>
      <c r="Z189" s="58"/>
      <c r="AA189" s="58"/>
      <c r="AB189" s="58"/>
      <c r="AH189" s="1"/>
    </row>
    <row r="190" spans="1:34" ht="15.75" customHeight="1">
      <c r="A190" s="88" t="s">
        <v>17</v>
      </c>
      <c r="B190" s="18" t="str">
        <f t="shared" si="9"/>
        <v/>
      </c>
      <c r="C190" s="62" t="s">
        <v>17</v>
      </c>
      <c r="D190" s="1" t="s">
        <v>17</v>
      </c>
      <c r="E190" s="65" t="s">
        <v>17</v>
      </c>
      <c r="F190" s="65" t="s">
        <v>17</v>
      </c>
      <c r="G190" s="18" t="str">
        <f t="shared" si="10"/>
        <v/>
      </c>
      <c r="H190" s="66" t="s">
        <v>91</v>
      </c>
      <c r="I190" s="15" t="str">
        <f t="shared" si="12"/>
        <v xml:space="preserve"> </v>
      </c>
      <c r="J190" s="18" t="str">
        <f t="shared" si="11"/>
        <v xml:space="preserve"> </v>
      </c>
      <c r="L190" s="8">
        <v>99</v>
      </c>
      <c r="M190" s="67">
        <v>0</v>
      </c>
      <c r="N190" s="67">
        <v>0</v>
      </c>
      <c r="O190" s="20"/>
      <c r="P190" s="58"/>
      <c r="Q190" s="55"/>
      <c r="R190" s="55"/>
      <c r="S190" s="55"/>
      <c r="T190" s="55"/>
      <c r="U190" s="55"/>
      <c r="V190" s="55"/>
      <c r="W190" s="55"/>
      <c r="X190" s="58"/>
      <c r="Y190" s="58"/>
      <c r="Z190" s="58"/>
      <c r="AA190" s="58"/>
      <c r="AB190" s="58"/>
      <c r="AH190" s="1"/>
    </row>
    <row r="191" spans="1:34" ht="15.75" customHeight="1">
      <c r="A191" s="88" t="s">
        <v>17</v>
      </c>
      <c r="B191" s="18" t="str">
        <f t="shared" si="9"/>
        <v/>
      </c>
      <c r="C191" s="62" t="s">
        <v>17</v>
      </c>
      <c r="D191" s="1" t="s">
        <v>17</v>
      </c>
      <c r="E191" s="65" t="s">
        <v>17</v>
      </c>
      <c r="F191" s="65" t="s">
        <v>17</v>
      </c>
      <c r="G191" s="18" t="str">
        <f t="shared" si="10"/>
        <v/>
      </c>
      <c r="H191" s="66" t="s">
        <v>91</v>
      </c>
      <c r="I191" s="15" t="str">
        <f t="shared" si="12"/>
        <v xml:space="preserve"> </v>
      </c>
      <c r="J191" s="18" t="str">
        <f t="shared" si="11"/>
        <v xml:space="preserve"> </v>
      </c>
      <c r="L191" s="8">
        <v>100</v>
      </c>
      <c r="M191" s="67">
        <v>0</v>
      </c>
      <c r="N191" s="67">
        <v>0</v>
      </c>
      <c r="O191" s="20"/>
      <c r="P191" s="58"/>
      <c r="Q191" s="55"/>
      <c r="R191" s="55"/>
      <c r="S191" s="55"/>
      <c r="T191" s="55"/>
      <c r="U191" s="55"/>
      <c r="V191" s="55"/>
      <c r="W191" s="55"/>
      <c r="X191" s="58"/>
      <c r="Y191" s="58"/>
      <c r="Z191" s="58"/>
      <c r="AA191" s="58"/>
      <c r="AB191" s="58"/>
      <c r="AH191" s="1"/>
    </row>
    <row r="192" spans="1:34" ht="15.75" customHeight="1">
      <c r="A192" s="88" t="s">
        <v>17</v>
      </c>
      <c r="B192" s="18" t="str">
        <f t="shared" si="9"/>
        <v/>
      </c>
      <c r="C192" s="62" t="s">
        <v>17</v>
      </c>
      <c r="D192" s="1" t="s">
        <v>17</v>
      </c>
      <c r="E192" s="65" t="s">
        <v>17</v>
      </c>
      <c r="F192" s="65" t="s">
        <v>17</v>
      </c>
      <c r="G192" s="18" t="str">
        <f t="shared" si="10"/>
        <v/>
      </c>
      <c r="H192" s="66" t="s">
        <v>91</v>
      </c>
      <c r="I192" s="15" t="str">
        <f t="shared" si="12"/>
        <v xml:space="preserve"> </v>
      </c>
      <c r="J192" s="18" t="str">
        <f t="shared" si="11"/>
        <v xml:space="preserve"> </v>
      </c>
      <c r="L192" s="8">
        <v>101</v>
      </c>
      <c r="M192" s="67">
        <v>0</v>
      </c>
      <c r="N192" s="67">
        <v>0</v>
      </c>
      <c r="O192" s="20"/>
      <c r="P192" s="58"/>
      <c r="Q192" s="55"/>
      <c r="R192" s="55"/>
      <c r="S192" s="55"/>
      <c r="T192" s="55"/>
      <c r="U192" s="55"/>
      <c r="V192" s="55"/>
      <c r="W192" s="55"/>
      <c r="X192" s="58"/>
      <c r="Y192" s="58"/>
      <c r="Z192" s="58"/>
      <c r="AA192" s="58"/>
      <c r="AB192" s="58"/>
      <c r="AH192" s="1"/>
    </row>
    <row r="193" spans="1:34" ht="15.75" customHeight="1">
      <c r="A193" s="88" t="s">
        <v>17</v>
      </c>
      <c r="B193" s="18" t="str">
        <f t="shared" si="9"/>
        <v/>
      </c>
      <c r="C193" s="62" t="s">
        <v>17</v>
      </c>
      <c r="D193" s="1" t="s">
        <v>17</v>
      </c>
      <c r="E193" s="65" t="s">
        <v>17</v>
      </c>
      <c r="F193" s="65" t="s">
        <v>17</v>
      </c>
      <c r="G193" s="18" t="str">
        <f t="shared" si="10"/>
        <v/>
      </c>
      <c r="H193" s="66" t="s">
        <v>91</v>
      </c>
      <c r="I193" s="15" t="str">
        <f t="shared" si="12"/>
        <v xml:space="preserve"> </v>
      </c>
      <c r="J193" s="18" t="str">
        <f t="shared" si="11"/>
        <v xml:space="preserve"> </v>
      </c>
      <c r="L193" s="8">
        <v>102</v>
      </c>
      <c r="M193" s="67">
        <v>0</v>
      </c>
      <c r="N193" s="67">
        <v>0</v>
      </c>
      <c r="O193" s="20"/>
      <c r="P193" s="58"/>
      <c r="Q193" s="55"/>
      <c r="R193" s="55"/>
      <c r="S193" s="55"/>
      <c r="T193" s="55"/>
      <c r="U193" s="55"/>
      <c r="V193" s="55"/>
      <c r="W193" s="55"/>
      <c r="X193" s="58"/>
      <c r="Y193" s="58"/>
      <c r="Z193" s="58"/>
      <c r="AA193" s="58"/>
      <c r="AB193" s="58"/>
      <c r="AH193" s="1"/>
    </row>
    <row r="194" spans="1:34" ht="15.75" customHeight="1">
      <c r="A194" s="88" t="s">
        <v>17</v>
      </c>
      <c r="B194" s="18" t="str">
        <f t="shared" si="9"/>
        <v/>
      </c>
      <c r="C194" s="62" t="s">
        <v>17</v>
      </c>
      <c r="D194" s="1" t="s">
        <v>17</v>
      </c>
      <c r="E194" s="65" t="s">
        <v>17</v>
      </c>
      <c r="F194" s="65" t="s">
        <v>17</v>
      </c>
      <c r="G194" s="18" t="str">
        <f t="shared" si="10"/>
        <v/>
      </c>
      <c r="H194" s="66" t="s">
        <v>91</v>
      </c>
      <c r="I194" s="15" t="str">
        <f t="shared" si="12"/>
        <v xml:space="preserve"> </v>
      </c>
      <c r="J194" s="18" t="str">
        <f t="shared" si="11"/>
        <v xml:space="preserve"> </v>
      </c>
      <c r="L194" s="8">
        <v>103</v>
      </c>
      <c r="M194" s="67">
        <v>0</v>
      </c>
      <c r="N194" s="67">
        <v>0</v>
      </c>
      <c r="O194" s="20"/>
      <c r="P194" s="58"/>
      <c r="Q194" s="55"/>
      <c r="R194" s="55"/>
      <c r="S194" s="55"/>
      <c r="T194" s="55"/>
      <c r="U194" s="55"/>
      <c r="V194" s="55"/>
      <c r="W194" s="55"/>
      <c r="X194" s="58"/>
      <c r="Y194" s="58"/>
      <c r="Z194" s="58"/>
      <c r="AA194" s="58"/>
      <c r="AB194" s="58"/>
      <c r="AH194" s="1"/>
    </row>
    <row r="195" spans="1:34" ht="15.75" customHeight="1">
      <c r="A195" s="88" t="s">
        <v>17</v>
      </c>
      <c r="B195" s="18" t="str">
        <f t="shared" si="9"/>
        <v/>
      </c>
      <c r="C195" s="62" t="s">
        <v>17</v>
      </c>
      <c r="D195" s="1" t="s">
        <v>17</v>
      </c>
      <c r="E195" s="65" t="s">
        <v>17</v>
      </c>
      <c r="F195" s="65" t="s">
        <v>17</v>
      </c>
      <c r="G195" s="18" t="str">
        <f t="shared" si="10"/>
        <v/>
      </c>
      <c r="H195" s="66" t="s">
        <v>91</v>
      </c>
      <c r="I195" s="15" t="str">
        <f t="shared" si="12"/>
        <v xml:space="preserve"> </v>
      </c>
      <c r="J195" s="18" t="str">
        <f t="shared" si="11"/>
        <v xml:space="preserve"> </v>
      </c>
      <c r="L195" s="8">
        <v>104</v>
      </c>
      <c r="M195" s="67">
        <v>0</v>
      </c>
      <c r="N195" s="67">
        <v>0</v>
      </c>
      <c r="O195" s="20"/>
      <c r="P195" s="58"/>
      <c r="Q195" s="55"/>
      <c r="R195" s="55"/>
      <c r="S195" s="55"/>
      <c r="T195" s="55"/>
      <c r="U195" s="55"/>
      <c r="V195" s="55"/>
      <c r="W195" s="55"/>
      <c r="X195" s="58"/>
      <c r="Y195" s="58"/>
      <c r="Z195" s="58"/>
      <c r="AA195" s="58"/>
      <c r="AB195" s="58"/>
      <c r="AH195" s="1"/>
    </row>
    <row r="196" spans="1:34" ht="15.75" customHeight="1">
      <c r="A196" s="88" t="s">
        <v>17</v>
      </c>
      <c r="B196" s="18" t="str">
        <f t="shared" si="9"/>
        <v/>
      </c>
      <c r="C196" s="62" t="s">
        <v>17</v>
      </c>
      <c r="D196" s="1" t="s">
        <v>17</v>
      </c>
      <c r="E196" s="65" t="s">
        <v>17</v>
      </c>
      <c r="F196" s="65" t="s">
        <v>17</v>
      </c>
      <c r="G196" s="18" t="str">
        <f t="shared" si="10"/>
        <v/>
      </c>
      <c r="H196" s="66" t="s">
        <v>91</v>
      </c>
      <c r="I196" s="15" t="str">
        <f t="shared" si="12"/>
        <v xml:space="preserve"> </v>
      </c>
      <c r="J196" s="18" t="str">
        <f t="shared" si="11"/>
        <v xml:space="preserve"> </v>
      </c>
      <c r="L196" s="8">
        <v>105</v>
      </c>
      <c r="M196" s="67">
        <v>0</v>
      </c>
      <c r="N196" s="67">
        <v>0</v>
      </c>
      <c r="O196" s="20"/>
      <c r="P196" s="58"/>
      <c r="Q196" s="55"/>
      <c r="R196" s="55"/>
      <c r="S196" s="55"/>
      <c r="T196" s="55"/>
      <c r="U196" s="55"/>
      <c r="V196" s="55"/>
      <c r="W196" s="55"/>
      <c r="X196" s="58"/>
      <c r="Y196" s="58"/>
      <c r="Z196" s="58"/>
      <c r="AA196" s="58"/>
      <c r="AB196" s="58"/>
      <c r="AH196" s="1"/>
    </row>
    <row r="197" spans="1:34" ht="15.75" customHeight="1">
      <c r="A197" s="88" t="s">
        <v>17</v>
      </c>
      <c r="B197" s="18" t="str">
        <f t="shared" si="9"/>
        <v/>
      </c>
      <c r="C197" s="62" t="s">
        <v>17</v>
      </c>
      <c r="D197" s="1" t="s">
        <v>17</v>
      </c>
      <c r="E197" s="65" t="s">
        <v>17</v>
      </c>
      <c r="F197" s="65" t="s">
        <v>17</v>
      </c>
      <c r="G197" s="18" t="str">
        <f t="shared" si="10"/>
        <v/>
      </c>
      <c r="H197" s="66" t="s">
        <v>91</v>
      </c>
      <c r="I197" s="15" t="str">
        <f t="shared" si="12"/>
        <v xml:space="preserve"> </v>
      </c>
      <c r="J197" s="18" t="str">
        <f t="shared" si="11"/>
        <v xml:space="preserve"> </v>
      </c>
      <c r="L197" s="8">
        <v>106</v>
      </c>
      <c r="M197" s="67">
        <v>0</v>
      </c>
      <c r="N197" s="67">
        <v>0</v>
      </c>
      <c r="O197" s="20"/>
      <c r="P197" s="58"/>
      <c r="Q197" s="55"/>
      <c r="R197" s="55"/>
      <c r="S197" s="55"/>
      <c r="T197" s="55"/>
      <c r="U197" s="55"/>
      <c r="V197" s="55"/>
      <c r="W197" s="55"/>
      <c r="X197" s="58"/>
      <c r="Y197" s="58"/>
      <c r="Z197" s="58"/>
      <c r="AA197" s="58"/>
      <c r="AB197" s="58"/>
      <c r="AH197" s="1"/>
    </row>
    <row r="198" spans="1:34" ht="15.75" customHeight="1">
      <c r="A198" s="88" t="s">
        <v>17</v>
      </c>
      <c r="B198" s="18" t="str">
        <f t="shared" si="9"/>
        <v/>
      </c>
      <c r="C198" s="62" t="s">
        <v>17</v>
      </c>
      <c r="D198" s="1" t="s">
        <v>17</v>
      </c>
      <c r="E198" s="65" t="s">
        <v>17</v>
      </c>
      <c r="F198" s="65" t="s">
        <v>17</v>
      </c>
      <c r="G198" s="18" t="str">
        <f t="shared" si="10"/>
        <v/>
      </c>
      <c r="H198" s="66" t="s">
        <v>91</v>
      </c>
      <c r="I198" s="15" t="str">
        <f t="shared" si="12"/>
        <v xml:space="preserve"> </v>
      </c>
      <c r="J198" s="18" t="str">
        <f t="shared" si="11"/>
        <v xml:space="preserve"> </v>
      </c>
      <c r="L198" s="8">
        <v>107</v>
      </c>
      <c r="M198" s="67">
        <v>0</v>
      </c>
      <c r="N198" s="67">
        <v>0</v>
      </c>
      <c r="O198" s="20"/>
      <c r="P198" s="58"/>
      <c r="Q198" s="55"/>
      <c r="R198" s="55"/>
      <c r="S198" s="55"/>
      <c r="T198" s="55"/>
      <c r="U198" s="55"/>
      <c r="V198" s="55"/>
      <c r="W198" s="55"/>
      <c r="X198" s="58"/>
      <c r="Y198" s="58"/>
      <c r="Z198" s="58"/>
      <c r="AA198" s="58"/>
      <c r="AB198" s="58"/>
      <c r="AH198" s="1"/>
    </row>
    <row r="199" spans="1:34" ht="15.75" customHeight="1">
      <c r="A199" s="88" t="s">
        <v>17</v>
      </c>
      <c r="B199" s="18" t="str">
        <f t="shared" si="9"/>
        <v/>
      </c>
      <c r="C199" s="62" t="s">
        <v>17</v>
      </c>
      <c r="D199" s="1" t="s">
        <v>17</v>
      </c>
      <c r="E199" s="65" t="s">
        <v>17</v>
      </c>
      <c r="F199" s="65" t="s">
        <v>17</v>
      </c>
      <c r="G199" s="18" t="str">
        <f t="shared" si="10"/>
        <v/>
      </c>
      <c r="H199" s="66" t="s">
        <v>91</v>
      </c>
      <c r="I199" s="15" t="str">
        <f t="shared" si="12"/>
        <v xml:space="preserve"> </v>
      </c>
      <c r="J199" s="18" t="str">
        <f t="shared" si="11"/>
        <v xml:space="preserve"> </v>
      </c>
      <c r="L199" s="8">
        <v>108</v>
      </c>
      <c r="M199" s="67">
        <v>0</v>
      </c>
      <c r="N199" s="67">
        <v>0</v>
      </c>
      <c r="O199" s="20"/>
      <c r="P199" s="58"/>
      <c r="Q199" s="55"/>
      <c r="R199" s="55"/>
      <c r="S199" s="55"/>
      <c r="T199" s="55"/>
      <c r="U199" s="55"/>
      <c r="V199" s="55"/>
      <c r="W199" s="55"/>
      <c r="X199" s="58"/>
      <c r="Y199" s="58"/>
      <c r="Z199" s="58"/>
      <c r="AA199" s="58"/>
      <c r="AB199" s="58"/>
      <c r="AH199" s="1"/>
    </row>
    <row r="200" spans="1:34" ht="15.75" customHeight="1">
      <c r="A200" s="88" t="s">
        <v>17</v>
      </c>
      <c r="B200" s="18" t="str">
        <f t="shared" si="9"/>
        <v/>
      </c>
      <c r="C200" s="62" t="s">
        <v>17</v>
      </c>
      <c r="D200" s="1" t="s">
        <v>17</v>
      </c>
      <c r="E200" s="65" t="s">
        <v>17</v>
      </c>
      <c r="F200" s="65" t="s">
        <v>17</v>
      </c>
      <c r="G200" s="18" t="str">
        <f t="shared" si="10"/>
        <v/>
      </c>
      <c r="H200" s="66" t="s">
        <v>91</v>
      </c>
      <c r="I200" s="15" t="str">
        <f t="shared" si="12"/>
        <v xml:space="preserve"> </v>
      </c>
      <c r="J200" s="18" t="str">
        <f t="shared" si="11"/>
        <v xml:space="preserve"> </v>
      </c>
      <c r="L200" s="8">
        <v>109</v>
      </c>
      <c r="M200" s="67">
        <v>0</v>
      </c>
      <c r="N200" s="67">
        <v>0</v>
      </c>
      <c r="O200" s="20"/>
      <c r="P200" s="58"/>
      <c r="Q200" s="55"/>
      <c r="R200" s="55"/>
      <c r="S200" s="55"/>
      <c r="T200" s="55"/>
      <c r="U200" s="55"/>
      <c r="V200" s="55"/>
      <c r="W200" s="55"/>
      <c r="X200" s="58"/>
      <c r="Y200" s="58"/>
      <c r="Z200" s="58"/>
      <c r="AA200" s="58"/>
      <c r="AB200" s="58"/>
      <c r="AH200" s="1"/>
    </row>
    <row r="201" spans="1:34" ht="15.75" customHeight="1">
      <c r="A201" s="88" t="s">
        <v>17</v>
      </c>
      <c r="B201" s="18" t="str">
        <f t="shared" si="9"/>
        <v/>
      </c>
      <c r="C201" s="62" t="s">
        <v>17</v>
      </c>
      <c r="D201" s="1" t="s">
        <v>17</v>
      </c>
      <c r="E201" s="65" t="s">
        <v>17</v>
      </c>
      <c r="F201" s="65" t="s">
        <v>17</v>
      </c>
      <c r="G201" s="18" t="str">
        <f t="shared" si="10"/>
        <v/>
      </c>
      <c r="H201" s="66" t="s">
        <v>91</v>
      </c>
      <c r="I201" s="15" t="str">
        <f t="shared" si="12"/>
        <v xml:space="preserve"> </v>
      </c>
      <c r="J201" s="18" t="str">
        <f t="shared" si="11"/>
        <v xml:space="preserve"> </v>
      </c>
      <c r="L201" s="8">
        <v>110</v>
      </c>
      <c r="M201" s="67">
        <v>0</v>
      </c>
      <c r="N201" s="67">
        <v>0</v>
      </c>
      <c r="O201" s="20"/>
      <c r="P201" s="58"/>
      <c r="Q201" s="55"/>
      <c r="R201" s="55"/>
      <c r="S201" s="55"/>
      <c r="T201" s="55"/>
      <c r="U201" s="55"/>
      <c r="V201" s="55"/>
      <c r="W201" s="55"/>
      <c r="X201" s="58"/>
      <c r="Y201" s="58"/>
      <c r="Z201" s="58"/>
      <c r="AA201" s="58"/>
      <c r="AB201" s="58"/>
      <c r="AH201" s="1"/>
    </row>
    <row r="202" spans="1:34" ht="15.75" customHeight="1">
      <c r="J202" s="1"/>
      <c r="L202" s="8"/>
      <c r="M202" s="8"/>
      <c r="N202" s="8"/>
      <c r="O202" s="20"/>
      <c r="P202" s="58"/>
      <c r="Q202" s="55"/>
      <c r="R202" s="55"/>
      <c r="S202" s="55"/>
      <c r="T202" s="55"/>
      <c r="U202" s="55"/>
      <c r="V202" s="55"/>
      <c r="W202" s="55"/>
      <c r="X202" s="58"/>
      <c r="Y202" s="58"/>
      <c r="Z202" s="58"/>
      <c r="AA202" s="58"/>
      <c r="AB202" s="58"/>
      <c r="AH202" s="1"/>
    </row>
    <row r="203" spans="1:34" ht="15.75" customHeight="1">
      <c r="J203" s="1"/>
      <c r="L203" s="8"/>
      <c r="M203" s="8"/>
      <c r="N203" s="8"/>
      <c r="P203" s="58"/>
      <c r="Q203" s="55"/>
      <c r="R203" s="55"/>
      <c r="S203" s="55"/>
      <c r="T203" s="55"/>
      <c r="U203" s="55"/>
      <c r="V203" s="55"/>
      <c r="W203" s="55"/>
      <c r="X203" s="58"/>
      <c r="Y203" s="58"/>
      <c r="Z203" s="58"/>
      <c r="AA203" s="58"/>
      <c r="AB203" s="58"/>
      <c r="AH203" s="1"/>
    </row>
    <row r="204" spans="1:34" ht="15.75" customHeight="1">
      <c r="J204" s="1"/>
      <c r="P204" s="58"/>
      <c r="Q204" s="55"/>
      <c r="R204" s="55"/>
      <c r="S204" s="55"/>
      <c r="T204" s="55"/>
      <c r="U204" s="55"/>
      <c r="V204" s="55"/>
      <c r="W204" s="55"/>
      <c r="X204" s="58"/>
      <c r="Y204" s="58"/>
      <c r="Z204" s="58"/>
      <c r="AA204" s="58"/>
      <c r="AB204" s="58"/>
      <c r="AH204" s="1"/>
    </row>
    <row r="205" spans="1:34" ht="15.75" customHeight="1">
      <c r="J205" s="1"/>
      <c r="P205" s="58"/>
      <c r="Q205" s="55"/>
      <c r="R205" s="55"/>
      <c r="S205" s="55"/>
      <c r="T205" s="55"/>
      <c r="U205" s="55"/>
      <c r="V205" s="55"/>
      <c r="W205" s="55"/>
      <c r="X205" s="58"/>
      <c r="Y205" s="58"/>
      <c r="Z205" s="58"/>
      <c r="AA205" s="58"/>
      <c r="AB205" s="58"/>
      <c r="AH205" s="1"/>
    </row>
    <row r="206" spans="1:34">
      <c r="P206" s="58"/>
      <c r="Q206" s="55"/>
      <c r="R206" s="55"/>
      <c r="S206" s="55"/>
      <c r="T206" s="55"/>
      <c r="U206" s="55"/>
      <c r="V206" s="55"/>
      <c r="W206" s="55"/>
      <c r="X206" s="58"/>
      <c r="Y206" s="58"/>
      <c r="Z206" s="58"/>
      <c r="AA206" s="58"/>
      <c r="AB206" s="58"/>
    </row>
    <row r="207" spans="1:34">
      <c r="P207" s="58"/>
      <c r="Q207" s="55"/>
      <c r="R207" s="55"/>
      <c r="S207" s="55"/>
      <c r="T207" s="55"/>
      <c r="U207" s="55"/>
      <c r="V207" s="55"/>
      <c r="W207" s="55"/>
      <c r="X207" s="58"/>
      <c r="Y207" s="58"/>
      <c r="Z207" s="58"/>
      <c r="AA207" s="58"/>
      <c r="AB207" s="58"/>
    </row>
    <row r="208" spans="1:34">
      <c r="P208" s="58"/>
      <c r="Q208" s="55"/>
      <c r="R208" s="55"/>
      <c r="S208" s="55"/>
      <c r="T208" s="55"/>
      <c r="U208" s="55"/>
      <c r="V208" s="55"/>
      <c r="W208" s="55"/>
      <c r="X208" s="58"/>
      <c r="Y208" s="58"/>
      <c r="Z208" s="58"/>
      <c r="AA208" s="58"/>
      <c r="AB208" s="58"/>
    </row>
    <row r="209" spans="16:28">
      <c r="P209" s="58"/>
      <c r="Q209" s="55"/>
      <c r="R209" s="55"/>
      <c r="S209" s="55"/>
      <c r="T209" s="55"/>
      <c r="U209" s="55"/>
      <c r="V209" s="55"/>
      <c r="W209" s="55"/>
      <c r="X209" s="58"/>
      <c r="Y209" s="58"/>
      <c r="Z209" s="58"/>
      <c r="AA209" s="58"/>
      <c r="AB209" s="58"/>
    </row>
    <row r="210" spans="16:28">
      <c r="P210" s="58"/>
      <c r="Q210" s="55"/>
      <c r="R210" s="55"/>
      <c r="S210" s="55"/>
      <c r="T210" s="55"/>
      <c r="U210" s="55"/>
      <c r="V210" s="55"/>
      <c r="W210" s="55"/>
      <c r="X210" s="58"/>
      <c r="Y210" s="58"/>
      <c r="Z210" s="58"/>
      <c r="AA210" s="58"/>
      <c r="AB210" s="58"/>
    </row>
    <row r="211" spans="16:28">
      <c r="P211" s="58"/>
      <c r="Q211" s="55"/>
      <c r="R211" s="55"/>
      <c r="S211" s="55"/>
      <c r="T211" s="55"/>
      <c r="U211" s="55"/>
      <c r="V211" s="55"/>
      <c r="W211" s="55"/>
      <c r="X211" s="58"/>
      <c r="Y211" s="58"/>
      <c r="Z211" s="58"/>
      <c r="AA211" s="58"/>
      <c r="AB211" s="58"/>
    </row>
    <row r="212" spans="16:28">
      <c r="P212" s="58"/>
      <c r="Q212" s="55"/>
      <c r="R212" s="55"/>
      <c r="S212" s="55"/>
      <c r="T212" s="55"/>
      <c r="U212" s="55"/>
      <c r="V212" s="55"/>
      <c r="W212" s="55"/>
      <c r="X212" s="58"/>
      <c r="Y212" s="58"/>
      <c r="Z212" s="58"/>
      <c r="AA212" s="58"/>
      <c r="AB212" s="58"/>
    </row>
    <row r="213" spans="16:28">
      <c r="P213" s="58"/>
      <c r="Q213" s="55"/>
      <c r="R213" s="55"/>
      <c r="S213" s="55"/>
      <c r="T213" s="55"/>
      <c r="U213" s="55"/>
      <c r="V213" s="55"/>
      <c r="W213" s="55"/>
      <c r="X213" s="58"/>
      <c r="Y213" s="58"/>
      <c r="Z213" s="58"/>
      <c r="AA213" s="58"/>
      <c r="AB213" s="58"/>
    </row>
    <row r="214" spans="16:28">
      <c r="P214" s="58"/>
      <c r="Q214" s="55"/>
      <c r="R214" s="55"/>
      <c r="S214" s="55"/>
      <c r="T214" s="55"/>
      <c r="U214" s="55"/>
      <c r="V214" s="55"/>
      <c r="W214" s="55"/>
      <c r="X214" s="58"/>
      <c r="Y214" s="58"/>
      <c r="Z214" s="58"/>
      <c r="AA214" s="58"/>
      <c r="AB214" s="58"/>
    </row>
    <row r="215" spans="16:28">
      <c r="P215" s="58"/>
      <c r="Q215" s="55"/>
      <c r="R215" s="55"/>
      <c r="S215" s="55"/>
      <c r="T215" s="55"/>
      <c r="U215" s="55"/>
      <c r="V215" s="55"/>
      <c r="W215" s="55"/>
      <c r="X215" s="58"/>
      <c r="Y215" s="58"/>
      <c r="Z215" s="58"/>
      <c r="AA215" s="58"/>
      <c r="AB215" s="58"/>
    </row>
    <row r="216" spans="16:28">
      <c r="P216" s="58"/>
      <c r="Q216" s="55"/>
      <c r="R216" s="55"/>
      <c r="S216" s="55"/>
      <c r="T216" s="55"/>
      <c r="U216" s="55"/>
      <c r="V216" s="55"/>
      <c r="W216" s="55"/>
      <c r="X216" s="58"/>
      <c r="Y216" s="58"/>
      <c r="Z216" s="58"/>
      <c r="AA216" s="58"/>
      <c r="AB216" s="58"/>
    </row>
    <row r="40412" spans="4:34">
      <c r="O40412" s="1"/>
    </row>
    <row r="40413" spans="4:34">
      <c r="AH40413" s="1"/>
    </row>
    <row r="40415" spans="4:34">
      <c r="D40415" s="1">
        <v>1888</v>
      </c>
      <c r="J40415" s="1"/>
      <c r="K40415" s="1"/>
    </row>
  </sheetData>
  <mergeCells count="96">
    <mergeCell ref="T85:T89"/>
    <mergeCell ref="U85:U89"/>
    <mergeCell ref="Y85:Y89"/>
    <mergeCell ref="AA85:AA89"/>
    <mergeCell ref="AB85:AB89"/>
    <mergeCell ref="W84:W89"/>
    <mergeCell ref="X84:X89"/>
    <mergeCell ref="Y84:Z84"/>
    <mergeCell ref="AA84:AB84"/>
    <mergeCell ref="Z85:Z89"/>
    <mergeCell ref="P84:P89"/>
    <mergeCell ref="Q84:Q89"/>
    <mergeCell ref="R84:S84"/>
    <mergeCell ref="R85:R89"/>
    <mergeCell ref="S85:S89"/>
    <mergeCell ref="E35:E36"/>
    <mergeCell ref="B37:D38"/>
    <mergeCell ref="E37:E38"/>
    <mergeCell ref="T84:U84"/>
    <mergeCell ref="B41:D42"/>
    <mergeCell ref="E41:E42"/>
    <mergeCell ref="D82:I82"/>
    <mergeCell ref="B84:B91"/>
    <mergeCell ref="C84:C91"/>
    <mergeCell ref="D84:D91"/>
    <mergeCell ref="E84:E91"/>
    <mergeCell ref="F84:F91"/>
    <mergeCell ref="G84:G91"/>
    <mergeCell ref="H84:H91"/>
    <mergeCell ref="I84:I91"/>
    <mergeCell ref="J84:J91"/>
    <mergeCell ref="B39:D40"/>
    <mergeCell ref="E39:E40"/>
    <mergeCell ref="Z22:Z26"/>
    <mergeCell ref="AA22:AA26"/>
    <mergeCell ref="AB22:AB26"/>
    <mergeCell ref="B26:J27"/>
    <mergeCell ref="B28:J29"/>
    <mergeCell ref="B30:J31"/>
    <mergeCell ref="B22:J23"/>
    <mergeCell ref="R22:R26"/>
    <mergeCell ref="S22:S26"/>
    <mergeCell ref="T22:T26"/>
    <mergeCell ref="U22:U26"/>
    <mergeCell ref="Y22:Y26"/>
    <mergeCell ref="B33:J34"/>
    <mergeCell ref="B35:D36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10:J11"/>
    <mergeCell ref="Y10:Z10"/>
    <mergeCell ref="AA10:AB10"/>
    <mergeCell ref="Y11:Z11"/>
    <mergeCell ref="AA11:AB11"/>
    <mergeCell ref="Y4:Z7"/>
    <mergeCell ref="AA4:AB7"/>
    <mergeCell ref="B5:J6"/>
    <mergeCell ref="B8:J9"/>
    <mergeCell ref="Y8:Z8"/>
    <mergeCell ref="AA8:AB8"/>
    <mergeCell ref="Y9:Z9"/>
    <mergeCell ref="AA9:AB9"/>
    <mergeCell ref="W138:X138"/>
    <mergeCell ref="P138:Q138"/>
    <mergeCell ref="W75:X75"/>
    <mergeCell ref="P75:Q75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</mergeCells>
  <conditionalFormatting sqref="C106:C201 C92:C103">
    <cfRule type="notContainsBlanks" dxfId="33" priority="3">
      <formula>LEN(TRIM(C92))&gt;0</formula>
    </cfRule>
  </conditionalFormatting>
  <conditionalFormatting sqref="D106:J201 B106:B201 D92:J92 D93:G103 I93:J103 B92:B103">
    <cfRule type="expression" dxfId="32" priority="4">
      <formula>IF($C92=" ",FALSE,TRUE)</formula>
    </cfRule>
  </conditionalFormatting>
  <conditionalFormatting sqref="B106:B201 B92:B103">
    <cfRule type="expression" dxfId="31" priority="2">
      <formula>IF($C92=$L$9,TRUE,FALSE)</formula>
    </cfRule>
  </conditionalFormatting>
  <conditionalFormatting sqref="H93:H103">
    <cfRule type="expression" dxfId="30" priority="1">
      <formula>IF($C93=" ",FALSE,TRUE)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80" max="28" man="1"/>
    <brk id="150" max="28" man="1"/>
  </rowBreaks>
  <colBreaks count="1" manualBreakCount="1">
    <brk id="14" max="149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 codeName="Лист37">
    <tabColor rgb="FF92D050"/>
  </sheetPr>
  <dimension ref="A1:AL40420"/>
  <sheetViews>
    <sheetView view="pageBreakPreview" topLeftCell="E1" zoomScale="55" zoomScaleNormal="50" zoomScaleSheetLayoutView="55" workbookViewId="0">
      <selection activeCell="E1" sqref="E1:J3"/>
    </sheetView>
  </sheetViews>
  <sheetFormatPr defaultRowHeight="15.75"/>
  <cols>
    <col min="1" max="1" width="5.7109375" style="1" customWidth="1"/>
    <col min="2" max="2" width="9.7109375" style="1" customWidth="1"/>
    <col min="3" max="3" width="49.42578125" style="1" customWidth="1"/>
    <col min="4" max="4" width="33" style="1" customWidth="1"/>
    <col min="5" max="5" width="18.7109375" style="1" customWidth="1"/>
    <col min="6" max="6" width="19.140625" style="1" customWidth="1"/>
    <col min="7" max="7" width="10.85546875" style="1" customWidth="1"/>
    <col min="8" max="8" width="12" style="1" customWidth="1"/>
    <col min="9" max="9" width="12.5703125" style="1" customWidth="1"/>
    <col min="10" max="10" width="16.140625" customWidth="1"/>
    <col min="11" max="11" width="5.5703125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16" customWidth="1"/>
    <col min="16" max="16" width="9.5703125" style="16" customWidth="1"/>
    <col min="17" max="17" width="10" style="17" customWidth="1"/>
    <col min="18" max="18" width="13.5703125" style="17" customWidth="1"/>
    <col min="19" max="19" width="18.85546875" style="17" customWidth="1"/>
    <col min="20" max="20" width="13.5703125" style="17" customWidth="1"/>
    <col min="21" max="21" width="18.85546875" style="17" customWidth="1"/>
    <col min="22" max="22" width="9.42578125" style="17" customWidth="1"/>
    <col min="23" max="23" width="9.5703125" style="17" customWidth="1"/>
    <col min="24" max="24" width="10" style="16" customWidth="1"/>
    <col min="25" max="25" width="13.5703125" style="16" customWidth="1"/>
    <col min="26" max="26" width="18.85546875" style="16" customWidth="1"/>
    <col min="27" max="27" width="13.5703125" style="16" customWidth="1"/>
    <col min="28" max="28" width="18.85546875" style="16" customWidth="1"/>
    <col min="29" max="29" width="5.7109375" style="16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4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8" ht="74.25" customHeight="1">
      <c r="E1" s="165" t="s">
        <v>313</v>
      </c>
      <c r="F1" s="165"/>
      <c r="G1" s="165"/>
      <c r="H1" s="165"/>
      <c r="I1" s="165"/>
      <c r="J1" s="165"/>
      <c r="L1" s="2" t="s">
        <v>2</v>
      </c>
      <c r="M1" s="3"/>
      <c r="N1" s="64">
        <v>6</v>
      </c>
    </row>
    <row r="2" spans="1:38" ht="16.5" customHeight="1">
      <c r="D2" s="73"/>
      <c r="E2" s="165"/>
      <c r="F2" s="165"/>
      <c r="G2" s="165"/>
      <c r="H2" s="165"/>
      <c r="I2" s="165"/>
      <c r="J2" s="165"/>
      <c r="L2" s="59" t="str">
        <f ca="1">INDIRECT("лоты!C"&amp;SUM(N1,3))</f>
        <v>387м</v>
      </c>
      <c r="M2" s="5" t="s">
        <v>61</v>
      </c>
      <c r="N2" s="6"/>
      <c r="O2" s="19"/>
      <c r="P2" s="166" t="s">
        <v>23</v>
      </c>
      <c r="Q2" s="166"/>
      <c r="R2" s="166"/>
      <c r="S2" s="166"/>
      <c r="T2" s="166"/>
      <c r="U2" s="166"/>
      <c r="V2" s="166"/>
      <c r="W2" s="166"/>
      <c r="X2" s="166"/>
      <c r="Y2" s="166"/>
      <c r="Z2" s="166"/>
      <c r="AA2" s="166"/>
      <c r="AB2" s="166"/>
      <c r="AD2" s="8"/>
      <c r="AE2" s="8"/>
      <c r="AF2" s="8"/>
      <c r="AG2" s="8"/>
      <c r="AH2" s="9"/>
      <c r="AI2" s="8"/>
      <c r="AJ2" s="8"/>
      <c r="AK2" s="9"/>
      <c r="AL2" s="8"/>
    </row>
    <row r="3" spans="1:38" ht="15" customHeight="1">
      <c r="D3" s="73"/>
      <c r="E3" s="165"/>
      <c r="F3" s="165"/>
      <c r="G3" s="165"/>
      <c r="H3" s="165"/>
      <c r="I3" s="165"/>
      <c r="J3" s="165"/>
      <c r="L3" s="60" t="str">
        <f ca="1">IF(INDIRECT("лоты!d"&amp;SUM(N1,3))="","",INDIRECT("лоты!d"&amp;SUM(N1,3)))</f>
        <v/>
      </c>
      <c r="M3" s="1" t="s">
        <v>62</v>
      </c>
      <c r="N3" s="7"/>
      <c r="O3" s="19"/>
      <c r="AI3" s="8"/>
      <c r="AJ3" s="8"/>
      <c r="AK3" s="9"/>
      <c r="AL3" s="8"/>
    </row>
    <row r="4" spans="1:38" ht="15" customHeight="1">
      <c r="L4" s="5">
        <v>155</v>
      </c>
      <c r="M4" s="5" t="s">
        <v>3</v>
      </c>
      <c r="N4" s="6"/>
      <c r="O4" s="19"/>
      <c r="P4" s="167" t="s">
        <v>24</v>
      </c>
      <c r="Q4" s="167" t="s">
        <v>25</v>
      </c>
      <c r="R4" s="167" t="s">
        <v>26</v>
      </c>
      <c r="S4" s="167" t="s">
        <v>27</v>
      </c>
      <c r="T4" s="167" t="s">
        <v>28</v>
      </c>
      <c r="U4" s="167" t="s">
        <v>29</v>
      </c>
      <c r="V4" s="167" t="s">
        <v>30</v>
      </c>
      <c r="W4" s="167" t="s">
        <v>34</v>
      </c>
      <c r="X4" s="171" t="s">
        <v>49</v>
      </c>
      <c r="Y4" s="172" t="s">
        <v>31</v>
      </c>
      <c r="Z4" s="173"/>
      <c r="AA4" s="172" t="s">
        <v>32</v>
      </c>
      <c r="AB4" s="173"/>
      <c r="AI4" s="8"/>
      <c r="AJ4" s="8"/>
      <c r="AK4" s="9"/>
      <c r="AL4" s="8"/>
    </row>
    <row r="5" spans="1:38" ht="15" customHeight="1">
      <c r="B5" s="178" t="str">
        <f ca="1">"№ (ID) Маршрута: "&amp;VLOOKUP(L2,лоты!C:G,5,0)</f>
        <v>№ (ID) Маршрута: 387</v>
      </c>
      <c r="C5" s="178"/>
      <c r="D5" s="178"/>
      <c r="E5" s="178"/>
      <c r="F5" s="178"/>
      <c r="G5" s="178"/>
      <c r="H5" s="178"/>
      <c r="I5" s="178"/>
      <c r="J5" s="178"/>
      <c r="L5" s="10">
        <v>155</v>
      </c>
      <c r="M5" s="8" t="s">
        <v>4</v>
      </c>
      <c r="N5" s="7"/>
      <c r="O5" s="19"/>
      <c r="P5" s="168"/>
      <c r="Q5" s="168"/>
      <c r="R5" s="168"/>
      <c r="S5" s="168"/>
      <c r="T5" s="168"/>
      <c r="U5" s="168"/>
      <c r="V5" s="168"/>
      <c r="W5" s="168"/>
      <c r="X5" s="171"/>
      <c r="Y5" s="174"/>
      <c r="Z5" s="175"/>
      <c r="AA5" s="174"/>
      <c r="AB5" s="175"/>
      <c r="AI5" s="8"/>
      <c r="AJ5" s="8"/>
      <c r="AK5" s="9"/>
      <c r="AL5" s="8"/>
    </row>
    <row r="6" spans="1:38" ht="15.75" customHeight="1">
      <c r="B6" s="178"/>
      <c r="C6" s="178"/>
      <c r="D6" s="178"/>
      <c r="E6" s="178"/>
      <c r="F6" s="178"/>
      <c r="G6" s="178"/>
      <c r="H6" s="178"/>
      <c r="I6" s="178"/>
      <c r="J6" s="178"/>
      <c r="L6" s="63">
        <v>304</v>
      </c>
      <c r="M6" s="5" t="s">
        <v>6</v>
      </c>
      <c r="N6" s="5"/>
      <c r="P6" s="168"/>
      <c r="Q6" s="168"/>
      <c r="R6" s="168"/>
      <c r="S6" s="168"/>
      <c r="T6" s="168"/>
      <c r="U6" s="168"/>
      <c r="V6" s="168"/>
      <c r="W6" s="168"/>
      <c r="X6" s="171"/>
      <c r="Y6" s="174"/>
      <c r="Z6" s="175"/>
      <c r="AA6" s="174"/>
      <c r="AB6" s="175"/>
      <c r="AI6" s="8"/>
      <c r="AJ6" s="8"/>
      <c r="AK6" s="9"/>
      <c r="AL6" s="8"/>
    </row>
    <row r="7" spans="1:38" ht="15.75" customHeight="1">
      <c r="A7" s="40"/>
      <c r="L7" s="10" t="s">
        <v>91</v>
      </c>
      <c r="M7" s="8" t="s">
        <v>8</v>
      </c>
      <c r="N7" s="8"/>
      <c r="P7" s="169"/>
      <c r="Q7" s="169"/>
      <c r="R7" s="169"/>
      <c r="S7" s="169"/>
      <c r="T7" s="169"/>
      <c r="U7" s="169"/>
      <c r="V7" s="169"/>
      <c r="W7" s="169"/>
      <c r="X7" s="171"/>
      <c r="Y7" s="176"/>
      <c r="Z7" s="177"/>
      <c r="AA7" s="176"/>
      <c r="AB7" s="177"/>
      <c r="AI7" s="8"/>
      <c r="AJ7" s="8"/>
      <c r="AK7" s="9"/>
      <c r="AL7" s="8"/>
    </row>
    <row r="8" spans="1:38" ht="15.75" customHeight="1">
      <c r="A8" s="40"/>
      <c r="B8" s="178" t="s">
        <v>5</v>
      </c>
      <c r="C8" s="178"/>
      <c r="D8" s="178"/>
      <c r="E8" s="178"/>
      <c r="F8" s="178"/>
      <c r="G8" s="178"/>
      <c r="H8" s="178"/>
      <c r="I8" s="178"/>
      <c r="J8" s="178"/>
      <c r="L8" s="51">
        <v>1</v>
      </c>
      <c r="M8" s="5" t="s">
        <v>11</v>
      </c>
      <c r="N8" s="5"/>
      <c r="P8" s="25">
        <v>1</v>
      </c>
      <c r="Q8" s="56">
        <v>1</v>
      </c>
      <c r="R8" s="56">
        <v>1</v>
      </c>
      <c r="S8" s="56">
        <v>1</v>
      </c>
      <c r="T8" s="56">
        <v>1</v>
      </c>
      <c r="U8" s="56">
        <v>1</v>
      </c>
      <c r="V8" s="56">
        <v>0</v>
      </c>
      <c r="W8" s="56">
        <v>0</v>
      </c>
      <c r="X8" s="56">
        <v>0</v>
      </c>
      <c r="Y8" s="179" t="s">
        <v>42</v>
      </c>
      <c r="Z8" s="179"/>
      <c r="AA8" s="179" t="s">
        <v>43</v>
      </c>
      <c r="AB8" s="179"/>
      <c r="AD8" s="8"/>
      <c r="AE8" s="8"/>
      <c r="AF8" s="8"/>
      <c r="AG8" s="8"/>
      <c r="AH8" s="9"/>
      <c r="AI8" s="8"/>
      <c r="AJ8" s="8"/>
      <c r="AK8" s="9"/>
      <c r="AL8" s="8"/>
    </row>
    <row r="9" spans="1:38" ht="15.75" customHeight="1">
      <c r="A9" s="40"/>
      <c r="B9" s="178"/>
      <c r="C9" s="178"/>
      <c r="D9" s="178"/>
      <c r="E9" s="178"/>
      <c r="F9" s="178"/>
      <c r="G9" s="178"/>
      <c r="H9" s="178"/>
      <c r="I9" s="178"/>
      <c r="J9" s="178"/>
      <c r="L9" s="51" t="s">
        <v>52</v>
      </c>
      <c r="M9" s="5" t="s">
        <v>60</v>
      </c>
      <c r="N9" s="5"/>
      <c r="P9" s="25">
        <v>2</v>
      </c>
      <c r="Q9" s="56">
        <v>0</v>
      </c>
      <c r="R9" s="56">
        <v>0</v>
      </c>
      <c r="S9" s="56">
        <v>0</v>
      </c>
      <c r="T9" s="56">
        <v>0</v>
      </c>
      <c r="U9" s="56">
        <v>0</v>
      </c>
      <c r="V9" s="56">
        <v>1</v>
      </c>
      <c r="W9" s="56">
        <v>1</v>
      </c>
      <c r="X9" s="56">
        <v>1</v>
      </c>
      <c r="Y9" s="179" t="s">
        <v>42</v>
      </c>
      <c r="Z9" s="179"/>
      <c r="AA9" s="179" t="s">
        <v>43</v>
      </c>
      <c r="AB9" s="179"/>
      <c r="AD9" s="8"/>
      <c r="AE9" s="8"/>
      <c r="AF9" s="8"/>
      <c r="AG9" s="8"/>
      <c r="AH9" s="9"/>
      <c r="AI9" s="8"/>
      <c r="AJ9" s="8"/>
      <c r="AK9" s="9"/>
      <c r="AL9" s="8"/>
    </row>
    <row r="10" spans="1:38" ht="15.75" customHeight="1">
      <c r="A10" s="40"/>
      <c r="B10" s="180" t="s">
        <v>7</v>
      </c>
      <c r="C10" s="180"/>
      <c r="D10" s="180"/>
      <c r="E10" s="180"/>
      <c r="F10" s="180"/>
      <c r="G10" s="180"/>
      <c r="H10" s="180"/>
      <c r="I10" s="180"/>
      <c r="J10" s="180"/>
      <c r="L10" s="52" t="str">
        <f ca="1">INDIRECT("лоты!e"&amp;SUM(N1,3))</f>
        <v>387м</v>
      </c>
      <c r="M10" s="5" t="s">
        <v>63</v>
      </c>
      <c r="N10" s="5"/>
      <c r="P10" s="25">
        <v>3</v>
      </c>
      <c r="Q10" s="56">
        <v>1</v>
      </c>
      <c r="R10" s="56">
        <v>1</v>
      </c>
      <c r="S10" s="56">
        <v>1</v>
      </c>
      <c r="T10" s="56">
        <v>1</v>
      </c>
      <c r="U10" s="56">
        <v>1</v>
      </c>
      <c r="V10" s="56">
        <v>0</v>
      </c>
      <c r="W10" s="56">
        <v>0</v>
      </c>
      <c r="X10" s="56">
        <v>0</v>
      </c>
      <c r="Y10" s="179" t="s">
        <v>50</v>
      </c>
      <c r="Z10" s="179"/>
      <c r="AA10" s="179" t="s">
        <v>44</v>
      </c>
      <c r="AB10" s="179"/>
      <c r="AD10" s="8"/>
      <c r="AE10" s="8"/>
      <c r="AF10" s="8"/>
      <c r="AG10" s="8"/>
      <c r="AH10" s="9"/>
      <c r="AI10" s="8"/>
      <c r="AJ10" s="8"/>
      <c r="AK10" s="9"/>
      <c r="AL10" s="8"/>
    </row>
    <row r="11" spans="1:38" ht="15.75" customHeight="1">
      <c r="A11" s="40"/>
      <c r="B11" s="180"/>
      <c r="C11" s="180"/>
      <c r="D11" s="180"/>
      <c r="E11" s="180"/>
      <c r="F11" s="180"/>
      <c r="G11" s="180"/>
      <c r="H11" s="180"/>
      <c r="I11" s="180"/>
      <c r="J11" s="180"/>
      <c r="L11" s="10" t="str">
        <f>INDEX(C97:C205,MATCH(L9,C97:C205,0)-1)</f>
        <v>Метро "Бауманская"</v>
      </c>
      <c r="M11" s="53" t="s">
        <v>64</v>
      </c>
      <c r="N11" s="10"/>
      <c r="O11" s="50"/>
      <c r="P11" s="25">
        <v>4</v>
      </c>
      <c r="Q11" s="56">
        <v>0</v>
      </c>
      <c r="R11" s="56">
        <v>0</v>
      </c>
      <c r="S11" s="56">
        <v>0</v>
      </c>
      <c r="T11" s="56">
        <v>0</v>
      </c>
      <c r="U11" s="56">
        <v>0</v>
      </c>
      <c r="V11" s="56">
        <v>1</v>
      </c>
      <c r="W11" s="56">
        <v>1</v>
      </c>
      <c r="X11" s="56">
        <v>1</v>
      </c>
      <c r="Y11" s="179" t="s">
        <v>50</v>
      </c>
      <c r="Z11" s="179"/>
      <c r="AA11" s="179" t="s">
        <v>44</v>
      </c>
      <c r="AB11" s="179"/>
      <c r="AD11" s="8"/>
      <c r="AE11" s="8"/>
      <c r="AF11" s="8"/>
      <c r="AG11" s="8"/>
      <c r="AH11" s="9"/>
      <c r="AI11" s="8"/>
      <c r="AJ11" s="8"/>
      <c r="AK11" s="9"/>
      <c r="AL11" s="8"/>
    </row>
    <row r="12" spans="1:38" ht="15.75" customHeight="1">
      <c r="A12" s="40"/>
      <c r="L12" s="53"/>
      <c r="M12" s="10"/>
      <c r="N12" s="10"/>
      <c r="O12" s="50"/>
      <c r="P12" s="23"/>
      <c r="Q12" s="24"/>
      <c r="R12" s="24"/>
      <c r="S12" s="24"/>
      <c r="T12" s="24"/>
      <c r="U12" s="24"/>
      <c r="V12" s="24"/>
      <c r="W12" s="24"/>
      <c r="X12" s="23"/>
      <c r="Y12" s="23"/>
      <c r="Z12" s="23"/>
      <c r="AA12" s="23"/>
      <c r="AB12" s="23"/>
      <c r="AD12" s="8"/>
      <c r="AE12" s="8"/>
      <c r="AF12" s="8"/>
      <c r="AG12" s="8"/>
      <c r="AH12" s="9"/>
      <c r="AI12" s="8"/>
      <c r="AJ12" s="8"/>
      <c r="AK12" s="9"/>
      <c r="AL12" s="8"/>
    </row>
    <row r="13" spans="1:38" ht="15.75" customHeight="1">
      <c r="A13" s="40"/>
      <c r="M13" s="10"/>
      <c r="N13" s="10"/>
      <c r="O13" s="50"/>
      <c r="P13" s="170" t="s">
        <v>35</v>
      </c>
      <c r="Q13" s="170"/>
      <c r="R13" s="170"/>
      <c r="S13" s="170"/>
      <c r="T13" s="170"/>
      <c r="U13" s="170"/>
      <c r="V13" s="170"/>
      <c r="W13" s="170"/>
      <c r="X13" s="170"/>
      <c r="Y13" s="170"/>
      <c r="Z13" s="170"/>
      <c r="AA13" s="170"/>
      <c r="AB13" s="170"/>
      <c r="AC13" s="34"/>
      <c r="AD13" s="8"/>
      <c r="AE13" s="8"/>
      <c r="AF13" s="8"/>
      <c r="AG13" s="8"/>
      <c r="AH13" s="9"/>
      <c r="AI13" s="8"/>
      <c r="AJ13" s="8"/>
      <c r="AK13" s="9"/>
      <c r="AL13" s="8"/>
    </row>
    <row r="14" spans="1:38" ht="15.75" customHeight="1">
      <c r="A14" s="40"/>
      <c r="B14" s="178" t="s">
        <v>9</v>
      </c>
      <c r="C14" s="178"/>
      <c r="D14" s="178"/>
      <c r="E14" s="178"/>
      <c r="F14" s="178"/>
      <c r="G14" s="178"/>
      <c r="H14" s="178"/>
      <c r="I14" s="178"/>
      <c r="J14" s="178"/>
      <c r="L14" s="53"/>
      <c r="M14" s="10"/>
      <c r="N14" s="10"/>
      <c r="O14" s="50"/>
      <c r="P14" s="23"/>
      <c r="Q14" s="24"/>
      <c r="R14" s="24"/>
      <c r="S14" s="24"/>
      <c r="T14" s="24"/>
      <c r="U14" s="24"/>
      <c r="V14" s="24"/>
      <c r="W14" s="24"/>
      <c r="X14" s="23"/>
      <c r="Y14" s="23"/>
      <c r="Z14" s="23"/>
      <c r="AA14" s="23"/>
      <c r="AB14" s="23"/>
      <c r="AD14" s="8"/>
      <c r="AE14" s="8"/>
      <c r="AF14" s="8"/>
      <c r="AG14" s="8"/>
      <c r="AH14" s="9"/>
      <c r="AI14" s="8"/>
      <c r="AJ14" s="8"/>
      <c r="AK14" s="9"/>
      <c r="AL14" s="8"/>
    </row>
    <row r="15" spans="1:38" ht="15.75" customHeight="1">
      <c r="A15" s="40"/>
      <c r="B15" s="178"/>
      <c r="C15" s="178"/>
      <c r="D15" s="178"/>
      <c r="E15" s="178"/>
      <c r="F15" s="178"/>
      <c r="G15" s="178"/>
      <c r="H15" s="178"/>
      <c r="I15" s="178"/>
      <c r="J15" s="178"/>
      <c r="L15" s="53"/>
      <c r="M15" s="10"/>
      <c r="N15" s="10"/>
      <c r="O15" s="50"/>
      <c r="P15" s="181" t="s">
        <v>24</v>
      </c>
      <c r="Q15" s="181"/>
      <c r="R15" s="181"/>
      <c r="S15" s="181"/>
      <c r="T15" s="171" t="s">
        <v>36</v>
      </c>
      <c r="U15" s="171"/>
      <c r="V15" s="171"/>
      <c r="W15" s="171" t="s">
        <v>37</v>
      </c>
      <c r="X15" s="171"/>
      <c r="Y15" s="171"/>
      <c r="Z15" s="171" t="s">
        <v>38</v>
      </c>
      <c r="AA15" s="171"/>
      <c r="AB15" s="171"/>
      <c r="AD15" s="8"/>
      <c r="AE15" s="8"/>
      <c r="AF15" s="8"/>
      <c r="AG15" s="8"/>
      <c r="AH15" s="9"/>
      <c r="AI15" s="8"/>
      <c r="AJ15" s="8"/>
      <c r="AK15" s="9"/>
      <c r="AL15" s="8"/>
    </row>
    <row r="16" spans="1:38" ht="15.75" customHeight="1">
      <c r="A16" s="40"/>
      <c r="B16" s="180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МВ</v>
      </c>
      <c r="C16" s="180"/>
      <c r="D16" s="180"/>
      <c r="E16" s="180"/>
      <c r="F16" s="180"/>
      <c r="G16" s="180"/>
      <c r="H16" s="180"/>
      <c r="I16" s="180"/>
      <c r="J16" s="180"/>
      <c r="L16" s="53"/>
      <c r="M16" s="10"/>
      <c r="N16" s="10"/>
      <c r="O16" s="50"/>
      <c r="P16" s="181"/>
      <c r="Q16" s="181"/>
      <c r="R16" s="181"/>
      <c r="S16" s="181"/>
      <c r="T16" s="171"/>
      <c r="U16" s="171"/>
      <c r="V16" s="171"/>
      <c r="W16" s="171"/>
      <c r="X16" s="171"/>
      <c r="Y16" s="171"/>
      <c r="Z16" s="171"/>
      <c r="AA16" s="171"/>
      <c r="AB16" s="171"/>
      <c r="AD16" s="12"/>
      <c r="AE16" s="11"/>
      <c r="AF16" s="12"/>
      <c r="AG16" s="8"/>
      <c r="AH16" s="13"/>
      <c r="AI16" s="8"/>
      <c r="AJ16" s="13"/>
      <c r="AK16" s="8"/>
      <c r="AL16" s="8"/>
    </row>
    <row r="17" spans="1:38" ht="15.75" customHeight="1">
      <c r="A17" s="40"/>
      <c r="B17" s="180"/>
      <c r="C17" s="180"/>
      <c r="D17" s="180"/>
      <c r="E17" s="180"/>
      <c r="F17" s="180"/>
      <c r="G17" s="180"/>
      <c r="H17" s="180"/>
      <c r="I17" s="180"/>
      <c r="J17" s="180"/>
      <c r="L17" s="10"/>
      <c r="M17" s="10"/>
      <c r="N17" s="10"/>
      <c r="O17" s="50"/>
      <c r="P17" s="181" t="s">
        <v>39</v>
      </c>
      <c r="Q17" s="181"/>
      <c r="R17" s="181"/>
      <c r="S17" s="181"/>
      <c r="T17" s="171" t="s">
        <v>33</v>
      </c>
      <c r="U17" s="171"/>
      <c r="V17" s="171"/>
      <c r="W17" s="171" t="s">
        <v>40</v>
      </c>
      <c r="X17" s="171"/>
      <c r="Y17" s="171"/>
      <c r="Z17" s="171" t="s">
        <v>39</v>
      </c>
      <c r="AA17" s="171"/>
      <c r="AB17" s="171"/>
      <c r="AD17" s="12"/>
      <c r="AE17" s="11"/>
      <c r="AF17" s="12"/>
      <c r="AG17" s="8"/>
      <c r="AH17" s="13"/>
      <c r="AI17" s="8"/>
      <c r="AJ17" s="13"/>
      <c r="AK17" s="8"/>
      <c r="AL17" s="8"/>
    </row>
    <row r="18" spans="1:38" ht="15.75" customHeight="1">
      <c r="A18" s="40"/>
      <c r="L18" s="10"/>
      <c r="M18" s="10"/>
      <c r="N18" s="10"/>
      <c r="O18" s="50"/>
      <c r="P18" s="23"/>
      <c r="Q18" s="24"/>
      <c r="R18" s="24"/>
      <c r="S18" s="24"/>
      <c r="T18" s="24"/>
      <c r="U18" s="24"/>
      <c r="V18" s="24"/>
      <c r="W18" s="24"/>
      <c r="X18" s="23"/>
      <c r="Y18" s="23"/>
      <c r="Z18" s="23"/>
      <c r="AA18" s="23"/>
      <c r="AB18" s="23"/>
      <c r="AD18" s="12"/>
      <c r="AE18" s="11"/>
      <c r="AF18" s="12"/>
      <c r="AG18" s="8"/>
      <c r="AH18" s="13"/>
      <c r="AI18" s="8"/>
      <c r="AJ18" s="13"/>
      <c r="AK18" s="8"/>
      <c r="AL18" s="8"/>
    </row>
    <row r="19" spans="1:38" ht="15.75" customHeight="1">
      <c r="A19" s="40"/>
      <c r="B19" s="178" t="s">
        <v>18</v>
      </c>
      <c r="C19" s="178"/>
      <c r="D19" s="178"/>
      <c r="E19" s="178"/>
      <c r="F19" s="178"/>
      <c r="G19" s="178"/>
      <c r="H19" s="178"/>
      <c r="I19" s="178"/>
      <c r="J19" s="178"/>
      <c r="L19" s="10"/>
      <c r="M19" s="10"/>
      <c r="N19" s="10"/>
      <c r="O19" s="50"/>
      <c r="P19" s="182" t="s">
        <v>41</v>
      </c>
      <c r="Q19" s="182"/>
      <c r="R19" s="182"/>
      <c r="S19" s="182"/>
      <c r="T19" s="182"/>
      <c r="U19" s="182"/>
      <c r="V19" s="182"/>
      <c r="W19" s="182"/>
      <c r="X19" s="182"/>
      <c r="Y19" s="182"/>
      <c r="Z19" s="182"/>
      <c r="AA19" s="182"/>
      <c r="AB19" s="182"/>
      <c r="AD19" s="12"/>
      <c r="AE19" s="11"/>
      <c r="AF19" s="12"/>
      <c r="AG19" s="8"/>
      <c r="AH19" s="13"/>
      <c r="AI19" s="8"/>
      <c r="AJ19" s="13"/>
      <c r="AK19" s="8"/>
      <c r="AL19" s="8"/>
    </row>
    <row r="20" spans="1:38" ht="15.75" customHeight="1">
      <c r="A20" s="40"/>
      <c r="B20" s="178"/>
      <c r="C20" s="178"/>
      <c r="D20" s="178"/>
      <c r="E20" s="178"/>
      <c r="F20" s="178"/>
      <c r="G20" s="178"/>
      <c r="H20" s="178"/>
      <c r="I20" s="178"/>
      <c r="J20" s="178"/>
      <c r="L20" s="10"/>
      <c r="M20" s="10"/>
      <c r="N20" s="10"/>
      <c r="O20" s="50"/>
      <c r="P20" s="23"/>
      <c r="Q20" s="24"/>
      <c r="R20" s="24"/>
      <c r="S20" s="24"/>
      <c r="T20" s="24"/>
      <c r="U20" s="24"/>
      <c r="V20" s="24"/>
      <c r="W20" s="24"/>
      <c r="X20" s="23"/>
      <c r="Y20" s="23"/>
      <c r="Z20" s="23"/>
      <c r="AA20" s="23"/>
      <c r="AB20" s="23"/>
      <c r="AD20" s="12"/>
      <c r="AE20" s="11"/>
      <c r="AF20" s="12"/>
      <c r="AG20" s="8"/>
      <c r="AH20" s="13"/>
      <c r="AI20" s="8"/>
      <c r="AJ20" s="13"/>
      <c r="AK20" s="8"/>
      <c r="AL20" s="8"/>
    </row>
    <row r="21" spans="1:38" ht="15.75" customHeight="1">
      <c r="A21" s="40"/>
      <c r="P21" s="183" t="s">
        <v>24</v>
      </c>
      <c r="Q21" s="183" t="s">
        <v>10</v>
      </c>
      <c r="R21" s="186" t="s">
        <v>46</v>
      </c>
      <c r="S21" s="203"/>
      <c r="T21" s="204"/>
      <c r="U21" s="205"/>
      <c r="V21" s="47"/>
      <c r="W21" s="183" t="s">
        <v>24</v>
      </c>
      <c r="X21" s="183" t="s">
        <v>10</v>
      </c>
      <c r="Y21" s="186" t="s">
        <v>46</v>
      </c>
      <c r="Z21" s="203"/>
      <c r="AA21" s="204"/>
      <c r="AB21" s="205"/>
      <c r="AD21" s="12"/>
      <c r="AE21" s="11"/>
      <c r="AF21" s="12"/>
      <c r="AG21" s="8"/>
      <c r="AH21" s="13"/>
      <c r="AI21" s="8"/>
      <c r="AJ21" s="13"/>
      <c r="AK21" s="8"/>
      <c r="AL21" s="8"/>
    </row>
    <row r="22" spans="1:38" ht="15.75" customHeight="1">
      <c r="A22" s="40"/>
      <c r="B22" s="180" t="str">
        <f ca="1">"Минимальное количество транспортных средств:  "&amp;ROUND(VLOOKUP(L2,лоты!C:H,6,0),0)&amp;"  ед."</f>
        <v>Минимальное количество транспортных средств:  2  ед.</v>
      </c>
      <c r="C22" s="180"/>
      <c r="D22" s="180"/>
      <c r="E22" s="180"/>
      <c r="F22" s="180"/>
      <c r="G22" s="180"/>
      <c r="H22" s="180"/>
      <c r="I22" s="180"/>
      <c r="J22" s="180"/>
      <c r="P22" s="184"/>
      <c r="Q22" s="184"/>
      <c r="R22" s="183" t="s">
        <v>68</v>
      </c>
      <c r="S22" s="206" t="s">
        <v>69</v>
      </c>
      <c r="T22" s="204"/>
      <c r="U22" s="205"/>
      <c r="V22" s="47"/>
      <c r="W22" s="184"/>
      <c r="X22" s="184"/>
      <c r="Y22" s="183" t="s">
        <v>68</v>
      </c>
      <c r="Z22" s="206" t="s">
        <v>69</v>
      </c>
      <c r="AA22" s="204"/>
      <c r="AB22" s="205"/>
      <c r="AD22" s="12"/>
      <c r="AE22" s="11"/>
      <c r="AF22" s="12"/>
      <c r="AG22" s="8"/>
      <c r="AH22" s="13"/>
      <c r="AI22" s="8"/>
      <c r="AJ22" s="13"/>
      <c r="AK22" s="8"/>
      <c r="AL22" s="8"/>
    </row>
    <row r="23" spans="1:38" ht="15.75" customHeight="1">
      <c r="A23" s="40"/>
      <c r="B23" s="180"/>
      <c r="C23" s="180"/>
      <c r="D23" s="180"/>
      <c r="E23" s="180"/>
      <c r="F23" s="180"/>
      <c r="G23" s="180"/>
      <c r="H23" s="180"/>
      <c r="I23" s="180"/>
      <c r="J23" s="180"/>
      <c r="P23" s="184"/>
      <c r="Q23" s="184"/>
      <c r="R23" s="184"/>
      <c r="S23" s="204"/>
      <c r="T23" s="204"/>
      <c r="U23" s="205"/>
      <c r="V23" s="47"/>
      <c r="W23" s="184"/>
      <c r="X23" s="184"/>
      <c r="Y23" s="184"/>
      <c r="Z23" s="204"/>
      <c r="AA23" s="204"/>
      <c r="AB23" s="205"/>
      <c r="AD23" s="12"/>
      <c r="AE23" s="11"/>
      <c r="AF23" s="12"/>
      <c r="AG23" s="8"/>
      <c r="AH23" s="13"/>
      <c r="AI23" s="8"/>
      <c r="AJ23" s="13"/>
      <c r="AK23" s="8"/>
      <c r="AL23" s="8"/>
    </row>
    <row r="24" spans="1:38" ht="15.75" customHeight="1">
      <c r="A24" s="40"/>
      <c r="P24" s="184"/>
      <c r="Q24" s="184"/>
      <c r="R24" s="184"/>
      <c r="S24" s="204"/>
      <c r="T24" s="204"/>
      <c r="U24" s="205"/>
      <c r="V24" s="47"/>
      <c r="W24" s="184"/>
      <c r="X24" s="184"/>
      <c r="Y24" s="184"/>
      <c r="Z24" s="204"/>
      <c r="AA24" s="204"/>
      <c r="AB24" s="205"/>
      <c r="AD24" s="12"/>
      <c r="AE24" s="11"/>
      <c r="AF24" s="12"/>
      <c r="AG24" s="8"/>
      <c r="AH24" s="13"/>
      <c r="AI24" s="8"/>
      <c r="AJ24" s="13"/>
      <c r="AK24" s="8"/>
      <c r="AL24" s="8"/>
    </row>
    <row r="25" spans="1:38" ht="15.75" customHeight="1">
      <c r="A25" s="40"/>
      <c r="P25" s="184"/>
      <c r="Q25" s="184"/>
      <c r="R25" s="184"/>
      <c r="S25" s="204"/>
      <c r="T25" s="204"/>
      <c r="U25" s="205"/>
      <c r="V25" s="47"/>
      <c r="W25" s="184"/>
      <c r="X25" s="184"/>
      <c r="Y25" s="184"/>
      <c r="Z25" s="204"/>
      <c r="AA25" s="204"/>
      <c r="AB25" s="205"/>
      <c r="AD25" s="12"/>
      <c r="AE25" s="11"/>
      <c r="AF25" s="12"/>
      <c r="AG25" s="8"/>
      <c r="AH25" s="13"/>
      <c r="AI25" s="8"/>
      <c r="AJ25" s="13"/>
      <c r="AK25" s="8"/>
      <c r="AL25" s="8"/>
    </row>
    <row r="26" spans="1:38" ht="15.75" customHeight="1">
      <c r="A26" s="40"/>
      <c r="B26" s="180" t="s">
        <v>53</v>
      </c>
      <c r="C26" s="180"/>
      <c r="D26" s="180"/>
      <c r="E26" s="180"/>
      <c r="F26" s="180"/>
      <c r="G26" s="180"/>
      <c r="H26" s="180"/>
      <c r="I26" s="180"/>
      <c r="J26" s="180"/>
      <c r="P26" s="185"/>
      <c r="Q26" s="185"/>
      <c r="R26" s="185"/>
      <c r="S26" s="207"/>
      <c r="T26" s="204"/>
      <c r="U26" s="205"/>
      <c r="V26" s="57"/>
      <c r="W26" s="185"/>
      <c r="X26" s="185"/>
      <c r="Y26" s="185"/>
      <c r="Z26" s="207"/>
      <c r="AA26" s="204"/>
      <c r="AB26" s="205"/>
      <c r="AC26" s="34"/>
      <c r="AD26" s="12"/>
      <c r="AE26" s="11"/>
      <c r="AF26" s="12"/>
      <c r="AG26" s="8"/>
      <c r="AH26" s="13"/>
      <c r="AI26" s="8"/>
      <c r="AJ26" s="13"/>
      <c r="AK26" s="8"/>
      <c r="AL26" s="8"/>
    </row>
    <row r="27" spans="1:38" ht="15.75" customHeight="1">
      <c r="A27" s="40"/>
      <c r="B27" s="180"/>
      <c r="C27" s="180"/>
      <c r="D27" s="180"/>
      <c r="E27" s="180"/>
      <c r="F27" s="180"/>
      <c r="G27" s="180"/>
      <c r="H27" s="180"/>
      <c r="I27" s="180"/>
      <c r="J27" s="180"/>
      <c r="N27" s="1">
        <v>180</v>
      </c>
      <c r="P27" s="70">
        <v>1</v>
      </c>
      <c r="Q27" s="43">
        <v>0.125</v>
      </c>
      <c r="R27" s="70">
        <v>0</v>
      </c>
      <c r="S27" s="91" t="s">
        <v>194</v>
      </c>
      <c r="T27" s="95"/>
      <c r="U27" s="93"/>
      <c r="V27" s="130">
        <f>R27+R28</f>
        <v>0</v>
      </c>
      <c r="W27" s="54">
        <v>2</v>
      </c>
      <c r="X27" s="43">
        <v>0.125</v>
      </c>
      <c r="Y27" s="70">
        <v>0</v>
      </c>
      <c r="Z27" s="91" t="s">
        <v>194</v>
      </c>
      <c r="AA27" s="95"/>
      <c r="AB27" s="93"/>
      <c r="AC27" s="130">
        <f>Y27+Y28</f>
        <v>0</v>
      </c>
      <c r="AD27" s="12"/>
      <c r="AE27" s="11"/>
      <c r="AF27" s="12"/>
      <c r="AG27" s="8"/>
      <c r="AH27" s="13"/>
      <c r="AI27" s="8"/>
      <c r="AJ27" s="13"/>
      <c r="AK27" s="8"/>
      <c r="AL27" s="8"/>
    </row>
    <row r="28" spans="1:38" ht="15.75" customHeight="1">
      <c r="A28" s="40"/>
      <c r="B28" s="180" t="s">
        <v>278</v>
      </c>
      <c r="C28" s="180"/>
      <c r="D28" s="180"/>
      <c r="E28" s="180"/>
      <c r="F28" s="180"/>
      <c r="G28" s="180"/>
      <c r="H28" s="180"/>
      <c r="I28" s="180"/>
      <c r="J28" s="180"/>
      <c r="N28" s="1">
        <v>210</v>
      </c>
      <c r="P28" s="25">
        <v>1</v>
      </c>
      <c r="Q28" s="27">
        <v>0.14583333333333301</v>
      </c>
      <c r="R28" s="70">
        <v>0</v>
      </c>
      <c r="S28" s="91" t="s">
        <v>194</v>
      </c>
      <c r="T28" s="95"/>
      <c r="U28" s="93"/>
      <c r="V28" s="130">
        <f t="shared" ref="V28:V101" si="0">R28+R29</f>
        <v>0</v>
      </c>
      <c r="W28" s="28">
        <v>2</v>
      </c>
      <c r="X28" s="27">
        <v>0.14583333333333301</v>
      </c>
      <c r="Y28" s="70">
        <v>0</v>
      </c>
      <c r="Z28" s="91" t="s">
        <v>194</v>
      </c>
      <c r="AA28" s="95"/>
      <c r="AB28" s="93"/>
      <c r="AC28" s="130">
        <f t="shared" ref="AC28:AC73" si="1">Y28+Y29</f>
        <v>0</v>
      </c>
      <c r="AD28" s="12"/>
      <c r="AE28" s="11"/>
      <c r="AF28" s="12"/>
      <c r="AG28" s="8"/>
      <c r="AH28" s="13"/>
      <c r="AI28" s="8"/>
      <c r="AJ28" s="13"/>
      <c r="AK28" s="8"/>
      <c r="AL28" s="8"/>
    </row>
    <row r="29" spans="1:38" ht="15.75" customHeight="1">
      <c r="A29" s="40"/>
      <c r="B29" s="180"/>
      <c r="C29" s="180"/>
      <c r="D29" s="180"/>
      <c r="E29" s="180"/>
      <c r="F29" s="180"/>
      <c r="G29" s="180"/>
      <c r="H29" s="180"/>
      <c r="I29" s="180"/>
      <c r="J29" s="180"/>
      <c r="N29" s="1">
        <v>240</v>
      </c>
      <c r="P29" s="25">
        <v>1</v>
      </c>
      <c r="Q29" s="27">
        <v>0.16666666666666699</v>
      </c>
      <c r="R29" s="70">
        <v>0</v>
      </c>
      <c r="S29" s="91" t="s">
        <v>194</v>
      </c>
      <c r="T29" s="95"/>
      <c r="U29" s="93"/>
      <c r="V29" s="130">
        <f t="shared" si="0"/>
        <v>0</v>
      </c>
      <c r="W29" s="28">
        <v>2</v>
      </c>
      <c r="X29" s="27">
        <v>0.16666666666666699</v>
      </c>
      <c r="Y29" s="70">
        <v>0</v>
      </c>
      <c r="Z29" s="91" t="s">
        <v>194</v>
      </c>
      <c r="AA29" s="95"/>
      <c r="AB29" s="93"/>
      <c r="AC29" s="130">
        <f t="shared" si="1"/>
        <v>0</v>
      </c>
      <c r="AD29" s="12"/>
      <c r="AE29" s="11"/>
      <c r="AF29" s="12"/>
      <c r="AG29" s="8"/>
      <c r="AH29" s="13"/>
      <c r="AI29" s="8"/>
      <c r="AJ29" s="13"/>
      <c r="AK29" s="8"/>
      <c r="AL29" s="8"/>
    </row>
    <row r="30" spans="1:38" ht="15.75" customHeight="1">
      <c r="A30" s="40"/>
      <c r="B30" s="180" t="str">
        <f>"Конечный пункт: "&amp;L11</f>
        <v>Конечный пункт: Метро "Бауманская"</v>
      </c>
      <c r="C30" s="180"/>
      <c r="D30" s="180"/>
      <c r="E30" s="180"/>
      <c r="F30" s="180"/>
      <c r="G30" s="180"/>
      <c r="H30" s="180"/>
      <c r="I30" s="180"/>
      <c r="J30" s="180"/>
      <c r="N30" s="1">
        <v>270</v>
      </c>
      <c r="P30" s="25">
        <v>1</v>
      </c>
      <c r="Q30" s="27">
        <v>0.1875</v>
      </c>
      <c r="R30" s="70">
        <v>0</v>
      </c>
      <c r="S30" s="91" t="s">
        <v>194</v>
      </c>
      <c r="T30" s="95"/>
      <c r="U30" s="93"/>
      <c r="V30" s="130">
        <f t="shared" si="0"/>
        <v>0</v>
      </c>
      <c r="W30" s="28">
        <v>2</v>
      </c>
      <c r="X30" s="27">
        <v>0.1875</v>
      </c>
      <c r="Y30" s="70">
        <v>0</v>
      </c>
      <c r="Z30" s="91" t="s">
        <v>194</v>
      </c>
      <c r="AA30" s="95"/>
      <c r="AB30" s="93"/>
      <c r="AC30" s="130">
        <f t="shared" si="1"/>
        <v>0</v>
      </c>
      <c r="AD30" s="12"/>
      <c r="AE30" s="11"/>
      <c r="AF30" s="12"/>
      <c r="AG30" s="8"/>
      <c r="AH30" s="13"/>
      <c r="AI30" s="8"/>
      <c r="AJ30" s="13"/>
      <c r="AK30" s="8"/>
      <c r="AL30" s="8"/>
    </row>
    <row r="31" spans="1:38" ht="15.75" customHeight="1">
      <c r="A31" s="40"/>
      <c r="B31" s="180"/>
      <c r="C31" s="180"/>
      <c r="D31" s="180"/>
      <c r="E31" s="180"/>
      <c r="F31" s="180"/>
      <c r="G31" s="180"/>
      <c r="H31" s="180"/>
      <c r="I31" s="180"/>
      <c r="J31" s="180"/>
      <c r="N31" s="1">
        <v>300</v>
      </c>
      <c r="P31" s="25">
        <v>1</v>
      </c>
      <c r="Q31" s="27">
        <v>0.20833333333333334</v>
      </c>
      <c r="R31" s="70">
        <v>0</v>
      </c>
      <c r="S31" s="91" t="s">
        <v>194</v>
      </c>
      <c r="T31" s="95"/>
      <c r="U31" s="93"/>
      <c r="V31" s="130">
        <f t="shared" si="0"/>
        <v>0</v>
      </c>
      <c r="W31" s="28">
        <v>2</v>
      </c>
      <c r="X31" s="21">
        <v>0.20833333333333334</v>
      </c>
      <c r="Y31" s="70">
        <v>0</v>
      </c>
      <c r="Z31" s="91" t="s">
        <v>194</v>
      </c>
      <c r="AA31" s="95"/>
      <c r="AB31" s="93"/>
      <c r="AC31" s="130">
        <f t="shared" si="1"/>
        <v>0</v>
      </c>
      <c r="AD31" s="12"/>
      <c r="AE31" s="11"/>
      <c r="AF31" s="12"/>
      <c r="AG31" s="8"/>
      <c r="AH31" s="13"/>
      <c r="AI31" s="8"/>
      <c r="AJ31" s="13"/>
      <c r="AK31" s="8"/>
      <c r="AL31" s="8"/>
    </row>
    <row r="32" spans="1:38" ht="15.75" customHeight="1">
      <c r="A32" s="40"/>
      <c r="B32" s="40"/>
      <c r="C32" s="40"/>
      <c r="D32" s="40"/>
      <c r="E32" s="40"/>
      <c r="F32" s="40"/>
      <c r="G32" s="40"/>
      <c r="H32" s="40"/>
      <c r="I32" s="40"/>
      <c r="N32" s="14">
        <v>330</v>
      </c>
      <c r="P32" s="70">
        <v>1</v>
      </c>
      <c r="Q32" s="43">
        <v>0.22916666666666666</v>
      </c>
      <c r="R32" s="70">
        <v>0</v>
      </c>
      <c r="S32" s="91" t="s">
        <v>194</v>
      </c>
      <c r="T32" s="95"/>
      <c r="U32" s="93"/>
      <c r="V32" s="130">
        <f t="shared" si="0"/>
        <v>0</v>
      </c>
      <c r="W32" s="54">
        <v>2</v>
      </c>
      <c r="X32" s="44">
        <v>0.22916666666666666</v>
      </c>
      <c r="Y32" s="70">
        <v>0</v>
      </c>
      <c r="Z32" s="91" t="s">
        <v>194</v>
      </c>
      <c r="AA32" s="95"/>
      <c r="AB32" s="93"/>
      <c r="AC32" s="130">
        <f t="shared" si="1"/>
        <v>0</v>
      </c>
      <c r="AD32" s="12"/>
      <c r="AE32" s="11"/>
      <c r="AF32" s="12"/>
      <c r="AG32" s="8"/>
      <c r="AH32" s="13"/>
      <c r="AI32" s="8"/>
      <c r="AJ32" s="13"/>
      <c r="AK32" s="8"/>
      <c r="AL32" s="8"/>
    </row>
    <row r="33" spans="1:38" ht="15.75" customHeight="1">
      <c r="A33" s="40"/>
      <c r="B33" s="178" t="s">
        <v>12</v>
      </c>
      <c r="C33" s="178"/>
      <c r="D33" s="178"/>
      <c r="E33" s="178"/>
      <c r="F33" s="178"/>
      <c r="G33" s="178"/>
      <c r="H33" s="178"/>
      <c r="I33" s="178"/>
      <c r="J33" s="178"/>
      <c r="N33" s="14">
        <v>360</v>
      </c>
      <c r="P33" s="70">
        <v>1</v>
      </c>
      <c r="Q33" s="43">
        <v>0.25</v>
      </c>
      <c r="R33" s="70">
        <v>0</v>
      </c>
      <c r="S33" s="91" t="s">
        <v>194</v>
      </c>
      <c r="T33" s="95"/>
      <c r="U33" s="93"/>
      <c r="V33" s="130">
        <f t="shared" si="0"/>
        <v>1</v>
      </c>
      <c r="W33" s="54">
        <v>2</v>
      </c>
      <c r="X33" s="44">
        <v>0.25</v>
      </c>
      <c r="Y33" s="70">
        <v>0</v>
      </c>
      <c r="Z33" s="91" t="s">
        <v>194</v>
      </c>
      <c r="AA33" s="95"/>
      <c r="AB33" s="93"/>
      <c r="AC33" s="130">
        <f t="shared" si="1"/>
        <v>1</v>
      </c>
      <c r="AD33" s="12"/>
      <c r="AE33" s="11"/>
      <c r="AF33" s="12"/>
      <c r="AG33" s="8"/>
      <c r="AH33" s="13"/>
      <c r="AI33" s="8"/>
      <c r="AJ33" s="13"/>
      <c r="AK33" s="8"/>
      <c r="AL33" s="8"/>
    </row>
    <row r="34" spans="1:38" ht="15.75" customHeight="1">
      <c r="A34" s="40"/>
      <c r="B34" s="178"/>
      <c r="C34" s="178"/>
      <c r="D34" s="178"/>
      <c r="E34" s="178"/>
      <c r="F34" s="178"/>
      <c r="G34" s="178"/>
      <c r="H34" s="178"/>
      <c r="I34" s="178"/>
      <c r="J34" s="178"/>
      <c r="N34" s="1">
        <v>390</v>
      </c>
      <c r="O34" s="17"/>
      <c r="P34" s="70">
        <v>1</v>
      </c>
      <c r="Q34" s="43">
        <v>0.27083333333333331</v>
      </c>
      <c r="R34" s="70">
        <v>1</v>
      </c>
      <c r="S34" s="91" t="s">
        <v>198</v>
      </c>
      <c r="T34" s="95"/>
      <c r="U34" s="93"/>
      <c r="V34" s="130">
        <f t="shared" si="0"/>
        <v>3</v>
      </c>
      <c r="W34" s="54">
        <v>2</v>
      </c>
      <c r="X34" s="44">
        <v>0.27083333333333331</v>
      </c>
      <c r="Y34" s="70">
        <v>1</v>
      </c>
      <c r="Z34" s="91" t="s">
        <v>195</v>
      </c>
      <c r="AA34" s="95"/>
      <c r="AB34" s="93"/>
      <c r="AC34" s="130">
        <f t="shared" si="1"/>
        <v>4</v>
      </c>
      <c r="AD34" s="12"/>
      <c r="AE34" s="11"/>
      <c r="AF34" s="12"/>
      <c r="AG34" s="8"/>
      <c r="AH34" s="13"/>
      <c r="AI34" s="8"/>
      <c r="AJ34" s="13"/>
      <c r="AK34" s="8"/>
      <c r="AL34" s="8"/>
    </row>
    <row r="35" spans="1:38" ht="15.75" customHeight="1">
      <c r="A35" s="40"/>
      <c r="B35" s="190" t="s">
        <v>65</v>
      </c>
      <c r="C35" s="190"/>
      <c r="D35" s="190"/>
      <c r="E35" s="189">
        <f t="array" ref="E35">ROUND(MAX(IF(G89:G207=0,H89:H207)),2)</f>
        <v>4.51</v>
      </c>
      <c r="F35" s="40"/>
      <c r="G35" s="40"/>
      <c r="H35" s="40"/>
      <c r="I35" s="40"/>
      <c r="N35" s="1">
        <v>420</v>
      </c>
      <c r="O35" s="17"/>
      <c r="P35" s="70">
        <v>1</v>
      </c>
      <c r="Q35" s="43">
        <v>0.29166666666666669</v>
      </c>
      <c r="R35" s="70">
        <v>2</v>
      </c>
      <c r="S35" s="91" t="s">
        <v>198</v>
      </c>
      <c r="T35" s="95"/>
      <c r="U35" s="93"/>
      <c r="V35" s="130">
        <f t="shared" si="0"/>
        <v>3</v>
      </c>
      <c r="W35" s="54">
        <v>2</v>
      </c>
      <c r="X35" s="44">
        <v>0.29166666666666669</v>
      </c>
      <c r="Y35" s="70">
        <v>3</v>
      </c>
      <c r="Z35" s="91" t="s">
        <v>199</v>
      </c>
      <c r="AA35" s="95"/>
      <c r="AB35" s="93"/>
      <c r="AC35" s="130">
        <f t="shared" si="1"/>
        <v>5</v>
      </c>
      <c r="AD35" s="12"/>
      <c r="AE35" s="11"/>
      <c r="AF35" s="12"/>
      <c r="AG35" s="8"/>
      <c r="AH35" s="13"/>
      <c r="AI35" s="8"/>
      <c r="AJ35" s="13"/>
      <c r="AK35" s="8"/>
      <c r="AL35" s="8"/>
    </row>
    <row r="36" spans="1:38" ht="15.75" customHeight="1">
      <c r="A36" s="40"/>
      <c r="B36" s="190"/>
      <c r="C36" s="190"/>
      <c r="D36" s="190"/>
      <c r="E36" s="189"/>
      <c r="F36" s="40"/>
      <c r="G36" s="40"/>
      <c r="H36" s="40"/>
      <c r="I36" s="40"/>
      <c r="N36" s="1">
        <v>450</v>
      </c>
      <c r="P36" s="25">
        <v>1</v>
      </c>
      <c r="Q36" s="27">
        <v>0.3125</v>
      </c>
      <c r="R36" s="70">
        <v>1</v>
      </c>
      <c r="S36" s="91" t="s">
        <v>198</v>
      </c>
      <c r="T36" s="95"/>
      <c r="U36" s="93"/>
      <c r="V36" s="130">
        <f t="shared" si="0"/>
        <v>3</v>
      </c>
      <c r="W36" s="28">
        <v>2</v>
      </c>
      <c r="X36" s="21">
        <v>0.3125</v>
      </c>
      <c r="Y36" s="70">
        <v>2</v>
      </c>
      <c r="Z36" s="91" t="s">
        <v>199</v>
      </c>
      <c r="AA36" s="95"/>
      <c r="AB36" s="93"/>
      <c r="AC36" s="130">
        <f t="shared" si="1"/>
        <v>5</v>
      </c>
      <c r="AD36" s="8"/>
      <c r="AE36" s="8"/>
      <c r="AF36" s="8"/>
      <c r="AG36" s="8"/>
      <c r="AH36" s="9"/>
      <c r="AI36" s="8"/>
      <c r="AJ36" s="8"/>
      <c r="AK36" s="8"/>
      <c r="AL36" s="8"/>
    </row>
    <row r="37" spans="1:38" ht="15.75" customHeight="1">
      <c r="B37" s="190" t="s">
        <v>66</v>
      </c>
      <c r="C37" s="190"/>
      <c r="D37" s="190"/>
      <c r="E37" s="189">
        <f t="array" ref="E37">ROUND(MAX(IF(G89:G207=1,H89:H207)),2)</f>
        <v>0</v>
      </c>
      <c r="F37" s="40"/>
      <c r="G37" s="40"/>
      <c r="H37" s="40"/>
      <c r="I37" s="40"/>
      <c r="N37" s="1">
        <v>480</v>
      </c>
      <c r="P37" s="25">
        <v>1</v>
      </c>
      <c r="Q37" s="27">
        <v>0.33333333333333331</v>
      </c>
      <c r="R37" s="70">
        <v>2</v>
      </c>
      <c r="S37" s="91" t="s">
        <v>198</v>
      </c>
      <c r="T37" s="95"/>
      <c r="U37" s="93"/>
      <c r="V37" s="130">
        <f t="shared" si="0"/>
        <v>3</v>
      </c>
      <c r="W37" s="28">
        <v>2</v>
      </c>
      <c r="X37" s="21">
        <v>0.33333333333333331</v>
      </c>
      <c r="Y37" s="70">
        <v>3</v>
      </c>
      <c r="Z37" s="91">
        <v>10</v>
      </c>
      <c r="AA37" s="95"/>
      <c r="AB37" s="93"/>
      <c r="AC37" s="130">
        <f t="shared" si="1"/>
        <v>6</v>
      </c>
    </row>
    <row r="38" spans="1:38" ht="15.75" customHeight="1">
      <c r="A38" s="40"/>
      <c r="B38" s="190"/>
      <c r="C38" s="190"/>
      <c r="D38" s="190"/>
      <c r="E38" s="189"/>
      <c r="F38" s="41"/>
      <c r="G38" s="41"/>
      <c r="H38" s="41"/>
      <c r="I38" s="41"/>
      <c r="N38" s="1">
        <v>510</v>
      </c>
      <c r="P38" s="25">
        <v>1</v>
      </c>
      <c r="Q38" s="27">
        <v>0.35416666666666669</v>
      </c>
      <c r="R38" s="70">
        <v>1</v>
      </c>
      <c r="S38" s="91" t="s">
        <v>198</v>
      </c>
      <c r="T38" s="95"/>
      <c r="U38" s="93"/>
      <c r="V38" s="130">
        <f t="shared" si="0"/>
        <v>3</v>
      </c>
      <c r="W38" s="28">
        <v>2</v>
      </c>
      <c r="X38" s="21">
        <v>0.35416666666666669</v>
      </c>
      <c r="Y38" s="70">
        <v>3</v>
      </c>
      <c r="Z38" s="91">
        <v>10</v>
      </c>
      <c r="AA38" s="95"/>
      <c r="AB38" s="93"/>
      <c r="AC38" s="130">
        <f t="shared" si="1"/>
        <v>6</v>
      </c>
    </row>
    <row r="39" spans="1:38" ht="15.75" customHeight="1">
      <c r="A39" s="40"/>
      <c r="B39" s="188" t="s">
        <v>67</v>
      </c>
      <c r="C39" s="188"/>
      <c r="D39" s="188"/>
      <c r="E39" s="189">
        <f>SUM(E35:E38)</f>
        <v>4.51</v>
      </c>
      <c r="F39" s="40"/>
      <c r="G39" s="40"/>
      <c r="H39" s="40"/>
      <c r="I39" s="40"/>
      <c r="N39" s="1">
        <v>540</v>
      </c>
      <c r="P39" s="25">
        <v>1</v>
      </c>
      <c r="Q39" s="27">
        <v>0.375</v>
      </c>
      <c r="R39" s="70">
        <v>2</v>
      </c>
      <c r="S39" s="91" t="s">
        <v>202</v>
      </c>
      <c r="T39" s="95"/>
      <c r="U39" s="93"/>
      <c r="V39" s="130">
        <f t="shared" si="0"/>
        <v>4</v>
      </c>
      <c r="W39" s="28">
        <v>2</v>
      </c>
      <c r="X39" s="21">
        <v>0.375</v>
      </c>
      <c r="Y39" s="70">
        <v>3</v>
      </c>
      <c r="Z39" s="91">
        <v>10</v>
      </c>
      <c r="AA39" s="95"/>
      <c r="AB39" s="93"/>
      <c r="AC39" s="130">
        <f t="shared" si="1"/>
        <v>6</v>
      </c>
    </row>
    <row r="40" spans="1:38" ht="15.75" customHeight="1">
      <c r="A40" s="40"/>
      <c r="B40" s="188"/>
      <c r="C40" s="188"/>
      <c r="D40" s="188"/>
      <c r="E40" s="189"/>
      <c r="F40" s="40"/>
      <c r="G40" s="40"/>
      <c r="H40" s="40"/>
      <c r="I40" s="40"/>
      <c r="L40" s="8"/>
      <c r="N40" s="1">
        <v>570</v>
      </c>
      <c r="P40" s="25">
        <v>1</v>
      </c>
      <c r="Q40" s="27">
        <v>0.39583333333333331</v>
      </c>
      <c r="R40" s="70">
        <v>2</v>
      </c>
      <c r="S40" s="91" t="s">
        <v>202</v>
      </c>
      <c r="T40" s="95"/>
      <c r="U40" s="93"/>
      <c r="V40" s="130">
        <f t="shared" si="0"/>
        <v>5</v>
      </c>
      <c r="W40" s="28">
        <v>2</v>
      </c>
      <c r="X40" s="21">
        <v>0.39583333333333331</v>
      </c>
      <c r="Y40" s="70">
        <v>3</v>
      </c>
      <c r="Z40" s="91">
        <v>10</v>
      </c>
      <c r="AA40" s="95"/>
      <c r="AB40" s="93"/>
      <c r="AC40" s="130">
        <f t="shared" si="1"/>
        <v>6</v>
      </c>
    </row>
    <row r="41" spans="1:38" ht="15.75" customHeight="1">
      <c r="A41" s="40"/>
      <c r="B41" s="188"/>
      <c r="C41" s="188"/>
      <c r="D41" s="188"/>
      <c r="E41" s="191"/>
      <c r="F41" s="42"/>
      <c r="G41" s="42"/>
      <c r="H41" s="42"/>
      <c r="I41" s="42"/>
      <c r="N41" s="1">
        <v>600</v>
      </c>
      <c r="P41" s="25">
        <v>1</v>
      </c>
      <c r="Q41" s="27">
        <v>0.41666666666666669</v>
      </c>
      <c r="R41" s="70">
        <v>3</v>
      </c>
      <c r="S41" s="91" t="s">
        <v>202</v>
      </c>
      <c r="T41" s="95"/>
      <c r="U41" s="93"/>
      <c r="V41" s="130">
        <f t="shared" si="0"/>
        <v>5</v>
      </c>
      <c r="W41" s="28">
        <v>2</v>
      </c>
      <c r="X41" s="21">
        <v>0.41666666666666669</v>
      </c>
      <c r="Y41" s="70">
        <v>3</v>
      </c>
      <c r="Z41" s="91">
        <v>10</v>
      </c>
      <c r="AA41" s="95"/>
      <c r="AB41" s="93"/>
      <c r="AC41" s="130">
        <f t="shared" si="1"/>
        <v>6</v>
      </c>
    </row>
    <row r="42" spans="1:38" ht="15.75" customHeight="1">
      <c r="A42" s="40"/>
      <c r="B42" s="188"/>
      <c r="C42" s="188"/>
      <c r="D42" s="188"/>
      <c r="E42" s="191"/>
      <c r="F42" s="40"/>
      <c r="G42" s="40"/>
      <c r="H42" s="40"/>
      <c r="I42" s="40"/>
      <c r="N42" s="1">
        <v>630</v>
      </c>
      <c r="P42" s="25">
        <v>1</v>
      </c>
      <c r="Q42" s="27">
        <v>0.4375</v>
      </c>
      <c r="R42" s="70">
        <v>2</v>
      </c>
      <c r="S42" s="91" t="s">
        <v>202</v>
      </c>
      <c r="T42" s="95"/>
      <c r="U42" s="93"/>
      <c r="V42" s="130">
        <f t="shared" si="0"/>
        <v>4</v>
      </c>
      <c r="W42" s="28">
        <v>2</v>
      </c>
      <c r="X42" s="21">
        <v>0.4375</v>
      </c>
      <c r="Y42" s="70">
        <v>3</v>
      </c>
      <c r="Z42" s="91">
        <v>10</v>
      </c>
      <c r="AA42" s="95"/>
      <c r="AB42" s="93"/>
      <c r="AC42" s="130">
        <f t="shared" si="1"/>
        <v>6</v>
      </c>
    </row>
    <row r="43" spans="1:38" ht="15.75" customHeight="1">
      <c r="A43" s="40"/>
      <c r="B43" s="40"/>
      <c r="C43" s="40"/>
      <c r="D43" s="40"/>
      <c r="E43" s="40"/>
      <c r="F43" s="40"/>
      <c r="G43" s="40"/>
      <c r="H43" s="40"/>
      <c r="I43" s="40"/>
      <c r="N43" s="1">
        <v>660</v>
      </c>
      <c r="P43" s="25">
        <v>1</v>
      </c>
      <c r="Q43" s="27">
        <v>0.45833333333333298</v>
      </c>
      <c r="R43" s="70">
        <v>2</v>
      </c>
      <c r="S43" s="91" t="s">
        <v>202</v>
      </c>
      <c r="T43" s="95"/>
      <c r="U43" s="93"/>
      <c r="V43" s="130">
        <f t="shared" si="0"/>
        <v>5</v>
      </c>
      <c r="W43" s="28">
        <v>2</v>
      </c>
      <c r="X43" s="21">
        <v>0.45833333333333298</v>
      </c>
      <c r="Y43" s="70">
        <v>3</v>
      </c>
      <c r="Z43" s="91">
        <v>10</v>
      </c>
      <c r="AA43" s="95"/>
      <c r="AB43" s="93"/>
      <c r="AC43" s="130">
        <f t="shared" si="1"/>
        <v>6</v>
      </c>
    </row>
    <row r="44" spans="1:38" ht="15.75" customHeight="1">
      <c r="A44" s="40"/>
      <c r="B44" s="40"/>
      <c r="C44" s="40"/>
      <c r="D44" s="40"/>
      <c r="E44" s="40"/>
      <c r="F44" s="40"/>
      <c r="G44" s="40"/>
      <c r="H44" s="40"/>
      <c r="I44" s="40"/>
      <c r="N44" s="1">
        <v>690</v>
      </c>
      <c r="P44" s="25">
        <v>1</v>
      </c>
      <c r="Q44" s="27">
        <v>0.47916666666666702</v>
      </c>
      <c r="R44" s="70">
        <v>3</v>
      </c>
      <c r="S44" s="91" t="s">
        <v>202</v>
      </c>
      <c r="T44" s="95"/>
      <c r="U44" s="93"/>
      <c r="V44" s="130">
        <f t="shared" si="0"/>
        <v>5</v>
      </c>
      <c r="W44" s="28">
        <v>2</v>
      </c>
      <c r="X44" s="21">
        <v>0.47916666666666702</v>
      </c>
      <c r="Y44" s="70">
        <v>3</v>
      </c>
      <c r="Z44" s="91">
        <v>10</v>
      </c>
      <c r="AA44" s="95"/>
      <c r="AB44" s="93"/>
      <c r="AC44" s="130">
        <f t="shared" si="1"/>
        <v>6</v>
      </c>
    </row>
    <row r="45" spans="1:38" ht="15.75" customHeight="1">
      <c r="A45" s="40"/>
      <c r="B45" s="40"/>
      <c r="C45" s="40"/>
      <c r="D45" s="40"/>
      <c r="E45" s="40"/>
      <c r="F45" s="40"/>
      <c r="G45" s="40"/>
      <c r="H45" s="40"/>
      <c r="I45" s="40"/>
      <c r="N45" s="1">
        <v>720</v>
      </c>
      <c r="P45" s="25">
        <v>1</v>
      </c>
      <c r="Q45" s="27">
        <v>0.5</v>
      </c>
      <c r="R45" s="70">
        <v>2</v>
      </c>
      <c r="S45" s="91" t="s">
        <v>202</v>
      </c>
      <c r="T45" s="95"/>
      <c r="U45" s="93"/>
      <c r="V45" s="130">
        <f t="shared" si="0"/>
        <v>4</v>
      </c>
      <c r="W45" s="28">
        <v>2</v>
      </c>
      <c r="X45" s="21">
        <v>0.5</v>
      </c>
      <c r="Y45" s="70">
        <v>3</v>
      </c>
      <c r="Z45" s="91">
        <v>10</v>
      </c>
      <c r="AA45" s="95"/>
      <c r="AB45" s="93"/>
      <c r="AC45" s="130">
        <f t="shared" si="1"/>
        <v>6</v>
      </c>
    </row>
    <row r="46" spans="1:38" ht="15.75" customHeight="1">
      <c r="A46" s="40"/>
      <c r="B46" s="40"/>
      <c r="C46" s="40"/>
      <c r="D46" s="40"/>
      <c r="E46" s="40"/>
      <c r="F46" s="40"/>
      <c r="G46" s="40"/>
      <c r="H46" s="40"/>
      <c r="I46" s="40"/>
      <c r="N46" s="1">
        <v>750</v>
      </c>
      <c r="P46" s="25">
        <v>1</v>
      </c>
      <c r="Q46" s="27">
        <v>0.52083333333333337</v>
      </c>
      <c r="R46" s="70">
        <v>2</v>
      </c>
      <c r="S46" s="91" t="s">
        <v>202</v>
      </c>
      <c r="T46" s="95"/>
      <c r="U46" s="93"/>
      <c r="V46" s="130">
        <f t="shared" si="0"/>
        <v>5</v>
      </c>
      <c r="W46" s="28">
        <v>2</v>
      </c>
      <c r="X46" s="21">
        <v>0.52083333333333337</v>
      </c>
      <c r="Y46" s="70">
        <v>3</v>
      </c>
      <c r="Z46" s="91">
        <v>10</v>
      </c>
      <c r="AA46" s="95"/>
      <c r="AB46" s="93"/>
      <c r="AC46" s="130">
        <f t="shared" si="1"/>
        <v>6</v>
      </c>
    </row>
    <row r="47" spans="1:38" ht="15.75" customHeight="1">
      <c r="A47" s="40"/>
      <c r="B47" s="40"/>
      <c r="C47" s="40"/>
      <c r="D47" s="40"/>
      <c r="E47" s="40"/>
      <c r="F47" s="40"/>
      <c r="G47" s="40"/>
      <c r="H47" s="40"/>
      <c r="I47" s="40"/>
      <c r="N47" s="1">
        <v>780</v>
      </c>
      <c r="P47" s="25">
        <v>1</v>
      </c>
      <c r="Q47" s="27">
        <v>0.54166666666666663</v>
      </c>
      <c r="R47" s="70">
        <v>3</v>
      </c>
      <c r="S47" s="91" t="s">
        <v>202</v>
      </c>
      <c r="T47" s="95"/>
      <c r="U47" s="93"/>
      <c r="V47" s="130">
        <f t="shared" si="0"/>
        <v>5</v>
      </c>
      <c r="W47" s="28">
        <v>2</v>
      </c>
      <c r="X47" s="21">
        <v>0.54166666666666663</v>
      </c>
      <c r="Y47" s="70">
        <v>3</v>
      </c>
      <c r="Z47" s="91">
        <v>10</v>
      </c>
      <c r="AA47" s="95"/>
      <c r="AB47" s="93"/>
      <c r="AC47" s="130">
        <f t="shared" si="1"/>
        <v>6</v>
      </c>
    </row>
    <row r="48" spans="1:38" ht="15.75" customHeight="1">
      <c r="A48" s="40"/>
      <c r="B48" s="40"/>
      <c r="C48" s="40"/>
      <c r="D48" s="40"/>
      <c r="E48" s="40"/>
      <c r="F48" s="40"/>
      <c r="G48" s="40"/>
      <c r="H48" s="40"/>
      <c r="I48" s="40"/>
      <c r="N48" s="1">
        <v>810</v>
      </c>
      <c r="P48" s="25">
        <v>1</v>
      </c>
      <c r="Q48" s="27">
        <v>0.5625</v>
      </c>
      <c r="R48" s="70">
        <v>2</v>
      </c>
      <c r="S48" s="91" t="s">
        <v>202</v>
      </c>
      <c r="T48" s="95"/>
      <c r="U48" s="93"/>
      <c r="V48" s="130">
        <f t="shared" si="0"/>
        <v>4</v>
      </c>
      <c r="W48" s="28">
        <v>2</v>
      </c>
      <c r="X48" s="21">
        <v>0.5625</v>
      </c>
      <c r="Y48" s="70">
        <v>3</v>
      </c>
      <c r="Z48" s="91">
        <v>10</v>
      </c>
      <c r="AA48" s="95"/>
      <c r="AB48" s="93"/>
      <c r="AC48" s="130">
        <f t="shared" si="1"/>
        <v>6</v>
      </c>
    </row>
    <row r="49" spans="1:34" ht="15.75" customHeight="1">
      <c r="A49" s="40"/>
      <c r="B49" s="40"/>
      <c r="C49" s="40"/>
      <c r="D49" s="40"/>
      <c r="E49" s="40"/>
      <c r="F49" s="40"/>
      <c r="G49" s="40"/>
      <c r="H49" s="40"/>
      <c r="I49" s="40"/>
      <c r="N49" s="1">
        <v>840</v>
      </c>
      <c r="P49" s="25">
        <v>1</v>
      </c>
      <c r="Q49" s="27">
        <v>0.58333333333333337</v>
      </c>
      <c r="R49" s="70">
        <v>2</v>
      </c>
      <c r="S49" s="91" t="s">
        <v>202</v>
      </c>
      <c r="T49" s="95"/>
      <c r="U49" s="93"/>
      <c r="V49" s="130">
        <f t="shared" si="0"/>
        <v>5</v>
      </c>
      <c r="W49" s="28">
        <v>2</v>
      </c>
      <c r="X49" s="21">
        <v>0.58333333333333337</v>
      </c>
      <c r="Y49" s="70">
        <v>3</v>
      </c>
      <c r="Z49" s="91">
        <v>10</v>
      </c>
      <c r="AA49" s="95"/>
      <c r="AB49" s="93"/>
      <c r="AC49" s="130">
        <f t="shared" si="1"/>
        <v>6</v>
      </c>
      <c r="AH49" s="1"/>
    </row>
    <row r="50" spans="1:34" ht="15.75" customHeight="1">
      <c r="A50" s="40"/>
      <c r="B50" s="40"/>
      <c r="C50" s="40"/>
      <c r="D50" s="40"/>
      <c r="E50" s="40"/>
      <c r="F50" s="40"/>
      <c r="G50" s="40"/>
      <c r="H50" s="40"/>
      <c r="I50" s="40"/>
      <c r="N50" s="1">
        <v>870</v>
      </c>
      <c r="P50" s="25">
        <v>1</v>
      </c>
      <c r="Q50" s="27">
        <v>0.60416666666666663</v>
      </c>
      <c r="R50" s="70">
        <v>3</v>
      </c>
      <c r="S50" s="91" t="s">
        <v>202</v>
      </c>
      <c r="T50" s="95"/>
      <c r="U50" s="93"/>
      <c r="V50" s="130">
        <f t="shared" si="0"/>
        <v>5</v>
      </c>
      <c r="W50" s="28">
        <v>2</v>
      </c>
      <c r="X50" s="21">
        <v>0.60416666666666663</v>
      </c>
      <c r="Y50" s="70">
        <v>3</v>
      </c>
      <c r="Z50" s="91">
        <v>10</v>
      </c>
      <c r="AA50" s="95"/>
      <c r="AB50" s="93"/>
      <c r="AC50" s="130">
        <f t="shared" si="1"/>
        <v>6</v>
      </c>
      <c r="AH50" s="1"/>
    </row>
    <row r="51" spans="1:34" ht="15.75" customHeight="1">
      <c r="A51" s="40"/>
      <c r="B51" s="40"/>
      <c r="C51" s="40"/>
      <c r="D51" s="40"/>
      <c r="E51" s="40"/>
      <c r="F51" s="40"/>
      <c r="G51" s="40"/>
      <c r="H51" s="40"/>
      <c r="I51" s="40"/>
      <c r="N51" s="1">
        <v>900</v>
      </c>
      <c r="P51" s="25">
        <v>1</v>
      </c>
      <c r="Q51" s="27">
        <v>0.625</v>
      </c>
      <c r="R51" s="70">
        <v>2</v>
      </c>
      <c r="S51" s="91" t="s">
        <v>202</v>
      </c>
      <c r="T51" s="95"/>
      <c r="U51" s="93"/>
      <c r="V51" s="130">
        <f t="shared" si="0"/>
        <v>4</v>
      </c>
      <c r="W51" s="28">
        <v>2</v>
      </c>
      <c r="X51" s="21">
        <v>0.625</v>
      </c>
      <c r="Y51" s="70">
        <v>3</v>
      </c>
      <c r="Z51" s="91">
        <v>10</v>
      </c>
      <c r="AA51" s="95"/>
      <c r="AB51" s="93"/>
      <c r="AC51" s="130">
        <f t="shared" si="1"/>
        <v>6</v>
      </c>
      <c r="AH51" s="1"/>
    </row>
    <row r="52" spans="1:34" ht="15.75" customHeight="1">
      <c r="A52" s="40"/>
      <c r="B52" s="40"/>
      <c r="C52" s="40"/>
      <c r="D52" s="40"/>
      <c r="E52" s="40"/>
      <c r="F52" s="40"/>
      <c r="G52" s="40"/>
      <c r="H52" s="40"/>
      <c r="I52" s="40"/>
      <c r="N52" s="1">
        <v>930</v>
      </c>
      <c r="P52" s="25">
        <v>1</v>
      </c>
      <c r="Q52" s="27">
        <v>0.64583333333333337</v>
      </c>
      <c r="R52" s="70">
        <v>2</v>
      </c>
      <c r="S52" s="91" t="s">
        <v>202</v>
      </c>
      <c r="T52" s="95"/>
      <c r="U52" s="93"/>
      <c r="V52" s="130">
        <f t="shared" si="0"/>
        <v>5</v>
      </c>
      <c r="W52" s="28">
        <v>2</v>
      </c>
      <c r="X52" s="21">
        <v>0.64583333333333337</v>
      </c>
      <c r="Y52" s="70">
        <v>3</v>
      </c>
      <c r="Z52" s="91">
        <v>10</v>
      </c>
      <c r="AA52" s="95"/>
      <c r="AB52" s="93"/>
      <c r="AC52" s="130">
        <f t="shared" si="1"/>
        <v>5</v>
      </c>
      <c r="AH52" s="1"/>
    </row>
    <row r="53" spans="1:34" ht="15.75" customHeight="1">
      <c r="A53" s="40"/>
      <c r="B53" s="40"/>
      <c r="C53" s="40"/>
      <c r="D53" s="40"/>
      <c r="E53" s="40"/>
      <c r="F53" s="40"/>
      <c r="G53" s="40"/>
      <c r="H53" s="40"/>
      <c r="I53" s="40"/>
      <c r="N53" s="1">
        <v>960</v>
      </c>
      <c r="P53" s="25">
        <v>1</v>
      </c>
      <c r="Q53" s="27">
        <v>0.66666666666666663</v>
      </c>
      <c r="R53" s="70">
        <v>3</v>
      </c>
      <c r="S53" s="91" t="s">
        <v>202</v>
      </c>
      <c r="T53" s="95"/>
      <c r="U53" s="93"/>
      <c r="V53" s="130">
        <f t="shared" si="0"/>
        <v>5</v>
      </c>
      <c r="W53" s="28">
        <v>2</v>
      </c>
      <c r="X53" s="21">
        <v>0.66666666666666663</v>
      </c>
      <c r="Y53" s="70">
        <v>2</v>
      </c>
      <c r="Z53" s="91" t="s">
        <v>199</v>
      </c>
      <c r="AA53" s="95"/>
      <c r="AB53" s="93"/>
      <c r="AC53" s="130">
        <f t="shared" si="1"/>
        <v>5</v>
      </c>
      <c r="AH53" s="1"/>
    </row>
    <row r="54" spans="1:34" ht="15.75" customHeight="1">
      <c r="A54" s="40"/>
      <c r="B54" s="40"/>
      <c r="C54" s="40"/>
      <c r="D54" s="40"/>
      <c r="E54" s="40"/>
      <c r="F54" s="40"/>
      <c r="G54" s="40"/>
      <c r="H54" s="40"/>
      <c r="I54" s="40"/>
      <c r="N54" s="1">
        <v>990</v>
      </c>
      <c r="P54" s="25">
        <v>1</v>
      </c>
      <c r="Q54" s="27">
        <v>0.6875</v>
      </c>
      <c r="R54" s="70">
        <v>2</v>
      </c>
      <c r="S54" s="91" t="s">
        <v>202</v>
      </c>
      <c r="T54" s="95"/>
      <c r="U54" s="93"/>
      <c r="V54" s="130">
        <f t="shared" si="0"/>
        <v>4</v>
      </c>
      <c r="W54" s="28">
        <v>2</v>
      </c>
      <c r="X54" s="21">
        <v>0.6875</v>
      </c>
      <c r="Y54" s="70">
        <v>3</v>
      </c>
      <c r="Z54" s="91" t="s">
        <v>199</v>
      </c>
      <c r="AA54" s="95"/>
      <c r="AB54" s="93"/>
      <c r="AC54" s="130">
        <f t="shared" si="1"/>
        <v>5</v>
      </c>
      <c r="AH54" s="1"/>
    </row>
    <row r="55" spans="1:34" ht="15.75" customHeight="1">
      <c r="A55" s="40"/>
      <c r="B55" s="40"/>
      <c r="C55" s="40"/>
      <c r="D55" s="40"/>
      <c r="E55" s="40"/>
      <c r="F55" s="40"/>
      <c r="G55" s="40"/>
      <c r="H55" s="40"/>
      <c r="I55" s="40"/>
      <c r="N55" s="1">
        <v>1020</v>
      </c>
      <c r="P55" s="25">
        <v>1</v>
      </c>
      <c r="Q55" s="27">
        <v>0.70833333333333337</v>
      </c>
      <c r="R55" s="70">
        <v>2</v>
      </c>
      <c r="S55" s="91" t="s">
        <v>202</v>
      </c>
      <c r="T55" s="95"/>
      <c r="U55" s="93"/>
      <c r="V55" s="130">
        <f t="shared" si="0"/>
        <v>5</v>
      </c>
      <c r="W55" s="28">
        <v>2</v>
      </c>
      <c r="X55" s="21">
        <v>0.70833333333333337</v>
      </c>
      <c r="Y55" s="70">
        <v>2</v>
      </c>
      <c r="Z55" s="91" t="s">
        <v>199</v>
      </c>
      <c r="AA55" s="95"/>
      <c r="AB55" s="93"/>
      <c r="AC55" s="130">
        <f t="shared" si="1"/>
        <v>5</v>
      </c>
      <c r="AH55" s="1"/>
    </row>
    <row r="56" spans="1:34" ht="15.75" customHeight="1">
      <c r="A56" s="40"/>
      <c r="B56" s="40"/>
      <c r="C56" s="40"/>
      <c r="D56" s="40"/>
      <c r="E56" s="40"/>
      <c r="F56" s="40"/>
      <c r="G56" s="40"/>
      <c r="H56" s="40"/>
      <c r="I56" s="40"/>
      <c r="N56" s="1">
        <v>1050</v>
      </c>
      <c r="P56" s="25">
        <v>1</v>
      </c>
      <c r="Q56" s="27">
        <v>0.72916666666666663</v>
      </c>
      <c r="R56" s="70">
        <v>3</v>
      </c>
      <c r="S56" s="91" t="s">
        <v>202</v>
      </c>
      <c r="T56" s="95"/>
      <c r="U56" s="93"/>
      <c r="V56" s="130">
        <f t="shared" si="0"/>
        <v>5</v>
      </c>
      <c r="W56" s="28">
        <v>2</v>
      </c>
      <c r="X56" s="21">
        <v>0.72916666666666663</v>
      </c>
      <c r="Y56" s="70">
        <v>3</v>
      </c>
      <c r="Z56" s="91" t="s">
        <v>199</v>
      </c>
      <c r="AA56" s="95"/>
      <c r="AB56" s="93"/>
      <c r="AC56" s="130">
        <f t="shared" si="1"/>
        <v>6</v>
      </c>
      <c r="AH56" s="1"/>
    </row>
    <row r="57" spans="1:34" ht="15.75" customHeight="1">
      <c r="A57" s="40"/>
      <c r="B57" s="40"/>
      <c r="C57" s="40"/>
      <c r="D57" s="40"/>
      <c r="E57" s="40"/>
      <c r="F57" s="40"/>
      <c r="G57" s="40"/>
      <c r="H57" s="40"/>
      <c r="I57" s="40"/>
      <c r="N57" s="1">
        <v>1080</v>
      </c>
      <c r="P57" s="25">
        <v>1</v>
      </c>
      <c r="Q57" s="27">
        <v>0.75</v>
      </c>
      <c r="R57" s="70">
        <v>2</v>
      </c>
      <c r="S57" s="91" t="s">
        <v>202</v>
      </c>
      <c r="T57" s="95"/>
      <c r="U57" s="93"/>
      <c r="V57" s="130">
        <f t="shared" si="0"/>
        <v>4</v>
      </c>
      <c r="W57" s="28">
        <v>2</v>
      </c>
      <c r="X57" s="21">
        <v>0.75</v>
      </c>
      <c r="Y57" s="70">
        <v>3</v>
      </c>
      <c r="Z57" s="91">
        <v>10</v>
      </c>
      <c r="AA57" s="95"/>
      <c r="AB57" s="93"/>
      <c r="AC57" s="130">
        <f t="shared" si="1"/>
        <v>6</v>
      </c>
      <c r="AH57" s="1"/>
    </row>
    <row r="58" spans="1:34" ht="15.75" customHeight="1">
      <c r="A58" s="40"/>
      <c r="B58" s="40"/>
      <c r="C58" s="40"/>
      <c r="D58" s="40"/>
      <c r="E58" s="40"/>
      <c r="F58" s="40"/>
      <c r="G58" s="40"/>
      <c r="H58" s="40"/>
      <c r="I58" s="40"/>
      <c r="N58" s="1">
        <v>1110</v>
      </c>
      <c r="P58" s="25">
        <v>1</v>
      </c>
      <c r="Q58" s="27">
        <v>0.77083333333333337</v>
      </c>
      <c r="R58" s="70">
        <v>2</v>
      </c>
      <c r="S58" s="91" t="s">
        <v>202</v>
      </c>
      <c r="T58" s="95"/>
      <c r="U58" s="93"/>
      <c r="V58" s="130">
        <f t="shared" si="0"/>
        <v>5</v>
      </c>
      <c r="W58" s="28">
        <v>2</v>
      </c>
      <c r="X58" s="21">
        <v>0.77083333333333337</v>
      </c>
      <c r="Y58" s="70">
        <v>3</v>
      </c>
      <c r="Z58" s="91">
        <v>10</v>
      </c>
      <c r="AA58" s="95"/>
      <c r="AB58" s="93"/>
      <c r="AC58" s="130">
        <f t="shared" si="1"/>
        <v>6</v>
      </c>
      <c r="AH58" s="1"/>
    </row>
    <row r="59" spans="1:34" ht="15.75" customHeight="1">
      <c r="A59" s="40"/>
      <c r="B59" s="40"/>
      <c r="C59" s="40"/>
      <c r="D59" s="40"/>
      <c r="E59" s="40"/>
      <c r="F59" s="40"/>
      <c r="G59" s="40"/>
      <c r="H59" s="40"/>
      <c r="I59" s="40"/>
      <c r="N59" s="1">
        <v>1140</v>
      </c>
      <c r="P59" s="25">
        <v>1</v>
      </c>
      <c r="Q59" s="27">
        <v>0.79166666666666663</v>
      </c>
      <c r="R59" s="70">
        <v>3</v>
      </c>
      <c r="S59" s="91" t="s">
        <v>202</v>
      </c>
      <c r="T59" s="95"/>
      <c r="U59" s="93"/>
      <c r="V59" s="130">
        <f t="shared" si="0"/>
        <v>5</v>
      </c>
      <c r="W59" s="28">
        <v>2</v>
      </c>
      <c r="X59" s="21">
        <v>0.79166666666666663</v>
      </c>
      <c r="Y59" s="70">
        <v>3</v>
      </c>
      <c r="Z59" s="91">
        <v>10</v>
      </c>
      <c r="AA59" s="95"/>
      <c r="AB59" s="93"/>
      <c r="AC59" s="130">
        <f t="shared" si="1"/>
        <v>6</v>
      </c>
      <c r="AH59" s="1"/>
    </row>
    <row r="60" spans="1:34" ht="15.75" customHeight="1">
      <c r="A60" s="40"/>
      <c r="B60" s="40"/>
      <c r="C60" s="40"/>
      <c r="D60" s="40"/>
      <c r="E60" s="41"/>
      <c r="F60" s="41"/>
      <c r="G60" s="41"/>
      <c r="H60" s="41"/>
      <c r="I60" s="41"/>
      <c r="N60" s="1">
        <v>1170</v>
      </c>
      <c r="P60" s="25">
        <v>1</v>
      </c>
      <c r="Q60" s="27">
        <v>0.8125</v>
      </c>
      <c r="R60" s="70">
        <v>2</v>
      </c>
      <c r="S60" s="91" t="s">
        <v>202</v>
      </c>
      <c r="T60" s="95"/>
      <c r="U60" s="93"/>
      <c r="V60" s="130">
        <f t="shared" si="0"/>
        <v>4</v>
      </c>
      <c r="W60" s="28">
        <v>2</v>
      </c>
      <c r="X60" s="21">
        <v>0.8125</v>
      </c>
      <c r="Y60" s="70">
        <v>3</v>
      </c>
      <c r="Z60" s="91">
        <v>10</v>
      </c>
      <c r="AA60" s="95"/>
      <c r="AB60" s="93"/>
      <c r="AC60" s="130">
        <f t="shared" si="1"/>
        <v>6</v>
      </c>
      <c r="AH60" s="1"/>
    </row>
    <row r="61" spans="1:34" ht="15.75" customHeight="1">
      <c r="A61" s="40"/>
      <c r="B61" s="40"/>
      <c r="C61" s="40"/>
      <c r="D61" s="40"/>
      <c r="E61" s="40"/>
      <c r="F61" s="40"/>
      <c r="G61" s="40"/>
      <c r="H61" s="40"/>
      <c r="I61" s="40"/>
      <c r="N61" s="1">
        <v>1200</v>
      </c>
      <c r="P61" s="25">
        <v>1</v>
      </c>
      <c r="Q61" s="27">
        <v>0.83333333333333337</v>
      </c>
      <c r="R61" s="70">
        <v>2</v>
      </c>
      <c r="S61" s="91" t="s">
        <v>202</v>
      </c>
      <c r="T61" s="95"/>
      <c r="U61" s="93"/>
      <c r="V61" s="130">
        <f t="shared" si="0"/>
        <v>5</v>
      </c>
      <c r="W61" s="28">
        <v>2</v>
      </c>
      <c r="X61" s="21">
        <v>0.83333333333333337</v>
      </c>
      <c r="Y61" s="70">
        <v>3</v>
      </c>
      <c r="Z61" s="91">
        <v>10</v>
      </c>
      <c r="AA61" s="95"/>
      <c r="AB61" s="93"/>
      <c r="AC61" s="130">
        <f t="shared" si="1"/>
        <v>6</v>
      </c>
      <c r="AH61" s="1"/>
    </row>
    <row r="62" spans="1:34" ht="15.75" customHeight="1">
      <c r="A62" s="40"/>
      <c r="B62" s="40"/>
      <c r="C62" s="40"/>
      <c r="D62" s="42"/>
      <c r="E62" s="42"/>
      <c r="F62" s="42"/>
      <c r="G62" s="42"/>
      <c r="H62" s="42"/>
      <c r="I62" s="42"/>
      <c r="N62" s="1">
        <v>1230</v>
      </c>
      <c r="P62" s="25">
        <v>1</v>
      </c>
      <c r="Q62" s="27">
        <v>0.85416666666666663</v>
      </c>
      <c r="R62" s="70">
        <v>3</v>
      </c>
      <c r="S62" s="91" t="s">
        <v>202</v>
      </c>
      <c r="T62" s="95"/>
      <c r="U62" s="93"/>
      <c r="V62" s="130">
        <f t="shared" si="0"/>
        <v>5</v>
      </c>
      <c r="W62" s="28">
        <v>2</v>
      </c>
      <c r="X62" s="21">
        <v>0.85416666666666663</v>
      </c>
      <c r="Y62" s="70">
        <v>3</v>
      </c>
      <c r="Z62" s="91">
        <v>10</v>
      </c>
      <c r="AA62" s="95"/>
      <c r="AB62" s="93"/>
      <c r="AC62" s="130">
        <f t="shared" si="1"/>
        <v>6</v>
      </c>
      <c r="AH62" s="1"/>
    </row>
    <row r="63" spans="1:34" ht="15.75" customHeight="1">
      <c r="A63" s="40"/>
      <c r="B63" s="40"/>
      <c r="C63" s="40"/>
      <c r="D63" s="41"/>
      <c r="E63" s="41"/>
      <c r="F63" s="41"/>
      <c r="G63" s="41"/>
      <c r="H63" s="41"/>
      <c r="I63" s="41"/>
      <c r="N63" s="1">
        <v>1260</v>
      </c>
      <c r="P63" s="25">
        <v>1</v>
      </c>
      <c r="Q63" s="27">
        <v>0.875</v>
      </c>
      <c r="R63" s="70">
        <v>2</v>
      </c>
      <c r="S63" s="91" t="s">
        <v>202</v>
      </c>
      <c r="T63" s="95"/>
      <c r="U63" s="93"/>
      <c r="V63" s="130">
        <f t="shared" si="0"/>
        <v>4</v>
      </c>
      <c r="W63" s="28">
        <v>2</v>
      </c>
      <c r="X63" s="21">
        <v>0.875</v>
      </c>
      <c r="Y63" s="70">
        <v>3</v>
      </c>
      <c r="Z63" s="91">
        <v>10</v>
      </c>
      <c r="AA63" s="95"/>
      <c r="AB63" s="93"/>
      <c r="AC63" s="130">
        <f t="shared" si="1"/>
        <v>6</v>
      </c>
      <c r="AH63" s="1"/>
    </row>
    <row r="64" spans="1:34" ht="15.75" customHeight="1">
      <c r="A64" s="40"/>
      <c r="B64" s="40"/>
      <c r="C64" s="40"/>
      <c r="D64" s="41"/>
      <c r="E64" s="41"/>
      <c r="F64" s="41"/>
      <c r="G64" s="41"/>
      <c r="H64" s="41"/>
      <c r="I64" s="41"/>
      <c r="N64" s="1">
        <v>1290</v>
      </c>
      <c r="P64" s="25">
        <v>1</v>
      </c>
      <c r="Q64" s="27">
        <v>0.89583333333333304</v>
      </c>
      <c r="R64" s="70">
        <v>2</v>
      </c>
      <c r="S64" s="91" t="s">
        <v>202</v>
      </c>
      <c r="T64" s="95"/>
      <c r="U64" s="93"/>
      <c r="V64" s="130">
        <f t="shared" si="0"/>
        <v>5</v>
      </c>
      <c r="W64" s="28">
        <v>2</v>
      </c>
      <c r="X64" s="21">
        <v>0.89583333333333304</v>
      </c>
      <c r="Y64" s="70">
        <v>3</v>
      </c>
      <c r="Z64" s="91">
        <v>10</v>
      </c>
      <c r="AA64" s="95"/>
      <c r="AB64" s="93"/>
      <c r="AC64" s="130">
        <f t="shared" si="1"/>
        <v>6</v>
      </c>
      <c r="AH64" s="1"/>
    </row>
    <row r="65" spans="1:34" ht="15.75" customHeight="1">
      <c r="A65" s="40"/>
      <c r="B65" s="40"/>
      <c r="C65" s="40"/>
      <c r="D65" s="40"/>
      <c r="E65" s="40"/>
      <c r="F65" s="40"/>
      <c r="G65" s="40"/>
      <c r="H65" s="40"/>
      <c r="I65" s="40"/>
      <c r="N65" s="1">
        <v>1320</v>
      </c>
      <c r="P65" s="25">
        <v>1</v>
      </c>
      <c r="Q65" s="27">
        <v>0.91666666666666663</v>
      </c>
      <c r="R65" s="70">
        <v>3</v>
      </c>
      <c r="S65" s="91" t="s">
        <v>202</v>
      </c>
      <c r="T65" s="95"/>
      <c r="U65" s="93"/>
      <c r="V65" s="130">
        <f t="shared" si="0"/>
        <v>5</v>
      </c>
      <c r="W65" s="28">
        <v>2</v>
      </c>
      <c r="X65" s="21">
        <v>0.91666666666666663</v>
      </c>
      <c r="Y65" s="70">
        <v>3</v>
      </c>
      <c r="Z65" s="91">
        <v>10</v>
      </c>
      <c r="AA65" s="95"/>
      <c r="AB65" s="93"/>
      <c r="AC65" s="130">
        <f t="shared" si="1"/>
        <v>6</v>
      </c>
      <c r="AH65" s="1"/>
    </row>
    <row r="66" spans="1:34" ht="15.75" customHeight="1">
      <c r="A66" s="40"/>
      <c r="B66" s="40"/>
      <c r="C66" s="40"/>
      <c r="D66" s="40"/>
      <c r="E66" s="40"/>
      <c r="F66" s="40"/>
      <c r="G66" s="40"/>
      <c r="H66" s="40"/>
      <c r="I66" s="40"/>
      <c r="N66" s="1">
        <v>1350</v>
      </c>
      <c r="P66" s="25">
        <v>1</v>
      </c>
      <c r="Q66" s="27">
        <v>0.9375</v>
      </c>
      <c r="R66" s="70">
        <v>2</v>
      </c>
      <c r="S66" s="91" t="s">
        <v>202</v>
      </c>
      <c r="T66" s="95"/>
      <c r="U66" s="93"/>
      <c r="V66" s="130">
        <f t="shared" si="0"/>
        <v>2</v>
      </c>
      <c r="W66" s="28">
        <v>2</v>
      </c>
      <c r="X66" s="21">
        <v>0.9375</v>
      </c>
      <c r="Y66" s="70">
        <v>3</v>
      </c>
      <c r="Z66" s="91">
        <v>10</v>
      </c>
      <c r="AA66" s="95"/>
      <c r="AB66" s="93"/>
      <c r="AC66" s="130">
        <f t="shared" si="1"/>
        <v>3</v>
      </c>
      <c r="AH66" s="1"/>
    </row>
    <row r="67" spans="1:34" ht="15.75" customHeight="1">
      <c r="A67" s="40"/>
      <c r="B67" s="40"/>
      <c r="C67" s="40"/>
      <c r="D67" s="40"/>
      <c r="E67" s="40"/>
      <c r="F67" s="40"/>
      <c r="G67" s="40"/>
      <c r="H67" s="40"/>
      <c r="I67" s="40"/>
      <c r="N67" s="1">
        <v>1380</v>
      </c>
      <c r="P67" s="25">
        <v>1</v>
      </c>
      <c r="Q67" s="27">
        <v>0.95833333333333337</v>
      </c>
      <c r="R67" s="70">
        <v>0</v>
      </c>
      <c r="S67" s="91" t="s">
        <v>194</v>
      </c>
      <c r="T67" s="95"/>
      <c r="U67" s="93"/>
      <c r="V67" s="130">
        <f t="shared" si="0"/>
        <v>0</v>
      </c>
      <c r="W67" s="28">
        <v>2</v>
      </c>
      <c r="X67" s="21">
        <v>0.95833333333333337</v>
      </c>
      <c r="Y67" s="70">
        <v>0</v>
      </c>
      <c r="Z67" s="91" t="s">
        <v>194</v>
      </c>
      <c r="AA67" s="95"/>
      <c r="AB67" s="93"/>
      <c r="AC67" s="130">
        <f t="shared" si="1"/>
        <v>0</v>
      </c>
      <c r="AH67" s="1"/>
    </row>
    <row r="68" spans="1:34" ht="15.75" customHeight="1">
      <c r="A68" s="40"/>
      <c r="B68" s="40"/>
      <c r="C68" s="40"/>
      <c r="D68" s="40"/>
      <c r="E68" s="40"/>
      <c r="F68" s="40"/>
      <c r="G68" s="40"/>
      <c r="H68" s="40"/>
      <c r="I68" s="40"/>
      <c r="N68" s="1">
        <v>1410</v>
      </c>
      <c r="P68" s="25">
        <v>1</v>
      </c>
      <c r="Q68" s="27">
        <v>0.97916666666666663</v>
      </c>
      <c r="R68" s="70">
        <v>0</v>
      </c>
      <c r="S68" s="91" t="s">
        <v>194</v>
      </c>
      <c r="T68" s="95"/>
      <c r="U68" s="93"/>
      <c r="V68" s="130">
        <f t="shared" si="0"/>
        <v>0</v>
      </c>
      <c r="W68" s="28">
        <v>2</v>
      </c>
      <c r="X68" s="21">
        <v>0.97916666666666663</v>
      </c>
      <c r="Y68" s="70">
        <v>0</v>
      </c>
      <c r="Z68" s="91" t="s">
        <v>194</v>
      </c>
      <c r="AA68" s="95"/>
      <c r="AB68" s="93"/>
      <c r="AC68" s="130">
        <f t="shared" si="1"/>
        <v>0</v>
      </c>
      <c r="AH68" s="1"/>
    </row>
    <row r="69" spans="1:34" ht="15.75" customHeight="1">
      <c r="A69" s="40"/>
      <c r="B69" s="40"/>
      <c r="C69" s="40"/>
      <c r="D69" s="40"/>
      <c r="E69" s="40"/>
      <c r="F69" s="40"/>
      <c r="G69" s="40"/>
      <c r="H69" s="40"/>
      <c r="I69" s="40"/>
      <c r="N69" s="1">
        <v>0</v>
      </c>
      <c r="P69" s="25">
        <v>1</v>
      </c>
      <c r="Q69" s="27">
        <v>0</v>
      </c>
      <c r="R69" s="70">
        <v>0</v>
      </c>
      <c r="S69" s="91" t="s">
        <v>194</v>
      </c>
      <c r="T69" s="95"/>
      <c r="U69" s="93"/>
      <c r="V69" s="130">
        <f t="shared" si="0"/>
        <v>0</v>
      </c>
      <c r="W69" s="28">
        <v>2</v>
      </c>
      <c r="X69" s="21">
        <v>0</v>
      </c>
      <c r="Y69" s="70">
        <v>0</v>
      </c>
      <c r="Z69" s="91" t="s">
        <v>194</v>
      </c>
      <c r="AA69" s="95"/>
      <c r="AB69" s="93"/>
      <c r="AC69" s="130">
        <f t="shared" si="1"/>
        <v>0</v>
      </c>
      <c r="AH69" s="1"/>
    </row>
    <row r="70" spans="1:34" ht="15.75" customHeight="1">
      <c r="D70" s="17"/>
      <c r="E70" s="17"/>
      <c r="F70" s="17"/>
      <c r="G70" s="17"/>
      <c r="H70" s="17"/>
      <c r="I70" s="17"/>
      <c r="N70" s="1">
        <v>30</v>
      </c>
      <c r="P70" s="25">
        <v>1</v>
      </c>
      <c r="Q70" s="27">
        <v>2.0833333333333332E-2</v>
      </c>
      <c r="R70" s="70">
        <v>0</v>
      </c>
      <c r="S70" s="91" t="s">
        <v>194</v>
      </c>
      <c r="T70" s="95"/>
      <c r="U70" s="93"/>
      <c r="V70" s="130">
        <f t="shared" si="0"/>
        <v>0</v>
      </c>
      <c r="W70" s="28">
        <v>2</v>
      </c>
      <c r="X70" s="21">
        <v>2.0833333333333332E-2</v>
      </c>
      <c r="Y70" s="70">
        <v>0</v>
      </c>
      <c r="Z70" s="91" t="s">
        <v>194</v>
      </c>
      <c r="AA70" s="95"/>
      <c r="AB70" s="93"/>
      <c r="AC70" s="130">
        <f t="shared" si="1"/>
        <v>0</v>
      </c>
      <c r="AH70" s="1"/>
    </row>
    <row r="71" spans="1:34" ht="15.75" customHeight="1">
      <c r="D71" s="17"/>
      <c r="E71" s="17"/>
      <c r="F71" s="17"/>
      <c r="G71" s="17"/>
      <c r="H71" s="17"/>
      <c r="I71" s="17"/>
      <c r="N71" s="1">
        <v>60</v>
      </c>
      <c r="P71" s="25">
        <v>1</v>
      </c>
      <c r="Q71" s="27">
        <v>4.1666666666666699E-2</v>
      </c>
      <c r="R71" s="70">
        <v>0</v>
      </c>
      <c r="S71" s="91" t="s">
        <v>194</v>
      </c>
      <c r="T71" s="95"/>
      <c r="U71" s="93"/>
      <c r="V71" s="130">
        <f t="shared" si="0"/>
        <v>0</v>
      </c>
      <c r="W71" s="28">
        <v>2</v>
      </c>
      <c r="X71" s="21">
        <v>4.1666666666666699E-2</v>
      </c>
      <c r="Y71" s="70">
        <v>0</v>
      </c>
      <c r="Z71" s="91" t="s">
        <v>194</v>
      </c>
      <c r="AA71" s="95"/>
      <c r="AB71" s="93"/>
      <c r="AC71" s="130">
        <f t="shared" si="1"/>
        <v>0</v>
      </c>
      <c r="AH71" s="1"/>
    </row>
    <row r="72" spans="1:34" ht="15.75" customHeight="1">
      <c r="N72" s="1">
        <v>90</v>
      </c>
      <c r="P72" s="25">
        <v>1</v>
      </c>
      <c r="Q72" s="27">
        <v>6.25E-2</v>
      </c>
      <c r="R72" s="70">
        <v>0</v>
      </c>
      <c r="S72" s="91" t="s">
        <v>194</v>
      </c>
      <c r="T72" s="95"/>
      <c r="U72" s="93"/>
      <c r="V72" s="130">
        <f t="shared" si="0"/>
        <v>0</v>
      </c>
      <c r="W72" s="28">
        <v>2</v>
      </c>
      <c r="X72" s="21">
        <v>6.25E-2</v>
      </c>
      <c r="Y72" s="70">
        <v>0</v>
      </c>
      <c r="Z72" s="91" t="s">
        <v>194</v>
      </c>
      <c r="AA72" s="95"/>
      <c r="AB72" s="93"/>
      <c r="AC72" s="130">
        <f t="shared" si="1"/>
        <v>0</v>
      </c>
      <c r="AH72" s="1"/>
    </row>
    <row r="73" spans="1:34" ht="15.75" customHeight="1">
      <c r="N73" s="1">
        <v>120</v>
      </c>
      <c r="P73" s="25">
        <v>1</v>
      </c>
      <c r="Q73" s="27">
        <v>8.3333333333333301E-2</v>
      </c>
      <c r="R73" s="70">
        <v>0</v>
      </c>
      <c r="S73" s="91" t="s">
        <v>194</v>
      </c>
      <c r="T73" s="95"/>
      <c r="U73" s="93"/>
      <c r="V73" s="130">
        <f t="shared" si="0"/>
        <v>0</v>
      </c>
      <c r="W73" s="28">
        <v>2</v>
      </c>
      <c r="X73" s="27">
        <v>8.3333333333333301E-2</v>
      </c>
      <c r="Y73" s="70">
        <v>0</v>
      </c>
      <c r="Z73" s="91" t="s">
        <v>194</v>
      </c>
      <c r="AA73" s="95"/>
      <c r="AB73" s="93"/>
      <c r="AC73" s="130">
        <f t="shared" si="1"/>
        <v>0</v>
      </c>
      <c r="AH73" s="1"/>
    </row>
    <row r="74" spans="1:34" ht="15.75" customHeight="1">
      <c r="N74" s="1">
        <v>150</v>
      </c>
      <c r="P74" s="25">
        <v>1</v>
      </c>
      <c r="Q74" s="27">
        <v>0.104166666666667</v>
      </c>
      <c r="R74" s="70">
        <v>0</v>
      </c>
      <c r="S74" s="91" t="s">
        <v>194</v>
      </c>
      <c r="T74" s="95"/>
      <c r="U74" s="93"/>
      <c r="V74" s="130"/>
      <c r="W74" s="28">
        <v>2</v>
      </c>
      <c r="X74" s="27">
        <v>0.104166666666667</v>
      </c>
      <c r="Y74" s="70">
        <v>0</v>
      </c>
      <c r="Z74" s="91" t="s">
        <v>194</v>
      </c>
      <c r="AA74" s="95"/>
      <c r="AB74" s="93"/>
      <c r="AC74" s="131"/>
      <c r="AH74" s="1"/>
    </row>
    <row r="75" spans="1:34" ht="15.75" customHeight="1">
      <c r="P75" s="200" t="s">
        <v>68</v>
      </c>
      <c r="Q75" s="201"/>
      <c r="R75" s="75">
        <f>SUM(R27:R74)</f>
        <v>72</v>
      </c>
      <c r="S75" s="99"/>
      <c r="T75" s="96"/>
      <c r="U75" s="94"/>
      <c r="V75" s="130"/>
      <c r="W75" s="200" t="s">
        <v>68</v>
      </c>
      <c r="X75" s="201"/>
      <c r="Y75" s="75">
        <f>SUM(Y27:Y74)</f>
        <v>94</v>
      </c>
      <c r="Z75" s="99"/>
      <c r="AA75" s="96"/>
      <c r="AB75" s="94"/>
      <c r="AC75" s="131"/>
      <c r="AH75" s="1"/>
    </row>
    <row r="76" spans="1:34" ht="15.75" customHeight="1">
      <c r="P76" s="94"/>
      <c r="Q76" s="94"/>
      <c r="R76" s="94"/>
      <c r="S76" s="94"/>
      <c r="T76" s="94"/>
      <c r="U76" s="94"/>
      <c r="V76" s="130"/>
      <c r="W76" s="94"/>
      <c r="X76" s="94"/>
      <c r="Y76" s="94"/>
      <c r="Z76" s="94"/>
      <c r="AA76" s="94"/>
      <c r="AB76" s="94"/>
      <c r="AC76" s="131"/>
      <c r="AH76" s="1"/>
    </row>
    <row r="77" spans="1:34" ht="15.75" customHeight="1">
      <c r="P77" s="94"/>
      <c r="Q77" s="94"/>
      <c r="R77" s="94"/>
      <c r="S77" s="94"/>
      <c r="T77" s="94"/>
      <c r="U77" s="94"/>
      <c r="V77" s="130"/>
      <c r="W77" s="94"/>
      <c r="X77" s="94"/>
      <c r="Y77" s="94"/>
      <c r="Z77" s="94"/>
      <c r="AA77" s="94"/>
      <c r="AB77" s="94"/>
      <c r="AC77" s="131"/>
      <c r="AH77" s="1"/>
    </row>
    <row r="78" spans="1:34" ht="15.75" customHeight="1">
      <c r="P78" s="94"/>
      <c r="Q78" s="94"/>
      <c r="R78" s="94"/>
      <c r="S78" s="94"/>
      <c r="T78" s="94"/>
      <c r="U78" s="94"/>
      <c r="V78" s="130"/>
      <c r="W78" s="94"/>
      <c r="X78" s="94"/>
      <c r="Y78" s="94"/>
      <c r="Z78" s="94"/>
      <c r="AA78" s="94"/>
      <c r="AB78" s="94"/>
      <c r="AC78" s="131"/>
      <c r="AH78" s="1"/>
    </row>
    <row r="79" spans="1:34" ht="15.75" customHeight="1">
      <c r="P79" s="94"/>
      <c r="Q79" s="94"/>
      <c r="R79" s="94"/>
      <c r="S79" s="94"/>
      <c r="T79" s="94"/>
      <c r="U79" s="94"/>
      <c r="V79" s="130"/>
      <c r="W79" s="94"/>
      <c r="X79" s="94"/>
      <c r="Y79" s="94"/>
      <c r="Z79" s="94"/>
      <c r="AA79" s="94"/>
      <c r="AB79" s="94"/>
      <c r="AC79" s="131"/>
      <c r="AH79" s="1"/>
    </row>
    <row r="80" spans="1:34" ht="15.75" customHeight="1">
      <c r="P80" s="94"/>
      <c r="Q80" s="94"/>
      <c r="R80" s="94"/>
      <c r="S80" s="94"/>
      <c r="T80" s="94"/>
      <c r="U80" s="94"/>
      <c r="V80" s="130"/>
      <c r="W80" s="94"/>
      <c r="X80" s="94"/>
      <c r="Y80" s="94"/>
      <c r="Z80" s="94"/>
      <c r="AA80" s="94"/>
      <c r="AB80" s="94"/>
      <c r="AC80" s="131"/>
      <c r="AH80" s="1"/>
    </row>
    <row r="81" spans="2:34" ht="15.75" customHeight="1">
      <c r="P81" s="94"/>
      <c r="Q81" s="94"/>
      <c r="R81" s="94"/>
      <c r="S81" s="94"/>
      <c r="T81" s="94"/>
      <c r="U81" s="94"/>
      <c r="V81" s="130"/>
      <c r="W81" s="94"/>
      <c r="X81" s="94"/>
      <c r="Y81" s="94"/>
      <c r="Z81" s="94"/>
      <c r="AA81" s="94"/>
      <c r="AB81" s="94"/>
      <c r="AC81" s="131"/>
      <c r="AH81" s="1"/>
    </row>
    <row r="82" spans="2:34" ht="15.75" customHeight="1">
      <c r="P82" s="94"/>
      <c r="Q82" s="94"/>
      <c r="R82" s="94"/>
      <c r="S82" s="94"/>
      <c r="T82" s="94"/>
      <c r="U82" s="94"/>
      <c r="V82" s="130"/>
      <c r="W82" s="94"/>
      <c r="X82" s="94"/>
      <c r="Y82" s="94"/>
      <c r="Z82" s="94"/>
      <c r="AA82" s="94"/>
      <c r="AB82" s="94"/>
      <c r="AC82" s="131"/>
      <c r="AH82" s="1"/>
    </row>
    <row r="83" spans="2:34" ht="15.75" customHeight="1">
      <c r="P83" s="94"/>
      <c r="Q83" s="94"/>
      <c r="R83" s="94"/>
      <c r="S83" s="94"/>
      <c r="T83" s="94"/>
      <c r="U83" s="94"/>
      <c r="V83" s="130"/>
      <c r="W83" s="94"/>
      <c r="X83" s="94"/>
      <c r="Y83" s="94"/>
      <c r="Z83" s="94"/>
      <c r="AA83" s="94"/>
      <c r="AB83" s="94"/>
      <c r="AC83" s="131"/>
      <c r="AH83" s="1"/>
    </row>
    <row r="84" spans="2:34" ht="15.75" customHeight="1">
      <c r="P84" s="94"/>
      <c r="Q84" s="94"/>
      <c r="R84" s="94"/>
      <c r="S84" s="94"/>
      <c r="T84" s="94"/>
      <c r="U84" s="94"/>
      <c r="V84" s="130"/>
      <c r="W84" s="94"/>
      <c r="X84" s="94"/>
      <c r="Y84" s="94"/>
      <c r="Z84" s="94"/>
      <c r="AA84" s="94"/>
      <c r="AB84" s="94"/>
      <c r="AC84" s="131"/>
      <c r="AH84" s="1"/>
    </row>
    <row r="85" spans="2:34" ht="15.75" customHeight="1">
      <c r="P85" s="94"/>
      <c r="Q85" s="94"/>
      <c r="R85" s="94"/>
      <c r="S85" s="94"/>
      <c r="T85" s="94"/>
      <c r="U85" s="94"/>
      <c r="V85" s="130"/>
      <c r="W85" s="94"/>
      <c r="X85" s="94"/>
      <c r="Y85" s="94"/>
      <c r="Z85" s="94"/>
      <c r="AA85" s="94"/>
      <c r="AB85" s="94"/>
      <c r="AC85" s="131"/>
      <c r="AH85" s="1"/>
    </row>
    <row r="86" spans="2:34" ht="15.75" customHeight="1">
      <c r="P86" s="29"/>
      <c r="Q86" s="30"/>
      <c r="R86" s="29"/>
      <c r="S86" s="31"/>
      <c r="T86" s="29"/>
      <c r="U86" s="31"/>
      <c r="V86" s="57"/>
      <c r="W86" s="46"/>
      <c r="X86" s="32"/>
      <c r="Y86" s="29"/>
      <c r="Z86" s="31"/>
      <c r="AA86" s="29"/>
      <c r="AB86" s="31"/>
      <c r="AH86" s="1"/>
    </row>
    <row r="87" spans="2:34" ht="15.75" customHeight="1">
      <c r="D87" s="166" t="s">
        <v>19</v>
      </c>
      <c r="E87" s="166"/>
      <c r="F87" s="166"/>
      <c r="G87" s="166"/>
      <c r="H87" s="166"/>
      <c r="I87" s="166"/>
      <c r="P87" s="29"/>
      <c r="Q87" s="30"/>
      <c r="R87" s="29"/>
      <c r="S87" s="31"/>
      <c r="T87" s="29"/>
      <c r="U87" s="31"/>
      <c r="V87" s="57"/>
      <c r="W87" s="46"/>
      <c r="X87" s="32"/>
      <c r="Y87" s="29"/>
      <c r="Z87" s="31"/>
      <c r="AA87" s="29"/>
      <c r="AB87" s="31"/>
      <c r="AH87" s="1"/>
    </row>
    <row r="88" spans="2:34" ht="15.75" customHeight="1">
      <c r="P88" s="29"/>
      <c r="Q88" s="30"/>
      <c r="R88" s="29"/>
      <c r="S88" s="31"/>
      <c r="T88" s="29"/>
      <c r="U88" s="31"/>
      <c r="V88" s="57"/>
      <c r="W88" s="46"/>
      <c r="X88" s="32"/>
      <c r="Y88" s="29"/>
      <c r="Z88" s="31"/>
      <c r="AA88" s="29"/>
      <c r="AB88" s="31"/>
      <c r="AH88" s="1"/>
    </row>
    <row r="89" spans="2:34" ht="15.75" customHeight="1">
      <c r="B89" s="192" t="s">
        <v>20</v>
      </c>
      <c r="C89" s="193" t="s">
        <v>13</v>
      </c>
      <c r="D89" s="196" t="s">
        <v>51</v>
      </c>
      <c r="E89" s="196" t="s">
        <v>21</v>
      </c>
      <c r="F89" s="196" t="s">
        <v>22</v>
      </c>
      <c r="G89" s="196" t="s">
        <v>56</v>
      </c>
      <c r="H89" s="196" t="s">
        <v>14</v>
      </c>
      <c r="I89" s="192" t="s">
        <v>15</v>
      </c>
      <c r="J89" s="192" t="s">
        <v>57</v>
      </c>
      <c r="P89" s="197" t="s">
        <v>24</v>
      </c>
      <c r="Q89" s="197" t="s">
        <v>10</v>
      </c>
      <c r="R89" s="186" t="s">
        <v>46</v>
      </c>
      <c r="S89" s="203"/>
      <c r="T89" s="204"/>
      <c r="U89" s="205"/>
      <c r="V89" s="57"/>
      <c r="W89" s="197" t="s">
        <v>24</v>
      </c>
      <c r="X89" s="197" t="s">
        <v>10</v>
      </c>
      <c r="Y89" s="186" t="s">
        <v>46</v>
      </c>
      <c r="Z89" s="203"/>
      <c r="AA89" s="204"/>
      <c r="AB89" s="205"/>
      <c r="AH89" s="1"/>
    </row>
    <row r="90" spans="2:34" ht="15.75" customHeight="1">
      <c r="B90" s="192"/>
      <c r="C90" s="194"/>
      <c r="D90" s="196"/>
      <c r="E90" s="196"/>
      <c r="F90" s="196"/>
      <c r="G90" s="196"/>
      <c r="H90" s="196"/>
      <c r="I90" s="192"/>
      <c r="J90" s="192"/>
      <c r="P90" s="198"/>
      <c r="Q90" s="198"/>
      <c r="R90" s="183" t="s">
        <v>68</v>
      </c>
      <c r="S90" s="206" t="s">
        <v>69</v>
      </c>
      <c r="T90" s="204"/>
      <c r="U90" s="205"/>
      <c r="V90" s="57"/>
      <c r="W90" s="198"/>
      <c r="X90" s="198"/>
      <c r="Y90" s="183" t="s">
        <v>68</v>
      </c>
      <c r="Z90" s="206" t="s">
        <v>69</v>
      </c>
      <c r="AA90" s="204"/>
      <c r="AB90" s="205"/>
      <c r="AH90" s="1"/>
    </row>
    <row r="91" spans="2:34" ht="15.75" customHeight="1">
      <c r="B91" s="192"/>
      <c r="C91" s="194"/>
      <c r="D91" s="196"/>
      <c r="E91" s="196"/>
      <c r="F91" s="196"/>
      <c r="G91" s="196"/>
      <c r="H91" s="196"/>
      <c r="I91" s="192"/>
      <c r="J91" s="192"/>
      <c r="P91" s="198"/>
      <c r="Q91" s="198"/>
      <c r="R91" s="184"/>
      <c r="S91" s="204"/>
      <c r="T91" s="204"/>
      <c r="U91" s="205"/>
      <c r="V91" s="57"/>
      <c r="W91" s="198"/>
      <c r="X91" s="198"/>
      <c r="Y91" s="184"/>
      <c r="Z91" s="204"/>
      <c r="AA91" s="204"/>
      <c r="AB91" s="205"/>
    </row>
    <row r="92" spans="2:34" ht="15.75" customHeight="1">
      <c r="B92" s="192"/>
      <c r="C92" s="194"/>
      <c r="D92" s="196"/>
      <c r="E92" s="196"/>
      <c r="F92" s="196"/>
      <c r="G92" s="196"/>
      <c r="H92" s="196"/>
      <c r="I92" s="192"/>
      <c r="J92" s="192"/>
      <c r="P92" s="198"/>
      <c r="Q92" s="198"/>
      <c r="R92" s="184"/>
      <c r="S92" s="204"/>
      <c r="T92" s="204"/>
      <c r="U92" s="205"/>
      <c r="V92" s="57"/>
      <c r="W92" s="198"/>
      <c r="X92" s="198"/>
      <c r="Y92" s="184"/>
      <c r="Z92" s="204"/>
      <c r="AA92" s="204"/>
      <c r="AB92" s="205"/>
    </row>
    <row r="93" spans="2:34" ht="15.75" customHeight="1">
      <c r="B93" s="192"/>
      <c r="C93" s="194"/>
      <c r="D93" s="196"/>
      <c r="E93" s="196"/>
      <c r="F93" s="196"/>
      <c r="G93" s="196"/>
      <c r="H93" s="196"/>
      <c r="I93" s="192"/>
      <c r="J93" s="192"/>
      <c r="P93" s="198"/>
      <c r="Q93" s="198"/>
      <c r="R93" s="184"/>
      <c r="S93" s="204"/>
      <c r="T93" s="204"/>
      <c r="U93" s="205"/>
      <c r="V93" s="57"/>
      <c r="W93" s="198"/>
      <c r="X93" s="198"/>
      <c r="Y93" s="184"/>
      <c r="Z93" s="204"/>
      <c r="AA93" s="204"/>
      <c r="AB93" s="205"/>
    </row>
    <row r="94" spans="2:34" ht="15.75" customHeight="1">
      <c r="B94" s="192"/>
      <c r="C94" s="194"/>
      <c r="D94" s="196"/>
      <c r="E94" s="196"/>
      <c r="F94" s="196"/>
      <c r="G94" s="196"/>
      <c r="H94" s="196"/>
      <c r="I94" s="192"/>
      <c r="J94" s="192"/>
      <c r="P94" s="199"/>
      <c r="Q94" s="199"/>
      <c r="R94" s="185"/>
      <c r="S94" s="207"/>
      <c r="T94" s="204"/>
      <c r="U94" s="205"/>
      <c r="V94" s="130"/>
      <c r="W94" s="199"/>
      <c r="X94" s="199"/>
      <c r="Y94" s="185"/>
      <c r="Z94" s="207"/>
      <c r="AA94" s="204"/>
      <c r="AB94" s="205"/>
      <c r="AC94" s="131"/>
    </row>
    <row r="95" spans="2:34" ht="15.75" customHeight="1">
      <c r="B95" s="192"/>
      <c r="C95" s="194"/>
      <c r="D95" s="196"/>
      <c r="E95" s="196"/>
      <c r="F95" s="196"/>
      <c r="G95" s="196"/>
      <c r="H95" s="196"/>
      <c r="I95" s="192"/>
      <c r="J95" s="192"/>
      <c r="P95" s="25">
        <v>3</v>
      </c>
      <c r="Q95" s="27">
        <v>0.125</v>
      </c>
      <c r="R95" s="25">
        <v>0</v>
      </c>
      <c r="S95" s="92" t="s">
        <v>194</v>
      </c>
      <c r="T95" s="97"/>
      <c r="U95" s="33"/>
      <c r="V95" s="130">
        <f>R95+R96</f>
        <v>0</v>
      </c>
      <c r="W95" s="28">
        <v>4</v>
      </c>
      <c r="X95" s="27">
        <v>0.125</v>
      </c>
      <c r="Y95" s="25">
        <v>0</v>
      </c>
      <c r="Z95" s="92" t="s">
        <v>194</v>
      </c>
      <c r="AA95" s="97"/>
      <c r="AB95" s="33"/>
      <c r="AC95" s="130">
        <f>Y95+Y96</f>
        <v>0</v>
      </c>
    </row>
    <row r="96" spans="2:34" ht="15.75" customHeight="1">
      <c r="B96" s="192"/>
      <c r="C96" s="195"/>
      <c r="D96" s="196"/>
      <c r="E96" s="196"/>
      <c r="F96" s="196"/>
      <c r="G96" s="196"/>
      <c r="H96" s="196"/>
      <c r="I96" s="192"/>
      <c r="J96" s="192"/>
      <c r="L96" s="1" t="s">
        <v>16</v>
      </c>
      <c r="M96" s="68" t="s">
        <v>6</v>
      </c>
      <c r="N96" s="68" t="s">
        <v>8</v>
      </c>
      <c r="O96" s="20"/>
      <c r="P96" s="25">
        <v>3</v>
      </c>
      <c r="Q96" s="27">
        <v>0.14583333333333301</v>
      </c>
      <c r="R96" s="25">
        <v>0</v>
      </c>
      <c r="S96" s="92" t="s">
        <v>194</v>
      </c>
      <c r="T96" s="97"/>
      <c r="U96" s="33"/>
      <c r="V96" s="130">
        <f t="shared" si="0"/>
        <v>0</v>
      </c>
      <c r="W96" s="28">
        <v>4</v>
      </c>
      <c r="X96" s="27">
        <v>0.14583333333333301</v>
      </c>
      <c r="Y96" s="25">
        <v>0</v>
      </c>
      <c r="Z96" s="92" t="s">
        <v>194</v>
      </c>
      <c r="AA96" s="97"/>
      <c r="AB96" s="33"/>
      <c r="AC96" s="130">
        <f t="shared" ref="AC96:AC141" si="2">Y96+Y97</f>
        <v>0</v>
      </c>
      <c r="AH96" s="9"/>
    </row>
    <row r="97" spans="1:34" ht="15.75" customHeight="1">
      <c r="A97" s="88">
        <v>5336</v>
      </c>
      <c r="B97" s="18">
        <v>1</v>
      </c>
      <c r="C97" s="62" t="s">
        <v>111</v>
      </c>
      <c r="D97" s="1" t="s">
        <v>230</v>
      </c>
      <c r="E97" s="65">
        <v>55.773348853898298</v>
      </c>
      <c r="F97" s="65">
        <v>37.679768002627</v>
      </c>
      <c r="G97" s="18">
        <f>IF(AND(M97&gt;0),0,IF(AND(N97&gt;0),1,""))</f>
        <v>0</v>
      </c>
      <c r="H97" s="66">
        <v>0</v>
      </c>
      <c r="I97" s="15"/>
      <c r="J97" s="18">
        <v>1</v>
      </c>
      <c r="L97" s="8">
        <v>1</v>
      </c>
      <c r="M97" s="67">
        <v>1</v>
      </c>
      <c r="N97" s="8">
        <v>0</v>
      </c>
      <c r="O97" s="20"/>
      <c r="P97" s="25">
        <v>3</v>
      </c>
      <c r="Q97" s="27">
        <v>0.16666666666666699</v>
      </c>
      <c r="R97" s="25">
        <v>0</v>
      </c>
      <c r="S97" s="92" t="s">
        <v>194</v>
      </c>
      <c r="T97" s="97"/>
      <c r="U97" s="33"/>
      <c r="V97" s="130">
        <f t="shared" si="0"/>
        <v>0</v>
      </c>
      <c r="W97" s="28">
        <v>4</v>
      </c>
      <c r="X97" s="27">
        <v>0.16666666666666699</v>
      </c>
      <c r="Y97" s="25">
        <v>0</v>
      </c>
      <c r="Z97" s="92" t="s">
        <v>194</v>
      </c>
      <c r="AA97" s="97"/>
      <c r="AB97" s="33"/>
      <c r="AC97" s="130">
        <f t="shared" si="2"/>
        <v>0</v>
      </c>
      <c r="AH97" s="9"/>
    </row>
    <row r="98" spans="1:34" ht="15.75" customHeight="1">
      <c r="A98" s="88">
        <v>14838</v>
      </c>
      <c r="B98" s="18">
        <v>2</v>
      </c>
      <c r="C98" s="62" t="s">
        <v>137</v>
      </c>
      <c r="D98" s="1" t="s">
        <v>231</v>
      </c>
      <c r="E98" s="65">
        <v>55.775899775700502</v>
      </c>
      <c r="F98" s="65">
        <v>37.683022844765397</v>
      </c>
      <c r="G98" s="18">
        <f t="shared" ref="G98:G161" si="3">IF(AND(M98&gt;0),0,IF(AND(N98&gt;0),1,""))</f>
        <v>0</v>
      </c>
      <c r="H98" s="66">
        <f t="shared" ref="H98:H110" si="4">H97+I98</f>
        <v>0.49299999999999994</v>
      </c>
      <c r="I98" s="15">
        <v>0.49299999999999994</v>
      </c>
      <c r="J98" s="18">
        <v>2</v>
      </c>
      <c r="L98" s="8">
        <v>2</v>
      </c>
      <c r="M98" s="67">
        <v>2</v>
      </c>
      <c r="N98" s="67">
        <v>0</v>
      </c>
      <c r="O98" s="20"/>
      <c r="P98" s="25">
        <v>3</v>
      </c>
      <c r="Q98" s="27">
        <v>0.1875</v>
      </c>
      <c r="R98" s="25">
        <v>0</v>
      </c>
      <c r="S98" s="92" t="s">
        <v>194</v>
      </c>
      <c r="T98" s="97"/>
      <c r="U98" s="33"/>
      <c r="V98" s="130">
        <f t="shared" si="0"/>
        <v>0</v>
      </c>
      <c r="W98" s="28">
        <v>4</v>
      </c>
      <c r="X98" s="27">
        <v>0.1875</v>
      </c>
      <c r="Y98" s="25">
        <v>0</v>
      </c>
      <c r="Z98" s="92" t="s">
        <v>194</v>
      </c>
      <c r="AA98" s="97"/>
      <c r="AB98" s="33"/>
      <c r="AC98" s="130">
        <f t="shared" si="2"/>
        <v>0</v>
      </c>
      <c r="AH98" s="49"/>
    </row>
    <row r="99" spans="1:34" ht="15.75" customHeight="1">
      <c r="A99" s="88">
        <v>4281</v>
      </c>
      <c r="B99" s="18">
        <v>3</v>
      </c>
      <c r="C99" s="62" t="s">
        <v>138</v>
      </c>
      <c r="D99" s="1" t="s">
        <v>232</v>
      </c>
      <c r="E99" s="65">
        <v>55.781191765534103</v>
      </c>
      <c r="F99" s="65">
        <v>37.670701061617102</v>
      </c>
      <c r="G99" s="18">
        <f t="shared" si="3"/>
        <v>0</v>
      </c>
      <c r="H99" s="66">
        <f t="shared" si="4"/>
        <v>1.4709999999999999</v>
      </c>
      <c r="I99" s="15">
        <v>0.97799999999999998</v>
      </c>
      <c r="J99" s="18">
        <v>3</v>
      </c>
      <c r="L99" s="8">
        <v>3</v>
      </c>
      <c r="M99" s="67">
        <v>3</v>
      </c>
      <c r="N99" s="67">
        <v>0</v>
      </c>
      <c r="O99" s="20"/>
      <c r="P99" s="22">
        <v>3</v>
      </c>
      <c r="Q99" s="26">
        <v>0.20833333333333334</v>
      </c>
      <c r="R99" s="25">
        <v>0</v>
      </c>
      <c r="S99" s="92" t="s">
        <v>194</v>
      </c>
      <c r="T99" s="97"/>
      <c r="U99" s="33"/>
      <c r="V99" s="130">
        <f t="shared" si="0"/>
        <v>0</v>
      </c>
      <c r="W99" s="28">
        <v>4</v>
      </c>
      <c r="X99" s="27">
        <v>0.20833333333333334</v>
      </c>
      <c r="Y99" s="25">
        <v>0</v>
      </c>
      <c r="Z99" s="92" t="s">
        <v>194</v>
      </c>
      <c r="AA99" s="97"/>
      <c r="AB99" s="33"/>
      <c r="AC99" s="130">
        <f t="shared" si="2"/>
        <v>0</v>
      </c>
      <c r="AH99" s="49"/>
    </row>
    <row r="100" spans="1:34" ht="15.75" customHeight="1">
      <c r="A100" s="88">
        <v>8437</v>
      </c>
      <c r="B100" s="18">
        <v>4</v>
      </c>
      <c r="C100" s="62" t="s">
        <v>139</v>
      </c>
      <c r="D100" s="1" t="s">
        <v>232</v>
      </c>
      <c r="E100" s="65">
        <v>55.784426616872501</v>
      </c>
      <c r="F100" s="65">
        <v>37.6650709472909</v>
      </c>
      <c r="G100" s="18">
        <f t="shared" si="3"/>
        <v>0</v>
      </c>
      <c r="H100" s="66">
        <f t="shared" si="4"/>
        <v>1.978</v>
      </c>
      <c r="I100" s="15">
        <v>0.50700000000000012</v>
      </c>
      <c r="J100" s="18">
        <v>4</v>
      </c>
      <c r="L100" s="8">
        <v>4</v>
      </c>
      <c r="M100" s="67">
        <v>4</v>
      </c>
      <c r="N100" s="67">
        <v>0</v>
      </c>
      <c r="O100" s="20"/>
      <c r="P100" s="22">
        <v>3</v>
      </c>
      <c r="Q100" s="26">
        <v>0.22916666666666666</v>
      </c>
      <c r="R100" s="25">
        <v>0</v>
      </c>
      <c r="S100" s="92" t="s">
        <v>194</v>
      </c>
      <c r="T100" s="97"/>
      <c r="U100" s="33"/>
      <c r="V100" s="130">
        <f t="shared" si="0"/>
        <v>0</v>
      </c>
      <c r="W100" s="28">
        <v>4</v>
      </c>
      <c r="X100" s="27">
        <v>0.22916666666666666</v>
      </c>
      <c r="Y100" s="25">
        <v>0</v>
      </c>
      <c r="Z100" s="92" t="s">
        <v>194</v>
      </c>
      <c r="AA100" s="97"/>
      <c r="AB100" s="33"/>
      <c r="AC100" s="130">
        <f t="shared" si="2"/>
        <v>0</v>
      </c>
      <c r="AH100" s="49"/>
    </row>
    <row r="101" spans="1:34" ht="15.75" customHeight="1">
      <c r="A101" s="88">
        <v>8164</v>
      </c>
      <c r="B101" s="18">
        <v>5</v>
      </c>
      <c r="C101" s="62" t="s">
        <v>283</v>
      </c>
      <c r="D101" s="1" t="s">
        <v>232</v>
      </c>
      <c r="E101" s="65">
        <v>55.786194000000002</v>
      </c>
      <c r="F101" s="65">
        <v>37.663614000000003</v>
      </c>
      <c r="G101" s="18">
        <f t="shared" si="3"/>
        <v>0</v>
      </c>
      <c r="H101" s="66">
        <f t="shared" si="4"/>
        <v>2.1970000000000001</v>
      </c>
      <c r="I101" s="15">
        <v>0.21899999999999986</v>
      </c>
      <c r="J101" s="18">
        <v>5</v>
      </c>
      <c r="L101" s="8">
        <v>5</v>
      </c>
      <c r="M101" s="67">
        <v>5</v>
      </c>
      <c r="N101" s="67">
        <v>0</v>
      </c>
      <c r="O101" s="20"/>
      <c r="P101" s="22">
        <v>3</v>
      </c>
      <c r="Q101" s="26">
        <v>0.25</v>
      </c>
      <c r="R101" s="25">
        <v>0</v>
      </c>
      <c r="S101" s="92" t="s">
        <v>194</v>
      </c>
      <c r="T101" s="97"/>
      <c r="U101" s="33"/>
      <c r="V101" s="130">
        <f t="shared" si="0"/>
        <v>1</v>
      </c>
      <c r="W101" s="28">
        <v>4</v>
      </c>
      <c r="X101" s="27">
        <v>0.25</v>
      </c>
      <c r="Y101" s="25">
        <v>0</v>
      </c>
      <c r="Z101" s="92" t="s">
        <v>194</v>
      </c>
      <c r="AA101" s="97"/>
      <c r="AB101" s="33"/>
      <c r="AC101" s="130">
        <f t="shared" si="2"/>
        <v>1</v>
      </c>
      <c r="AH101" s="49"/>
    </row>
    <row r="102" spans="1:34" ht="15.75" customHeight="1">
      <c r="A102" s="88">
        <v>2014465</v>
      </c>
      <c r="B102" s="18">
        <v>6</v>
      </c>
      <c r="C102" s="62" t="s">
        <v>140</v>
      </c>
      <c r="D102" s="1" t="s">
        <v>233</v>
      </c>
      <c r="E102" s="65">
        <v>55.786003271150598</v>
      </c>
      <c r="F102" s="65">
        <v>37.659309374481403</v>
      </c>
      <c r="G102" s="18">
        <f t="shared" si="3"/>
        <v>0</v>
      </c>
      <c r="H102" s="66">
        <f t="shared" si="4"/>
        <v>2.6030000000000002</v>
      </c>
      <c r="I102" s="15">
        <v>0.40600000000000014</v>
      </c>
      <c r="J102" s="18">
        <v>6</v>
      </c>
      <c r="L102" s="8">
        <v>6</v>
      </c>
      <c r="M102" s="67">
        <v>6</v>
      </c>
      <c r="N102" s="67">
        <v>0</v>
      </c>
      <c r="O102" s="20"/>
      <c r="P102" s="22">
        <v>3</v>
      </c>
      <c r="Q102" s="26">
        <v>0.27083333333333331</v>
      </c>
      <c r="R102" s="25">
        <v>1</v>
      </c>
      <c r="S102" s="92" t="s">
        <v>198</v>
      </c>
      <c r="T102" s="97"/>
      <c r="U102" s="33"/>
      <c r="V102" s="130">
        <f t="shared" ref="V102:V141" si="5">R102+R103</f>
        <v>3</v>
      </c>
      <c r="W102" s="28">
        <v>4</v>
      </c>
      <c r="X102" s="27">
        <v>0.27083333333333331</v>
      </c>
      <c r="Y102" s="25">
        <v>1</v>
      </c>
      <c r="Z102" s="92" t="s">
        <v>195</v>
      </c>
      <c r="AA102" s="97"/>
      <c r="AB102" s="33"/>
      <c r="AC102" s="130">
        <f t="shared" si="2"/>
        <v>3</v>
      </c>
      <c r="AH102" s="49"/>
    </row>
    <row r="103" spans="1:34" ht="15.75" customHeight="1">
      <c r="A103" s="88">
        <v>6767</v>
      </c>
      <c r="B103" s="18">
        <v>7</v>
      </c>
      <c r="C103" s="62" t="s">
        <v>141</v>
      </c>
      <c r="D103" s="1" t="s">
        <v>233</v>
      </c>
      <c r="E103" s="65">
        <v>55.783622321534096</v>
      </c>
      <c r="F103" s="65">
        <v>37.661878395311902</v>
      </c>
      <c r="G103" s="18">
        <f t="shared" ref="G103:G110" si="6">IF(AND(M104&gt;0),0,IF(AND(N104&gt;0),1,""))</f>
        <v>0</v>
      </c>
      <c r="H103" s="66">
        <f t="shared" si="4"/>
        <v>2.91</v>
      </c>
      <c r="I103" s="15">
        <v>0.30699999999999994</v>
      </c>
      <c r="J103" s="18">
        <v>7</v>
      </c>
      <c r="L103" s="8">
        <v>7</v>
      </c>
      <c r="M103" s="67">
        <v>7</v>
      </c>
      <c r="N103" s="67">
        <v>0</v>
      </c>
      <c r="O103" s="20"/>
      <c r="P103" s="22">
        <v>3</v>
      </c>
      <c r="Q103" s="26">
        <v>0.29166666666666669</v>
      </c>
      <c r="R103" s="25">
        <v>2</v>
      </c>
      <c r="S103" s="92" t="s">
        <v>198</v>
      </c>
      <c r="T103" s="97"/>
      <c r="U103" s="33"/>
      <c r="V103" s="130">
        <f t="shared" si="5"/>
        <v>3</v>
      </c>
      <c r="W103" s="28">
        <v>4</v>
      </c>
      <c r="X103" s="27">
        <v>0.29166666666666669</v>
      </c>
      <c r="Y103" s="25">
        <v>2</v>
      </c>
      <c r="Z103" s="92" t="s">
        <v>197</v>
      </c>
      <c r="AA103" s="97"/>
      <c r="AB103" s="33"/>
      <c r="AC103" s="130">
        <f t="shared" si="2"/>
        <v>4</v>
      </c>
      <c r="AH103" s="49"/>
    </row>
    <row r="104" spans="1:34" ht="15.75" customHeight="1">
      <c r="A104" s="88">
        <v>6766</v>
      </c>
      <c r="B104" s="18">
        <v>8</v>
      </c>
      <c r="C104" s="62" t="s">
        <v>142</v>
      </c>
      <c r="D104" s="1" t="s">
        <v>233</v>
      </c>
      <c r="E104" s="65">
        <v>55.781363196921802</v>
      </c>
      <c r="F104" s="65">
        <v>37.664253782427103</v>
      </c>
      <c r="G104" s="18">
        <f t="shared" si="6"/>
        <v>0</v>
      </c>
      <c r="H104" s="66">
        <f t="shared" si="4"/>
        <v>3.0880000000000001</v>
      </c>
      <c r="I104" s="15">
        <v>0.17799999999999994</v>
      </c>
      <c r="J104" s="18">
        <v>8</v>
      </c>
      <c r="L104" s="8">
        <v>8</v>
      </c>
      <c r="M104" s="67">
        <v>8</v>
      </c>
      <c r="N104" s="67">
        <v>0</v>
      </c>
      <c r="O104" s="20"/>
      <c r="P104" s="22">
        <v>3</v>
      </c>
      <c r="Q104" s="26">
        <v>0.3125</v>
      </c>
      <c r="R104" s="25">
        <v>1</v>
      </c>
      <c r="S104" s="92" t="s">
        <v>198</v>
      </c>
      <c r="T104" s="97"/>
      <c r="U104" s="33"/>
      <c r="V104" s="130">
        <f t="shared" si="5"/>
        <v>3</v>
      </c>
      <c r="W104" s="28">
        <v>4</v>
      </c>
      <c r="X104" s="27">
        <v>0.3125</v>
      </c>
      <c r="Y104" s="25">
        <v>2</v>
      </c>
      <c r="Z104" s="92" t="s">
        <v>197</v>
      </c>
      <c r="AA104" s="97"/>
      <c r="AB104" s="33"/>
      <c r="AC104" s="130">
        <f t="shared" si="2"/>
        <v>4</v>
      </c>
      <c r="AH104" s="49"/>
    </row>
    <row r="105" spans="1:34" ht="15.75" customHeight="1">
      <c r="A105" s="88">
        <v>17272</v>
      </c>
      <c r="B105" s="18">
        <v>9</v>
      </c>
      <c r="C105" s="62" t="s">
        <v>143</v>
      </c>
      <c r="D105" s="1" t="s">
        <v>233</v>
      </c>
      <c r="E105" s="65">
        <v>55.780127667538501</v>
      </c>
      <c r="F105" s="65">
        <v>37.665365812274402</v>
      </c>
      <c r="G105" s="18">
        <f t="shared" si="6"/>
        <v>0</v>
      </c>
      <c r="H105" s="66">
        <f t="shared" si="4"/>
        <v>3.2440000000000002</v>
      </c>
      <c r="I105" s="15">
        <v>0.15600000000000014</v>
      </c>
      <c r="J105" s="18">
        <v>9</v>
      </c>
      <c r="L105" s="8">
        <v>9</v>
      </c>
      <c r="M105" s="67">
        <v>9</v>
      </c>
      <c r="N105" s="67">
        <v>0</v>
      </c>
      <c r="O105" s="20"/>
      <c r="P105" s="22">
        <v>3</v>
      </c>
      <c r="Q105" s="26">
        <v>0.33333333333333331</v>
      </c>
      <c r="R105" s="25">
        <v>2</v>
      </c>
      <c r="S105" s="92" t="s">
        <v>198</v>
      </c>
      <c r="T105" s="97"/>
      <c r="U105" s="33"/>
      <c r="V105" s="130">
        <f t="shared" si="5"/>
        <v>3</v>
      </c>
      <c r="W105" s="28">
        <v>4</v>
      </c>
      <c r="X105" s="27">
        <v>0.33333333333333331</v>
      </c>
      <c r="Y105" s="25">
        <v>2</v>
      </c>
      <c r="Z105" s="92" t="s">
        <v>197</v>
      </c>
      <c r="AA105" s="97"/>
      <c r="AB105" s="33"/>
      <c r="AC105" s="130">
        <f t="shared" si="2"/>
        <v>4</v>
      </c>
      <c r="AH105" s="49"/>
    </row>
    <row r="106" spans="1:34" ht="15.75" customHeight="1">
      <c r="A106" s="88">
        <v>14116</v>
      </c>
      <c r="B106" s="18">
        <v>10</v>
      </c>
      <c r="C106" s="62" t="s">
        <v>144</v>
      </c>
      <c r="D106" s="1" t="s">
        <v>220</v>
      </c>
      <c r="E106" s="65">
        <v>55.779203223204703</v>
      </c>
      <c r="F106" s="65">
        <v>37.666771920467298</v>
      </c>
      <c r="G106" s="18">
        <f t="shared" si="6"/>
        <v>0</v>
      </c>
      <c r="H106" s="66">
        <f t="shared" si="4"/>
        <v>3.3740000000000001</v>
      </c>
      <c r="I106" s="15">
        <v>0.12999999999999989</v>
      </c>
      <c r="J106" s="18">
        <v>10</v>
      </c>
      <c r="L106" s="8">
        <v>10</v>
      </c>
      <c r="M106" s="67">
        <v>10</v>
      </c>
      <c r="N106" s="67">
        <v>0</v>
      </c>
      <c r="O106" s="20"/>
      <c r="P106" s="22">
        <v>3</v>
      </c>
      <c r="Q106" s="26">
        <v>0.35416666666666669</v>
      </c>
      <c r="R106" s="25">
        <v>1</v>
      </c>
      <c r="S106" s="92" t="s">
        <v>198</v>
      </c>
      <c r="T106" s="97"/>
      <c r="U106" s="33"/>
      <c r="V106" s="130">
        <f t="shared" si="5"/>
        <v>3</v>
      </c>
      <c r="W106" s="28">
        <v>4</v>
      </c>
      <c r="X106" s="27">
        <v>0.35416666666666669</v>
      </c>
      <c r="Y106" s="25">
        <v>2</v>
      </c>
      <c r="Z106" s="92" t="s">
        <v>197</v>
      </c>
      <c r="AA106" s="97"/>
      <c r="AB106" s="33"/>
      <c r="AC106" s="130">
        <f t="shared" si="2"/>
        <v>5</v>
      </c>
      <c r="AH106" s="49"/>
    </row>
    <row r="107" spans="1:34" ht="15.75" customHeight="1">
      <c r="A107" s="88">
        <v>6765</v>
      </c>
      <c r="B107" s="18">
        <v>11</v>
      </c>
      <c r="C107" s="62" t="s">
        <v>145</v>
      </c>
      <c r="D107" s="1" t="s">
        <v>220</v>
      </c>
      <c r="E107" s="65">
        <v>55.7765515309802</v>
      </c>
      <c r="F107" s="65">
        <v>37.669966446078298</v>
      </c>
      <c r="G107" s="18">
        <f t="shared" si="6"/>
        <v>0</v>
      </c>
      <c r="H107" s="66">
        <f t="shared" si="4"/>
        <v>3.6910000000000003</v>
      </c>
      <c r="I107" s="15">
        <v>0.31700000000000017</v>
      </c>
      <c r="J107" s="18">
        <v>11</v>
      </c>
      <c r="L107" s="8">
        <v>11</v>
      </c>
      <c r="M107" s="67">
        <v>11</v>
      </c>
      <c r="N107" s="67">
        <v>0</v>
      </c>
      <c r="O107" s="20"/>
      <c r="P107" s="22">
        <v>3</v>
      </c>
      <c r="Q107" s="26">
        <v>0.375</v>
      </c>
      <c r="R107" s="25">
        <v>2</v>
      </c>
      <c r="S107" s="92" t="s">
        <v>198</v>
      </c>
      <c r="T107" s="97"/>
      <c r="U107" s="33"/>
      <c r="V107" s="130">
        <f t="shared" si="5"/>
        <v>4</v>
      </c>
      <c r="W107" s="28">
        <v>4</v>
      </c>
      <c r="X107" s="27">
        <v>0.375</v>
      </c>
      <c r="Y107" s="25">
        <v>3</v>
      </c>
      <c r="Z107" s="92">
        <v>10</v>
      </c>
      <c r="AA107" s="97"/>
      <c r="AB107" s="33"/>
      <c r="AC107" s="130">
        <f t="shared" si="2"/>
        <v>6</v>
      </c>
      <c r="AH107" s="49"/>
    </row>
    <row r="108" spans="1:34" ht="15.75" customHeight="1">
      <c r="A108" s="88">
        <v>10604</v>
      </c>
      <c r="B108" s="18">
        <v>12</v>
      </c>
      <c r="C108" s="62" t="s">
        <v>110</v>
      </c>
      <c r="D108" s="1" t="s">
        <v>220</v>
      </c>
      <c r="E108" s="65">
        <v>55.773577000000003</v>
      </c>
      <c r="F108" s="65">
        <v>37.674478000000001</v>
      </c>
      <c r="G108" s="18">
        <f t="shared" si="6"/>
        <v>0</v>
      </c>
      <c r="H108" s="66">
        <f t="shared" si="4"/>
        <v>4.1240000000000006</v>
      </c>
      <c r="I108" s="15">
        <v>0.43300000000000027</v>
      </c>
      <c r="J108" s="18">
        <v>12</v>
      </c>
      <c r="L108" s="8">
        <v>12</v>
      </c>
      <c r="M108" s="67">
        <v>12</v>
      </c>
      <c r="N108" s="67">
        <v>0</v>
      </c>
      <c r="O108" s="20"/>
      <c r="P108" s="22">
        <v>3</v>
      </c>
      <c r="Q108" s="26">
        <v>0.39583333333333331</v>
      </c>
      <c r="R108" s="25">
        <v>2</v>
      </c>
      <c r="S108" s="92" t="s">
        <v>202</v>
      </c>
      <c r="T108" s="97"/>
      <c r="U108" s="33"/>
      <c r="V108" s="130">
        <f t="shared" si="5"/>
        <v>4</v>
      </c>
      <c r="W108" s="28">
        <v>4</v>
      </c>
      <c r="X108" s="27">
        <v>0.39583333333333331</v>
      </c>
      <c r="Y108" s="25">
        <v>3</v>
      </c>
      <c r="Z108" s="92">
        <v>10</v>
      </c>
      <c r="AA108" s="97"/>
      <c r="AB108" s="33"/>
      <c r="AC108" s="130">
        <f t="shared" si="2"/>
        <v>6</v>
      </c>
      <c r="AH108" s="49"/>
    </row>
    <row r="109" spans="1:34" ht="15.75" customHeight="1">
      <c r="A109" s="88">
        <v>10603</v>
      </c>
      <c r="B109" s="18">
        <v>13</v>
      </c>
      <c r="C109" s="62" t="s">
        <v>111</v>
      </c>
      <c r="D109" s="1" t="s">
        <v>272</v>
      </c>
      <c r="E109" s="65">
        <v>55.773348853898298</v>
      </c>
      <c r="F109" s="65">
        <v>37.679768002627</v>
      </c>
      <c r="G109" s="18">
        <f t="shared" si="6"/>
        <v>0</v>
      </c>
      <c r="H109" s="66">
        <f t="shared" si="4"/>
        <v>4.5140000000000002</v>
      </c>
      <c r="I109" s="15">
        <v>0.38999999999999968</v>
      </c>
      <c r="J109" s="18">
        <v>13</v>
      </c>
      <c r="L109" s="8">
        <v>13</v>
      </c>
      <c r="M109" s="67">
        <v>13</v>
      </c>
      <c r="N109" s="67">
        <v>0</v>
      </c>
      <c r="O109" s="20"/>
      <c r="P109" s="22">
        <v>3</v>
      </c>
      <c r="Q109" s="26">
        <v>0.41666666666666669</v>
      </c>
      <c r="R109" s="25">
        <v>2</v>
      </c>
      <c r="S109" s="92" t="s">
        <v>202</v>
      </c>
      <c r="T109" s="97"/>
      <c r="U109" s="33"/>
      <c r="V109" s="130">
        <f t="shared" si="5"/>
        <v>5</v>
      </c>
      <c r="W109" s="28">
        <v>4</v>
      </c>
      <c r="X109" s="27">
        <v>0.41666666666666669</v>
      </c>
      <c r="Y109" s="25">
        <v>3</v>
      </c>
      <c r="Z109" s="92">
        <v>10</v>
      </c>
      <c r="AA109" s="97"/>
      <c r="AB109" s="33"/>
      <c r="AC109" s="130">
        <f t="shared" si="2"/>
        <v>5</v>
      </c>
      <c r="AH109" s="49"/>
    </row>
    <row r="110" spans="1:34" ht="15.75" customHeight="1">
      <c r="A110" s="88">
        <v>2014011</v>
      </c>
      <c r="B110" s="18">
        <v>14</v>
      </c>
      <c r="C110" s="62" t="s">
        <v>52</v>
      </c>
      <c r="D110" s="1" t="s">
        <v>17</v>
      </c>
      <c r="E110" s="65" t="s">
        <v>17</v>
      </c>
      <c r="F110" s="65" t="s">
        <v>17</v>
      </c>
      <c r="G110" s="18">
        <f t="shared" si="6"/>
        <v>0</v>
      </c>
      <c r="H110" s="66">
        <f t="shared" si="4"/>
        <v>4.5140000000000002</v>
      </c>
      <c r="I110" s="15">
        <v>0</v>
      </c>
      <c r="J110" s="18" t="s">
        <v>17</v>
      </c>
      <c r="L110" s="8">
        <v>14</v>
      </c>
      <c r="M110" s="67">
        <v>14</v>
      </c>
      <c r="N110" s="67">
        <v>0</v>
      </c>
      <c r="O110" s="20"/>
      <c r="P110" s="22">
        <v>3</v>
      </c>
      <c r="Q110" s="26">
        <v>0.4375</v>
      </c>
      <c r="R110" s="25">
        <v>3</v>
      </c>
      <c r="S110" s="92" t="s">
        <v>202</v>
      </c>
      <c r="T110" s="97"/>
      <c r="U110" s="33"/>
      <c r="V110" s="130">
        <f t="shared" si="5"/>
        <v>5</v>
      </c>
      <c r="W110" s="28">
        <v>4</v>
      </c>
      <c r="X110" s="27">
        <v>0.4375</v>
      </c>
      <c r="Y110" s="25">
        <v>2</v>
      </c>
      <c r="Z110" s="92" t="s">
        <v>212</v>
      </c>
      <c r="AA110" s="97"/>
      <c r="AB110" s="33"/>
      <c r="AC110" s="130">
        <f t="shared" si="2"/>
        <v>5</v>
      </c>
      <c r="AH110" s="49"/>
    </row>
    <row r="111" spans="1:34" ht="15.75" customHeight="1">
      <c r="A111" s="88">
        <v>4193</v>
      </c>
      <c r="L111" s="8">
        <v>15</v>
      </c>
      <c r="M111" s="67">
        <v>15</v>
      </c>
      <c r="N111" s="67">
        <v>0</v>
      </c>
      <c r="O111" s="20"/>
      <c r="P111" s="22">
        <v>3</v>
      </c>
      <c r="Q111" s="26">
        <v>0.45833333333333298</v>
      </c>
      <c r="R111" s="25">
        <v>2</v>
      </c>
      <c r="S111" s="92" t="s">
        <v>202</v>
      </c>
      <c r="T111" s="97"/>
      <c r="U111" s="33"/>
      <c r="V111" s="130">
        <f t="shared" si="5"/>
        <v>4</v>
      </c>
      <c r="W111" s="28">
        <v>4</v>
      </c>
      <c r="X111" s="27">
        <v>0.45833333333333298</v>
      </c>
      <c r="Y111" s="25">
        <v>3</v>
      </c>
      <c r="Z111" s="92" t="s">
        <v>212</v>
      </c>
      <c r="AA111" s="97"/>
      <c r="AB111" s="33"/>
      <c r="AC111" s="130">
        <f t="shared" si="2"/>
        <v>6</v>
      </c>
      <c r="AH111" s="49"/>
    </row>
    <row r="112" spans="1:34" ht="15.75" customHeight="1">
      <c r="A112" s="88" t="s">
        <v>52</v>
      </c>
      <c r="B112" s="18" t="str">
        <f>IF(C112=" ","",IF(C112=$L$9,B110,B110+1))</f>
        <v/>
      </c>
      <c r="C112" s="62" t="s">
        <v>17</v>
      </c>
      <c r="D112" s="1" t="s">
        <v>17</v>
      </c>
      <c r="E112" s="65" t="s">
        <v>17</v>
      </c>
      <c r="F112" s="65" t="s">
        <v>17</v>
      </c>
      <c r="G112" s="18"/>
      <c r="H112" s="66" t="s">
        <v>91</v>
      </c>
      <c r="I112" s="15" t="str">
        <f>IFERROR(IF(IF(ISERROR(H112-H110),"",H112-H110)&lt;0,"",H112-H110)," ")</f>
        <v xml:space="preserve"> </v>
      </c>
      <c r="J112" s="18" t="str">
        <f t="shared" ref="J112:J143" si="7">IF(AND(M113&gt;0,M113&lt;999),M113,IF(AND(N113&gt;0,N113&lt;999),N113," "))</f>
        <v xml:space="preserve"> </v>
      </c>
      <c r="L112" s="8">
        <v>16</v>
      </c>
      <c r="M112" s="67">
        <v>999</v>
      </c>
      <c r="N112" s="67">
        <v>0</v>
      </c>
      <c r="O112" s="20"/>
      <c r="P112" s="22">
        <v>3</v>
      </c>
      <c r="Q112" s="26">
        <v>0.47916666666666702</v>
      </c>
      <c r="R112" s="25">
        <v>2</v>
      </c>
      <c r="S112" s="92" t="s">
        <v>202</v>
      </c>
      <c r="T112" s="97"/>
      <c r="U112" s="33"/>
      <c r="V112" s="130">
        <f t="shared" si="5"/>
        <v>5</v>
      </c>
      <c r="W112" s="28">
        <v>4</v>
      </c>
      <c r="X112" s="27">
        <v>0.47916666666666702</v>
      </c>
      <c r="Y112" s="25">
        <v>3</v>
      </c>
      <c r="Z112" s="92" t="s">
        <v>212</v>
      </c>
      <c r="AA112" s="97"/>
      <c r="AB112" s="33"/>
      <c r="AC112" s="130">
        <f t="shared" si="2"/>
        <v>5</v>
      </c>
      <c r="AH112" s="49"/>
    </row>
    <row r="113" spans="1:34" ht="15.75" customHeight="1">
      <c r="A113" s="88" t="s">
        <v>17</v>
      </c>
      <c r="B113" s="18" t="str">
        <f t="shared" ref="B113:B160" si="8">IF(C113=" ","",IF(C113=$L$9,B112,B112+1))</f>
        <v/>
      </c>
      <c r="C113" s="62" t="s">
        <v>17</v>
      </c>
      <c r="D113" s="1" t="s">
        <v>17</v>
      </c>
      <c r="E113" s="65" t="s">
        <v>17</v>
      </c>
      <c r="F113" s="65" t="s">
        <v>17</v>
      </c>
      <c r="G113" s="18" t="str">
        <f t="shared" si="3"/>
        <v/>
      </c>
      <c r="H113" s="66" t="s">
        <v>91</v>
      </c>
      <c r="I113" s="15" t="str">
        <f t="shared" ref="I113:I161" si="9">IFERROR(IF(IF(ISERROR(H113-H112),"",H113-H112)&lt;0,"",H113-H112)," ")</f>
        <v xml:space="preserve"> </v>
      </c>
      <c r="J113" s="18" t="str">
        <f t="shared" si="7"/>
        <v xml:space="preserve"> </v>
      </c>
      <c r="L113" s="8">
        <v>17</v>
      </c>
      <c r="M113" s="67">
        <v>0</v>
      </c>
      <c r="N113" s="67">
        <v>0</v>
      </c>
      <c r="O113" s="20"/>
      <c r="P113" s="22">
        <v>3</v>
      </c>
      <c r="Q113" s="26">
        <v>0.5</v>
      </c>
      <c r="R113" s="25">
        <v>3</v>
      </c>
      <c r="S113" s="92" t="s">
        <v>202</v>
      </c>
      <c r="T113" s="97"/>
      <c r="U113" s="33"/>
      <c r="V113" s="130">
        <f t="shared" si="5"/>
        <v>5</v>
      </c>
      <c r="W113" s="28">
        <v>4</v>
      </c>
      <c r="X113" s="27">
        <v>0.5</v>
      </c>
      <c r="Y113" s="25">
        <v>2</v>
      </c>
      <c r="Z113" s="92" t="s">
        <v>212</v>
      </c>
      <c r="AA113" s="97"/>
      <c r="AB113" s="33"/>
      <c r="AC113" s="130">
        <f t="shared" si="2"/>
        <v>5</v>
      </c>
      <c r="AH113" s="49"/>
    </row>
    <row r="114" spans="1:34" ht="15.75" customHeight="1">
      <c r="A114" s="88" t="s">
        <v>17</v>
      </c>
      <c r="B114" s="18" t="str">
        <f t="shared" si="8"/>
        <v/>
      </c>
      <c r="C114" s="62" t="s">
        <v>17</v>
      </c>
      <c r="D114" s="1" t="s">
        <v>17</v>
      </c>
      <c r="E114" s="65" t="s">
        <v>17</v>
      </c>
      <c r="F114" s="65" t="s">
        <v>17</v>
      </c>
      <c r="G114" s="18" t="str">
        <f t="shared" si="3"/>
        <v/>
      </c>
      <c r="H114" s="66" t="s">
        <v>91</v>
      </c>
      <c r="I114" s="15" t="str">
        <f t="shared" si="9"/>
        <v xml:space="preserve"> </v>
      </c>
      <c r="J114" s="18" t="str">
        <f t="shared" si="7"/>
        <v xml:space="preserve"> </v>
      </c>
      <c r="L114" s="8">
        <v>18</v>
      </c>
      <c r="M114" s="67">
        <v>0</v>
      </c>
      <c r="N114" s="67">
        <v>0</v>
      </c>
      <c r="O114" s="20"/>
      <c r="P114" s="22">
        <v>3</v>
      </c>
      <c r="Q114" s="26">
        <v>0.52083333333333337</v>
      </c>
      <c r="R114" s="25">
        <v>2</v>
      </c>
      <c r="S114" s="92" t="s">
        <v>197</v>
      </c>
      <c r="T114" s="97"/>
      <c r="U114" s="33"/>
      <c r="V114" s="130">
        <f t="shared" si="5"/>
        <v>4</v>
      </c>
      <c r="W114" s="28">
        <v>4</v>
      </c>
      <c r="X114" s="27">
        <v>0.52083333333333337</v>
      </c>
      <c r="Y114" s="25">
        <v>3</v>
      </c>
      <c r="Z114" s="92" t="s">
        <v>212</v>
      </c>
      <c r="AA114" s="97"/>
      <c r="AB114" s="33"/>
      <c r="AC114" s="130">
        <f t="shared" si="2"/>
        <v>6</v>
      </c>
      <c r="AH114" s="49"/>
    </row>
    <row r="115" spans="1:34" ht="15.75" customHeight="1">
      <c r="A115" s="88" t="s">
        <v>17</v>
      </c>
      <c r="B115" s="18" t="str">
        <f t="shared" si="8"/>
        <v/>
      </c>
      <c r="C115" s="62" t="s">
        <v>17</v>
      </c>
      <c r="D115" s="1" t="s">
        <v>17</v>
      </c>
      <c r="E115" s="65" t="s">
        <v>17</v>
      </c>
      <c r="F115" s="65" t="s">
        <v>17</v>
      </c>
      <c r="G115" s="18" t="str">
        <f t="shared" si="3"/>
        <v/>
      </c>
      <c r="H115" s="66" t="s">
        <v>91</v>
      </c>
      <c r="I115" s="15" t="str">
        <f t="shared" si="9"/>
        <v xml:space="preserve"> </v>
      </c>
      <c r="J115" s="18" t="str">
        <f t="shared" si="7"/>
        <v xml:space="preserve"> </v>
      </c>
      <c r="L115" s="8">
        <v>19</v>
      </c>
      <c r="M115" s="67">
        <v>0</v>
      </c>
      <c r="N115" s="67">
        <v>0</v>
      </c>
      <c r="O115" s="20" t="s">
        <v>17</v>
      </c>
      <c r="P115" s="22">
        <v>3</v>
      </c>
      <c r="Q115" s="26">
        <v>0.54166666666666663</v>
      </c>
      <c r="R115" s="25">
        <v>2</v>
      </c>
      <c r="S115" s="92" t="s">
        <v>197</v>
      </c>
      <c r="T115" s="97"/>
      <c r="U115" s="33"/>
      <c r="V115" s="130">
        <f t="shared" si="5"/>
        <v>4</v>
      </c>
      <c r="W115" s="28">
        <v>4</v>
      </c>
      <c r="X115" s="27">
        <v>0.54166666666666663</v>
      </c>
      <c r="Y115" s="25">
        <v>3</v>
      </c>
      <c r="Z115" s="92" t="s">
        <v>212</v>
      </c>
      <c r="AA115" s="97"/>
      <c r="AB115" s="33"/>
      <c r="AC115" s="130">
        <f t="shared" si="2"/>
        <v>5</v>
      </c>
      <c r="AH115" s="49"/>
    </row>
    <row r="116" spans="1:34" ht="15.75" customHeight="1">
      <c r="A116" s="88" t="s">
        <v>17</v>
      </c>
      <c r="B116" s="18" t="str">
        <f t="shared" si="8"/>
        <v/>
      </c>
      <c r="C116" s="62" t="s">
        <v>17</v>
      </c>
      <c r="D116" s="1" t="s">
        <v>17</v>
      </c>
      <c r="E116" s="65" t="s">
        <v>17</v>
      </c>
      <c r="F116" s="65" t="s">
        <v>17</v>
      </c>
      <c r="G116" s="18" t="str">
        <f t="shared" si="3"/>
        <v/>
      </c>
      <c r="H116" s="66" t="s">
        <v>91</v>
      </c>
      <c r="I116" s="15" t="str">
        <f t="shared" si="9"/>
        <v xml:space="preserve"> </v>
      </c>
      <c r="J116" s="18" t="str">
        <f t="shared" si="7"/>
        <v xml:space="preserve"> </v>
      </c>
      <c r="L116" s="8">
        <v>20</v>
      </c>
      <c r="M116" s="67">
        <v>0</v>
      </c>
      <c r="N116" s="67">
        <v>0</v>
      </c>
      <c r="O116" s="20"/>
      <c r="P116" s="22">
        <v>3</v>
      </c>
      <c r="Q116" s="26">
        <v>0.5625</v>
      </c>
      <c r="R116" s="25">
        <v>2</v>
      </c>
      <c r="S116" s="92" t="s">
        <v>197</v>
      </c>
      <c r="T116" s="97"/>
      <c r="U116" s="33"/>
      <c r="V116" s="130">
        <f t="shared" si="5"/>
        <v>4</v>
      </c>
      <c r="W116" s="28">
        <v>4</v>
      </c>
      <c r="X116" s="27">
        <v>0.5625</v>
      </c>
      <c r="Y116" s="25">
        <v>2</v>
      </c>
      <c r="Z116" s="92" t="s">
        <v>212</v>
      </c>
      <c r="AA116" s="97"/>
      <c r="AB116" s="33"/>
      <c r="AC116" s="130">
        <f t="shared" si="2"/>
        <v>5</v>
      </c>
      <c r="AH116" s="49"/>
    </row>
    <row r="117" spans="1:34" ht="15.75" customHeight="1">
      <c r="A117" s="88" t="s">
        <v>17</v>
      </c>
      <c r="B117" s="18" t="str">
        <f t="shared" si="8"/>
        <v/>
      </c>
      <c r="C117" s="62" t="s">
        <v>17</v>
      </c>
      <c r="D117" s="1" t="s">
        <v>17</v>
      </c>
      <c r="E117" s="65" t="s">
        <v>17</v>
      </c>
      <c r="F117" s="65" t="s">
        <v>17</v>
      </c>
      <c r="G117" s="18" t="str">
        <f t="shared" si="3"/>
        <v/>
      </c>
      <c r="H117" s="66" t="s">
        <v>91</v>
      </c>
      <c r="I117" s="15" t="str">
        <f t="shared" si="9"/>
        <v xml:space="preserve"> </v>
      </c>
      <c r="J117" s="18" t="str">
        <f t="shared" si="7"/>
        <v xml:space="preserve"> </v>
      </c>
      <c r="L117" s="8">
        <v>21</v>
      </c>
      <c r="M117" s="67">
        <v>0</v>
      </c>
      <c r="N117" s="67">
        <v>0</v>
      </c>
      <c r="O117" s="20"/>
      <c r="P117" s="22">
        <v>3</v>
      </c>
      <c r="Q117" s="26">
        <v>0.58333333333333337</v>
      </c>
      <c r="R117" s="25">
        <v>2</v>
      </c>
      <c r="S117" s="92" t="s">
        <v>197</v>
      </c>
      <c r="T117" s="97"/>
      <c r="U117" s="33"/>
      <c r="V117" s="130">
        <f t="shared" si="5"/>
        <v>4</v>
      </c>
      <c r="W117" s="28">
        <v>4</v>
      </c>
      <c r="X117" s="27">
        <v>0.58333333333333337</v>
      </c>
      <c r="Y117" s="25">
        <v>3</v>
      </c>
      <c r="Z117" s="92" t="s">
        <v>212</v>
      </c>
      <c r="AA117" s="97"/>
      <c r="AB117" s="33"/>
      <c r="AC117" s="130">
        <f t="shared" si="2"/>
        <v>6</v>
      </c>
      <c r="AH117" s="49"/>
    </row>
    <row r="118" spans="1:34" ht="15.75" customHeight="1">
      <c r="A118" s="88" t="s">
        <v>17</v>
      </c>
      <c r="B118" s="18" t="str">
        <f t="shared" si="8"/>
        <v/>
      </c>
      <c r="C118" s="62" t="s">
        <v>17</v>
      </c>
      <c r="D118" s="1" t="s">
        <v>17</v>
      </c>
      <c r="E118" s="65" t="s">
        <v>17</v>
      </c>
      <c r="F118" s="65" t="s">
        <v>17</v>
      </c>
      <c r="G118" s="18" t="str">
        <f t="shared" si="3"/>
        <v/>
      </c>
      <c r="H118" s="66" t="s">
        <v>91</v>
      </c>
      <c r="I118" s="15" t="str">
        <f t="shared" si="9"/>
        <v xml:space="preserve"> </v>
      </c>
      <c r="J118" s="18" t="str">
        <f t="shared" si="7"/>
        <v xml:space="preserve"> </v>
      </c>
      <c r="L118" s="8">
        <v>22</v>
      </c>
      <c r="M118" s="67">
        <v>0</v>
      </c>
      <c r="N118" s="67">
        <v>0</v>
      </c>
      <c r="O118" s="20"/>
      <c r="P118" s="22">
        <v>3</v>
      </c>
      <c r="Q118" s="26">
        <v>0.60416666666666663</v>
      </c>
      <c r="R118" s="25">
        <v>2</v>
      </c>
      <c r="S118" s="92" t="s">
        <v>197</v>
      </c>
      <c r="T118" s="97"/>
      <c r="U118" s="33"/>
      <c r="V118" s="130">
        <f t="shared" si="5"/>
        <v>4</v>
      </c>
      <c r="W118" s="28">
        <v>4</v>
      </c>
      <c r="X118" s="27">
        <v>0.60416666666666663</v>
      </c>
      <c r="Y118" s="25">
        <v>3</v>
      </c>
      <c r="Z118" s="92" t="s">
        <v>212</v>
      </c>
      <c r="AA118" s="97"/>
      <c r="AB118" s="33"/>
      <c r="AC118" s="130">
        <f t="shared" si="2"/>
        <v>5</v>
      </c>
      <c r="AH118" s="49"/>
    </row>
    <row r="119" spans="1:34" ht="15.75" customHeight="1">
      <c r="A119" s="88" t="s">
        <v>17</v>
      </c>
      <c r="B119" s="18" t="str">
        <f t="shared" si="8"/>
        <v/>
      </c>
      <c r="C119" s="62" t="s">
        <v>17</v>
      </c>
      <c r="D119" s="1" t="s">
        <v>17</v>
      </c>
      <c r="E119" s="65" t="s">
        <v>17</v>
      </c>
      <c r="F119" s="65" t="s">
        <v>17</v>
      </c>
      <c r="G119" s="18" t="str">
        <f t="shared" si="3"/>
        <v/>
      </c>
      <c r="H119" s="66" t="s">
        <v>91</v>
      </c>
      <c r="I119" s="15" t="str">
        <f t="shared" si="9"/>
        <v xml:space="preserve"> </v>
      </c>
      <c r="J119" s="18" t="str">
        <f t="shared" si="7"/>
        <v xml:space="preserve"> </v>
      </c>
      <c r="L119" s="8">
        <v>23</v>
      </c>
      <c r="M119" s="67">
        <v>0</v>
      </c>
      <c r="N119" s="67">
        <v>0</v>
      </c>
      <c r="O119" s="20"/>
      <c r="P119" s="22">
        <v>3</v>
      </c>
      <c r="Q119" s="26">
        <v>0.625</v>
      </c>
      <c r="R119" s="25">
        <v>2</v>
      </c>
      <c r="S119" s="92" t="s">
        <v>197</v>
      </c>
      <c r="T119" s="97"/>
      <c r="U119" s="33"/>
      <c r="V119" s="130">
        <f t="shared" si="5"/>
        <v>4</v>
      </c>
      <c r="W119" s="28">
        <v>4</v>
      </c>
      <c r="X119" s="27">
        <v>0.625</v>
      </c>
      <c r="Y119" s="25">
        <v>2</v>
      </c>
      <c r="Z119" s="92" t="s">
        <v>212</v>
      </c>
      <c r="AA119" s="97"/>
      <c r="AB119" s="33"/>
      <c r="AC119" s="130">
        <f t="shared" si="2"/>
        <v>5</v>
      </c>
      <c r="AH119" s="49"/>
    </row>
    <row r="120" spans="1:34" ht="15.75" customHeight="1">
      <c r="A120" s="88" t="s">
        <v>17</v>
      </c>
      <c r="B120" s="18" t="str">
        <f t="shared" si="8"/>
        <v/>
      </c>
      <c r="C120" s="62" t="s">
        <v>17</v>
      </c>
      <c r="D120" s="1" t="s">
        <v>17</v>
      </c>
      <c r="E120" s="65" t="s">
        <v>17</v>
      </c>
      <c r="F120" s="65" t="s">
        <v>17</v>
      </c>
      <c r="G120" s="18" t="str">
        <f t="shared" si="3"/>
        <v/>
      </c>
      <c r="H120" s="66" t="s">
        <v>91</v>
      </c>
      <c r="I120" s="15" t="str">
        <f t="shared" si="9"/>
        <v xml:space="preserve"> </v>
      </c>
      <c r="J120" s="18" t="str">
        <f t="shared" si="7"/>
        <v xml:space="preserve"> </v>
      </c>
      <c r="L120" s="8">
        <v>24</v>
      </c>
      <c r="M120" s="67">
        <v>0</v>
      </c>
      <c r="N120" s="67">
        <v>0</v>
      </c>
      <c r="O120" s="20"/>
      <c r="P120" s="22">
        <v>3</v>
      </c>
      <c r="Q120" s="26">
        <v>0.64583333333333337</v>
      </c>
      <c r="R120" s="25">
        <v>2</v>
      </c>
      <c r="S120" s="92" t="s">
        <v>197</v>
      </c>
      <c r="T120" s="97"/>
      <c r="U120" s="33"/>
      <c r="V120" s="130">
        <f t="shared" si="5"/>
        <v>4</v>
      </c>
      <c r="W120" s="28">
        <v>4</v>
      </c>
      <c r="X120" s="27">
        <v>0.64583333333333337</v>
      </c>
      <c r="Y120" s="25">
        <v>3</v>
      </c>
      <c r="Z120" s="92" t="s">
        <v>212</v>
      </c>
      <c r="AA120" s="97"/>
      <c r="AB120" s="33"/>
      <c r="AC120" s="130">
        <f t="shared" si="2"/>
        <v>6</v>
      </c>
      <c r="AH120" s="49"/>
    </row>
    <row r="121" spans="1:34" ht="15.75" customHeight="1">
      <c r="A121" s="88" t="s">
        <v>17</v>
      </c>
      <c r="B121" s="18" t="str">
        <f t="shared" si="8"/>
        <v/>
      </c>
      <c r="C121" s="62" t="s">
        <v>17</v>
      </c>
      <c r="D121" s="1" t="s">
        <v>17</v>
      </c>
      <c r="E121" s="65" t="s">
        <v>17</v>
      </c>
      <c r="F121" s="65" t="s">
        <v>17</v>
      </c>
      <c r="G121" s="18" t="str">
        <f t="shared" si="3"/>
        <v/>
      </c>
      <c r="H121" s="66" t="s">
        <v>91</v>
      </c>
      <c r="I121" s="15" t="str">
        <f t="shared" si="9"/>
        <v xml:space="preserve"> </v>
      </c>
      <c r="J121" s="18" t="str">
        <f t="shared" si="7"/>
        <v xml:space="preserve"> </v>
      </c>
      <c r="L121" s="8">
        <v>25</v>
      </c>
      <c r="M121" s="67">
        <v>0</v>
      </c>
      <c r="N121" s="67">
        <v>0</v>
      </c>
      <c r="O121" s="20"/>
      <c r="P121" s="22">
        <v>3</v>
      </c>
      <c r="Q121" s="26">
        <v>0.66666666666666663</v>
      </c>
      <c r="R121" s="25">
        <v>2</v>
      </c>
      <c r="S121" s="92" t="s">
        <v>197</v>
      </c>
      <c r="T121" s="97"/>
      <c r="U121" s="33"/>
      <c r="V121" s="130">
        <f t="shared" si="5"/>
        <v>4</v>
      </c>
      <c r="W121" s="28">
        <v>4</v>
      </c>
      <c r="X121" s="27">
        <v>0.66666666666666663</v>
      </c>
      <c r="Y121" s="25">
        <v>3</v>
      </c>
      <c r="Z121" s="92" t="s">
        <v>212</v>
      </c>
      <c r="AA121" s="97"/>
      <c r="AB121" s="33"/>
      <c r="AC121" s="130">
        <f t="shared" si="2"/>
        <v>5</v>
      </c>
      <c r="AH121" s="49"/>
    </row>
    <row r="122" spans="1:34" ht="15.75" customHeight="1">
      <c r="A122" s="88" t="s">
        <v>17</v>
      </c>
      <c r="B122" s="18" t="str">
        <f t="shared" si="8"/>
        <v/>
      </c>
      <c r="C122" s="62" t="s">
        <v>17</v>
      </c>
      <c r="D122" s="1" t="s">
        <v>17</v>
      </c>
      <c r="E122" s="65" t="s">
        <v>17</v>
      </c>
      <c r="F122" s="65" t="s">
        <v>17</v>
      </c>
      <c r="G122" s="18" t="str">
        <f t="shared" si="3"/>
        <v/>
      </c>
      <c r="H122" s="66" t="s">
        <v>91</v>
      </c>
      <c r="I122" s="15" t="str">
        <f t="shared" si="9"/>
        <v xml:space="preserve"> </v>
      </c>
      <c r="J122" s="18" t="str">
        <f t="shared" si="7"/>
        <v xml:space="preserve"> </v>
      </c>
      <c r="L122" s="8">
        <v>26</v>
      </c>
      <c r="M122" s="67">
        <v>0</v>
      </c>
      <c r="N122" s="67">
        <v>0</v>
      </c>
      <c r="O122" s="20"/>
      <c r="P122" s="22">
        <v>3</v>
      </c>
      <c r="Q122" s="26">
        <v>0.6875</v>
      </c>
      <c r="R122" s="25">
        <v>2</v>
      </c>
      <c r="S122" s="92" t="s">
        <v>197</v>
      </c>
      <c r="T122" s="97"/>
      <c r="U122" s="33"/>
      <c r="V122" s="130">
        <f t="shared" si="5"/>
        <v>4</v>
      </c>
      <c r="W122" s="28">
        <v>4</v>
      </c>
      <c r="X122" s="27">
        <v>0.6875</v>
      </c>
      <c r="Y122" s="25">
        <v>2</v>
      </c>
      <c r="Z122" s="92" t="s">
        <v>197</v>
      </c>
      <c r="AA122" s="97"/>
      <c r="AB122" s="33"/>
      <c r="AC122" s="130">
        <f t="shared" si="2"/>
        <v>4</v>
      </c>
      <c r="AH122" s="49"/>
    </row>
    <row r="123" spans="1:34" ht="15.75" customHeight="1">
      <c r="A123" s="88" t="s">
        <v>17</v>
      </c>
      <c r="B123" s="18" t="str">
        <f t="shared" si="8"/>
        <v/>
      </c>
      <c r="C123" s="62" t="s">
        <v>17</v>
      </c>
      <c r="D123" s="1" t="s">
        <v>17</v>
      </c>
      <c r="E123" s="65" t="s">
        <v>17</v>
      </c>
      <c r="F123" s="65" t="s">
        <v>17</v>
      </c>
      <c r="G123" s="18" t="str">
        <f t="shared" si="3"/>
        <v/>
      </c>
      <c r="H123" s="66" t="s">
        <v>91</v>
      </c>
      <c r="I123" s="15" t="str">
        <f t="shared" si="9"/>
        <v xml:space="preserve"> </v>
      </c>
      <c r="J123" s="18" t="str">
        <f t="shared" si="7"/>
        <v xml:space="preserve"> </v>
      </c>
      <c r="L123" s="8">
        <v>27</v>
      </c>
      <c r="M123" s="67">
        <v>0</v>
      </c>
      <c r="N123" s="67">
        <v>0</v>
      </c>
      <c r="O123" s="20"/>
      <c r="P123" s="22">
        <v>3</v>
      </c>
      <c r="Q123" s="26">
        <v>0.70833333333333337</v>
      </c>
      <c r="R123" s="25">
        <v>2</v>
      </c>
      <c r="S123" s="92" t="s">
        <v>197</v>
      </c>
      <c r="T123" s="97"/>
      <c r="U123" s="33"/>
      <c r="V123" s="130">
        <f t="shared" si="5"/>
        <v>4</v>
      </c>
      <c r="W123" s="28">
        <v>4</v>
      </c>
      <c r="X123" s="27">
        <v>0.70833333333333337</v>
      </c>
      <c r="Y123" s="25">
        <v>2</v>
      </c>
      <c r="Z123" s="92" t="s">
        <v>197</v>
      </c>
      <c r="AA123" s="97"/>
      <c r="AB123" s="33"/>
      <c r="AC123" s="130">
        <f t="shared" si="2"/>
        <v>4</v>
      </c>
      <c r="AH123" s="49"/>
    </row>
    <row r="124" spans="1:34" ht="15.75" customHeight="1">
      <c r="A124" s="88" t="s">
        <v>17</v>
      </c>
      <c r="B124" s="18" t="str">
        <f t="shared" si="8"/>
        <v/>
      </c>
      <c r="C124" s="62" t="s">
        <v>17</v>
      </c>
      <c r="D124" s="1" t="s">
        <v>17</v>
      </c>
      <c r="E124" s="65" t="s">
        <v>17</v>
      </c>
      <c r="F124" s="65" t="s">
        <v>17</v>
      </c>
      <c r="G124" s="18" t="str">
        <f t="shared" si="3"/>
        <v/>
      </c>
      <c r="H124" s="66" t="s">
        <v>91</v>
      </c>
      <c r="I124" s="15" t="str">
        <f t="shared" si="9"/>
        <v xml:space="preserve"> </v>
      </c>
      <c r="J124" s="18" t="str">
        <f t="shared" si="7"/>
        <v xml:space="preserve"> </v>
      </c>
      <c r="L124" s="8">
        <v>28</v>
      </c>
      <c r="M124" s="67">
        <v>0</v>
      </c>
      <c r="N124" s="67">
        <v>0</v>
      </c>
      <c r="O124" s="20"/>
      <c r="P124" s="22">
        <v>3</v>
      </c>
      <c r="Q124" s="26">
        <v>0.72916666666666663</v>
      </c>
      <c r="R124" s="25">
        <v>2</v>
      </c>
      <c r="S124" s="92" t="s">
        <v>197</v>
      </c>
      <c r="T124" s="97"/>
      <c r="U124" s="33"/>
      <c r="V124" s="130">
        <f t="shared" si="5"/>
        <v>4</v>
      </c>
      <c r="W124" s="28">
        <v>4</v>
      </c>
      <c r="X124" s="27">
        <v>0.72916666666666663</v>
      </c>
      <c r="Y124" s="25">
        <v>2</v>
      </c>
      <c r="Z124" s="92" t="s">
        <v>197</v>
      </c>
      <c r="AA124" s="97"/>
      <c r="AB124" s="33"/>
      <c r="AC124" s="130">
        <f t="shared" si="2"/>
        <v>5</v>
      </c>
      <c r="AH124" s="49"/>
    </row>
    <row r="125" spans="1:34" ht="15.75" customHeight="1">
      <c r="A125" s="88" t="s">
        <v>17</v>
      </c>
      <c r="B125" s="18" t="str">
        <f t="shared" si="8"/>
        <v/>
      </c>
      <c r="C125" s="62" t="s">
        <v>17</v>
      </c>
      <c r="D125" s="1" t="s">
        <v>17</v>
      </c>
      <c r="E125" s="65" t="s">
        <v>17</v>
      </c>
      <c r="F125" s="65" t="s">
        <v>17</v>
      </c>
      <c r="G125" s="18" t="str">
        <f t="shared" si="3"/>
        <v/>
      </c>
      <c r="H125" s="66" t="s">
        <v>91</v>
      </c>
      <c r="I125" s="15" t="str">
        <f t="shared" si="9"/>
        <v xml:space="preserve"> </v>
      </c>
      <c r="J125" s="18" t="str">
        <f t="shared" si="7"/>
        <v xml:space="preserve"> </v>
      </c>
      <c r="L125" s="8">
        <v>29</v>
      </c>
      <c r="M125" s="67">
        <v>0</v>
      </c>
      <c r="N125" s="67">
        <v>0</v>
      </c>
      <c r="O125" s="20"/>
      <c r="P125" s="22">
        <v>3</v>
      </c>
      <c r="Q125" s="26">
        <v>0.75</v>
      </c>
      <c r="R125" s="25">
        <v>2</v>
      </c>
      <c r="S125" s="92" t="s">
        <v>197</v>
      </c>
      <c r="T125" s="97"/>
      <c r="U125" s="33"/>
      <c r="V125" s="130">
        <f t="shared" si="5"/>
        <v>4</v>
      </c>
      <c r="W125" s="28">
        <v>4</v>
      </c>
      <c r="X125" s="27">
        <v>0.75</v>
      </c>
      <c r="Y125" s="25">
        <v>3</v>
      </c>
      <c r="Z125" s="92" t="s">
        <v>199</v>
      </c>
      <c r="AA125" s="97"/>
      <c r="AB125" s="33"/>
      <c r="AC125" s="130">
        <f t="shared" si="2"/>
        <v>5</v>
      </c>
      <c r="AH125" s="49"/>
    </row>
    <row r="126" spans="1:34" ht="15.75" customHeight="1">
      <c r="A126" s="88" t="s">
        <v>17</v>
      </c>
      <c r="B126" s="18" t="str">
        <f t="shared" si="8"/>
        <v/>
      </c>
      <c r="C126" s="62" t="s">
        <v>17</v>
      </c>
      <c r="D126" s="1" t="s">
        <v>17</v>
      </c>
      <c r="E126" s="65" t="s">
        <v>17</v>
      </c>
      <c r="F126" s="65" t="s">
        <v>17</v>
      </c>
      <c r="G126" s="18" t="str">
        <f t="shared" si="3"/>
        <v/>
      </c>
      <c r="H126" s="66" t="s">
        <v>91</v>
      </c>
      <c r="I126" s="15" t="str">
        <f t="shared" si="9"/>
        <v xml:space="preserve"> </v>
      </c>
      <c r="J126" s="18" t="str">
        <f t="shared" si="7"/>
        <v xml:space="preserve"> </v>
      </c>
      <c r="L126" s="8">
        <v>30</v>
      </c>
      <c r="M126" s="67">
        <v>0</v>
      </c>
      <c r="N126" s="67">
        <v>0</v>
      </c>
      <c r="O126" s="20"/>
      <c r="P126" s="22">
        <v>3</v>
      </c>
      <c r="Q126" s="26">
        <v>0.77083333333333337</v>
      </c>
      <c r="R126" s="25">
        <v>2</v>
      </c>
      <c r="S126" s="92" t="s">
        <v>197</v>
      </c>
      <c r="T126" s="97"/>
      <c r="U126" s="33"/>
      <c r="V126" s="130">
        <f t="shared" si="5"/>
        <v>4</v>
      </c>
      <c r="W126" s="28">
        <v>4</v>
      </c>
      <c r="X126" s="27">
        <v>0.77083333333333337</v>
      </c>
      <c r="Y126" s="25">
        <v>2</v>
      </c>
      <c r="Z126" s="92" t="s">
        <v>199</v>
      </c>
      <c r="AA126" s="97"/>
      <c r="AB126" s="33"/>
      <c r="AC126" s="130">
        <f t="shared" si="2"/>
        <v>5</v>
      </c>
      <c r="AH126" s="49"/>
    </row>
    <row r="127" spans="1:34" ht="15.75" customHeight="1">
      <c r="A127" s="88" t="s">
        <v>17</v>
      </c>
      <c r="B127" s="18" t="str">
        <f t="shared" si="8"/>
        <v/>
      </c>
      <c r="C127" s="62" t="s">
        <v>17</v>
      </c>
      <c r="D127" s="1" t="s">
        <v>17</v>
      </c>
      <c r="E127" s="65" t="s">
        <v>17</v>
      </c>
      <c r="F127" s="65" t="s">
        <v>17</v>
      </c>
      <c r="G127" s="18" t="str">
        <f t="shared" si="3"/>
        <v/>
      </c>
      <c r="H127" s="66" t="s">
        <v>91</v>
      </c>
      <c r="I127" s="15" t="str">
        <f t="shared" si="9"/>
        <v xml:space="preserve"> </v>
      </c>
      <c r="J127" s="18" t="str">
        <f t="shared" si="7"/>
        <v xml:space="preserve"> </v>
      </c>
      <c r="L127" s="8">
        <v>31</v>
      </c>
      <c r="M127" s="67">
        <v>0</v>
      </c>
      <c r="N127" s="67">
        <v>0</v>
      </c>
      <c r="O127" s="20"/>
      <c r="P127" s="22">
        <v>3</v>
      </c>
      <c r="Q127" s="26">
        <v>0.79166666666666663</v>
      </c>
      <c r="R127" s="25">
        <v>2</v>
      </c>
      <c r="S127" s="92" t="s">
        <v>197</v>
      </c>
      <c r="T127" s="97"/>
      <c r="U127" s="33"/>
      <c r="V127" s="130">
        <f t="shared" si="5"/>
        <v>4</v>
      </c>
      <c r="W127" s="28">
        <v>4</v>
      </c>
      <c r="X127" s="27">
        <v>0.79166666666666663</v>
      </c>
      <c r="Y127" s="25">
        <v>3</v>
      </c>
      <c r="Z127" s="92" t="s">
        <v>199</v>
      </c>
      <c r="AA127" s="97"/>
      <c r="AB127" s="33"/>
      <c r="AC127" s="130">
        <f t="shared" si="2"/>
        <v>5</v>
      </c>
      <c r="AH127" s="49"/>
    </row>
    <row r="128" spans="1:34" ht="15.75" customHeight="1">
      <c r="A128" s="88" t="s">
        <v>17</v>
      </c>
      <c r="B128" s="18" t="str">
        <f t="shared" si="8"/>
        <v/>
      </c>
      <c r="C128" s="62" t="s">
        <v>17</v>
      </c>
      <c r="D128" s="1" t="s">
        <v>17</v>
      </c>
      <c r="E128" s="65" t="s">
        <v>17</v>
      </c>
      <c r="F128" s="65" t="s">
        <v>17</v>
      </c>
      <c r="G128" s="18" t="str">
        <f t="shared" si="3"/>
        <v/>
      </c>
      <c r="H128" s="66" t="s">
        <v>91</v>
      </c>
      <c r="I128" s="15" t="str">
        <f t="shared" si="9"/>
        <v xml:space="preserve"> </v>
      </c>
      <c r="J128" s="18" t="str">
        <f t="shared" si="7"/>
        <v xml:space="preserve"> </v>
      </c>
      <c r="L128" s="8">
        <v>32</v>
      </c>
      <c r="M128" s="67">
        <v>0</v>
      </c>
      <c r="N128" s="67">
        <v>0</v>
      </c>
      <c r="O128" s="20"/>
      <c r="P128" s="22">
        <v>3</v>
      </c>
      <c r="Q128" s="26">
        <v>0.8125</v>
      </c>
      <c r="R128" s="25">
        <v>2</v>
      </c>
      <c r="S128" s="92" t="s">
        <v>197</v>
      </c>
      <c r="T128" s="97"/>
      <c r="U128" s="33"/>
      <c r="V128" s="130">
        <f t="shared" si="5"/>
        <v>4</v>
      </c>
      <c r="W128" s="28">
        <v>4</v>
      </c>
      <c r="X128" s="27">
        <v>0.8125</v>
      </c>
      <c r="Y128" s="25">
        <v>2</v>
      </c>
      <c r="Z128" s="92" t="s">
        <v>199</v>
      </c>
      <c r="AA128" s="97"/>
      <c r="AB128" s="33"/>
      <c r="AC128" s="130">
        <f t="shared" si="2"/>
        <v>5</v>
      </c>
      <c r="AH128" s="49"/>
    </row>
    <row r="129" spans="1:34" ht="15.75" customHeight="1">
      <c r="A129" s="88" t="s">
        <v>17</v>
      </c>
      <c r="B129" s="18" t="str">
        <f t="shared" si="8"/>
        <v/>
      </c>
      <c r="C129" s="62" t="s">
        <v>17</v>
      </c>
      <c r="D129" s="1" t="s">
        <v>17</v>
      </c>
      <c r="E129" s="65" t="s">
        <v>17</v>
      </c>
      <c r="F129" s="65" t="s">
        <v>17</v>
      </c>
      <c r="G129" s="18" t="str">
        <f t="shared" si="3"/>
        <v/>
      </c>
      <c r="H129" s="66" t="s">
        <v>91</v>
      </c>
      <c r="I129" s="15" t="str">
        <f t="shared" si="9"/>
        <v xml:space="preserve"> </v>
      </c>
      <c r="J129" s="18" t="str">
        <f t="shared" si="7"/>
        <v xml:space="preserve"> </v>
      </c>
      <c r="L129" s="8">
        <v>33</v>
      </c>
      <c r="M129" s="67">
        <v>0</v>
      </c>
      <c r="N129" s="67">
        <v>0</v>
      </c>
      <c r="O129" s="20"/>
      <c r="P129" s="22">
        <v>3</v>
      </c>
      <c r="Q129" s="26">
        <v>0.83333333333333337</v>
      </c>
      <c r="R129" s="25">
        <v>2</v>
      </c>
      <c r="S129" s="92" t="s">
        <v>197</v>
      </c>
      <c r="T129" s="97"/>
      <c r="U129" s="33"/>
      <c r="V129" s="130">
        <f t="shared" si="5"/>
        <v>4</v>
      </c>
      <c r="W129" s="28">
        <v>4</v>
      </c>
      <c r="X129" s="27">
        <v>0.83333333333333337</v>
      </c>
      <c r="Y129" s="25">
        <v>3</v>
      </c>
      <c r="Z129" s="92">
        <v>10</v>
      </c>
      <c r="AA129" s="97"/>
      <c r="AB129" s="33"/>
      <c r="AC129" s="130">
        <f t="shared" si="2"/>
        <v>6</v>
      </c>
      <c r="AH129" s="49"/>
    </row>
    <row r="130" spans="1:34" ht="15.75" customHeight="1">
      <c r="A130" s="88" t="s">
        <v>17</v>
      </c>
      <c r="B130" s="18" t="str">
        <f t="shared" si="8"/>
        <v/>
      </c>
      <c r="C130" s="62" t="s">
        <v>17</v>
      </c>
      <c r="D130" s="1" t="s">
        <v>17</v>
      </c>
      <c r="E130" s="65" t="s">
        <v>17</v>
      </c>
      <c r="F130" s="65" t="s">
        <v>17</v>
      </c>
      <c r="G130" s="18" t="str">
        <f t="shared" si="3"/>
        <v/>
      </c>
      <c r="H130" s="66" t="s">
        <v>91</v>
      </c>
      <c r="I130" s="15" t="str">
        <f t="shared" si="9"/>
        <v xml:space="preserve"> </v>
      </c>
      <c r="J130" s="18" t="str">
        <f t="shared" si="7"/>
        <v xml:space="preserve"> </v>
      </c>
      <c r="L130" s="8">
        <v>34</v>
      </c>
      <c r="M130" s="67">
        <v>0</v>
      </c>
      <c r="N130" s="67">
        <v>0</v>
      </c>
      <c r="O130" s="20"/>
      <c r="P130" s="22">
        <v>3</v>
      </c>
      <c r="Q130" s="26">
        <v>0.85416666666666663</v>
      </c>
      <c r="R130" s="25">
        <v>2</v>
      </c>
      <c r="S130" s="92" t="s">
        <v>197</v>
      </c>
      <c r="T130" s="97"/>
      <c r="U130" s="33"/>
      <c r="V130" s="130">
        <f t="shared" si="5"/>
        <v>4</v>
      </c>
      <c r="W130" s="28">
        <v>4</v>
      </c>
      <c r="X130" s="27">
        <v>0.85416666666666663</v>
      </c>
      <c r="Y130" s="25">
        <v>3</v>
      </c>
      <c r="Z130" s="92">
        <v>10</v>
      </c>
      <c r="AA130" s="97"/>
      <c r="AB130" s="33"/>
      <c r="AC130" s="130">
        <f t="shared" si="2"/>
        <v>6</v>
      </c>
      <c r="AH130" s="49"/>
    </row>
    <row r="131" spans="1:34" ht="15.75" customHeight="1">
      <c r="A131" s="88" t="s">
        <v>17</v>
      </c>
      <c r="B131" s="18" t="str">
        <f t="shared" si="8"/>
        <v/>
      </c>
      <c r="C131" s="62" t="s">
        <v>17</v>
      </c>
      <c r="D131" s="1" t="s">
        <v>17</v>
      </c>
      <c r="E131" s="65" t="s">
        <v>17</v>
      </c>
      <c r="F131" s="65" t="s">
        <v>17</v>
      </c>
      <c r="G131" s="18" t="str">
        <f t="shared" si="3"/>
        <v/>
      </c>
      <c r="H131" s="66" t="s">
        <v>91</v>
      </c>
      <c r="I131" s="15" t="str">
        <f t="shared" si="9"/>
        <v xml:space="preserve"> </v>
      </c>
      <c r="J131" s="18" t="str">
        <f t="shared" si="7"/>
        <v xml:space="preserve"> </v>
      </c>
      <c r="L131" s="8">
        <v>35</v>
      </c>
      <c r="M131" s="67">
        <v>0</v>
      </c>
      <c r="N131" s="67">
        <v>0</v>
      </c>
      <c r="O131" s="20"/>
      <c r="P131" s="22">
        <v>3</v>
      </c>
      <c r="Q131" s="26">
        <v>0.875</v>
      </c>
      <c r="R131" s="25">
        <v>2</v>
      </c>
      <c r="S131" s="92" t="s">
        <v>197</v>
      </c>
      <c r="T131" s="97"/>
      <c r="U131" s="33"/>
      <c r="V131" s="130">
        <f t="shared" si="5"/>
        <v>4</v>
      </c>
      <c r="W131" s="28">
        <v>4</v>
      </c>
      <c r="X131" s="27">
        <v>0.875</v>
      </c>
      <c r="Y131" s="25">
        <v>3</v>
      </c>
      <c r="Z131" s="92">
        <v>10</v>
      </c>
      <c r="AA131" s="97"/>
      <c r="AB131" s="33"/>
      <c r="AC131" s="130">
        <f t="shared" si="2"/>
        <v>6</v>
      </c>
      <c r="AH131" s="49"/>
    </row>
    <row r="132" spans="1:34" ht="15.75" customHeight="1">
      <c r="A132" s="88" t="s">
        <v>17</v>
      </c>
      <c r="B132" s="18" t="str">
        <f t="shared" si="8"/>
        <v/>
      </c>
      <c r="C132" s="62" t="s">
        <v>17</v>
      </c>
      <c r="D132" s="1" t="s">
        <v>17</v>
      </c>
      <c r="E132" s="65" t="s">
        <v>17</v>
      </c>
      <c r="F132" s="65" t="s">
        <v>17</v>
      </c>
      <c r="G132" s="18" t="str">
        <f t="shared" si="3"/>
        <v/>
      </c>
      <c r="H132" s="66" t="s">
        <v>91</v>
      </c>
      <c r="I132" s="15" t="str">
        <f t="shared" si="9"/>
        <v xml:space="preserve"> </v>
      </c>
      <c r="J132" s="18" t="str">
        <f t="shared" si="7"/>
        <v xml:space="preserve"> </v>
      </c>
      <c r="L132" s="8">
        <v>36</v>
      </c>
      <c r="M132" s="67">
        <v>0</v>
      </c>
      <c r="N132" s="67">
        <v>0</v>
      </c>
      <c r="O132" s="20"/>
      <c r="P132" s="22">
        <v>3</v>
      </c>
      <c r="Q132" s="26">
        <v>0.89583333333333304</v>
      </c>
      <c r="R132" s="25">
        <v>2</v>
      </c>
      <c r="S132" s="92" t="s">
        <v>197</v>
      </c>
      <c r="T132" s="97"/>
      <c r="U132" s="33"/>
      <c r="V132" s="130">
        <f t="shared" si="5"/>
        <v>4</v>
      </c>
      <c r="W132" s="28">
        <v>4</v>
      </c>
      <c r="X132" s="27">
        <v>0.89583333333333304</v>
      </c>
      <c r="Y132" s="25">
        <v>3</v>
      </c>
      <c r="Z132" s="92">
        <v>10</v>
      </c>
      <c r="AA132" s="97"/>
      <c r="AB132" s="33"/>
      <c r="AC132" s="130">
        <f t="shared" si="2"/>
        <v>6</v>
      </c>
      <c r="AH132" s="49"/>
    </row>
    <row r="133" spans="1:34" ht="15.75" customHeight="1">
      <c r="A133" s="88" t="s">
        <v>17</v>
      </c>
      <c r="B133" s="18" t="str">
        <f t="shared" si="8"/>
        <v/>
      </c>
      <c r="C133" s="62" t="s">
        <v>17</v>
      </c>
      <c r="D133" s="1" t="s">
        <v>17</v>
      </c>
      <c r="E133" s="65" t="s">
        <v>17</v>
      </c>
      <c r="F133" s="65" t="s">
        <v>17</v>
      </c>
      <c r="G133" s="18" t="str">
        <f t="shared" si="3"/>
        <v/>
      </c>
      <c r="H133" s="66" t="s">
        <v>91</v>
      </c>
      <c r="I133" s="15" t="str">
        <f t="shared" si="9"/>
        <v xml:space="preserve"> </v>
      </c>
      <c r="J133" s="18" t="str">
        <f t="shared" si="7"/>
        <v xml:space="preserve"> </v>
      </c>
      <c r="L133" s="8">
        <v>37</v>
      </c>
      <c r="M133" s="67">
        <v>0</v>
      </c>
      <c r="N133" s="67">
        <v>0</v>
      </c>
      <c r="O133" s="20"/>
      <c r="P133" s="22">
        <v>3</v>
      </c>
      <c r="Q133" s="26">
        <v>0.91666666666666663</v>
      </c>
      <c r="R133" s="25">
        <v>2</v>
      </c>
      <c r="S133" s="92" t="s">
        <v>197</v>
      </c>
      <c r="T133" s="97"/>
      <c r="U133" s="33"/>
      <c r="V133" s="130">
        <f t="shared" si="5"/>
        <v>4</v>
      </c>
      <c r="W133" s="28">
        <v>4</v>
      </c>
      <c r="X133" s="27">
        <v>0.91666666666666663</v>
      </c>
      <c r="Y133" s="25">
        <v>3</v>
      </c>
      <c r="Z133" s="92">
        <v>10</v>
      </c>
      <c r="AA133" s="97"/>
      <c r="AB133" s="33"/>
      <c r="AC133" s="130">
        <f t="shared" si="2"/>
        <v>5</v>
      </c>
      <c r="AH133" s="49"/>
    </row>
    <row r="134" spans="1:34" ht="15.75" customHeight="1">
      <c r="A134" s="88" t="s">
        <v>17</v>
      </c>
      <c r="B134" s="18" t="str">
        <f t="shared" si="8"/>
        <v/>
      </c>
      <c r="C134" s="62" t="s">
        <v>17</v>
      </c>
      <c r="D134" s="1" t="s">
        <v>17</v>
      </c>
      <c r="E134" s="65" t="s">
        <v>17</v>
      </c>
      <c r="F134" s="65" t="s">
        <v>17</v>
      </c>
      <c r="G134" s="18" t="str">
        <f t="shared" si="3"/>
        <v/>
      </c>
      <c r="H134" s="66" t="s">
        <v>91</v>
      </c>
      <c r="I134" s="15" t="str">
        <f t="shared" si="9"/>
        <v xml:space="preserve"> </v>
      </c>
      <c r="J134" s="18" t="str">
        <f t="shared" si="7"/>
        <v xml:space="preserve"> </v>
      </c>
      <c r="L134" s="8">
        <v>38</v>
      </c>
      <c r="M134" s="67">
        <v>0</v>
      </c>
      <c r="N134" s="67">
        <v>0</v>
      </c>
      <c r="O134" s="20"/>
      <c r="P134" s="22">
        <v>3</v>
      </c>
      <c r="Q134" s="26">
        <v>0.9375</v>
      </c>
      <c r="R134" s="25">
        <v>2</v>
      </c>
      <c r="S134" s="92" t="s">
        <v>197</v>
      </c>
      <c r="T134" s="97"/>
      <c r="U134" s="33"/>
      <c r="V134" s="130">
        <f t="shared" si="5"/>
        <v>2</v>
      </c>
      <c r="W134" s="28">
        <v>4</v>
      </c>
      <c r="X134" s="27">
        <v>0.9375</v>
      </c>
      <c r="Y134" s="25">
        <v>2</v>
      </c>
      <c r="Z134" s="92" t="s">
        <v>197</v>
      </c>
      <c r="AA134" s="97"/>
      <c r="AB134" s="33"/>
      <c r="AC134" s="130">
        <f t="shared" si="2"/>
        <v>2</v>
      </c>
      <c r="AH134" s="49"/>
    </row>
    <row r="135" spans="1:34" ht="15.75" customHeight="1">
      <c r="A135" s="88" t="s">
        <v>17</v>
      </c>
      <c r="B135" s="18" t="str">
        <f t="shared" si="8"/>
        <v/>
      </c>
      <c r="C135" s="62" t="s">
        <v>17</v>
      </c>
      <c r="D135" s="1" t="s">
        <v>17</v>
      </c>
      <c r="E135" s="65" t="s">
        <v>17</v>
      </c>
      <c r="F135" s="65" t="s">
        <v>17</v>
      </c>
      <c r="G135" s="18" t="str">
        <f t="shared" si="3"/>
        <v/>
      </c>
      <c r="H135" s="66" t="s">
        <v>91</v>
      </c>
      <c r="I135" s="15" t="str">
        <f t="shared" si="9"/>
        <v xml:space="preserve"> </v>
      </c>
      <c r="J135" s="18" t="str">
        <f t="shared" si="7"/>
        <v xml:space="preserve"> </v>
      </c>
      <c r="L135" s="8">
        <v>39</v>
      </c>
      <c r="M135" s="67">
        <v>0</v>
      </c>
      <c r="N135" s="67">
        <v>0</v>
      </c>
      <c r="O135" s="20"/>
      <c r="P135" s="22">
        <v>3</v>
      </c>
      <c r="Q135" s="26">
        <v>0.95833333333333337</v>
      </c>
      <c r="R135" s="25">
        <v>0</v>
      </c>
      <c r="S135" s="92" t="s">
        <v>194</v>
      </c>
      <c r="T135" s="97"/>
      <c r="U135" s="33"/>
      <c r="V135" s="130">
        <f t="shared" si="5"/>
        <v>0</v>
      </c>
      <c r="W135" s="28">
        <v>4</v>
      </c>
      <c r="X135" s="27">
        <v>0.95833333333333337</v>
      </c>
      <c r="Y135" s="25">
        <v>0</v>
      </c>
      <c r="Z135" s="92" t="s">
        <v>194</v>
      </c>
      <c r="AA135" s="97"/>
      <c r="AB135" s="33"/>
      <c r="AC135" s="130">
        <f t="shared" si="2"/>
        <v>0</v>
      </c>
      <c r="AH135" s="49"/>
    </row>
    <row r="136" spans="1:34" ht="15.75" customHeight="1">
      <c r="A136" s="88" t="s">
        <v>17</v>
      </c>
      <c r="B136" s="18" t="str">
        <f t="shared" si="8"/>
        <v/>
      </c>
      <c r="C136" s="62" t="s">
        <v>17</v>
      </c>
      <c r="D136" s="1" t="s">
        <v>17</v>
      </c>
      <c r="E136" s="65" t="s">
        <v>17</v>
      </c>
      <c r="F136" s="65" t="s">
        <v>17</v>
      </c>
      <c r="G136" s="18" t="str">
        <f t="shared" si="3"/>
        <v/>
      </c>
      <c r="H136" s="66" t="s">
        <v>91</v>
      </c>
      <c r="I136" s="15" t="str">
        <f t="shared" si="9"/>
        <v xml:space="preserve"> </v>
      </c>
      <c r="J136" s="18" t="str">
        <f t="shared" si="7"/>
        <v xml:space="preserve"> </v>
      </c>
      <c r="L136" s="8">
        <v>40</v>
      </c>
      <c r="M136" s="67">
        <v>0</v>
      </c>
      <c r="N136" s="67">
        <v>0</v>
      </c>
      <c r="O136" s="20"/>
      <c r="P136" s="22">
        <v>3</v>
      </c>
      <c r="Q136" s="26">
        <v>0.97916666666666663</v>
      </c>
      <c r="R136" s="25">
        <v>0</v>
      </c>
      <c r="S136" s="92" t="s">
        <v>194</v>
      </c>
      <c r="T136" s="97"/>
      <c r="U136" s="33"/>
      <c r="V136" s="130">
        <f t="shared" si="5"/>
        <v>0</v>
      </c>
      <c r="W136" s="28">
        <v>4</v>
      </c>
      <c r="X136" s="27">
        <v>0.97916666666666663</v>
      </c>
      <c r="Y136" s="25">
        <v>0</v>
      </c>
      <c r="Z136" s="92" t="s">
        <v>194</v>
      </c>
      <c r="AA136" s="97"/>
      <c r="AB136" s="33"/>
      <c r="AC136" s="130">
        <f t="shared" si="2"/>
        <v>0</v>
      </c>
      <c r="AH136" s="49"/>
    </row>
    <row r="137" spans="1:34" ht="15.75" customHeight="1">
      <c r="A137" s="88" t="s">
        <v>17</v>
      </c>
      <c r="B137" s="18" t="str">
        <f t="shared" si="8"/>
        <v/>
      </c>
      <c r="C137" s="62" t="s">
        <v>17</v>
      </c>
      <c r="D137" s="1" t="s">
        <v>17</v>
      </c>
      <c r="E137" s="65" t="s">
        <v>17</v>
      </c>
      <c r="F137" s="65" t="s">
        <v>17</v>
      </c>
      <c r="G137" s="18" t="str">
        <f t="shared" si="3"/>
        <v/>
      </c>
      <c r="H137" s="66" t="s">
        <v>91</v>
      </c>
      <c r="I137" s="15" t="str">
        <f t="shared" si="9"/>
        <v xml:space="preserve"> </v>
      </c>
      <c r="J137" s="18" t="str">
        <f t="shared" si="7"/>
        <v xml:space="preserve"> </v>
      </c>
      <c r="L137" s="8">
        <v>41</v>
      </c>
      <c r="M137" s="67">
        <v>0</v>
      </c>
      <c r="N137" s="67">
        <v>0</v>
      </c>
      <c r="O137" s="20"/>
      <c r="P137" s="22">
        <v>3</v>
      </c>
      <c r="Q137" s="26">
        <v>0</v>
      </c>
      <c r="R137" s="25">
        <v>0</v>
      </c>
      <c r="S137" s="92" t="s">
        <v>194</v>
      </c>
      <c r="T137" s="97"/>
      <c r="U137" s="33"/>
      <c r="V137" s="130">
        <f t="shared" si="5"/>
        <v>0</v>
      </c>
      <c r="W137" s="28">
        <v>4</v>
      </c>
      <c r="X137" s="27">
        <v>0</v>
      </c>
      <c r="Y137" s="25">
        <v>0</v>
      </c>
      <c r="Z137" s="92" t="s">
        <v>194</v>
      </c>
      <c r="AA137" s="97"/>
      <c r="AB137" s="33"/>
      <c r="AC137" s="130">
        <f t="shared" si="2"/>
        <v>0</v>
      </c>
      <c r="AH137" s="49"/>
    </row>
    <row r="138" spans="1:34" ht="15.75" customHeight="1">
      <c r="A138" s="88" t="s">
        <v>17</v>
      </c>
      <c r="B138" s="18" t="str">
        <f t="shared" si="8"/>
        <v/>
      </c>
      <c r="C138" s="62" t="s">
        <v>17</v>
      </c>
      <c r="D138" s="1" t="s">
        <v>17</v>
      </c>
      <c r="E138" s="65" t="s">
        <v>17</v>
      </c>
      <c r="F138" s="65" t="s">
        <v>17</v>
      </c>
      <c r="G138" s="18" t="str">
        <f t="shared" si="3"/>
        <v/>
      </c>
      <c r="H138" s="66" t="s">
        <v>91</v>
      </c>
      <c r="I138" s="15" t="str">
        <f t="shared" si="9"/>
        <v xml:space="preserve"> </v>
      </c>
      <c r="J138" s="18" t="str">
        <f t="shared" si="7"/>
        <v xml:space="preserve"> </v>
      </c>
      <c r="L138" s="8">
        <v>42</v>
      </c>
      <c r="M138" s="67">
        <v>0</v>
      </c>
      <c r="N138" s="67">
        <v>0</v>
      </c>
      <c r="O138" s="20"/>
      <c r="P138" s="22">
        <v>3</v>
      </c>
      <c r="Q138" s="26">
        <v>2.0833333333333332E-2</v>
      </c>
      <c r="R138" s="25">
        <v>0</v>
      </c>
      <c r="S138" s="92" t="s">
        <v>194</v>
      </c>
      <c r="T138" s="97"/>
      <c r="U138" s="33"/>
      <c r="V138" s="130">
        <f t="shared" si="5"/>
        <v>0</v>
      </c>
      <c r="W138" s="28">
        <v>4</v>
      </c>
      <c r="X138" s="27">
        <v>2.0833333333333332E-2</v>
      </c>
      <c r="Y138" s="25">
        <v>0</v>
      </c>
      <c r="Z138" s="92" t="s">
        <v>194</v>
      </c>
      <c r="AA138" s="97"/>
      <c r="AB138" s="33"/>
      <c r="AC138" s="130">
        <f t="shared" si="2"/>
        <v>0</v>
      </c>
      <c r="AH138" s="49"/>
    </row>
    <row r="139" spans="1:34" ht="15.75" customHeight="1">
      <c r="A139" s="88" t="s">
        <v>17</v>
      </c>
      <c r="B139" s="18" t="str">
        <f t="shared" si="8"/>
        <v/>
      </c>
      <c r="C139" s="62" t="s">
        <v>17</v>
      </c>
      <c r="D139" s="1" t="s">
        <v>17</v>
      </c>
      <c r="E139" s="65" t="s">
        <v>17</v>
      </c>
      <c r="F139" s="65" t="s">
        <v>17</v>
      </c>
      <c r="G139" s="18" t="str">
        <f t="shared" si="3"/>
        <v/>
      </c>
      <c r="H139" s="66" t="s">
        <v>91</v>
      </c>
      <c r="I139" s="15" t="str">
        <f t="shared" si="9"/>
        <v xml:space="preserve"> </v>
      </c>
      <c r="J139" s="18" t="str">
        <f t="shared" si="7"/>
        <v xml:space="preserve"> </v>
      </c>
      <c r="L139" s="8">
        <v>43</v>
      </c>
      <c r="M139" s="67">
        <v>0</v>
      </c>
      <c r="N139" s="67">
        <v>0</v>
      </c>
      <c r="O139" s="20"/>
      <c r="P139" s="22">
        <v>3</v>
      </c>
      <c r="Q139" s="26">
        <v>4.1666666666666699E-2</v>
      </c>
      <c r="R139" s="25">
        <v>0</v>
      </c>
      <c r="S139" s="92" t="s">
        <v>194</v>
      </c>
      <c r="T139" s="97"/>
      <c r="U139" s="33"/>
      <c r="V139" s="130">
        <f t="shared" si="5"/>
        <v>0</v>
      </c>
      <c r="W139" s="28">
        <v>4</v>
      </c>
      <c r="X139" s="27">
        <v>4.1666666666666699E-2</v>
      </c>
      <c r="Y139" s="25">
        <v>0</v>
      </c>
      <c r="Z139" s="92" t="s">
        <v>194</v>
      </c>
      <c r="AA139" s="97"/>
      <c r="AB139" s="33"/>
      <c r="AC139" s="130">
        <f t="shared" si="2"/>
        <v>0</v>
      </c>
      <c r="AH139" s="49"/>
    </row>
    <row r="140" spans="1:34" ht="15.75" customHeight="1">
      <c r="A140" s="88" t="s">
        <v>17</v>
      </c>
      <c r="B140" s="18" t="str">
        <f t="shared" si="8"/>
        <v/>
      </c>
      <c r="C140" s="62" t="s">
        <v>17</v>
      </c>
      <c r="D140" s="1" t="s">
        <v>17</v>
      </c>
      <c r="E140" s="65" t="s">
        <v>17</v>
      </c>
      <c r="F140" s="65" t="s">
        <v>17</v>
      </c>
      <c r="G140" s="18" t="str">
        <f t="shared" si="3"/>
        <v/>
      </c>
      <c r="H140" s="66" t="s">
        <v>91</v>
      </c>
      <c r="I140" s="15" t="str">
        <f t="shared" si="9"/>
        <v xml:space="preserve"> </v>
      </c>
      <c r="J140" s="18" t="str">
        <f t="shared" si="7"/>
        <v xml:space="preserve"> </v>
      </c>
      <c r="L140" s="8">
        <v>44</v>
      </c>
      <c r="M140" s="67">
        <v>0</v>
      </c>
      <c r="N140" s="67">
        <v>0</v>
      </c>
      <c r="O140" s="20"/>
      <c r="P140" s="22">
        <v>3</v>
      </c>
      <c r="Q140" s="26">
        <v>6.25E-2</v>
      </c>
      <c r="R140" s="25">
        <v>0</v>
      </c>
      <c r="S140" s="92" t="s">
        <v>194</v>
      </c>
      <c r="T140" s="97"/>
      <c r="U140" s="33"/>
      <c r="V140" s="130">
        <f t="shared" si="5"/>
        <v>0</v>
      </c>
      <c r="W140" s="28">
        <v>4</v>
      </c>
      <c r="X140" s="27">
        <v>6.25E-2</v>
      </c>
      <c r="Y140" s="25">
        <v>0</v>
      </c>
      <c r="Z140" s="92" t="s">
        <v>194</v>
      </c>
      <c r="AA140" s="97"/>
      <c r="AB140" s="33"/>
      <c r="AC140" s="130">
        <f t="shared" si="2"/>
        <v>0</v>
      </c>
      <c r="AH140" s="9"/>
    </row>
    <row r="141" spans="1:34" ht="15.75" customHeight="1">
      <c r="A141" s="88" t="s">
        <v>17</v>
      </c>
      <c r="B141" s="18" t="str">
        <f t="shared" si="8"/>
        <v/>
      </c>
      <c r="C141" s="62" t="s">
        <v>17</v>
      </c>
      <c r="D141" s="1" t="s">
        <v>17</v>
      </c>
      <c r="E141" s="65" t="s">
        <v>17</v>
      </c>
      <c r="F141" s="65" t="s">
        <v>17</v>
      </c>
      <c r="G141" s="18" t="str">
        <f t="shared" si="3"/>
        <v/>
      </c>
      <c r="H141" s="66" t="s">
        <v>91</v>
      </c>
      <c r="I141" s="15" t="str">
        <f t="shared" si="9"/>
        <v xml:space="preserve"> </v>
      </c>
      <c r="J141" s="18" t="str">
        <f t="shared" si="7"/>
        <v xml:space="preserve"> </v>
      </c>
      <c r="L141" s="8">
        <v>45</v>
      </c>
      <c r="M141" s="67">
        <v>0</v>
      </c>
      <c r="N141" s="67">
        <v>0</v>
      </c>
      <c r="O141" s="20"/>
      <c r="P141" s="25">
        <v>3</v>
      </c>
      <c r="Q141" s="27">
        <v>8.3333333333333301E-2</v>
      </c>
      <c r="R141" s="25">
        <v>0</v>
      </c>
      <c r="S141" s="92" t="s">
        <v>194</v>
      </c>
      <c r="T141" s="97"/>
      <c r="U141" s="33"/>
      <c r="V141" s="130">
        <f t="shared" si="5"/>
        <v>0</v>
      </c>
      <c r="W141" s="28">
        <v>4</v>
      </c>
      <c r="X141" s="27">
        <v>8.3333333333333301E-2</v>
      </c>
      <c r="Y141" s="25">
        <v>0</v>
      </c>
      <c r="Z141" s="92" t="s">
        <v>194</v>
      </c>
      <c r="AA141" s="97"/>
      <c r="AB141" s="33"/>
      <c r="AC141" s="130">
        <f t="shared" si="2"/>
        <v>0</v>
      </c>
      <c r="AH141" s="9"/>
    </row>
    <row r="142" spans="1:34" ht="15.75" customHeight="1">
      <c r="A142" s="88" t="s">
        <v>17</v>
      </c>
      <c r="B142" s="18" t="str">
        <f t="shared" si="8"/>
        <v/>
      </c>
      <c r="C142" s="62" t="s">
        <v>17</v>
      </c>
      <c r="D142" s="1" t="s">
        <v>17</v>
      </c>
      <c r="E142" s="65" t="s">
        <v>17</v>
      </c>
      <c r="F142" s="65" t="s">
        <v>17</v>
      </c>
      <c r="G142" s="18" t="str">
        <f t="shared" si="3"/>
        <v/>
      </c>
      <c r="H142" s="66" t="s">
        <v>91</v>
      </c>
      <c r="I142" s="15" t="str">
        <f t="shared" si="9"/>
        <v xml:space="preserve"> </v>
      </c>
      <c r="J142" s="18" t="str">
        <f t="shared" si="7"/>
        <v xml:space="preserve"> </v>
      </c>
      <c r="L142" s="8">
        <v>46</v>
      </c>
      <c r="M142" s="67">
        <v>0</v>
      </c>
      <c r="N142" s="67">
        <v>0</v>
      </c>
      <c r="O142" s="20"/>
      <c r="P142" s="25">
        <v>3</v>
      </c>
      <c r="Q142" s="27">
        <v>0.104166666666667</v>
      </c>
      <c r="R142" s="25">
        <v>0</v>
      </c>
      <c r="S142" s="92" t="s">
        <v>194</v>
      </c>
      <c r="T142" s="97"/>
      <c r="U142" s="33"/>
      <c r="V142" s="130"/>
      <c r="W142" s="28">
        <v>4</v>
      </c>
      <c r="X142" s="27">
        <v>0.104166666666667</v>
      </c>
      <c r="Y142" s="25">
        <v>0</v>
      </c>
      <c r="Z142" s="92" t="s">
        <v>194</v>
      </c>
      <c r="AA142" s="97"/>
      <c r="AB142" s="33"/>
      <c r="AC142" s="131"/>
      <c r="AH142" s="9"/>
    </row>
    <row r="143" spans="1:34" ht="15.75" customHeight="1">
      <c r="A143" s="88" t="s">
        <v>17</v>
      </c>
      <c r="B143" s="18" t="str">
        <f t="shared" si="8"/>
        <v/>
      </c>
      <c r="C143" s="62" t="s">
        <v>17</v>
      </c>
      <c r="D143" s="1" t="s">
        <v>17</v>
      </c>
      <c r="E143" s="65" t="s">
        <v>17</v>
      </c>
      <c r="F143" s="65" t="s">
        <v>17</v>
      </c>
      <c r="G143" s="18" t="str">
        <f t="shared" si="3"/>
        <v/>
      </c>
      <c r="H143" s="66" t="s">
        <v>91</v>
      </c>
      <c r="I143" s="15" t="str">
        <f t="shared" si="9"/>
        <v xml:space="preserve"> </v>
      </c>
      <c r="J143" s="18" t="str">
        <f t="shared" si="7"/>
        <v xml:space="preserve"> </v>
      </c>
      <c r="L143" s="8">
        <v>47</v>
      </c>
      <c r="M143" s="67">
        <v>0</v>
      </c>
      <c r="N143" s="67">
        <v>0</v>
      </c>
      <c r="O143" s="20"/>
      <c r="P143" s="200" t="s">
        <v>68</v>
      </c>
      <c r="Q143" s="201"/>
      <c r="R143" s="75">
        <f>SUM(R95:R142)</f>
        <v>65</v>
      </c>
      <c r="S143" s="90"/>
      <c r="T143" s="96"/>
      <c r="U143" s="94"/>
      <c r="V143" s="130"/>
      <c r="W143" s="200" t="s">
        <v>68</v>
      </c>
      <c r="X143" s="201"/>
      <c r="Y143" s="75">
        <f>SUM(Y95:Y142)</f>
        <v>83</v>
      </c>
      <c r="Z143" s="90"/>
      <c r="AA143" s="96"/>
      <c r="AB143" s="94"/>
      <c r="AC143" s="131"/>
      <c r="AH143" s="9"/>
    </row>
    <row r="144" spans="1:34" ht="15.75" customHeight="1">
      <c r="A144" s="88" t="s">
        <v>17</v>
      </c>
      <c r="B144" s="18" t="str">
        <f t="shared" si="8"/>
        <v/>
      </c>
      <c r="C144" s="62" t="s">
        <v>17</v>
      </c>
      <c r="D144" s="1" t="s">
        <v>17</v>
      </c>
      <c r="E144" s="65" t="s">
        <v>17</v>
      </c>
      <c r="F144" s="65" t="s">
        <v>17</v>
      </c>
      <c r="G144" s="18" t="str">
        <f t="shared" si="3"/>
        <v/>
      </c>
      <c r="H144" s="66" t="s">
        <v>91</v>
      </c>
      <c r="I144" s="15" t="str">
        <f t="shared" si="9"/>
        <v xml:space="preserve"> </v>
      </c>
      <c r="J144" s="18" t="str">
        <f t="shared" ref="J144:J160" si="10">IF(AND(M145&gt;0,M145&lt;999),M145,IF(AND(N145&gt;0,N145&lt;999),N145," "))</f>
        <v xml:space="preserve"> </v>
      </c>
      <c r="L144" s="8">
        <v>48</v>
      </c>
      <c r="M144" s="67">
        <v>0</v>
      </c>
      <c r="N144" s="67">
        <v>0</v>
      </c>
      <c r="O144" s="20"/>
      <c r="P144" s="45"/>
      <c r="Q144" s="47"/>
      <c r="R144" s="47"/>
      <c r="S144" s="47"/>
      <c r="T144" s="33"/>
      <c r="U144" s="47"/>
      <c r="V144" s="132"/>
      <c r="W144" s="47"/>
      <c r="X144" s="45"/>
      <c r="Y144" s="45"/>
      <c r="Z144" s="45"/>
      <c r="AA144" s="45"/>
      <c r="AB144" s="45"/>
      <c r="AH144" s="9"/>
    </row>
    <row r="145" spans="1:34" ht="15.75" customHeight="1">
      <c r="A145" s="88" t="s">
        <v>17</v>
      </c>
      <c r="B145" s="18" t="str">
        <f t="shared" si="8"/>
        <v/>
      </c>
      <c r="C145" s="62" t="s">
        <v>17</v>
      </c>
      <c r="D145" s="1" t="s">
        <v>17</v>
      </c>
      <c r="E145" s="65" t="s">
        <v>17</v>
      </c>
      <c r="F145" s="65" t="s">
        <v>17</v>
      </c>
      <c r="G145" s="18" t="str">
        <f t="shared" si="3"/>
        <v/>
      </c>
      <c r="H145" s="66" t="s">
        <v>91</v>
      </c>
      <c r="I145" s="15" t="str">
        <f t="shared" si="9"/>
        <v xml:space="preserve"> </v>
      </c>
      <c r="J145" s="18" t="str">
        <f t="shared" si="10"/>
        <v xml:space="preserve"> </v>
      </c>
      <c r="L145" s="8">
        <v>49</v>
      </c>
      <c r="M145" s="67">
        <v>0</v>
      </c>
      <c r="N145" s="67">
        <v>0</v>
      </c>
      <c r="O145" s="20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H145" s="9"/>
    </row>
    <row r="146" spans="1:34" ht="15.75" customHeight="1">
      <c r="A146" s="88" t="s">
        <v>17</v>
      </c>
      <c r="B146" s="18" t="str">
        <f t="shared" si="8"/>
        <v/>
      </c>
      <c r="C146" s="62" t="s">
        <v>17</v>
      </c>
      <c r="D146" s="1" t="s">
        <v>17</v>
      </c>
      <c r="E146" s="65" t="s">
        <v>17</v>
      </c>
      <c r="F146" s="65" t="s">
        <v>17</v>
      </c>
      <c r="G146" s="18" t="str">
        <f t="shared" si="3"/>
        <v/>
      </c>
      <c r="H146" s="66" t="s">
        <v>91</v>
      </c>
      <c r="I146" s="15" t="str">
        <f t="shared" si="9"/>
        <v xml:space="preserve"> </v>
      </c>
      <c r="J146" s="18" t="str">
        <f t="shared" si="10"/>
        <v xml:space="preserve"> </v>
      </c>
      <c r="L146" s="8">
        <v>50</v>
      </c>
      <c r="M146" s="67">
        <v>0</v>
      </c>
      <c r="N146" s="67">
        <v>0</v>
      </c>
      <c r="O146" s="20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H146" s="9"/>
    </row>
    <row r="147" spans="1:34" ht="15.75" customHeight="1">
      <c r="A147" s="88" t="s">
        <v>17</v>
      </c>
      <c r="B147" s="18" t="str">
        <f t="shared" si="8"/>
        <v/>
      </c>
      <c r="C147" s="62" t="s">
        <v>17</v>
      </c>
      <c r="D147" s="1" t="s">
        <v>17</v>
      </c>
      <c r="E147" s="65" t="s">
        <v>17</v>
      </c>
      <c r="F147" s="65" t="s">
        <v>17</v>
      </c>
      <c r="G147" s="18" t="str">
        <f t="shared" si="3"/>
        <v/>
      </c>
      <c r="H147" s="66" t="s">
        <v>91</v>
      </c>
      <c r="I147" s="15" t="str">
        <f t="shared" si="9"/>
        <v xml:space="preserve"> </v>
      </c>
      <c r="J147" s="18" t="str">
        <f t="shared" si="10"/>
        <v xml:space="preserve"> </v>
      </c>
      <c r="L147" s="8">
        <v>51</v>
      </c>
      <c r="M147" s="67">
        <v>0</v>
      </c>
      <c r="N147" s="67">
        <v>0</v>
      </c>
      <c r="O147" s="20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H147" s="9"/>
    </row>
    <row r="148" spans="1:34" ht="15.75" customHeight="1">
      <c r="A148" s="88" t="s">
        <v>17</v>
      </c>
      <c r="B148" s="18" t="str">
        <f t="shared" si="8"/>
        <v/>
      </c>
      <c r="C148" s="62" t="s">
        <v>17</v>
      </c>
      <c r="D148" s="1" t="s">
        <v>17</v>
      </c>
      <c r="E148" s="65" t="s">
        <v>17</v>
      </c>
      <c r="F148" s="65" t="s">
        <v>17</v>
      </c>
      <c r="G148" s="18" t="str">
        <f t="shared" si="3"/>
        <v/>
      </c>
      <c r="H148" s="66" t="s">
        <v>91</v>
      </c>
      <c r="I148" s="15" t="str">
        <f t="shared" si="9"/>
        <v xml:space="preserve"> </v>
      </c>
      <c r="J148" s="18" t="str">
        <f t="shared" si="10"/>
        <v xml:space="preserve"> </v>
      </c>
      <c r="L148" s="8">
        <v>52</v>
      </c>
      <c r="M148" s="67">
        <v>0</v>
      </c>
      <c r="N148" s="67">
        <v>0</v>
      </c>
      <c r="O148" s="20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H148" s="9"/>
    </row>
    <row r="149" spans="1:34" ht="15.75" customHeight="1">
      <c r="A149" s="88" t="s">
        <v>17</v>
      </c>
      <c r="B149" s="18" t="str">
        <f t="shared" si="8"/>
        <v/>
      </c>
      <c r="C149" s="62" t="s">
        <v>17</v>
      </c>
      <c r="D149" s="1" t="s">
        <v>17</v>
      </c>
      <c r="E149" s="65" t="s">
        <v>17</v>
      </c>
      <c r="F149" s="65" t="s">
        <v>17</v>
      </c>
      <c r="G149" s="18" t="str">
        <f t="shared" si="3"/>
        <v/>
      </c>
      <c r="H149" s="66" t="s">
        <v>91</v>
      </c>
      <c r="I149" s="15" t="str">
        <f t="shared" si="9"/>
        <v xml:space="preserve"> </v>
      </c>
      <c r="J149" s="18" t="str">
        <f t="shared" si="10"/>
        <v xml:space="preserve"> </v>
      </c>
      <c r="L149" s="8">
        <v>53</v>
      </c>
      <c r="M149" s="67">
        <v>0</v>
      </c>
      <c r="N149" s="67">
        <v>0</v>
      </c>
      <c r="O149" s="20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H149" s="9"/>
    </row>
    <row r="150" spans="1:34" ht="15.75" customHeight="1">
      <c r="A150" s="88" t="s">
        <v>17</v>
      </c>
      <c r="B150" s="18" t="str">
        <f t="shared" si="8"/>
        <v/>
      </c>
      <c r="C150" s="62" t="s">
        <v>17</v>
      </c>
      <c r="D150" s="1" t="s">
        <v>17</v>
      </c>
      <c r="E150" s="65" t="s">
        <v>17</v>
      </c>
      <c r="F150" s="65" t="s">
        <v>17</v>
      </c>
      <c r="G150" s="18" t="str">
        <f t="shared" si="3"/>
        <v/>
      </c>
      <c r="H150" s="66" t="s">
        <v>91</v>
      </c>
      <c r="I150" s="15" t="str">
        <f t="shared" si="9"/>
        <v xml:space="preserve"> </v>
      </c>
      <c r="J150" s="18" t="str">
        <f t="shared" si="10"/>
        <v xml:space="preserve"> </v>
      </c>
      <c r="L150" s="8">
        <v>54</v>
      </c>
      <c r="M150" s="67">
        <v>0</v>
      </c>
      <c r="N150" s="67">
        <v>0</v>
      </c>
      <c r="O150" s="20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H150" s="9"/>
    </row>
    <row r="151" spans="1:34" ht="15.75" customHeight="1">
      <c r="A151" s="88" t="s">
        <v>17</v>
      </c>
      <c r="B151" s="18" t="str">
        <f t="shared" si="8"/>
        <v/>
      </c>
      <c r="C151" s="62" t="s">
        <v>17</v>
      </c>
      <c r="D151" s="1" t="s">
        <v>17</v>
      </c>
      <c r="E151" s="65" t="s">
        <v>17</v>
      </c>
      <c r="F151" s="65" t="s">
        <v>17</v>
      </c>
      <c r="G151" s="18" t="str">
        <f t="shared" si="3"/>
        <v/>
      </c>
      <c r="H151" s="66" t="s">
        <v>91</v>
      </c>
      <c r="I151" s="15" t="str">
        <f t="shared" si="9"/>
        <v xml:space="preserve"> </v>
      </c>
      <c r="J151" s="18" t="str">
        <f t="shared" si="10"/>
        <v xml:space="preserve"> </v>
      </c>
      <c r="L151" s="8">
        <v>55</v>
      </c>
      <c r="M151" s="67">
        <v>0</v>
      </c>
      <c r="N151" s="67">
        <v>0</v>
      </c>
      <c r="O151" s="20"/>
      <c r="P151" s="45"/>
      <c r="Q151" s="47"/>
      <c r="R151" s="47"/>
      <c r="S151" s="47"/>
      <c r="T151" s="47"/>
      <c r="U151" s="47"/>
      <c r="V151" s="47"/>
      <c r="W151" s="47"/>
      <c r="X151" s="45"/>
      <c r="Y151" s="45"/>
      <c r="Z151" s="45"/>
      <c r="AA151" s="45"/>
      <c r="AB151" s="45"/>
      <c r="AH151" s="9"/>
    </row>
    <row r="152" spans="1:34" ht="15.75" customHeight="1">
      <c r="A152" s="88" t="s">
        <v>17</v>
      </c>
      <c r="B152" s="18" t="str">
        <f t="shared" si="8"/>
        <v/>
      </c>
      <c r="C152" s="62" t="s">
        <v>17</v>
      </c>
      <c r="D152" s="1" t="s">
        <v>17</v>
      </c>
      <c r="E152" s="65" t="s">
        <v>17</v>
      </c>
      <c r="F152" s="65" t="s">
        <v>17</v>
      </c>
      <c r="G152" s="18" t="str">
        <f t="shared" si="3"/>
        <v/>
      </c>
      <c r="H152" s="66" t="s">
        <v>91</v>
      </c>
      <c r="I152" s="15" t="str">
        <f t="shared" si="9"/>
        <v xml:space="preserve"> </v>
      </c>
      <c r="J152" s="18" t="str">
        <f t="shared" si="10"/>
        <v xml:space="preserve"> </v>
      </c>
      <c r="L152" s="8">
        <v>56</v>
      </c>
      <c r="M152" s="67">
        <v>0</v>
      </c>
      <c r="N152" s="67">
        <v>0</v>
      </c>
      <c r="O152" s="20"/>
      <c r="P152" s="45"/>
      <c r="Q152" s="47"/>
      <c r="R152" s="47"/>
      <c r="S152" s="47"/>
      <c r="T152" s="47"/>
      <c r="U152" s="47"/>
      <c r="V152" s="47"/>
      <c r="W152" s="47"/>
      <c r="X152" s="45"/>
      <c r="Y152" s="45"/>
      <c r="Z152" s="45"/>
      <c r="AA152" s="45"/>
      <c r="AB152" s="45"/>
      <c r="AH152" s="9"/>
    </row>
    <row r="153" spans="1:34" ht="15.75" customHeight="1">
      <c r="A153" s="88" t="s">
        <v>17</v>
      </c>
      <c r="B153" s="18" t="str">
        <f t="shared" si="8"/>
        <v/>
      </c>
      <c r="C153" s="62" t="s">
        <v>17</v>
      </c>
      <c r="D153" s="1" t="s">
        <v>17</v>
      </c>
      <c r="E153" s="65" t="s">
        <v>17</v>
      </c>
      <c r="F153" s="65" t="s">
        <v>17</v>
      </c>
      <c r="G153" s="18" t="str">
        <f t="shared" si="3"/>
        <v/>
      </c>
      <c r="H153" s="66" t="s">
        <v>91</v>
      </c>
      <c r="I153" s="15" t="str">
        <f t="shared" si="9"/>
        <v xml:space="preserve"> </v>
      </c>
      <c r="J153" s="18" t="str">
        <f t="shared" si="10"/>
        <v xml:space="preserve"> </v>
      </c>
      <c r="L153" s="8">
        <v>57</v>
      </c>
      <c r="M153" s="67">
        <v>0</v>
      </c>
      <c r="N153" s="67">
        <v>0</v>
      </c>
      <c r="O153" s="20"/>
      <c r="P153" s="58"/>
      <c r="Q153" s="55"/>
      <c r="R153" s="55"/>
      <c r="S153" s="55"/>
      <c r="T153" s="55"/>
      <c r="U153" s="55"/>
      <c r="V153" s="55"/>
      <c r="W153" s="55"/>
      <c r="X153" s="58"/>
      <c r="Y153" s="58"/>
      <c r="Z153" s="58"/>
      <c r="AA153" s="58"/>
      <c r="AB153" s="58"/>
      <c r="AH153" s="9"/>
    </row>
    <row r="154" spans="1:34" ht="15.75" customHeight="1">
      <c r="A154" s="88" t="s">
        <v>17</v>
      </c>
      <c r="B154" s="18" t="str">
        <f t="shared" si="8"/>
        <v/>
      </c>
      <c r="C154" s="62" t="s">
        <v>17</v>
      </c>
      <c r="D154" s="1" t="s">
        <v>17</v>
      </c>
      <c r="E154" s="65" t="s">
        <v>17</v>
      </c>
      <c r="F154" s="65" t="s">
        <v>17</v>
      </c>
      <c r="G154" s="18" t="str">
        <f t="shared" si="3"/>
        <v/>
      </c>
      <c r="H154" s="66" t="s">
        <v>91</v>
      </c>
      <c r="I154" s="15" t="str">
        <f t="shared" si="9"/>
        <v xml:space="preserve"> </v>
      </c>
      <c r="J154" s="18" t="str">
        <f t="shared" si="10"/>
        <v xml:space="preserve"> </v>
      </c>
      <c r="L154" s="8">
        <v>58</v>
      </c>
      <c r="M154" s="67">
        <v>0</v>
      </c>
      <c r="N154" s="67">
        <v>0</v>
      </c>
      <c r="O154" s="20"/>
      <c r="P154" s="58"/>
      <c r="Q154" s="55"/>
      <c r="R154" s="55"/>
      <c r="S154" s="55"/>
      <c r="T154" s="55"/>
      <c r="U154" s="55"/>
      <c r="V154" s="55"/>
      <c r="W154" s="55"/>
      <c r="X154" s="58"/>
      <c r="Y154" s="58"/>
      <c r="Z154" s="58"/>
      <c r="AA154" s="58"/>
      <c r="AB154" s="58"/>
      <c r="AH154" s="9"/>
    </row>
    <row r="155" spans="1:34" ht="15.75" customHeight="1">
      <c r="A155" s="88" t="s">
        <v>17</v>
      </c>
      <c r="B155" s="18" t="str">
        <f t="shared" si="8"/>
        <v/>
      </c>
      <c r="C155" s="62" t="s">
        <v>17</v>
      </c>
      <c r="D155" s="1" t="s">
        <v>17</v>
      </c>
      <c r="E155" s="65" t="s">
        <v>17</v>
      </c>
      <c r="F155" s="65" t="s">
        <v>17</v>
      </c>
      <c r="G155" s="18" t="str">
        <f t="shared" si="3"/>
        <v/>
      </c>
      <c r="H155" s="66" t="s">
        <v>91</v>
      </c>
      <c r="I155" s="15" t="str">
        <f t="shared" si="9"/>
        <v xml:space="preserve"> </v>
      </c>
      <c r="J155" s="18" t="str">
        <f t="shared" si="10"/>
        <v xml:space="preserve"> </v>
      </c>
      <c r="L155" s="8">
        <v>59</v>
      </c>
      <c r="M155" s="67">
        <v>0</v>
      </c>
      <c r="N155" s="67">
        <v>0</v>
      </c>
      <c r="O155" s="20"/>
      <c r="P155" s="58"/>
      <c r="Q155" s="55"/>
      <c r="R155" s="55"/>
      <c r="S155" s="55"/>
      <c r="T155" s="55"/>
      <c r="U155" s="55"/>
      <c r="V155" s="55"/>
      <c r="W155" s="55"/>
      <c r="X155" s="58"/>
      <c r="Y155" s="58"/>
      <c r="Z155" s="58"/>
      <c r="AA155" s="58"/>
      <c r="AB155" s="58"/>
      <c r="AH155" s="1"/>
    </row>
    <row r="156" spans="1:34" ht="15.75" customHeight="1">
      <c r="A156" s="88" t="s">
        <v>17</v>
      </c>
      <c r="B156" s="18" t="str">
        <f t="shared" si="8"/>
        <v/>
      </c>
      <c r="C156" s="62" t="s">
        <v>17</v>
      </c>
      <c r="D156" s="1" t="s">
        <v>17</v>
      </c>
      <c r="E156" s="65" t="s">
        <v>17</v>
      </c>
      <c r="F156" s="65" t="s">
        <v>17</v>
      </c>
      <c r="G156" s="18" t="str">
        <f t="shared" si="3"/>
        <v/>
      </c>
      <c r="H156" s="66" t="s">
        <v>91</v>
      </c>
      <c r="I156" s="15" t="str">
        <f t="shared" si="9"/>
        <v xml:space="preserve"> </v>
      </c>
      <c r="J156" s="18" t="str">
        <f t="shared" si="10"/>
        <v xml:space="preserve"> </v>
      </c>
      <c r="L156" s="8">
        <v>60</v>
      </c>
      <c r="M156" s="67">
        <v>0</v>
      </c>
      <c r="N156" s="67">
        <v>0</v>
      </c>
      <c r="O156" s="20"/>
      <c r="P156" s="58"/>
      <c r="Q156" s="55"/>
      <c r="R156" s="55"/>
      <c r="S156" s="55"/>
      <c r="T156" s="55"/>
      <c r="U156" s="55"/>
      <c r="V156" s="55"/>
      <c r="W156" s="55"/>
      <c r="X156" s="58"/>
      <c r="Y156" s="58"/>
      <c r="Z156" s="58"/>
      <c r="AA156" s="58"/>
      <c r="AB156" s="58"/>
      <c r="AH156" s="1"/>
    </row>
    <row r="157" spans="1:34" ht="15.75" customHeight="1">
      <c r="A157" s="88" t="s">
        <v>17</v>
      </c>
      <c r="B157" s="18" t="str">
        <f t="shared" si="8"/>
        <v/>
      </c>
      <c r="C157" s="62" t="s">
        <v>17</v>
      </c>
      <c r="D157" s="1" t="s">
        <v>17</v>
      </c>
      <c r="E157" s="65" t="s">
        <v>17</v>
      </c>
      <c r="F157" s="65" t="s">
        <v>17</v>
      </c>
      <c r="G157" s="18" t="str">
        <f t="shared" si="3"/>
        <v/>
      </c>
      <c r="H157" s="66" t="s">
        <v>91</v>
      </c>
      <c r="I157" s="15" t="str">
        <f t="shared" si="9"/>
        <v xml:space="preserve"> </v>
      </c>
      <c r="J157" s="18" t="str">
        <f t="shared" si="10"/>
        <v xml:space="preserve"> </v>
      </c>
      <c r="L157" s="8">
        <v>61</v>
      </c>
      <c r="M157" s="67">
        <v>0</v>
      </c>
      <c r="N157" s="67">
        <v>0</v>
      </c>
      <c r="O157" s="20"/>
      <c r="P157" s="58"/>
      <c r="Q157" s="55"/>
      <c r="R157" s="55"/>
      <c r="S157" s="55"/>
      <c r="T157" s="55"/>
      <c r="U157" s="55"/>
      <c r="V157" s="55"/>
      <c r="W157" s="55"/>
      <c r="X157" s="58"/>
      <c r="Y157" s="58"/>
      <c r="Z157" s="58"/>
      <c r="AA157" s="58"/>
      <c r="AB157" s="58"/>
      <c r="AH157" s="1"/>
    </row>
    <row r="158" spans="1:34" ht="15.75" customHeight="1">
      <c r="A158" s="88" t="s">
        <v>17</v>
      </c>
      <c r="B158" s="18" t="str">
        <f t="shared" si="8"/>
        <v/>
      </c>
      <c r="C158" s="62" t="s">
        <v>17</v>
      </c>
      <c r="D158" s="1" t="s">
        <v>17</v>
      </c>
      <c r="E158" s="65" t="s">
        <v>17</v>
      </c>
      <c r="F158" s="65" t="s">
        <v>17</v>
      </c>
      <c r="G158" s="18" t="str">
        <f t="shared" si="3"/>
        <v/>
      </c>
      <c r="H158" s="66" t="s">
        <v>91</v>
      </c>
      <c r="I158" s="15" t="str">
        <f t="shared" si="9"/>
        <v xml:space="preserve"> </v>
      </c>
      <c r="J158" s="18" t="str">
        <f t="shared" si="10"/>
        <v xml:space="preserve"> </v>
      </c>
      <c r="L158" s="8">
        <v>62</v>
      </c>
      <c r="M158" s="67">
        <v>0</v>
      </c>
      <c r="N158" s="67">
        <v>0</v>
      </c>
      <c r="O158" s="20"/>
      <c r="P158" s="58"/>
      <c r="Q158" s="55"/>
      <c r="R158" s="55"/>
      <c r="S158" s="55"/>
      <c r="T158" s="55"/>
      <c r="U158" s="55"/>
      <c r="V158" s="55"/>
      <c r="W158" s="55"/>
      <c r="X158" s="58"/>
      <c r="Y158" s="58"/>
      <c r="Z158" s="58"/>
      <c r="AA158" s="58"/>
      <c r="AB158" s="58"/>
      <c r="AH158" s="1"/>
    </row>
    <row r="159" spans="1:34" ht="15.75" customHeight="1">
      <c r="A159" s="88" t="s">
        <v>17</v>
      </c>
      <c r="B159" s="18" t="str">
        <f t="shared" si="8"/>
        <v/>
      </c>
      <c r="C159" s="62" t="s">
        <v>17</v>
      </c>
      <c r="D159" s="1" t="s">
        <v>17</v>
      </c>
      <c r="E159" s="65" t="s">
        <v>17</v>
      </c>
      <c r="F159" s="65" t="s">
        <v>17</v>
      </c>
      <c r="G159" s="18" t="str">
        <f t="shared" si="3"/>
        <v/>
      </c>
      <c r="H159" s="66" t="s">
        <v>91</v>
      </c>
      <c r="I159" s="15" t="str">
        <f t="shared" si="9"/>
        <v xml:space="preserve"> </v>
      </c>
      <c r="J159" s="18" t="str">
        <f t="shared" si="10"/>
        <v xml:space="preserve"> </v>
      </c>
      <c r="L159" s="8">
        <v>63</v>
      </c>
      <c r="M159" s="67">
        <v>0</v>
      </c>
      <c r="N159" s="67">
        <v>0</v>
      </c>
      <c r="O159" s="20"/>
      <c r="P159" s="58"/>
      <c r="Q159" s="55"/>
      <c r="R159" s="55"/>
      <c r="S159" s="55"/>
      <c r="T159" s="55"/>
      <c r="U159" s="55"/>
      <c r="V159" s="55"/>
      <c r="W159" s="55"/>
      <c r="X159" s="58"/>
      <c r="Y159" s="58"/>
      <c r="Z159" s="58"/>
      <c r="AA159" s="58"/>
      <c r="AB159" s="58"/>
      <c r="AH159" s="1"/>
    </row>
    <row r="160" spans="1:34" ht="15.75" customHeight="1">
      <c r="A160" s="88" t="s">
        <v>17</v>
      </c>
      <c r="B160" s="18" t="str">
        <f t="shared" si="8"/>
        <v/>
      </c>
      <c r="C160" s="62" t="s">
        <v>17</v>
      </c>
      <c r="D160" s="1" t="s">
        <v>17</v>
      </c>
      <c r="E160" s="65" t="s">
        <v>17</v>
      </c>
      <c r="F160" s="65" t="s">
        <v>17</v>
      </c>
      <c r="G160" s="18" t="str">
        <f t="shared" si="3"/>
        <v/>
      </c>
      <c r="H160" s="66" t="s">
        <v>91</v>
      </c>
      <c r="I160" s="15" t="str">
        <f t="shared" si="9"/>
        <v xml:space="preserve"> </v>
      </c>
      <c r="J160" s="18" t="str">
        <f t="shared" si="10"/>
        <v xml:space="preserve"> </v>
      </c>
      <c r="L160" s="8">
        <v>64</v>
      </c>
      <c r="M160" s="67">
        <v>0</v>
      </c>
      <c r="N160" s="67">
        <v>0</v>
      </c>
      <c r="O160" s="20"/>
      <c r="P160" s="58"/>
      <c r="Q160" s="55"/>
      <c r="R160" s="55"/>
      <c r="S160" s="55"/>
      <c r="T160" s="55"/>
      <c r="U160" s="55"/>
      <c r="V160" s="55"/>
      <c r="W160" s="55"/>
      <c r="X160" s="58"/>
      <c r="Y160" s="58"/>
      <c r="Z160" s="58"/>
      <c r="AA160" s="58"/>
      <c r="AB160" s="58"/>
      <c r="AH160" s="1"/>
    </row>
    <row r="161" spans="1:34" ht="15.75" customHeight="1">
      <c r="A161" s="88" t="s">
        <v>17</v>
      </c>
      <c r="B161" s="18" t="str">
        <f t="shared" ref="B161:B205" si="11">IF(C161=" ","",IF(C161=$L$9,B160,B160+1))</f>
        <v/>
      </c>
      <c r="C161" s="62" t="s">
        <v>17</v>
      </c>
      <c r="D161" s="1" t="s">
        <v>17</v>
      </c>
      <c r="E161" s="65" t="s">
        <v>17</v>
      </c>
      <c r="F161" s="65" t="s">
        <v>17</v>
      </c>
      <c r="G161" s="18" t="str">
        <f t="shared" si="3"/>
        <v/>
      </c>
      <c r="H161" s="66" t="s">
        <v>91</v>
      </c>
      <c r="I161" s="15" t="str">
        <f t="shared" si="9"/>
        <v xml:space="preserve"> </v>
      </c>
      <c r="J161" s="18" t="str">
        <f t="shared" ref="J161:J205" si="12">IF(AND(M162&gt;0,M162&lt;999),M162,IF(AND(N162&gt;0,N162&lt;999),N162," "))</f>
        <v xml:space="preserve"> </v>
      </c>
      <c r="L161" s="8">
        <v>65</v>
      </c>
      <c r="M161" s="67">
        <v>0</v>
      </c>
      <c r="N161" s="67">
        <v>0</v>
      </c>
      <c r="O161" s="20"/>
      <c r="P161" s="58"/>
      <c r="Q161" s="55"/>
      <c r="R161" s="55"/>
      <c r="S161" s="55"/>
      <c r="T161" s="55"/>
      <c r="U161" s="55"/>
      <c r="V161" s="55"/>
      <c r="W161" s="55"/>
      <c r="X161" s="58"/>
      <c r="Y161" s="58"/>
      <c r="Z161" s="58"/>
      <c r="AA161" s="58"/>
      <c r="AB161" s="58"/>
      <c r="AH161" s="1"/>
    </row>
    <row r="162" spans="1:34" ht="15.75" customHeight="1">
      <c r="A162" s="88" t="s">
        <v>17</v>
      </c>
      <c r="B162" s="18" t="str">
        <f t="shared" si="11"/>
        <v/>
      </c>
      <c r="C162" s="62" t="s">
        <v>17</v>
      </c>
      <c r="D162" s="1" t="s">
        <v>17</v>
      </c>
      <c r="E162" s="65" t="s">
        <v>17</v>
      </c>
      <c r="F162" s="65" t="s">
        <v>17</v>
      </c>
      <c r="G162" s="18" t="str">
        <f t="shared" ref="G162:G206" si="13">IF(AND(M162&gt;0),0,IF(AND(N162&gt;0),1,""))</f>
        <v/>
      </c>
      <c r="H162" s="66" t="s">
        <v>91</v>
      </c>
      <c r="I162" s="15" t="str">
        <f t="shared" ref="I162:I205" si="14">IFERROR(IF(IF(ISERROR(H162-H161),"",H162-H161)&lt;0,"",H162-H161)," ")</f>
        <v xml:space="preserve"> </v>
      </c>
      <c r="J162" s="18" t="str">
        <f t="shared" si="12"/>
        <v xml:space="preserve"> </v>
      </c>
      <c r="L162" s="8">
        <v>66</v>
      </c>
      <c r="M162" s="67">
        <v>0</v>
      </c>
      <c r="N162" s="67">
        <v>0</v>
      </c>
      <c r="O162" s="20"/>
      <c r="P162" s="58"/>
      <c r="Q162" s="55"/>
      <c r="R162" s="55"/>
      <c r="S162" s="55"/>
      <c r="T162" s="55"/>
      <c r="U162" s="55"/>
      <c r="V162" s="55"/>
      <c r="W162" s="55"/>
      <c r="X162" s="58"/>
      <c r="Y162" s="58"/>
      <c r="Z162" s="58"/>
      <c r="AA162" s="58"/>
      <c r="AB162" s="58"/>
      <c r="AH162" s="1"/>
    </row>
    <row r="163" spans="1:34" ht="15.75" customHeight="1">
      <c r="A163" s="88" t="s">
        <v>17</v>
      </c>
      <c r="B163" s="18" t="str">
        <f t="shared" si="11"/>
        <v/>
      </c>
      <c r="C163" s="62" t="s">
        <v>17</v>
      </c>
      <c r="D163" s="1" t="s">
        <v>17</v>
      </c>
      <c r="E163" s="65" t="s">
        <v>17</v>
      </c>
      <c r="F163" s="65" t="s">
        <v>17</v>
      </c>
      <c r="G163" s="18" t="str">
        <f t="shared" si="13"/>
        <v/>
      </c>
      <c r="H163" s="66" t="s">
        <v>91</v>
      </c>
      <c r="I163" s="15" t="str">
        <f t="shared" si="14"/>
        <v xml:space="preserve"> </v>
      </c>
      <c r="J163" s="18" t="str">
        <f t="shared" si="12"/>
        <v xml:space="preserve"> </v>
      </c>
      <c r="L163" s="8">
        <v>67</v>
      </c>
      <c r="M163" s="67">
        <v>0</v>
      </c>
      <c r="N163" s="67">
        <v>0</v>
      </c>
      <c r="O163" s="20"/>
      <c r="P163" s="58"/>
      <c r="Q163" s="55"/>
      <c r="R163" s="55"/>
      <c r="S163" s="55"/>
      <c r="T163" s="55"/>
      <c r="U163" s="55"/>
      <c r="V163" s="55"/>
      <c r="W163" s="55"/>
      <c r="X163" s="58"/>
      <c r="Y163" s="58"/>
      <c r="Z163" s="58"/>
      <c r="AA163" s="58"/>
      <c r="AB163" s="58"/>
      <c r="AH163" s="1"/>
    </row>
    <row r="164" spans="1:34" ht="15.75" customHeight="1">
      <c r="A164" s="88" t="s">
        <v>17</v>
      </c>
      <c r="B164" s="18" t="str">
        <f t="shared" si="11"/>
        <v/>
      </c>
      <c r="C164" s="62" t="s">
        <v>17</v>
      </c>
      <c r="D164" s="1" t="s">
        <v>17</v>
      </c>
      <c r="E164" s="65" t="s">
        <v>17</v>
      </c>
      <c r="F164" s="65" t="s">
        <v>17</v>
      </c>
      <c r="G164" s="18" t="str">
        <f t="shared" si="13"/>
        <v/>
      </c>
      <c r="H164" s="66" t="s">
        <v>91</v>
      </c>
      <c r="I164" s="15" t="str">
        <f t="shared" si="14"/>
        <v xml:space="preserve"> </v>
      </c>
      <c r="J164" s="18" t="str">
        <f t="shared" si="12"/>
        <v xml:space="preserve"> </v>
      </c>
      <c r="L164" s="8">
        <v>68</v>
      </c>
      <c r="M164" s="67">
        <v>0</v>
      </c>
      <c r="N164" s="67">
        <v>0</v>
      </c>
      <c r="O164" s="20"/>
      <c r="P164" s="58"/>
      <c r="Q164" s="55"/>
      <c r="R164" s="55"/>
      <c r="S164" s="55"/>
      <c r="T164" s="55"/>
      <c r="U164" s="55"/>
      <c r="V164" s="55"/>
      <c r="W164" s="55"/>
      <c r="X164" s="58"/>
      <c r="Y164" s="58"/>
      <c r="Z164" s="58"/>
      <c r="AA164" s="58"/>
      <c r="AB164" s="58"/>
      <c r="AH164" s="1"/>
    </row>
    <row r="165" spans="1:34" ht="15.75" customHeight="1">
      <c r="A165" s="88" t="s">
        <v>17</v>
      </c>
      <c r="B165" s="18" t="str">
        <f t="shared" si="11"/>
        <v/>
      </c>
      <c r="C165" s="62" t="s">
        <v>17</v>
      </c>
      <c r="D165" s="1" t="s">
        <v>17</v>
      </c>
      <c r="E165" s="65" t="s">
        <v>17</v>
      </c>
      <c r="F165" s="65" t="s">
        <v>17</v>
      </c>
      <c r="G165" s="18" t="str">
        <f t="shared" si="13"/>
        <v/>
      </c>
      <c r="H165" s="66" t="s">
        <v>91</v>
      </c>
      <c r="I165" s="15" t="str">
        <f t="shared" si="14"/>
        <v xml:space="preserve"> </v>
      </c>
      <c r="J165" s="18" t="str">
        <f t="shared" si="12"/>
        <v xml:space="preserve"> </v>
      </c>
      <c r="L165" s="8">
        <v>69</v>
      </c>
      <c r="M165" s="67">
        <v>0</v>
      </c>
      <c r="N165" s="67">
        <v>0</v>
      </c>
      <c r="O165" s="20"/>
      <c r="P165" s="58"/>
      <c r="Q165" s="55"/>
      <c r="R165" s="55"/>
      <c r="S165" s="55"/>
      <c r="T165" s="55"/>
      <c r="U165" s="55"/>
      <c r="V165" s="55"/>
      <c r="W165" s="55"/>
      <c r="X165" s="58"/>
      <c r="Y165" s="58"/>
      <c r="Z165" s="58"/>
      <c r="AA165" s="58"/>
      <c r="AB165" s="58"/>
      <c r="AH165" s="1"/>
    </row>
    <row r="166" spans="1:34" ht="15.75" customHeight="1">
      <c r="A166" s="88" t="s">
        <v>17</v>
      </c>
      <c r="B166" s="18" t="str">
        <f t="shared" si="11"/>
        <v/>
      </c>
      <c r="C166" s="62" t="s">
        <v>17</v>
      </c>
      <c r="D166" s="1" t="s">
        <v>17</v>
      </c>
      <c r="E166" s="65" t="s">
        <v>17</v>
      </c>
      <c r="F166" s="65" t="s">
        <v>17</v>
      </c>
      <c r="G166" s="18" t="str">
        <f t="shared" si="13"/>
        <v/>
      </c>
      <c r="H166" s="66" t="s">
        <v>91</v>
      </c>
      <c r="I166" s="15" t="str">
        <f t="shared" si="14"/>
        <v xml:space="preserve"> </v>
      </c>
      <c r="J166" s="18" t="str">
        <f t="shared" si="12"/>
        <v xml:space="preserve"> </v>
      </c>
      <c r="L166" s="8">
        <v>70</v>
      </c>
      <c r="M166" s="67">
        <v>0</v>
      </c>
      <c r="N166" s="67">
        <v>0</v>
      </c>
      <c r="O166" s="20"/>
      <c r="P166" s="58"/>
      <c r="Q166" s="55"/>
      <c r="R166" s="55"/>
      <c r="S166" s="55"/>
      <c r="T166" s="55"/>
      <c r="U166" s="55"/>
      <c r="V166" s="55"/>
      <c r="W166" s="55"/>
      <c r="X166" s="58"/>
      <c r="Y166" s="58"/>
      <c r="Z166" s="58"/>
      <c r="AA166" s="58"/>
      <c r="AB166" s="58"/>
      <c r="AH166" s="1"/>
    </row>
    <row r="167" spans="1:34" ht="15.75" customHeight="1">
      <c r="A167" s="88" t="s">
        <v>17</v>
      </c>
      <c r="B167" s="18" t="str">
        <f t="shared" si="11"/>
        <v/>
      </c>
      <c r="C167" s="62" t="s">
        <v>17</v>
      </c>
      <c r="D167" s="1" t="s">
        <v>17</v>
      </c>
      <c r="E167" s="65" t="s">
        <v>17</v>
      </c>
      <c r="F167" s="65" t="s">
        <v>17</v>
      </c>
      <c r="G167" s="18" t="str">
        <f t="shared" si="13"/>
        <v/>
      </c>
      <c r="H167" s="66" t="s">
        <v>91</v>
      </c>
      <c r="I167" s="15" t="str">
        <f t="shared" si="14"/>
        <v xml:space="preserve"> </v>
      </c>
      <c r="J167" s="18" t="str">
        <f t="shared" si="12"/>
        <v xml:space="preserve"> </v>
      </c>
      <c r="L167" s="8">
        <v>71</v>
      </c>
      <c r="M167" s="67">
        <v>0</v>
      </c>
      <c r="N167" s="67">
        <v>0</v>
      </c>
      <c r="O167" s="20"/>
      <c r="P167" s="58"/>
      <c r="Q167" s="55"/>
      <c r="R167" s="55"/>
      <c r="S167" s="55"/>
      <c r="T167" s="55"/>
      <c r="U167" s="55"/>
      <c r="V167" s="55"/>
      <c r="W167" s="55"/>
      <c r="X167" s="58"/>
      <c r="Y167" s="58"/>
      <c r="Z167" s="58"/>
      <c r="AA167" s="58"/>
      <c r="AB167" s="58"/>
      <c r="AH167" s="1"/>
    </row>
    <row r="168" spans="1:34" ht="15.75" customHeight="1">
      <c r="A168" s="88" t="s">
        <v>17</v>
      </c>
      <c r="B168" s="18" t="str">
        <f t="shared" si="11"/>
        <v/>
      </c>
      <c r="C168" s="62" t="s">
        <v>17</v>
      </c>
      <c r="D168" s="1" t="s">
        <v>17</v>
      </c>
      <c r="E168" s="65" t="s">
        <v>17</v>
      </c>
      <c r="F168" s="65" t="s">
        <v>17</v>
      </c>
      <c r="G168" s="18" t="str">
        <f t="shared" si="13"/>
        <v/>
      </c>
      <c r="H168" s="66" t="s">
        <v>91</v>
      </c>
      <c r="I168" s="15" t="str">
        <f t="shared" si="14"/>
        <v xml:space="preserve"> </v>
      </c>
      <c r="J168" s="18" t="str">
        <f t="shared" si="12"/>
        <v xml:space="preserve"> </v>
      </c>
      <c r="L168" s="8">
        <v>72</v>
      </c>
      <c r="M168" s="67">
        <v>0</v>
      </c>
      <c r="N168" s="67">
        <v>0</v>
      </c>
      <c r="O168" s="20"/>
      <c r="P168" s="58"/>
      <c r="Q168" s="55"/>
      <c r="R168" s="55"/>
      <c r="S168" s="55"/>
      <c r="T168" s="55"/>
      <c r="U168" s="55"/>
      <c r="V168" s="55"/>
      <c r="W168" s="55"/>
      <c r="X168" s="58"/>
      <c r="Y168" s="58"/>
      <c r="Z168" s="58"/>
      <c r="AA168" s="58"/>
      <c r="AB168" s="58"/>
      <c r="AH168" s="1"/>
    </row>
    <row r="169" spans="1:34" ht="15.75" customHeight="1">
      <c r="A169" s="88" t="s">
        <v>17</v>
      </c>
      <c r="B169" s="18" t="str">
        <f t="shared" si="11"/>
        <v/>
      </c>
      <c r="C169" s="62" t="s">
        <v>17</v>
      </c>
      <c r="D169" s="1" t="s">
        <v>17</v>
      </c>
      <c r="E169" s="65" t="s">
        <v>17</v>
      </c>
      <c r="F169" s="65" t="s">
        <v>17</v>
      </c>
      <c r="G169" s="18" t="str">
        <f t="shared" si="13"/>
        <v/>
      </c>
      <c r="H169" s="66" t="s">
        <v>91</v>
      </c>
      <c r="I169" s="15" t="str">
        <f t="shared" si="14"/>
        <v xml:space="preserve"> </v>
      </c>
      <c r="J169" s="18" t="str">
        <f t="shared" si="12"/>
        <v xml:space="preserve"> </v>
      </c>
      <c r="L169" s="8">
        <v>73</v>
      </c>
      <c r="M169" s="67">
        <v>0</v>
      </c>
      <c r="N169" s="67">
        <v>0</v>
      </c>
      <c r="O169" s="20"/>
      <c r="P169" s="58"/>
      <c r="Q169" s="55"/>
      <c r="R169" s="55"/>
      <c r="S169" s="55"/>
      <c r="T169" s="55"/>
      <c r="U169" s="55"/>
      <c r="V169" s="55"/>
      <c r="W169" s="55"/>
      <c r="X169" s="58"/>
      <c r="Y169" s="58"/>
      <c r="Z169" s="58"/>
      <c r="AA169" s="58"/>
      <c r="AB169" s="58"/>
      <c r="AH169" s="1"/>
    </row>
    <row r="170" spans="1:34" ht="15.75" customHeight="1">
      <c r="A170" s="88" t="s">
        <v>17</v>
      </c>
      <c r="B170" s="18" t="str">
        <f t="shared" si="11"/>
        <v/>
      </c>
      <c r="C170" s="62" t="s">
        <v>17</v>
      </c>
      <c r="D170" s="1" t="s">
        <v>17</v>
      </c>
      <c r="E170" s="65" t="s">
        <v>17</v>
      </c>
      <c r="F170" s="65" t="s">
        <v>17</v>
      </c>
      <c r="G170" s="18" t="str">
        <f t="shared" si="13"/>
        <v/>
      </c>
      <c r="H170" s="66" t="s">
        <v>91</v>
      </c>
      <c r="I170" s="15" t="str">
        <f t="shared" si="14"/>
        <v xml:space="preserve"> </v>
      </c>
      <c r="J170" s="18" t="str">
        <f t="shared" si="12"/>
        <v xml:space="preserve"> </v>
      </c>
      <c r="L170" s="8">
        <v>74</v>
      </c>
      <c r="M170" s="67">
        <v>0</v>
      </c>
      <c r="N170" s="67">
        <v>0</v>
      </c>
      <c r="O170" s="20"/>
      <c r="P170" s="58"/>
      <c r="Q170" s="55"/>
      <c r="R170" s="55"/>
      <c r="S170" s="55"/>
      <c r="T170" s="55"/>
      <c r="U170" s="55"/>
      <c r="V170" s="55"/>
      <c r="W170" s="55"/>
      <c r="X170" s="58"/>
      <c r="Y170" s="58"/>
      <c r="Z170" s="58"/>
      <c r="AA170" s="58"/>
      <c r="AB170" s="58"/>
      <c r="AH170" s="1"/>
    </row>
    <row r="171" spans="1:34" ht="15.75" customHeight="1">
      <c r="A171" s="88" t="s">
        <v>17</v>
      </c>
      <c r="B171" s="18" t="str">
        <f t="shared" si="11"/>
        <v/>
      </c>
      <c r="C171" s="62" t="s">
        <v>17</v>
      </c>
      <c r="D171" s="1" t="s">
        <v>17</v>
      </c>
      <c r="E171" s="65" t="s">
        <v>17</v>
      </c>
      <c r="F171" s="65" t="s">
        <v>17</v>
      </c>
      <c r="G171" s="18" t="str">
        <f t="shared" si="13"/>
        <v/>
      </c>
      <c r="H171" s="66" t="s">
        <v>91</v>
      </c>
      <c r="I171" s="15" t="str">
        <f t="shared" si="14"/>
        <v xml:space="preserve"> </v>
      </c>
      <c r="J171" s="18" t="str">
        <f t="shared" si="12"/>
        <v xml:space="preserve"> </v>
      </c>
      <c r="L171" s="8">
        <v>75</v>
      </c>
      <c r="M171" s="67">
        <v>0</v>
      </c>
      <c r="N171" s="67">
        <v>0</v>
      </c>
      <c r="O171" s="20"/>
      <c r="P171" s="58"/>
      <c r="Q171" s="55"/>
      <c r="R171" s="55"/>
      <c r="S171" s="55"/>
      <c r="T171" s="55"/>
      <c r="U171" s="55"/>
      <c r="V171" s="55"/>
      <c r="W171" s="55"/>
      <c r="X171" s="58"/>
      <c r="Y171" s="58"/>
      <c r="Z171" s="58"/>
      <c r="AA171" s="58"/>
      <c r="AB171" s="58"/>
      <c r="AH171" s="1"/>
    </row>
    <row r="172" spans="1:34" ht="15.75" customHeight="1">
      <c r="A172" s="88" t="s">
        <v>17</v>
      </c>
      <c r="B172" s="18" t="str">
        <f t="shared" si="11"/>
        <v/>
      </c>
      <c r="C172" s="62" t="s">
        <v>17</v>
      </c>
      <c r="D172" s="1" t="s">
        <v>17</v>
      </c>
      <c r="E172" s="65" t="s">
        <v>17</v>
      </c>
      <c r="F172" s="65" t="s">
        <v>17</v>
      </c>
      <c r="G172" s="18" t="str">
        <f t="shared" si="13"/>
        <v/>
      </c>
      <c r="H172" s="66" t="s">
        <v>91</v>
      </c>
      <c r="I172" s="15" t="str">
        <f t="shared" si="14"/>
        <v xml:space="preserve"> </v>
      </c>
      <c r="J172" s="18" t="str">
        <f t="shared" si="12"/>
        <v xml:space="preserve"> </v>
      </c>
      <c r="L172" s="8">
        <v>76</v>
      </c>
      <c r="M172" s="67">
        <v>0</v>
      </c>
      <c r="N172" s="67">
        <v>0</v>
      </c>
      <c r="O172" s="20"/>
      <c r="P172" s="58"/>
      <c r="Q172" s="55"/>
      <c r="R172" s="55"/>
      <c r="S172" s="55"/>
      <c r="T172" s="55"/>
      <c r="U172" s="55"/>
      <c r="V172" s="55"/>
      <c r="W172" s="55"/>
      <c r="X172" s="58"/>
      <c r="Y172" s="58"/>
      <c r="Z172" s="58"/>
      <c r="AA172" s="58"/>
      <c r="AB172" s="58"/>
      <c r="AH172" s="1"/>
    </row>
    <row r="173" spans="1:34" ht="15.75" customHeight="1">
      <c r="A173" s="88" t="s">
        <v>17</v>
      </c>
      <c r="B173" s="18" t="str">
        <f t="shared" si="11"/>
        <v/>
      </c>
      <c r="C173" s="62" t="s">
        <v>17</v>
      </c>
      <c r="D173" s="1" t="s">
        <v>17</v>
      </c>
      <c r="E173" s="65" t="s">
        <v>17</v>
      </c>
      <c r="F173" s="65" t="s">
        <v>17</v>
      </c>
      <c r="G173" s="18" t="str">
        <f t="shared" si="13"/>
        <v/>
      </c>
      <c r="H173" s="66" t="s">
        <v>91</v>
      </c>
      <c r="I173" s="15" t="str">
        <f t="shared" si="14"/>
        <v xml:space="preserve"> </v>
      </c>
      <c r="J173" s="18" t="str">
        <f t="shared" si="12"/>
        <v xml:space="preserve"> </v>
      </c>
      <c r="L173" s="8">
        <v>77</v>
      </c>
      <c r="M173" s="67">
        <v>0</v>
      </c>
      <c r="N173" s="67">
        <v>0</v>
      </c>
      <c r="O173" s="20"/>
      <c r="P173" s="58"/>
      <c r="Q173" s="55"/>
      <c r="R173" s="55"/>
      <c r="S173" s="55"/>
      <c r="T173" s="55"/>
      <c r="U173" s="55"/>
      <c r="V173" s="55"/>
      <c r="W173" s="55"/>
      <c r="X173" s="58"/>
      <c r="Y173" s="58"/>
      <c r="Z173" s="58"/>
      <c r="AA173" s="58"/>
      <c r="AB173" s="58"/>
      <c r="AH173" s="1"/>
    </row>
    <row r="174" spans="1:34" ht="15.75" customHeight="1">
      <c r="A174" s="88" t="s">
        <v>17</v>
      </c>
      <c r="B174" s="18" t="str">
        <f t="shared" si="11"/>
        <v/>
      </c>
      <c r="C174" s="62" t="s">
        <v>17</v>
      </c>
      <c r="D174" s="1" t="s">
        <v>17</v>
      </c>
      <c r="E174" s="65" t="s">
        <v>17</v>
      </c>
      <c r="F174" s="65" t="s">
        <v>17</v>
      </c>
      <c r="G174" s="18" t="str">
        <f t="shared" si="13"/>
        <v/>
      </c>
      <c r="H174" s="66" t="s">
        <v>91</v>
      </c>
      <c r="I174" s="15" t="str">
        <f t="shared" si="14"/>
        <v xml:space="preserve"> </v>
      </c>
      <c r="J174" s="18" t="str">
        <f t="shared" si="12"/>
        <v xml:space="preserve"> </v>
      </c>
      <c r="L174" s="8">
        <v>78</v>
      </c>
      <c r="M174" s="67">
        <v>0</v>
      </c>
      <c r="N174" s="67">
        <v>0</v>
      </c>
      <c r="O174" s="20"/>
      <c r="P174" s="58"/>
      <c r="Q174" s="55"/>
      <c r="R174" s="55"/>
      <c r="S174" s="55"/>
      <c r="T174" s="55"/>
      <c r="U174" s="55"/>
      <c r="V174" s="55"/>
      <c r="W174" s="55"/>
      <c r="X174" s="58"/>
      <c r="Y174" s="58"/>
      <c r="Z174" s="58"/>
      <c r="AA174" s="58"/>
      <c r="AB174" s="58"/>
      <c r="AH174" s="1"/>
    </row>
    <row r="175" spans="1:34" ht="15.75" customHeight="1">
      <c r="A175" s="88" t="s">
        <v>17</v>
      </c>
      <c r="B175" s="18" t="str">
        <f t="shared" si="11"/>
        <v/>
      </c>
      <c r="C175" s="62" t="s">
        <v>17</v>
      </c>
      <c r="D175" s="1" t="s">
        <v>17</v>
      </c>
      <c r="E175" s="65" t="s">
        <v>17</v>
      </c>
      <c r="F175" s="65" t="s">
        <v>17</v>
      </c>
      <c r="G175" s="18" t="str">
        <f t="shared" si="13"/>
        <v/>
      </c>
      <c r="H175" s="66" t="s">
        <v>91</v>
      </c>
      <c r="I175" s="15" t="str">
        <f t="shared" si="14"/>
        <v xml:space="preserve"> </v>
      </c>
      <c r="J175" s="18" t="str">
        <f t="shared" si="12"/>
        <v xml:space="preserve"> </v>
      </c>
      <c r="L175" s="8">
        <v>79</v>
      </c>
      <c r="M175" s="67">
        <v>0</v>
      </c>
      <c r="N175" s="67">
        <v>0</v>
      </c>
      <c r="O175" s="20"/>
      <c r="P175" s="58"/>
      <c r="Q175" s="55"/>
      <c r="R175" s="55"/>
      <c r="S175" s="55"/>
      <c r="T175" s="55"/>
      <c r="U175" s="55"/>
      <c r="V175" s="55"/>
      <c r="W175" s="55"/>
      <c r="X175" s="58"/>
      <c r="Y175" s="58"/>
      <c r="Z175" s="58"/>
      <c r="AA175" s="58"/>
      <c r="AB175" s="58"/>
      <c r="AH175" s="1"/>
    </row>
    <row r="176" spans="1:34" ht="15.75" customHeight="1">
      <c r="A176" s="88" t="s">
        <v>17</v>
      </c>
      <c r="B176" s="18" t="str">
        <f t="shared" si="11"/>
        <v/>
      </c>
      <c r="C176" s="62" t="s">
        <v>17</v>
      </c>
      <c r="D176" s="1" t="s">
        <v>17</v>
      </c>
      <c r="E176" s="65" t="s">
        <v>17</v>
      </c>
      <c r="F176" s="65" t="s">
        <v>17</v>
      </c>
      <c r="G176" s="18" t="str">
        <f t="shared" si="13"/>
        <v/>
      </c>
      <c r="H176" s="66" t="s">
        <v>91</v>
      </c>
      <c r="I176" s="15" t="str">
        <f t="shared" si="14"/>
        <v xml:space="preserve"> </v>
      </c>
      <c r="J176" s="18" t="str">
        <f t="shared" si="12"/>
        <v xml:space="preserve"> </v>
      </c>
      <c r="L176" s="8">
        <v>80</v>
      </c>
      <c r="M176" s="67">
        <v>0</v>
      </c>
      <c r="N176" s="67">
        <v>0</v>
      </c>
      <c r="O176" s="20"/>
      <c r="P176" s="58"/>
      <c r="Q176" s="55"/>
      <c r="R176" s="55"/>
      <c r="S176" s="55"/>
      <c r="T176" s="55"/>
      <c r="U176" s="55"/>
      <c r="V176" s="55"/>
      <c r="W176" s="55"/>
      <c r="X176" s="58"/>
      <c r="Y176" s="58"/>
      <c r="Z176" s="58"/>
      <c r="AA176" s="58"/>
      <c r="AB176" s="58"/>
      <c r="AH176" s="1"/>
    </row>
    <row r="177" spans="1:34" ht="15.75" customHeight="1">
      <c r="A177" s="88" t="s">
        <v>17</v>
      </c>
      <c r="B177" s="18" t="str">
        <f t="shared" si="11"/>
        <v/>
      </c>
      <c r="C177" s="62" t="s">
        <v>17</v>
      </c>
      <c r="D177" s="1" t="s">
        <v>17</v>
      </c>
      <c r="E177" s="65" t="s">
        <v>17</v>
      </c>
      <c r="F177" s="65" t="s">
        <v>17</v>
      </c>
      <c r="G177" s="18" t="str">
        <f t="shared" si="13"/>
        <v/>
      </c>
      <c r="H177" s="66" t="s">
        <v>91</v>
      </c>
      <c r="I177" s="15" t="str">
        <f t="shared" si="14"/>
        <v xml:space="preserve"> </v>
      </c>
      <c r="J177" s="18" t="str">
        <f t="shared" si="12"/>
        <v xml:space="preserve"> </v>
      </c>
      <c r="L177" s="8">
        <v>81</v>
      </c>
      <c r="M177" s="67">
        <v>0</v>
      </c>
      <c r="N177" s="67">
        <v>0</v>
      </c>
      <c r="O177" s="20"/>
      <c r="P177" s="58"/>
      <c r="Q177" s="55"/>
      <c r="R177" s="55"/>
      <c r="S177" s="55"/>
      <c r="T177" s="55"/>
      <c r="U177" s="55"/>
      <c r="V177" s="55"/>
      <c r="W177" s="55"/>
      <c r="X177" s="58"/>
      <c r="Y177" s="58"/>
      <c r="Z177" s="58"/>
      <c r="AA177" s="58"/>
      <c r="AB177" s="58"/>
      <c r="AH177" s="1"/>
    </row>
    <row r="178" spans="1:34" ht="15.75" customHeight="1">
      <c r="A178" s="88" t="s">
        <v>17</v>
      </c>
      <c r="B178" s="18" t="str">
        <f t="shared" si="11"/>
        <v/>
      </c>
      <c r="C178" s="62" t="s">
        <v>17</v>
      </c>
      <c r="D178" s="1" t="s">
        <v>17</v>
      </c>
      <c r="E178" s="65" t="s">
        <v>17</v>
      </c>
      <c r="F178" s="65" t="s">
        <v>17</v>
      </c>
      <c r="G178" s="18" t="str">
        <f t="shared" si="13"/>
        <v/>
      </c>
      <c r="H178" s="66" t="s">
        <v>91</v>
      </c>
      <c r="I178" s="15" t="str">
        <f t="shared" si="14"/>
        <v xml:space="preserve"> </v>
      </c>
      <c r="J178" s="18" t="str">
        <f t="shared" si="12"/>
        <v xml:space="preserve"> </v>
      </c>
      <c r="L178" s="8">
        <v>82</v>
      </c>
      <c r="M178" s="67">
        <v>0</v>
      </c>
      <c r="N178" s="67">
        <v>0</v>
      </c>
      <c r="O178" s="20"/>
      <c r="P178" s="58"/>
      <c r="Q178" s="55"/>
      <c r="R178" s="55"/>
      <c r="S178" s="55"/>
      <c r="T178" s="55"/>
      <c r="U178" s="55"/>
      <c r="V178" s="55"/>
      <c r="W178" s="55"/>
      <c r="X178" s="58"/>
      <c r="Y178" s="58"/>
      <c r="Z178" s="58"/>
      <c r="AA178" s="58"/>
      <c r="AB178" s="58"/>
      <c r="AH178" s="1"/>
    </row>
    <row r="179" spans="1:34" ht="15.75" customHeight="1">
      <c r="A179" s="88" t="s">
        <v>17</v>
      </c>
      <c r="B179" s="18" t="str">
        <f t="shared" si="11"/>
        <v/>
      </c>
      <c r="C179" s="62" t="s">
        <v>17</v>
      </c>
      <c r="D179" s="1" t="s">
        <v>17</v>
      </c>
      <c r="E179" s="65" t="s">
        <v>17</v>
      </c>
      <c r="F179" s="65" t="s">
        <v>17</v>
      </c>
      <c r="G179" s="18" t="str">
        <f t="shared" si="13"/>
        <v/>
      </c>
      <c r="H179" s="66" t="s">
        <v>91</v>
      </c>
      <c r="I179" s="15" t="str">
        <f t="shared" si="14"/>
        <v xml:space="preserve"> </v>
      </c>
      <c r="J179" s="18" t="str">
        <f t="shared" si="12"/>
        <v xml:space="preserve"> </v>
      </c>
      <c r="L179" s="8">
        <v>83</v>
      </c>
      <c r="M179" s="67">
        <v>0</v>
      </c>
      <c r="N179" s="67">
        <v>0</v>
      </c>
      <c r="O179" s="20"/>
      <c r="P179" s="58"/>
      <c r="Q179" s="55"/>
      <c r="R179" s="55"/>
      <c r="S179" s="55"/>
      <c r="T179" s="55"/>
      <c r="U179" s="55"/>
      <c r="V179" s="55"/>
      <c r="W179" s="55"/>
      <c r="X179" s="58"/>
      <c r="Y179" s="58"/>
      <c r="Z179" s="58"/>
      <c r="AA179" s="58"/>
      <c r="AB179" s="58"/>
      <c r="AH179" s="1"/>
    </row>
    <row r="180" spans="1:34" ht="15.75" customHeight="1">
      <c r="A180" s="88" t="s">
        <v>17</v>
      </c>
      <c r="B180" s="18" t="str">
        <f t="shared" si="11"/>
        <v/>
      </c>
      <c r="C180" s="62" t="s">
        <v>17</v>
      </c>
      <c r="D180" s="1" t="s">
        <v>17</v>
      </c>
      <c r="E180" s="65" t="s">
        <v>17</v>
      </c>
      <c r="F180" s="65" t="s">
        <v>17</v>
      </c>
      <c r="G180" s="18" t="str">
        <f t="shared" si="13"/>
        <v/>
      </c>
      <c r="H180" s="66" t="s">
        <v>91</v>
      </c>
      <c r="I180" s="15" t="str">
        <f t="shared" si="14"/>
        <v xml:space="preserve"> </v>
      </c>
      <c r="J180" s="18" t="str">
        <f t="shared" si="12"/>
        <v xml:space="preserve"> </v>
      </c>
      <c r="L180" s="8">
        <v>84</v>
      </c>
      <c r="M180" s="67">
        <v>0</v>
      </c>
      <c r="N180" s="67">
        <v>0</v>
      </c>
      <c r="O180" s="20"/>
      <c r="P180" s="58"/>
      <c r="Q180" s="55"/>
      <c r="R180" s="55"/>
      <c r="S180" s="55"/>
      <c r="T180" s="55"/>
      <c r="U180" s="55"/>
      <c r="V180" s="55"/>
      <c r="W180" s="55"/>
      <c r="X180" s="58"/>
      <c r="Y180" s="58"/>
      <c r="Z180" s="58"/>
      <c r="AA180" s="58"/>
      <c r="AB180" s="58"/>
      <c r="AH180" s="1"/>
    </row>
    <row r="181" spans="1:34" ht="15.75" customHeight="1">
      <c r="A181" s="88" t="s">
        <v>17</v>
      </c>
      <c r="B181" s="18" t="str">
        <f t="shared" si="11"/>
        <v/>
      </c>
      <c r="C181" s="62" t="s">
        <v>17</v>
      </c>
      <c r="D181" s="1" t="s">
        <v>17</v>
      </c>
      <c r="E181" s="65" t="s">
        <v>17</v>
      </c>
      <c r="F181" s="65" t="s">
        <v>17</v>
      </c>
      <c r="G181" s="18" t="str">
        <f t="shared" si="13"/>
        <v/>
      </c>
      <c r="H181" s="66" t="s">
        <v>91</v>
      </c>
      <c r="I181" s="15" t="str">
        <f t="shared" si="14"/>
        <v xml:space="preserve"> </v>
      </c>
      <c r="J181" s="18" t="str">
        <f t="shared" si="12"/>
        <v xml:space="preserve"> </v>
      </c>
      <c r="L181" s="8">
        <v>85</v>
      </c>
      <c r="M181" s="67">
        <v>0</v>
      </c>
      <c r="N181" s="67">
        <v>0</v>
      </c>
      <c r="O181" s="20"/>
      <c r="P181" s="58"/>
      <c r="Q181" s="55"/>
      <c r="R181" s="55"/>
      <c r="S181" s="55"/>
      <c r="T181" s="55"/>
      <c r="U181" s="55"/>
      <c r="V181" s="55"/>
      <c r="W181" s="55"/>
      <c r="X181" s="58"/>
      <c r="Y181" s="58"/>
      <c r="Z181" s="58"/>
      <c r="AA181" s="58"/>
      <c r="AB181" s="58"/>
      <c r="AH181" s="1"/>
    </row>
    <row r="182" spans="1:34" ht="15.75" customHeight="1">
      <c r="A182" s="88" t="s">
        <v>17</v>
      </c>
      <c r="B182" s="18" t="str">
        <f t="shared" si="11"/>
        <v/>
      </c>
      <c r="C182" s="62" t="s">
        <v>17</v>
      </c>
      <c r="D182" s="1" t="s">
        <v>17</v>
      </c>
      <c r="E182" s="65" t="s">
        <v>17</v>
      </c>
      <c r="F182" s="65" t="s">
        <v>17</v>
      </c>
      <c r="G182" s="18" t="str">
        <f t="shared" si="13"/>
        <v/>
      </c>
      <c r="H182" s="66" t="s">
        <v>91</v>
      </c>
      <c r="I182" s="15" t="str">
        <f t="shared" si="14"/>
        <v xml:space="preserve"> </v>
      </c>
      <c r="J182" s="18" t="str">
        <f t="shared" si="12"/>
        <v xml:space="preserve"> </v>
      </c>
      <c r="L182" s="8">
        <v>86</v>
      </c>
      <c r="M182" s="67">
        <v>0</v>
      </c>
      <c r="N182" s="67">
        <v>0</v>
      </c>
      <c r="O182" s="20"/>
      <c r="P182" s="58"/>
      <c r="Q182" s="55"/>
      <c r="R182" s="55"/>
      <c r="S182" s="55"/>
      <c r="T182" s="55"/>
      <c r="U182" s="55"/>
      <c r="V182" s="55"/>
      <c r="W182" s="55"/>
      <c r="X182" s="58"/>
      <c r="Y182" s="58"/>
      <c r="Z182" s="58"/>
      <c r="AA182" s="58"/>
      <c r="AB182" s="58"/>
      <c r="AH182" s="1"/>
    </row>
    <row r="183" spans="1:34" ht="15.75" customHeight="1">
      <c r="A183" s="88" t="s">
        <v>17</v>
      </c>
      <c r="B183" s="18" t="str">
        <f t="shared" si="11"/>
        <v/>
      </c>
      <c r="C183" s="62" t="s">
        <v>17</v>
      </c>
      <c r="D183" s="1" t="s">
        <v>17</v>
      </c>
      <c r="E183" s="65" t="s">
        <v>17</v>
      </c>
      <c r="F183" s="65" t="s">
        <v>17</v>
      </c>
      <c r="G183" s="18" t="str">
        <f t="shared" si="13"/>
        <v/>
      </c>
      <c r="H183" s="66" t="s">
        <v>91</v>
      </c>
      <c r="I183" s="15" t="str">
        <f t="shared" si="14"/>
        <v xml:space="preserve"> </v>
      </c>
      <c r="J183" s="18" t="str">
        <f t="shared" si="12"/>
        <v xml:space="preserve"> </v>
      </c>
      <c r="L183" s="8">
        <v>87</v>
      </c>
      <c r="M183" s="67">
        <v>0</v>
      </c>
      <c r="N183" s="67">
        <v>0</v>
      </c>
      <c r="O183" s="20"/>
      <c r="P183" s="58"/>
      <c r="Q183" s="55"/>
      <c r="R183" s="55"/>
      <c r="S183" s="55"/>
      <c r="T183" s="55"/>
      <c r="U183" s="55"/>
      <c r="V183" s="55"/>
      <c r="W183" s="55"/>
      <c r="X183" s="58"/>
      <c r="Y183" s="58"/>
      <c r="Z183" s="58"/>
      <c r="AA183" s="58"/>
      <c r="AB183" s="58"/>
      <c r="AH183" s="1"/>
    </row>
    <row r="184" spans="1:34" ht="15.75" customHeight="1">
      <c r="A184" s="88" t="s">
        <v>17</v>
      </c>
      <c r="B184" s="18" t="str">
        <f t="shared" si="11"/>
        <v/>
      </c>
      <c r="C184" s="62" t="s">
        <v>17</v>
      </c>
      <c r="D184" s="1" t="s">
        <v>17</v>
      </c>
      <c r="E184" s="65" t="s">
        <v>17</v>
      </c>
      <c r="F184" s="65" t="s">
        <v>17</v>
      </c>
      <c r="G184" s="18" t="str">
        <f t="shared" si="13"/>
        <v/>
      </c>
      <c r="H184" s="66" t="s">
        <v>91</v>
      </c>
      <c r="I184" s="15" t="str">
        <f t="shared" si="14"/>
        <v xml:space="preserve"> </v>
      </c>
      <c r="J184" s="18" t="str">
        <f t="shared" si="12"/>
        <v xml:space="preserve"> </v>
      </c>
      <c r="L184" s="8">
        <v>88</v>
      </c>
      <c r="M184" s="67">
        <v>0</v>
      </c>
      <c r="N184" s="67">
        <v>0</v>
      </c>
      <c r="O184" s="20"/>
      <c r="P184" s="58"/>
      <c r="Q184" s="55"/>
      <c r="R184" s="55"/>
      <c r="S184" s="55"/>
      <c r="T184" s="55"/>
      <c r="U184" s="55"/>
      <c r="V184" s="55"/>
      <c r="W184" s="55"/>
      <c r="X184" s="58"/>
      <c r="Y184" s="58"/>
      <c r="Z184" s="58"/>
      <c r="AA184" s="58"/>
      <c r="AB184" s="58"/>
      <c r="AH184" s="1"/>
    </row>
    <row r="185" spans="1:34" ht="15.75" customHeight="1">
      <c r="A185" s="88" t="s">
        <v>17</v>
      </c>
      <c r="B185" s="18" t="str">
        <f t="shared" si="11"/>
        <v/>
      </c>
      <c r="C185" s="62" t="s">
        <v>17</v>
      </c>
      <c r="D185" s="1" t="s">
        <v>17</v>
      </c>
      <c r="E185" s="65" t="s">
        <v>17</v>
      </c>
      <c r="F185" s="65" t="s">
        <v>17</v>
      </c>
      <c r="G185" s="18" t="str">
        <f t="shared" si="13"/>
        <v/>
      </c>
      <c r="H185" s="66" t="s">
        <v>91</v>
      </c>
      <c r="I185" s="15" t="str">
        <f t="shared" si="14"/>
        <v xml:space="preserve"> </v>
      </c>
      <c r="J185" s="18" t="str">
        <f t="shared" si="12"/>
        <v xml:space="preserve"> </v>
      </c>
      <c r="L185" s="8">
        <v>89</v>
      </c>
      <c r="M185" s="67">
        <v>0</v>
      </c>
      <c r="N185" s="67">
        <v>0</v>
      </c>
      <c r="O185" s="20"/>
      <c r="P185" s="58"/>
      <c r="Q185" s="55"/>
      <c r="R185" s="55"/>
      <c r="S185" s="55"/>
      <c r="T185" s="55"/>
      <c r="U185" s="55"/>
      <c r="V185" s="55"/>
      <c r="W185" s="55"/>
      <c r="X185" s="58"/>
      <c r="Y185" s="58"/>
      <c r="Z185" s="58"/>
      <c r="AA185" s="58"/>
      <c r="AB185" s="58"/>
      <c r="AH185" s="1"/>
    </row>
    <row r="186" spans="1:34" ht="15.75" customHeight="1">
      <c r="A186" s="88" t="s">
        <v>17</v>
      </c>
      <c r="B186" s="18" t="str">
        <f t="shared" si="11"/>
        <v/>
      </c>
      <c r="C186" s="62" t="s">
        <v>17</v>
      </c>
      <c r="D186" s="1" t="s">
        <v>17</v>
      </c>
      <c r="E186" s="65" t="s">
        <v>17</v>
      </c>
      <c r="F186" s="65" t="s">
        <v>17</v>
      </c>
      <c r="G186" s="18" t="str">
        <f t="shared" si="13"/>
        <v/>
      </c>
      <c r="H186" s="66" t="s">
        <v>91</v>
      </c>
      <c r="I186" s="15" t="str">
        <f t="shared" si="14"/>
        <v xml:space="preserve"> </v>
      </c>
      <c r="J186" s="18" t="str">
        <f t="shared" si="12"/>
        <v xml:space="preserve"> </v>
      </c>
      <c r="L186" s="8">
        <v>90</v>
      </c>
      <c r="M186" s="67">
        <v>0</v>
      </c>
      <c r="N186" s="67">
        <v>0</v>
      </c>
      <c r="O186" s="20"/>
      <c r="P186" s="58"/>
      <c r="Q186" s="55"/>
      <c r="R186" s="55"/>
      <c r="S186" s="55"/>
      <c r="T186" s="55"/>
      <c r="U186" s="55"/>
      <c r="V186" s="55"/>
      <c r="W186" s="55"/>
      <c r="X186" s="58"/>
      <c r="Y186" s="58"/>
      <c r="Z186" s="58"/>
      <c r="AA186" s="58"/>
      <c r="AB186" s="58"/>
      <c r="AH186" s="1"/>
    </row>
    <row r="187" spans="1:34" ht="15.75" customHeight="1">
      <c r="A187" s="88" t="s">
        <v>17</v>
      </c>
      <c r="B187" s="18" t="str">
        <f t="shared" si="11"/>
        <v/>
      </c>
      <c r="C187" s="62" t="s">
        <v>17</v>
      </c>
      <c r="D187" s="1" t="s">
        <v>17</v>
      </c>
      <c r="E187" s="65" t="s">
        <v>17</v>
      </c>
      <c r="F187" s="65" t="s">
        <v>17</v>
      </c>
      <c r="G187" s="18" t="str">
        <f t="shared" si="13"/>
        <v/>
      </c>
      <c r="H187" s="66" t="s">
        <v>91</v>
      </c>
      <c r="I187" s="15" t="str">
        <f t="shared" si="14"/>
        <v xml:space="preserve"> </v>
      </c>
      <c r="J187" s="18" t="str">
        <f t="shared" si="12"/>
        <v xml:space="preserve"> </v>
      </c>
      <c r="L187" s="8">
        <v>91</v>
      </c>
      <c r="M187" s="67">
        <v>0</v>
      </c>
      <c r="N187" s="67">
        <v>0</v>
      </c>
      <c r="O187" s="20"/>
      <c r="P187" s="58"/>
      <c r="Q187" s="55"/>
      <c r="R187" s="55"/>
      <c r="S187" s="55"/>
      <c r="T187" s="55"/>
      <c r="U187" s="55"/>
      <c r="V187" s="55"/>
      <c r="W187" s="55"/>
      <c r="X187" s="58"/>
      <c r="Y187" s="58"/>
      <c r="Z187" s="58"/>
      <c r="AA187" s="58"/>
      <c r="AB187" s="58"/>
      <c r="AH187" s="1"/>
    </row>
    <row r="188" spans="1:34" ht="15.75" customHeight="1">
      <c r="A188" s="88" t="s">
        <v>17</v>
      </c>
      <c r="B188" s="18" t="str">
        <f t="shared" si="11"/>
        <v/>
      </c>
      <c r="C188" s="62" t="s">
        <v>17</v>
      </c>
      <c r="D188" s="1" t="s">
        <v>17</v>
      </c>
      <c r="E188" s="65" t="s">
        <v>17</v>
      </c>
      <c r="F188" s="65" t="s">
        <v>17</v>
      </c>
      <c r="G188" s="18" t="str">
        <f t="shared" si="13"/>
        <v/>
      </c>
      <c r="H188" s="66" t="s">
        <v>91</v>
      </c>
      <c r="I188" s="15" t="str">
        <f t="shared" si="14"/>
        <v xml:space="preserve"> </v>
      </c>
      <c r="J188" s="18" t="str">
        <f t="shared" si="12"/>
        <v xml:space="preserve"> </v>
      </c>
      <c r="L188" s="8">
        <v>92</v>
      </c>
      <c r="M188" s="67">
        <v>0</v>
      </c>
      <c r="N188" s="67">
        <v>0</v>
      </c>
      <c r="O188" s="20"/>
      <c r="P188" s="58"/>
      <c r="Q188" s="55"/>
      <c r="R188" s="55"/>
      <c r="S188" s="55"/>
      <c r="T188" s="55"/>
      <c r="U188" s="55"/>
      <c r="V188" s="55"/>
      <c r="W188" s="55"/>
      <c r="X188" s="58"/>
      <c r="Y188" s="58"/>
      <c r="Z188" s="58"/>
      <c r="AA188" s="58"/>
      <c r="AB188" s="58"/>
      <c r="AH188" s="1"/>
    </row>
    <row r="189" spans="1:34" ht="15.75" customHeight="1">
      <c r="A189" s="88" t="s">
        <v>17</v>
      </c>
      <c r="B189" s="18" t="str">
        <f t="shared" si="11"/>
        <v/>
      </c>
      <c r="C189" s="62" t="s">
        <v>17</v>
      </c>
      <c r="D189" s="1" t="s">
        <v>17</v>
      </c>
      <c r="E189" s="65" t="s">
        <v>17</v>
      </c>
      <c r="F189" s="65" t="s">
        <v>17</v>
      </c>
      <c r="G189" s="18" t="str">
        <f t="shared" si="13"/>
        <v/>
      </c>
      <c r="H189" s="66" t="s">
        <v>91</v>
      </c>
      <c r="I189" s="15" t="str">
        <f t="shared" si="14"/>
        <v xml:space="preserve"> </v>
      </c>
      <c r="J189" s="18" t="str">
        <f t="shared" si="12"/>
        <v xml:space="preserve"> </v>
      </c>
      <c r="L189" s="8">
        <v>93</v>
      </c>
      <c r="M189" s="67">
        <v>0</v>
      </c>
      <c r="N189" s="67">
        <v>0</v>
      </c>
      <c r="O189" s="20"/>
      <c r="P189" s="58"/>
      <c r="Q189" s="55"/>
      <c r="R189" s="55"/>
      <c r="S189" s="55"/>
      <c r="T189" s="55"/>
      <c r="U189" s="55"/>
      <c r="V189" s="55"/>
      <c r="W189" s="55"/>
      <c r="X189" s="58"/>
      <c r="Y189" s="58"/>
      <c r="Z189" s="58"/>
      <c r="AA189" s="58"/>
      <c r="AB189" s="58"/>
      <c r="AH189" s="1"/>
    </row>
    <row r="190" spans="1:34" ht="15.75" customHeight="1">
      <c r="A190" s="88" t="s">
        <v>17</v>
      </c>
      <c r="B190" s="18" t="str">
        <f t="shared" si="11"/>
        <v/>
      </c>
      <c r="C190" s="62" t="s">
        <v>17</v>
      </c>
      <c r="D190" s="1" t="s">
        <v>17</v>
      </c>
      <c r="E190" s="65" t="s">
        <v>17</v>
      </c>
      <c r="F190" s="65" t="s">
        <v>17</v>
      </c>
      <c r="G190" s="18" t="str">
        <f t="shared" si="13"/>
        <v/>
      </c>
      <c r="H190" s="66" t="s">
        <v>91</v>
      </c>
      <c r="I190" s="15" t="str">
        <f t="shared" si="14"/>
        <v xml:space="preserve"> </v>
      </c>
      <c r="J190" s="18" t="str">
        <f t="shared" si="12"/>
        <v xml:space="preserve"> </v>
      </c>
      <c r="L190" s="8">
        <v>94</v>
      </c>
      <c r="M190" s="67">
        <v>0</v>
      </c>
      <c r="N190" s="67">
        <v>0</v>
      </c>
      <c r="O190" s="20"/>
      <c r="P190" s="58"/>
      <c r="Q190" s="55"/>
      <c r="R190" s="55"/>
      <c r="S190" s="55"/>
      <c r="T190" s="55"/>
      <c r="U190" s="55"/>
      <c r="V190" s="55"/>
      <c r="W190" s="55"/>
      <c r="X190" s="58"/>
      <c r="Y190" s="58"/>
      <c r="Z190" s="58"/>
      <c r="AA190" s="58"/>
      <c r="AB190" s="58"/>
      <c r="AH190" s="1"/>
    </row>
    <row r="191" spans="1:34" ht="15.75" customHeight="1">
      <c r="A191" s="88" t="s">
        <v>17</v>
      </c>
      <c r="B191" s="18" t="str">
        <f t="shared" si="11"/>
        <v/>
      </c>
      <c r="C191" s="62" t="s">
        <v>17</v>
      </c>
      <c r="D191" s="1" t="s">
        <v>17</v>
      </c>
      <c r="E191" s="65" t="s">
        <v>17</v>
      </c>
      <c r="F191" s="65" t="s">
        <v>17</v>
      </c>
      <c r="G191" s="18" t="str">
        <f t="shared" si="13"/>
        <v/>
      </c>
      <c r="H191" s="66" t="s">
        <v>91</v>
      </c>
      <c r="I191" s="15" t="str">
        <f t="shared" si="14"/>
        <v xml:space="preserve"> </v>
      </c>
      <c r="J191" s="18" t="str">
        <f t="shared" si="12"/>
        <v xml:space="preserve"> </v>
      </c>
      <c r="L191" s="8">
        <v>95</v>
      </c>
      <c r="M191" s="67">
        <v>0</v>
      </c>
      <c r="N191" s="67">
        <v>0</v>
      </c>
      <c r="O191" s="20"/>
      <c r="P191" s="58"/>
      <c r="Q191" s="55"/>
      <c r="R191" s="55"/>
      <c r="S191" s="55"/>
      <c r="T191" s="55"/>
      <c r="U191" s="55"/>
      <c r="V191" s="55"/>
      <c r="W191" s="55"/>
      <c r="X191" s="58"/>
      <c r="Y191" s="58"/>
      <c r="Z191" s="58"/>
      <c r="AA191" s="58"/>
      <c r="AB191" s="58"/>
      <c r="AH191" s="1"/>
    </row>
    <row r="192" spans="1:34" ht="15.75" customHeight="1">
      <c r="A192" s="88" t="s">
        <v>17</v>
      </c>
      <c r="B192" s="18" t="str">
        <f t="shared" si="11"/>
        <v/>
      </c>
      <c r="C192" s="62" t="s">
        <v>17</v>
      </c>
      <c r="D192" s="1" t="s">
        <v>17</v>
      </c>
      <c r="E192" s="65" t="s">
        <v>17</v>
      </c>
      <c r="F192" s="65" t="s">
        <v>17</v>
      </c>
      <c r="G192" s="18" t="str">
        <f t="shared" si="13"/>
        <v/>
      </c>
      <c r="H192" s="66" t="s">
        <v>91</v>
      </c>
      <c r="I192" s="15" t="str">
        <f t="shared" si="14"/>
        <v xml:space="preserve"> </v>
      </c>
      <c r="J192" s="18" t="str">
        <f t="shared" si="12"/>
        <v xml:space="preserve"> </v>
      </c>
      <c r="L192" s="8">
        <v>96</v>
      </c>
      <c r="M192" s="67">
        <v>0</v>
      </c>
      <c r="N192" s="67">
        <v>0</v>
      </c>
      <c r="O192" s="20"/>
      <c r="P192" s="58"/>
      <c r="Q192" s="55"/>
      <c r="R192" s="55"/>
      <c r="S192" s="55"/>
      <c r="T192" s="55"/>
      <c r="U192" s="55"/>
      <c r="V192" s="55"/>
      <c r="W192" s="55"/>
      <c r="X192" s="58"/>
      <c r="Y192" s="58"/>
      <c r="Z192" s="58"/>
      <c r="AA192" s="58"/>
      <c r="AB192" s="58"/>
      <c r="AH192" s="1"/>
    </row>
    <row r="193" spans="1:34" ht="15.75" customHeight="1">
      <c r="A193" s="88" t="s">
        <v>17</v>
      </c>
      <c r="B193" s="18" t="str">
        <f t="shared" si="11"/>
        <v/>
      </c>
      <c r="C193" s="62" t="s">
        <v>17</v>
      </c>
      <c r="D193" s="1" t="s">
        <v>17</v>
      </c>
      <c r="E193" s="65" t="s">
        <v>17</v>
      </c>
      <c r="F193" s="65" t="s">
        <v>17</v>
      </c>
      <c r="G193" s="18" t="str">
        <f t="shared" si="13"/>
        <v/>
      </c>
      <c r="H193" s="66" t="s">
        <v>91</v>
      </c>
      <c r="I193" s="15" t="str">
        <f t="shared" si="14"/>
        <v xml:space="preserve"> </v>
      </c>
      <c r="J193" s="18" t="str">
        <f t="shared" si="12"/>
        <v xml:space="preserve"> </v>
      </c>
      <c r="L193" s="8">
        <v>97</v>
      </c>
      <c r="M193" s="67">
        <v>0</v>
      </c>
      <c r="N193" s="67">
        <v>0</v>
      </c>
      <c r="O193" s="20"/>
      <c r="P193" s="58"/>
      <c r="Q193" s="55"/>
      <c r="R193" s="55"/>
      <c r="S193" s="55"/>
      <c r="T193" s="55"/>
      <c r="U193" s="55"/>
      <c r="V193" s="55"/>
      <c r="W193" s="55"/>
      <c r="X193" s="58"/>
      <c r="Y193" s="58"/>
      <c r="Z193" s="58"/>
      <c r="AA193" s="58"/>
      <c r="AB193" s="58"/>
      <c r="AH193" s="1"/>
    </row>
    <row r="194" spans="1:34" ht="15.75" customHeight="1">
      <c r="A194" s="88" t="s">
        <v>17</v>
      </c>
      <c r="B194" s="18" t="str">
        <f t="shared" si="11"/>
        <v/>
      </c>
      <c r="C194" s="62" t="s">
        <v>17</v>
      </c>
      <c r="D194" s="1" t="s">
        <v>17</v>
      </c>
      <c r="E194" s="65" t="s">
        <v>17</v>
      </c>
      <c r="F194" s="65" t="s">
        <v>17</v>
      </c>
      <c r="G194" s="18" t="str">
        <f t="shared" si="13"/>
        <v/>
      </c>
      <c r="H194" s="66" t="s">
        <v>91</v>
      </c>
      <c r="I194" s="15" t="str">
        <f t="shared" si="14"/>
        <v xml:space="preserve"> </v>
      </c>
      <c r="J194" s="18" t="str">
        <f t="shared" si="12"/>
        <v xml:space="preserve"> </v>
      </c>
      <c r="L194" s="8">
        <v>98</v>
      </c>
      <c r="M194" s="67">
        <v>0</v>
      </c>
      <c r="N194" s="67">
        <v>0</v>
      </c>
      <c r="O194" s="20"/>
      <c r="P194" s="58"/>
      <c r="Q194" s="55"/>
      <c r="R194" s="55"/>
      <c r="S194" s="55"/>
      <c r="T194" s="55"/>
      <c r="U194" s="55"/>
      <c r="V194" s="55"/>
      <c r="W194" s="55"/>
      <c r="X194" s="58"/>
      <c r="Y194" s="58"/>
      <c r="Z194" s="58"/>
      <c r="AA194" s="58"/>
      <c r="AB194" s="58"/>
      <c r="AH194" s="1"/>
    </row>
    <row r="195" spans="1:34" ht="15.75" customHeight="1">
      <c r="A195" s="88" t="s">
        <v>17</v>
      </c>
      <c r="B195" s="18" t="str">
        <f t="shared" si="11"/>
        <v/>
      </c>
      <c r="C195" s="62" t="s">
        <v>17</v>
      </c>
      <c r="D195" s="1" t="s">
        <v>17</v>
      </c>
      <c r="E195" s="65" t="s">
        <v>17</v>
      </c>
      <c r="F195" s="65" t="s">
        <v>17</v>
      </c>
      <c r="G195" s="18" t="str">
        <f t="shared" si="13"/>
        <v/>
      </c>
      <c r="H195" s="66" t="s">
        <v>91</v>
      </c>
      <c r="I195" s="15" t="str">
        <f t="shared" si="14"/>
        <v xml:space="preserve"> </v>
      </c>
      <c r="J195" s="18" t="str">
        <f t="shared" si="12"/>
        <v xml:space="preserve"> </v>
      </c>
      <c r="L195" s="8">
        <v>99</v>
      </c>
      <c r="M195" s="67">
        <v>0</v>
      </c>
      <c r="N195" s="67">
        <v>0</v>
      </c>
      <c r="O195" s="20"/>
      <c r="P195" s="58"/>
      <c r="Q195" s="55"/>
      <c r="R195" s="55"/>
      <c r="S195" s="55"/>
      <c r="T195" s="55"/>
      <c r="U195" s="55"/>
      <c r="V195" s="55"/>
      <c r="W195" s="55"/>
      <c r="X195" s="58"/>
      <c r="Y195" s="58"/>
      <c r="Z195" s="58"/>
      <c r="AA195" s="58"/>
      <c r="AB195" s="58"/>
      <c r="AH195" s="1"/>
    </row>
    <row r="196" spans="1:34" ht="15.75" customHeight="1">
      <c r="A196" s="88" t="s">
        <v>17</v>
      </c>
      <c r="B196" s="18" t="str">
        <f t="shared" si="11"/>
        <v/>
      </c>
      <c r="C196" s="62" t="s">
        <v>17</v>
      </c>
      <c r="D196" s="1" t="s">
        <v>17</v>
      </c>
      <c r="E196" s="65" t="s">
        <v>17</v>
      </c>
      <c r="F196" s="65" t="s">
        <v>17</v>
      </c>
      <c r="G196" s="18" t="str">
        <f t="shared" si="13"/>
        <v/>
      </c>
      <c r="H196" s="66" t="s">
        <v>91</v>
      </c>
      <c r="I196" s="15" t="str">
        <f t="shared" si="14"/>
        <v xml:space="preserve"> </v>
      </c>
      <c r="J196" s="18" t="str">
        <f t="shared" si="12"/>
        <v xml:space="preserve"> </v>
      </c>
      <c r="L196" s="8">
        <v>100</v>
      </c>
      <c r="M196" s="67">
        <v>0</v>
      </c>
      <c r="N196" s="67">
        <v>0</v>
      </c>
      <c r="O196" s="20"/>
      <c r="P196" s="58"/>
      <c r="Q196" s="55"/>
      <c r="R196" s="55"/>
      <c r="S196" s="55"/>
      <c r="T196" s="55"/>
      <c r="U196" s="55"/>
      <c r="V196" s="55"/>
      <c r="W196" s="55"/>
      <c r="X196" s="58"/>
      <c r="Y196" s="58"/>
      <c r="Z196" s="58"/>
      <c r="AA196" s="58"/>
      <c r="AB196" s="58"/>
      <c r="AH196" s="1"/>
    </row>
    <row r="197" spans="1:34" ht="15.75" customHeight="1">
      <c r="A197" s="88" t="s">
        <v>17</v>
      </c>
      <c r="B197" s="18" t="str">
        <f t="shared" si="11"/>
        <v/>
      </c>
      <c r="C197" s="62" t="s">
        <v>17</v>
      </c>
      <c r="D197" s="1" t="s">
        <v>17</v>
      </c>
      <c r="E197" s="65" t="s">
        <v>17</v>
      </c>
      <c r="F197" s="65" t="s">
        <v>17</v>
      </c>
      <c r="G197" s="18" t="str">
        <f t="shared" si="13"/>
        <v/>
      </c>
      <c r="H197" s="66" t="s">
        <v>91</v>
      </c>
      <c r="I197" s="15" t="str">
        <f t="shared" si="14"/>
        <v xml:space="preserve"> </v>
      </c>
      <c r="J197" s="18" t="str">
        <f t="shared" si="12"/>
        <v xml:space="preserve"> </v>
      </c>
      <c r="L197" s="8">
        <v>101</v>
      </c>
      <c r="M197" s="67">
        <v>0</v>
      </c>
      <c r="N197" s="67">
        <v>0</v>
      </c>
      <c r="O197" s="20"/>
      <c r="P197" s="58"/>
      <c r="Q197" s="55"/>
      <c r="R197" s="55"/>
      <c r="S197" s="55"/>
      <c r="T197" s="55"/>
      <c r="U197" s="55"/>
      <c r="V197" s="55"/>
      <c r="W197" s="55"/>
      <c r="X197" s="58"/>
      <c r="Y197" s="58"/>
      <c r="Z197" s="58"/>
      <c r="AA197" s="58"/>
      <c r="AB197" s="58"/>
      <c r="AH197" s="1"/>
    </row>
    <row r="198" spans="1:34" ht="15.75" customHeight="1">
      <c r="A198" s="88" t="s">
        <v>17</v>
      </c>
      <c r="B198" s="18" t="str">
        <f t="shared" si="11"/>
        <v/>
      </c>
      <c r="C198" s="62" t="s">
        <v>17</v>
      </c>
      <c r="D198" s="1" t="s">
        <v>17</v>
      </c>
      <c r="E198" s="65" t="s">
        <v>17</v>
      </c>
      <c r="F198" s="65" t="s">
        <v>17</v>
      </c>
      <c r="G198" s="18" t="str">
        <f t="shared" si="13"/>
        <v/>
      </c>
      <c r="H198" s="66" t="s">
        <v>91</v>
      </c>
      <c r="I198" s="15" t="str">
        <f t="shared" si="14"/>
        <v xml:space="preserve"> </v>
      </c>
      <c r="J198" s="18" t="str">
        <f t="shared" si="12"/>
        <v xml:space="preserve"> </v>
      </c>
      <c r="L198" s="8">
        <v>102</v>
      </c>
      <c r="M198" s="67">
        <v>0</v>
      </c>
      <c r="N198" s="67">
        <v>0</v>
      </c>
      <c r="O198" s="20"/>
      <c r="P198" s="58"/>
      <c r="Q198" s="55"/>
      <c r="R198" s="55"/>
      <c r="S198" s="55"/>
      <c r="T198" s="55"/>
      <c r="U198" s="55"/>
      <c r="V198" s="55"/>
      <c r="W198" s="55"/>
      <c r="X198" s="58"/>
      <c r="Y198" s="58"/>
      <c r="Z198" s="58"/>
      <c r="AA198" s="58"/>
      <c r="AB198" s="58"/>
      <c r="AH198" s="1"/>
    </row>
    <row r="199" spans="1:34" ht="15.75" customHeight="1">
      <c r="A199" s="88" t="s">
        <v>17</v>
      </c>
      <c r="B199" s="18" t="str">
        <f t="shared" si="11"/>
        <v/>
      </c>
      <c r="C199" s="62" t="s">
        <v>17</v>
      </c>
      <c r="D199" s="1" t="s">
        <v>17</v>
      </c>
      <c r="E199" s="65" t="s">
        <v>17</v>
      </c>
      <c r="F199" s="65" t="s">
        <v>17</v>
      </c>
      <c r="G199" s="18" t="str">
        <f t="shared" si="13"/>
        <v/>
      </c>
      <c r="H199" s="66" t="s">
        <v>91</v>
      </c>
      <c r="I199" s="15" t="str">
        <f t="shared" si="14"/>
        <v xml:space="preserve"> </v>
      </c>
      <c r="J199" s="18" t="str">
        <f t="shared" si="12"/>
        <v xml:space="preserve"> </v>
      </c>
      <c r="L199" s="8">
        <v>103</v>
      </c>
      <c r="M199" s="67">
        <v>0</v>
      </c>
      <c r="N199" s="67">
        <v>0</v>
      </c>
      <c r="O199" s="20"/>
      <c r="P199" s="58"/>
      <c r="Q199" s="55"/>
      <c r="R199" s="55"/>
      <c r="S199" s="55"/>
      <c r="T199" s="55"/>
      <c r="U199" s="55"/>
      <c r="V199" s="55"/>
      <c r="W199" s="55"/>
      <c r="X199" s="58"/>
      <c r="Y199" s="58"/>
      <c r="Z199" s="58"/>
      <c r="AA199" s="58"/>
      <c r="AB199" s="58"/>
      <c r="AH199" s="1"/>
    </row>
    <row r="200" spans="1:34" ht="15.75" customHeight="1">
      <c r="A200" s="88" t="s">
        <v>17</v>
      </c>
      <c r="B200" s="18" t="str">
        <f t="shared" si="11"/>
        <v/>
      </c>
      <c r="C200" s="62" t="s">
        <v>17</v>
      </c>
      <c r="D200" s="1" t="s">
        <v>17</v>
      </c>
      <c r="E200" s="65" t="s">
        <v>17</v>
      </c>
      <c r="F200" s="65" t="s">
        <v>17</v>
      </c>
      <c r="G200" s="18" t="str">
        <f t="shared" si="13"/>
        <v/>
      </c>
      <c r="H200" s="66" t="s">
        <v>91</v>
      </c>
      <c r="I200" s="15" t="str">
        <f t="shared" si="14"/>
        <v xml:space="preserve"> </v>
      </c>
      <c r="J200" s="18" t="str">
        <f t="shared" si="12"/>
        <v xml:space="preserve"> </v>
      </c>
      <c r="L200" s="8">
        <v>104</v>
      </c>
      <c r="M200" s="67">
        <v>0</v>
      </c>
      <c r="N200" s="67">
        <v>0</v>
      </c>
      <c r="O200" s="20"/>
      <c r="P200" s="58"/>
      <c r="Q200" s="55"/>
      <c r="R200" s="55"/>
      <c r="S200" s="55"/>
      <c r="T200" s="55"/>
      <c r="U200" s="55"/>
      <c r="V200" s="55"/>
      <c r="W200" s="55"/>
      <c r="X200" s="58"/>
      <c r="Y200" s="58"/>
      <c r="Z200" s="58"/>
      <c r="AA200" s="58"/>
      <c r="AB200" s="58"/>
      <c r="AH200" s="1"/>
    </row>
    <row r="201" spans="1:34" ht="15.75" customHeight="1">
      <c r="A201" s="88" t="s">
        <v>17</v>
      </c>
      <c r="B201" s="18" t="str">
        <f t="shared" si="11"/>
        <v/>
      </c>
      <c r="C201" s="62" t="s">
        <v>17</v>
      </c>
      <c r="D201" s="1" t="s">
        <v>17</v>
      </c>
      <c r="E201" s="65" t="s">
        <v>17</v>
      </c>
      <c r="F201" s="65" t="s">
        <v>17</v>
      </c>
      <c r="G201" s="18" t="str">
        <f t="shared" si="13"/>
        <v/>
      </c>
      <c r="H201" s="66" t="s">
        <v>91</v>
      </c>
      <c r="I201" s="15" t="str">
        <f t="shared" si="14"/>
        <v xml:space="preserve"> </v>
      </c>
      <c r="J201" s="18" t="str">
        <f t="shared" si="12"/>
        <v xml:space="preserve"> </v>
      </c>
      <c r="L201" s="8">
        <v>105</v>
      </c>
      <c r="M201" s="67">
        <v>0</v>
      </c>
      <c r="N201" s="67">
        <v>0</v>
      </c>
      <c r="O201" s="20"/>
      <c r="P201" s="58"/>
      <c r="Q201" s="55"/>
      <c r="R201" s="55"/>
      <c r="S201" s="55"/>
      <c r="T201" s="55"/>
      <c r="U201" s="55"/>
      <c r="V201" s="55"/>
      <c r="W201" s="55"/>
      <c r="X201" s="58"/>
      <c r="Y201" s="58"/>
      <c r="Z201" s="58"/>
      <c r="AA201" s="58"/>
      <c r="AB201" s="58"/>
      <c r="AH201" s="1"/>
    </row>
    <row r="202" spans="1:34" ht="15.75" customHeight="1">
      <c r="A202" s="88" t="s">
        <v>17</v>
      </c>
      <c r="B202" s="18" t="str">
        <f t="shared" si="11"/>
        <v/>
      </c>
      <c r="C202" s="62" t="s">
        <v>17</v>
      </c>
      <c r="D202" s="1" t="s">
        <v>17</v>
      </c>
      <c r="E202" s="65" t="s">
        <v>17</v>
      </c>
      <c r="F202" s="65" t="s">
        <v>17</v>
      </c>
      <c r="G202" s="18" t="str">
        <f t="shared" si="13"/>
        <v/>
      </c>
      <c r="H202" s="66" t="s">
        <v>91</v>
      </c>
      <c r="I202" s="15" t="str">
        <f t="shared" si="14"/>
        <v xml:space="preserve"> </v>
      </c>
      <c r="J202" s="18" t="str">
        <f t="shared" si="12"/>
        <v xml:space="preserve"> </v>
      </c>
      <c r="L202" s="8">
        <v>106</v>
      </c>
      <c r="M202" s="67">
        <v>0</v>
      </c>
      <c r="N202" s="67">
        <v>0</v>
      </c>
      <c r="O202" s="20"/>
      <c r="P202" s="58"/>
      <c r="Q202" s="55"/>
      <c r="R202" s="55"/>
      <c r="S202" s="55"/>
      <c r="T202" s="55"/>
      <c r="U202" s="55"/>
      <c r="V202" s="55"/>
      <c r="W202" s="55"/>
      <c r="X202" s="58"/>
      <c r="Y202" s="58"/>
      <c r="Z202" s="58"/>
      <c r="AA202" s="58"/>
      <c r="AB202" s="58"/>
      <c r="AH202" s="1"/>
    </row>
    <row r="203" spans="1:34" ht="15.75" customHeight="1">
      <c r="A203" s="88" t="s">
        <v>17</v>
      </c>
      <c r="B203" s="18" t="str">
        <f t="shared" si="11"/>
        <v/>
      </c>
      <c r="C203" s="62" t="s">
        <v>17</v>
      </c>
      <c r="D203" s="1" t="s">
        <v>17</v>
      </c>
      <c r="E203" s="65" t="s">
        <v>17</v>
      </c>
      <c r="F203" s="65" t="s">
        <v>17</v>
      </c>
      <c r="G203" s="18" t="str">
        <f t="shared" si="13"/>
        <v/>
      </c>
      <c r="H203" s="66" t="s">
        <v>91</v>
      </c>
      <c r="I203" s="15" t="str">
        <f t="shared" si="14"/>
        <v xml:space="preserve"> </v>
      </c>
      <c r="J203" s="18" t="str">
        <f t="shared" si="12"/>
        <v xml:space="preserve"> </v>
      </c>
      <c r="L203" s="8">
        <v>107</v>
      </c>
      <c r="M203" s="67">
        <v>0</v>
      </c>
      <c r="N203" s="67">
        <v>0</v>
      </c>
      <c r="O203" s="20"/>
      <c r="P203" s="58"/>
      <c r="Q203" s="55"/>
      <c r="R203" s="55"/>
      <c r="S203" s="55"/>
      <c r="T203" s="55"/>
      <c r="U203" s="55"/>
      <c r="V203" s="55"/>
      <c r="W203" s="55"/>
      <c r="X203" s="58"/>
      <c r="Y203" s="58"/>
      <c r="Z203" s="58"/>
      <c r="AA203" s="58"/>
      <c r="AB203" s="58"/>
      <c r="AH203" s="1"/>
    </row>
    <row r="204" spans="1:34" ht="15.75" customHeight="1">
      <c r="A204" s="88" t="s">
        <v>17</v>
      </c>
      <c r="B204" s="18" t="str">
        <f t="shared" si="11"/>
        <v/>
      </c>
      <c r="C204" s="62" t="s">
        <v>17</v>
      </c>
      <c r="D204" s="1" t="s">
        <v>17</v>
      </c>
      <c r="E204" s="65" t="s">
        <v>17</v>
      </c>
      <c r="F204" s="65" t="s">
        <v>17</v>
      </c>
      <c r="G204" s="18" t="str">
        <f t="shared" si="13"/>
        <v/>
      </c>
      <c r="H204" s="66" t="s">
        <v>91</v>
      </c>
      <c r="I204" s="15" t="str">
        <f t="shared" si="14"/>
        <v xml:space="preserve"> </v>
      </c>
      <c r="J204" s="18" t="str">
        <f t="shared" si="12"/>
        <v xml:space="preserve"> </v>
      </c>
      <c r="L204" s="8">
        <v>108</v>
      </c>
      <c r="M204" s="67">
        <v>0</v>
      </c>
      <c r="N204" s="67">
        <v>0</v>
      </c>
      <c r="O204" s="20"/>
      <c r="P204" s="58"/>
      <c r="Q204" s="55"/>
      <c r="R204" s="55"/>
      <c r="S204" s="55"/>
      <c r="T204" s="55"/>
      <c r="U204" s="55"/>
      <c r="V204" s="55"/>
      <c r="W204" s="55"/>
      <c r="X204" s="58"/>
      <c r="Y204" s="58"/>
      <c r="Z204" s="58"/>
      <c r="AA204" s="58"/>
      <c r="AB204" s="58"/>
      <c r="AH204" s="1"/>
    </row>
    <row r="205" spans="1:34" ht="15.75" customHeight="1">
      <c r="A205" s="88" t="s">
        <v>17</v>
      </c>
      <c r="B205" s="18" t="str">
        <f t="shared" si="11"/>
        <v/>
      </c>
      <c r="C205" s="62" t="s">
        <v>17</v>
      </c>
      <c r="D205" s="1" t="s">
        <v>17</v>
      </c>
      <c r="E205" s="65" t="s">
        <v>17</v>
      </c>
      <c r="F205" s="65" t="s">
        <v>17</v>
      </c>
      <c r="G205" s="18" t="str">
        <f t="shared" si="13"/>
        <v/>
      </c>
      <c r="H205" s="66" t="s">
        <v>91</v>
      </c>
      <c r="I205" s="15" t="str">
        <f t="shared" si="14"/>
        <v xml:space="preserve"> </v>
      </c>
      <c r="J205" s="18" t="str">
        <f t="shared" si="12"/>
        <v xml:space="preserve"> </v>
      </c>
      <c r="L205" s="8">
        <v>109</v>
      </c>
      <c r="M205" s="67">
        <v>0</v>
      </c>
      <c r="N205" s="67">
        <v>0</v>
      </c>
      <c r="O205" s="20"/>
      <c r="P205" s="58"/>
      <c r="Q205" s="55"/>
      <c r="R205" s="55"/>
      <c r="S205" s="55"/>
      <c r="T205" s="55"/>
      <c r="U205" s="55"/>
      <c r="V205" s="55"/>
      <c r="W205" s="55"/>
      <c r="X205" s="58"/>
      <c r="Y205" s="58"/>
      <c r="Z205" s="58"/>
      <c r="AA205" s="58"/>
      <c r="AB205" s="58"/>
      <c r="AH205" s="1"/>
    </row>
    <row r="206" spans="1:34" ht="15.75" customHeight="1">
      <c r="A206" s="88" t="s">
        <v>17</v>
      </c>
      <c r="G206" s="18" t="str">
        <f t="shared" si="13"/>
        <v/>
      </c>
      <c r="J206" s="1"/>
      <c r="L206" s="8">
        <v>110</v>
      </c>
      <c r="M206" s="67">
        <v>0</v>
      </c>
      <c r="N206" s="67">
        <v>0</v>
      </c>
      <c r="O206" s="20"/>
      <c r="P206" s="58"/>
      <c r="Q206" s="55"/>
      <c r="R206" s="55"/>
      <c r="S206" s="55"/>
      <c r="T206" s="55"/>
      <c r="U206" s="55"/>
      <c r="V206" s="55"/>
      <c r="W206" s="55"/>
      <c r="X206" s="58"/>
      <c r="Y206" s="58"/>
      <c r="Z206" s="58"/>
      <c r="AA206" s="58"/>
      <c r="AB206" s="58"/>
      <c r="AH206" s="1"/>
    </row>
    <row r="207" spans="1:34" ht="15.75" customHeight="1">
      <c r="J207" s="1"/>
      <c r="L207" s="8"/>
      <c r="M207" s="8"/>
      <c r="N207" s="8"/>
      <c r="O207" s="20"/>
      <c r="P207" s="58"/>
      <c r="Q207" s="55"/>
      <c r="R207" s="55"/>
      <c r="S207" s="55"/>
      <c r="T207" s="55"/>
      <c r="U207" s="55"/>
      <c r="V207" s="55"/>
      <c r="W207" s="55"/>
      <c r="X207" s="58"/>
      <c r="Y207" s="58"/>
      <c r="Z207" s="58"/>
      <c r="AA207" s="58"/>
      <c r="AB207" s="58"/>
      <c r="AH207" s="1"/>
    </row>
    <row r="208" spans="1:34" ht="15.75" customHeight="1">
      <c r="J208" s="1"/>
      <c r="L208" s="8"/>
      <c r="M208" s="8"/>
      <c r="N208" s="8"/>
      <c r="P208" s="58"/>
      <c r="Q208" s="55"/>
      <c r="R208" s="55"/>
      <c r="S208" s="55"/>
      <c r="T208" s="55"/>
      <c r="U208" s="55"/>
      <c r="V208" s="55"/>
      <c r="W208" s="55"/>
      <c r="X208" s="58"/>
      <c r="Y208" s="58"/>
      <c r="Z208" s="58"/>
      <c r="AA208" s="58"/>
      <c r="AB208" s="58"/>
      <c r="AH208" s="1"/>
    </row>
    <row r="209" spans="10:34" ht="15.75" customHeight="1">
      <c r="J209" s="1"/>
      <c r="P209" s="58"/>
      <c r="Q209" s="55"/>
      <c r="R209" s="55"/>
      <c r="S209" s="55"/>
      <c r="T209" s="55"/>
      <c r="U209" s="55"/>
      <c r="V209" s="55"/>
      <c r="W209" s="55"/>
      <c r="X209" s="58"/>
      <c r="Y209" s="58"/>
      <c r="Z209" s="58"/>
      <c r="AA209" s="58"/>
      <c r="AB209" s="58"/>
      <c r="AH209" s="1"/>
    </row>
    <row r="210" spans="10:34" ht="15.75" customHeight="1">
      <c r="P210" s="58"/>
      <c r="Q210" s="55"/>
      <c r="R210" s="55"/>
      <c r="S210" s="55"/>
      <c r="T210" s="55"/>
      <c r="U210" s="55"/>
      <c r="V210" s="55"/>
      <c r="W210" s="55"/>
      <c r="X210" s="58"/>
      <c r="Y210" s="58"/>
      <c r="Z210" s="58"/>
      <c r="AA210" s="58"/>
      <c r="AB210" s="58"/>
      <c r="AH210" s="1"/>
    </row>
    <row r="211" spans="10:34">
      <c r="P211" s="58"/>
      <c r="Q211" s="55"/>
      <c r="R211" s="55"/>
      <c r="S211" s="55"/>
      <c r="T211" s="55"/>
      <c r="U211" s="55"/>
      <c r="V211" s="55"/>
      <c r="W211" s="55"/>
      <c r="X211" s="58"/>
      <c r="Y211" s="58"/>
      <c r="Z211" s="58"/>
      <c r="AA211" s="58"/>
      <c r="AB211" s="58"/>
    </row>
    <row r="212" spans="10:34">
      <c r="P212" s="58"/>
      <c r="Q212" s="55"/>
      <c r="R212" s="55"/>
      <c r="S212" s="55"/>
      <c r="T212" s="55"/>
      <c r="U212" s="55"/>
      <c r="V212" s="55"/>
      <c r="W212" s="55"/>
      <c r="X212" s="58"/>
      <c r="Y212" s="58"/>
      <c r="Z212" s="58"/>
      <c r="AA212" s="58"/>
      <c r="AB212" s="58"/>
    </row>
    <row r="213" spans="10:34">
      <c r="P213" s="58"/>
      <c r="Q213" s="55"/>
      <c r="R213" s="55"/>
      <c r="S213" s="55"/>
      <c r="T213" s="55"/>
      <c r="U213" s="55"/>
      <c r="V213" s="55"/>
      <c r="W213" s="55"/>
      <c r="X213" s="58"/>
      <c r="Y213" s="58"/>
      <c r="Z213" s="58"/>
      <c r="AA213" s="58"/>
      <c r="AB213" s="58"/>
    </row>
    <row r="214" spans="10:34">
      <c r="P214" s="58"/>
      <c r="Q214" s="55"/>
      <c r="R214" s="55"/>
      <c r="S214" s="55"/>
      <c r="T214" s="55"/>
      <c r="U214" s="55"/>
      <c r="V214" s="55"/>
      <c r="W214" s="55"/>
      <c r="X214" s="58"/>
      <c r="Y214" s="58"/>
      <c r="Z214" s="58"/>
      <c r="AA214" s="58"/>
      <c r="AB214" s="58"/>
    </row>
    <row r="215" spans="10:34">
      <c r="P215" s="58"/>
      <c r="Q215" s="55"/>
      <c r="R215" s="55"/>
      <c r="S215" s="55"/>
      <c r="T215" s="55"/>
      <c r="U215" s="55"/>
      <c r="V215" s="55"/>
      <c r="W215" s="55"/>
      <c r="X215" s="58"/>
      <c r="Y215" s="58"/>
      <c r="Z215" s="58"/>
      <c r="AA215" s="58"/>
      <c r="AB215" s="58"/>
    </row>
    <row r="216" spans="10:34">
      <c r="P216" s="58"/>
      <c r="Q216" s="55"/>
      <c r="R216" s="55"/>
      <c r="S216" s="55"/>
      <c r="T216" s="55"/>
      <c r="U216" s="55"/>
      <c r="V216" s="55"/>
      <c r="W216" s="55"/>
      <c r="X216" s="58"/>
      <c r="Y216" s="58"/>
      <c r="Z216" s="58"/>
      <c r="AA216" s="58"/>
      <c r="AB216" s="58"/>
    </row>
    <row r="217" spans="10:34">
      <c r="P217" s="58"/>
      <c r="Q217" s="55"/>
      <c r="R217" s="55"/>
      <c r="S217" s="55"/>
      <c r="T217" s="55"/>
      <c r="U217" s="55"/>
      <c r="V217" s="55"/>
      <c r="W217" s="55"/>
      <c r="X217" s="58"/>
      <c r="Y217" s="58"/>
      <c r="Z217" s="58"/>
      <c r="AA217" s="58"/>
      <c r="AB217" s="58"/>
    </row>
    <row r="218" spans="10:34">
      <c r="P218" s="58"/>
      <c r="Q218" s="55"/>
      <c r="R218" s="55"/>
      <c r="S218" s="55"/>
      <c r="T218" s="55"/>
      <c r="U218" s="55"/>
      <c r="V218" s="55"/>
      <c r="W218" s="55"/>
      <c r="X218" s="58"/>
      <c r="Y218" s="58"/>
      <c r="Z218" s="58"/>
      <c r="AA218" s="58"/>
      <c r="AB218" s="58"/>
    </row>
    <row r="219" spans="10:34">
      <c r="P219" s="58"/>
      <c r="Q219" s="55"/>
      <c r="R219" s="55"/>
      <c r="S219" s="55"/>
      <c r="T219" s="55"/>
      <c r="U219" s="55"/>
      <c r="V219" s="55"/>
      <c r="W219" s="55"/>
      <c r="X219" s="58"/>
      <c r="Y219" s="58"/>
      <c r="Z219" s="58"/>
      <c r="AA219" s="58"/>
      <c r="AB219" s="58"/>
    </row>
    <row r="220" spans="10:34">
      <c r="P220" s="58"/>
      <c r="Q220" s="55"/>
      <c r="R220" s="55"/>
      <c r="S220" s="55"/>
      <c r="T220" s="55"/>
      <c r="U220" s="55"/>
      <c r="V220" s="55"/>
      <c r="W220" s="55"/>
      <c r="X220" s="58"/>
      <c r="Y220" s="58"/>
      <c r="Z220" s="58"/>
      <c r="AA220" s="58"/>
      <c r="AB220" s="58"/>
    </row>
    <row r="221" spans="10:34">
      <c r="P221" s="58"/>
      <c r="Q221" s="55"/>
      <c r="R221" s="55"/>
      <c r="S221" s="55"/>
      <c r="T221" s="55"/>
      <c r="U221" s="55"/>
      <c r="V221" s="55"/>
      <c r="W221" s="55"/>
      <c r="X221" s="58"/>
      <c r="Y221" s="58"/>
      <c r="Z221" s="58"/>
      <c r="AA221" s="58"/>
      <c r="AB221" s="58"/>
    </row>
    <row r="40417" spans="4:34">
      <c r="O40417" s="1"/>
    </row>
    <row r="40418" spans="4:34">
      <c r="AH40418" s="1"/>
    </row>
    <row r="40419" spans="4:34">
      <c r="D40419" s="1">
        <v>1888</v>
      </c>
      <c r="J40419" s="1"/>
    </row>
    <row r="40420" spans="4:34">
      <c r="K40420" s="1"/>
    </row>
  </sheetData>
  <mergeCells count="96">
    <mergeCell ref="T90:T94"/>
    <mergeCell ref="U90:U94"/>
    <mergeCell ref="Y90:Y94"/>
    <mergeCell ref="AA90:AA94"/>
    <mergeCell ref="AB90:AB94"/>
    <mergeCell ref="W89:W94"/>
    <mergeCell ref="X89:X94"/>
    <mergeCell ref="Y89:Z89"/>
    <mergeCell ref="AA89:AB89"/>
    <mergeCell ref="Z90:Z94"/>
    <mergeCell ref="P89:P94"/>
    <mergeCell ref="Q89:Q94"/>
    <mergeCell ref="R89:S89"/>
    <mergeCell ref="R90:R94"/>
    <mergeCell ref="S90:S94"/>
    <mergeCell ref="E35:E36"/>
    <mergeCell ref="B37:D38"/>
    <mergeCell ref="E37:E38"/>
    <mergeCell ref="T89:U89"/>
    <mergeCell ref="B41:D42"/>
    <mergeCell ref="E41:E42"/>
    <mergeCell ref="D87:I87"/>
    <mergeCell ref="B89:B96"/>
    <mergeCell ref="C89:C96"/>
    <mergeCell ref="D89:D96"/>
    <mergeCell ref="E89:E96"/>
    <mergeCell ref="F89:F96"/>
    <mergeCell ref="G89:G96"/>
    <mergeCell ref="H89:H96"/>
    <mergeCell ref="I89:I96"/>
    <mergeCell ref="J89:J96"/>
    <mergeCell ref="B39:D40"/>
    <mergeCell ref="E39:E40"/>
    <mergeCell ref="Z22:Z26"/>
    <mergeCell ref="AA22:AA26"/>
    <mergeCell ref="AB22:AB26"/>
    <mergeCell ref="B26:J27"/>
    <mergeCell ref="B28:J29"/>
    <mergeCell ref="B30:J31"/>
    <mergeCell ref="B22:J23"/>
    <mergeCell ref="R22:R26"/>
    <mergeCell ref="S22:S26"/>
    <mergeCell ref="T22:T26"/>
    <mergeCell ref="U22:U26"/>
    <mergeCell ref="Y22:Y26"/>
    <mergeCell ref="B33:J34"/>
    <mergeCell ref="B35:D36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10:J11"/>
    <mergeCell ref="Y10:Z10"/>
    <mergeCell ref="AA10:AB10"/>
    <mergeCell ref="Y11:Z11"/>
    <mergeCell ref="AA11:AB11"/>
    <mergeCell ref="Y4:Z7"/>
    <mergeCell ref="AA4:AB7"/>
    <mergeCell ref="B5:J6"/>
    <mergeCell ref="B8:J9"/>
    <mergeCell ref="Y8:Z8"/>
    <mergeCell ref="AA8:AB8"/>
    <mergeCell ref="Y9:Z9"/>
    <mergeCell ref="AA9:AB9"/>
    <mergeCell ref="W143:X143"/>
    <mergeCell ref="P143:Q143"/>
    <mergeCell ref="W75:X75"/>
    <mergeCell ref="P75:Q75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</mergeCells>
  <conditionalFormatting sqref="C112:C205 C97:C110">
    <cfRule type="notContainsBlanks" dxfId="29" priority="3">
      <formula>LEN(TRIM(C97))&gt;0</formula>
    </cfRule>
  </conditionalFormatting>
  <conditionalFormatting sqref="G112:G206 H112:J205 D112:F205 B112:B205 B97:B110 D97:J97 D98:G110 I98:J110">
    <cfRule type="expression" dxfId="28" priority="4">
      <formula>IF($C97=" ",FALSE,TRUE)</formula>
    </cfRule>
  </conditionalFormatting>
  <conditionalFormatting sqref="B112:B205 B97:B110">
    <cfRule type="expression" dxfId="27" priority="2">
      <formula>IF($C97=$L$9,TRUE,FALSE)</formula>
    </cfRule>
  </conditionalFormatting>
  <conditionalFormatting sqref="H98:H110">
    <cfRule type="expression" dxfId="26" priority="1">
      <formula>IF($C98=" ",FALSE,TRUE)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85" max="28" man="1"/>
    <brk id="155" max="28" man="1"/>
  </rowBreaks>
  <colBreaks count="1" manualBreakCount="1">
    <brk id="14" max="154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 codeName="Лист39">
    <tabColor rgb="FF92D050"/>
  </sheetPr>
  <dimension ref="A1:AL40412"/>
  <sheetViews>
    <sheetView view="pageBreakPreview" topLeftCell="E1" zoomScale="55" zoomScaleNormal="50" zoomScaleSheetLayoutView="55" workbookViewId="0">
      <selection activeCell="E1" sqref="E1:J3"/>
    </sheetView>
  </sheetViews>
  <sheetFormatPr defaultRowHeight="15.75"/>
  <cols>
    <col min="1" max="1" width="5.7109375" style="1" customWidth="1"/>
    <col min="2" max="2" width="9.7109375" style="1" customWidth="1"/>
    <col min="3" max="3" width="49.42578125" style="1" customWidth="1"/>
    <col min="4" max="4" width="33" style="1" customWidth="1"/>
    <col min="5" max="5" width="18.7109375" style="1" customWidth="1"/>
    <col min="6" max="6" width="19.140625" style="1" customWidth="1"/>
    <col min="7" max="7" width="10.85546875" style="1" customWidth="1"/>
    <col min="8" max="8" width="12" style="1" customWidth="1"/>
    <col min="9" max="9" width="12.5703125" style="1" customWidth="1"/>
    <col min="10" max="10" width="16.140625" customWidth="1"/>
    <col min="11" max="11" width="5.5703125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16" customWidth="1"/>
    <col min="16" max="16" width="9.5703125" style="16" customWidth="1"/>
    <col min="17" max="17" width="10" style="17" customWidth="1"/>
    <col min="18" max="18" width="13.5703125" style="17" customWidth="1"/>
    <col min="19" max="19" width="18.85546875" style="17" customWidth="1"/>
    <col min="20" max="20" width="13.5703125" style="17" customWidth="1"/>
    <col min="21" max="21" width="18.85546875" style="17" customWidth="1"/>
    <col min="22" max="22" width="9.42578125" style="17" customWidth="1"/>
    <col min="23" max="23" width="9.5703125" style="17" customWidth="1"/>
    <col min="24" max="24" width="10" style="16" customWidth="1"/>
    <col min="25" max="25" width="13.5703125" style="16" customWidth="1"/>
    <col min="26" max="26" width="18.85546875" style="16" customWidth="1"/>
    <col min="27" max="27" width="13.5703125" style="16" customWidth="1"/>
    <col min="28" max="28" width="18.85546875" style="16" customWidth="1"/>
    <col min="29" max="29" width="5.7109375" style="16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4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8" ht="74.25" customHeight="1">
      <c r="E1" s="165" t="s">
        <v>313</v>
      </c>
      <c r="F1" s="165"/>
      <c r="G1" s="165"/>
      <c r="H1" s="165"/>
      <c r="I1" s="165"/>
      <c r="J1" s="165"/>
      <c r="L1" s="2" t="s">
        <v>2</v>
      </c>
      <c r="M1" s="3"/>
      <c r="N1" s="64">
        <v>8</v>
      </c>
    </row>
    <row r="2" spans="1:38" ht="16.5" customHeight="1">
      <c r="D2" s="73"/>
      <c r="E2" s="165"/>
      <c r="F2" s="165"/>
      <c r="G2" s="165"/>
      <c r="H2" s="165"/>
      <c r="I2" s="165"/>
      <c r="J2" s="165"/>
      <c r="L2" s="59" t="str">
        <f ca="1">INDIRECT("лоты!C"&amp;SUM(N1,3))</f>
        <v>28м</v>
      </c>
      <c r="M2" s="5" t="s">
        <v>61</v>
      </c>
      <c r="N2" s="6"/>
      <c r="O2" s="19"/>
      <c r="P2" s="166" t="s">
        <v>23</v>
      </c>
      <c r="Q2" s="166"/>
      <c r="R2" s="166"/>
      <c r="S2" s="166"/>
      <c r="T2" s="166"/>
      <c r="U2" s="166"/>
      <c r="V2" s="166"/>
      <c r="W2" s="166"/>
      <c r="X2" s="166"/>
      <c r="Y2" s="166"/>
      <c r="Z2" s="166"/>
      <c r="AA2" s="166"/>
      <c r="AB2" s="166"/>
      <c r="AD2" s="8"/>
      <c r="AE2" s="8"/>
      <c r="AF2" s="8"/>
      <c r="AG2" s="8"/>
      <c r="AH2" s="9"/>
      <c r="AI2" s="8"/>
      <c r="AJ2" s="8"/>
      <c r="AK2" s="9"/>
      <c r="AL2" s="8"/>
    </row>
    <row r="3" spans="1:38" ht="15" customHeight="1">
      <c r="D3" s="73"/>
      <c r="E3" s="165"/>
      <c r="F3" s="165"/>
      <c r="G3" s="165"/>
      <c r="H3" s="165"/>
      <c r="I3" s="165"/>
      <c r="J3" s="165"/>
      <c r="L3" s="60" t="str">
        <f ca="1">IF(INDIRECT("лоты!d"&amp;SUM(N1,3))="","",INDIRECT("лоты!d"&amp;SUM(N1,3)))</f>
        <v/>
      </c>
      <c r="M3" s="1" t="s">
        <v>62</v>
      </c>
      <c r="N3" s="7"/>
      <c r="O3" s="19"/>
      <c r="AI3" s="8"/>
      <c r="AJ3" s="8"/>
      <c r="AK3" s="9"/>
      <c r="AL3" s="8"/>
    </row>
    <row r="4" spans="1:38" ht="15" customHeight="1">
      <c r="L4" s="5">
        <v>152</v>
      </c>
      <c r="M4" s="5" t="s">
        <v>3</v>
      </c>
      <c r="N4" s="6"/>
      <c r="O4" s="19"/>
      <c r="P4" s="167" t="s">
        <v>24</v>
      </c>
      <c r="Q4" s="167" t="s">
        <v>25</v>
      </c>
      <c r="R4" s="167" t="s">
        <v>26</v>
      </c>
      <c r="S4" s="167" t="s">
        <v>27</v>
      </c>
      <c r="T4" s="167" t="s">
        <v>28</v>
      </c>
      <c r="U4" s="167" t="s">
        <v>29</v>
      </c>
      <c r="V4" s="167" t="s">
        <v>30</v>
      </c>
      <c r="W4" s="167" t="s">
        <v>34</v>
      </c>
      <c r="X4" s="171" t="s">
        <v>49</v>
      </c>
      <c r="Y4" s="172" t="s">
        <v>31</v>
      </c>
      <c r="Z4" s="173"/>
      <c r="AA4" s="172" t="s">
        <v>32</v>
      </c>
      <c r="AB4" s="173"/>
      <c r="AI4" s="8"/>
      <c r="AJ4" s="8"/>
      <c r="AK4" s="9"/>
      <c r="AL4" s="8"/>
    </row>
    <row r="5" spans="1:38" ht="15" customHeight="1">
      <c r="B5" s="178" t="str">
        <f ca="1">"№ (ID) Маршрута: "&amp;VLOOKUP(L2,лоты!C:G,5,0)</f>
        <v>№ (ID) Маршрута: 328</v>
      </c>
      <c r="C5" s="178"/>
      <c r="D5" s="178"/>
      <c r="E5" s="178"/>
      <c r="F5" s="178"/>
      <c r="G5" s="178"/>
      <c r="H5" s="178"/>
      <c r="I5" s="178"/>
      <c r="J5" s="178"/>
      <c r="L5" s="10">
        <v>152</v>
      </c>
      <c r="M5" s="8" t="s">
        <v>4</v>
      </c>
      <c r="N5" s="7"/>
      <c r="O5" s="19"/>
      <c r="P5" s="168"/>
      <c r="Q5" s="168"/>
      <c r="R5" s="168"/>
      <c r="S5" s="168"/>
      <c r="T5" s="168"/>
      <c r="U5" s="168"/>
      <c r="V5" s="168"/>
      <c r="W5" s="168"/>
      <c r="X5" s="171"/>
      <c r="Y5" s="174"/>
      <c r="Z5" s="175"/>
      <c r="AA5" s="174"/>
      <c r="AB5" s="175"/>
      <c r="AI5" s="8"/>
      <c r="AJ5" s="8"/>
      <c r="AK5" s="9"/>
      <c r="AL5" s="8"/>
    </row>
    <row r="6" spans="1:38" ht="15.75" customHeight="1">
      <c r="B6" s="178"/>
      <c r="C6" s="178"/>
      <c r="D6" s="178"/>
      <c r="E6" s="178"/>
      <c r="F6" s="178"/>
      <c r="G6" s="178"/>
      <c r="H6" s="178"/>
      <c r="I6" s="178"/>
      <c r="J6" s="178"/>
      <c r="L6" s="63">
        <v>298</v>
      </c>
      <c r="M6" s="5" t="s">
        <v>6</v>
      </c>
      <c r="N6" s="5"/>
      <c r="P6" s="168"/>
      <c r="Q6" s="168"/>
      <c r="R6" s="168"/>
      <c r="S6" s="168"/>
      <c r="T6" s="168"/>
      <c r="U6" s="168"/>
      <c r="V6" s="168"/>
      <c r="W6" s="168"/>
      <c r="X6" s="171"/>
      <c r="Y6" s="174"/>
      <c r="Z6" s="175"/>
      <c r="AA6" s="174"/>
      <c r="AB6" s="175"/>
      <c r="AI6" s="8"/>
      <c r="AJ6" s="8"/>
      <c r="AK6" s="9"/>
      <c r="AL6" s="8"/>
    </row>
    <row r="7" spans="1:38" ht="15.75" customHeight="1">
      <c r="A7" s="40"/>
      <c r="L7" s="10">
        <v>299</v>
      </c>
      <c r="M7" s="8" t="s">
        <v>8</v>
      </c>
      <c r="N7" s="8"/>
      <c r="P7" s="169"/>
      <c r="Q7" s="169"/>
      <c r="R7" s="169"/>
      <c r="S7" s="169"/>
      <c r="T7" s="169"/>
      <c r="U7" s="169"/>
      <c r="V7" s="169"/>
      <c r="W7" s="169"/>
      <c r="X7" s="171"/>
      <c r="Y7" s="176"/>
      <c r="Z7" s="177"/>
      <c r="AA7" s="176"/>
      <c r="AB7" s="177"/>
      <c r="AI7" s="8"/>
      <c r="AJ7" s="8"/>
      <c r="AK7" s="9"/>
      <c r="AL7" s="8"/>
    </row>
    <row r="8" spans="1:38" ht="15.75" customHeight="1">
      <c r="A8" s="40"/>
      <c r="B8" s="178" t="s">
        <v>5</v>
      </c>
      <c r="C8" s="178"/>
      <c r="D8" s="178"/>
      <c r="E8" s="178"/>
      <c r="F8" s="178"/>
      <c r="G8" s="178"/>
      <c r="H8" s="178"/>
      <c r="I8" s="178"/>
      <c r="J8" s="178"/>
      <c r="L8" s="51">
        <v>1</v>
      </c>
      <c r="M8" s="5" t="s">
        <v>11</v>
      </c>
      <c r="N8" s="5"/>
      <c r="P8" s="25">
        <v>1</v>
      </c>
      <c r="Q8" s="56">
        <v>1</v>
      </c>
      <c r="R8" s="56">
        <v>1</v>
      </c>
      <c r="S8" s="56">
        <v>1</v>
      </c>
      <c r="T8" s="56">
        <v>1</v>
      </c>
      <c r="U8" s="56">
        <v>1</v>
      </c>
      <c r="V8" s="56">
        <v>0</v>
      </c>
      <c r="W8" s="56">
        <v>0</v>
      </c>
      <c r="X8" s="56">
        <v>0</v>
      </c>
      <c r="Y8" s="179" t="s">
        <v>42</v>
      </c>
      <c r="Z8" s="179"/>
      <c r="AA8" s="179" t="s">
        <v>43</v>
      </c>
      <c r="AB8" s="179"/>
      <c r="AD8" s="8"/>
      <c r="AE8" s="8"/>
      <c r="AF8" s="8"/>
      <c r="AG8" s="8"/>
      <c r="AH8" s="9"/>
      <c r="AI8" s="8"/>
      <c r="AJ8" s="8"/>
      <c r="AK8" s="9"/>
      <c r="AL8" s="8"/>
    </row>
    <row r="9" spans="1:38" ht="15.75" customHeight="1">
      <c r="A9" s="40"/>
      <c r="B9" s="178"/>
      <c r="C9" s="178"/>
      <c r="D9" s="178"/>
      <c r="E9" s="178"/>
      <c r="F9" s="178"/>
      <c r="G9" s="178"/>
      <c r="H9" s="178"/>
      <c r="I9" s="178"/>
      <c r="J9" s="178"/>
      <c r="L9" s="51" t="s">
        <v>52</v>
      </c>
      <c r="M9" s="5" t="s">
        <v>60</v>
      </c>
      <c r="N9" s="5"/>
      <c r="P9" s="25">
        <v>2</v>
      </c>
      <c r="Q9" s="56">
        <v>0</v>
      </c>
      <c r="R9" s="56">
        <v>0</v>
      </c>
      <c r="S9" s="56">
        <v>0</v>
      </c>
      <c r="T9" s="56">
        <v>0</v>
      </c>
      <c r="U9" s="56">
        <v>0</v>
      </c>
      <c r="V9" s="56">
        <v>1</v>
      </c>
      <c r="W9" s="56">
        <v>1</v>
      </c>
      <c r="X9" s="56">
        <v>1</v>
      </c>
      <c r="Y9" s="179" t="s">
        <v>42</v>
      </c>
      <c r="Z9" s="179"/>
      <c r="AA9" s="179" t="s">
        <v>43</v>
      </c>
      <c r="AB9" s="179"/>
      <c r="AD9" s="8"/>
      <c r="AE9" s="8"/>
      <c r="AF9" s="8"/>
      <c r="AG9" s="8"/>
      <c r="AH9" s="9"/>
      <c r="AI9" s="8"/>
      <c r="AJ9" s="8"/>
      <c r="AK9" s="9"/>
      <c r="AL9" s="8"/>
    </row>
    <row r="10" spans="1:38" ht="15.75" customHeight="1">
      <c r="A10" s="40"/>
      <c r="B10" s="180" t="s">
        <v>7</v>
      </c>
      <c r="C10" s="180"/>
      <c r="D10" s="180"/>
      <c r="E10" s="180"/>
      <c r="F10" s="180"/>
      <c r="G10" s="180"/>
      <c r="H10" s="180"/>
      <c r="I10" s="180"/>
      <c r="J10" s="180"/>
      <c r="L10" s="52" t="str">
        <f ca="1">INDIRECT("лоты!e"&amp;SUM(N1,3))</f>
        <v>28м</v>
      </c>
      <c r="M10" s="5" t="s">
        <v>63</v>
      </c>
      <c r="N10" s="5"/>
      <c r="P10" s="25">
        <v>3</v>
      </c>
      <c r="Q10" s="56">
        <v>1</v>
      </c>
      <c r="R10" s="56">
        <v>1</v>
      </c>
      <c r="S10" s="56">
        <v>1</v>
      </c>
      <c r="T10" s="56">
        <v>1</v>
      </c>
      <c r="U10" s="56">
        <v>1</v>
      </c>
      <c r="V10" s="56">
        <v>0</v>
      </c>
      <c r="W10" s="56">
        <v>0</v>
      </c>
      <c r="X10" s="56">
        <v>0</v>
      </c>
      <c r="Y10" s="179" t="s">
        <v>50</v>
      </c>
      <c r="Z10" s="179"/>
      <c r="AA10" s="179" t="s">
        <v>44</v>
      </c>
      <c r="AB10" s="179"/>
      <c r="AD10" s="8"/>
      <c r="AE10" s="8"/>
      <c r="AF10" s="8"/>
      <c r="AG10" s="8"/>
      <c r="AH10" s="9"/>
      <c r="AI10" s="8"/>
      <c r="AJ10" s="8"/>
      <c r="AK10" s="9"/>
      <c r="AL10" s="8"/>
    </row>
    <row r="11" spans="1:38" ht="15.75" customHeight="1">
      <c r="A11" s="40"/>
      <c r="B11" s="180"/>
      <c r="C11" s="180"/>
      <c r="D11" s="180"/>
      <c r="E11" s="180"/>
      <c r="F11" s="180"/>
      <c r="G11" s="180"/>
      <c r="H11" s="180"/>
      <c r="I11" s="180"/>
      <c r="J11" s="180"/>
      <c r="L11" s="10" t="str">
        <f>INDEX(C89:C198,MATCH(L9,C89:C198,0)-1)</f>
        <v>Метро "Краснопресненская" (выс.)</v>
      </c>
      <c r="M11" s="53" t="s">
        <v>64</v>
      </c>
      <c r="N11" s="10"/>
      <c r="O11" s="50"/>
      <c r="P11" s="25">
        <v>4</v>
      </c>
      <c r="Q11" s="56">
        <v>0</v>
      </c>
      <c r="R11" s="56">
        <v>0</v>
      </c>
      <c r="S11" s="56">
        <v>0</v>
      </c>
      <c r="T11" s="56">
        <v>0</v>
      </c>
      <c r="U11" s="56">
        <v>0</v>
      </c>
      <c r="V11" s="56">
        <v>1</v>
      </c>
      <c r="W11" s="56">
        <v>1</v>
      </c>
      <c r="X11" s="56">
        <v>1</v>
      </c>
      <c r="Y11" s="179" t="s">
        <v>50</v>
      </c>
      <c r="Z11" s="179"/>
      <c r="AA11" s="179" t="s">
        <v>44</v>
      </c>
      <c r="AB11" s="179"/>
      <c r="AD11" s="8"/>
      <c r="AE11" s="8"/>
      <c r="AF11" s="8"/>
      <c r="AG11" s="8"/>
      <c r="AH11" s="9"/>
      <c r="AI11" s="8"/>
      <c r="AJ11" s="8"/>
      <c r="AK11" s="9"/>
      <c r="AL11" s="8"/>
    </row>
    <row r="12" spans="1:38" ht="15.75" customHeight="1">
      <c r="A12" s="40"/>
      <c r="L12" s="53"/>
      <c r="M12" s="10"/>
      <c r="N12" s="10"/>
      <c r="O12" s="50"/>
      <c r="P12" s="23"/>
      <c r="Q12" s="24"/>
      <c r="R12" s="24"/>
      <c r="S12" s="24"/>
      <c r="T12" s="24"/>
      <c r="U12" s="24"/>
      <c r="V12" s="24"/>
      <c r="W12" s="24"/>
      <c r="X12" s="23"/>
      <c r="Y12" s="23"/>
      <c r="Z12" s="23"/>
      <c r="AA12" s="23"/>
      <c r="AB12" s="23"/>
      <c r="AD12" s="8"/>
      <c r="AE12" s="8"/>
      <c r="AF12" s="8"/>
      <c r="AG12" s="8"/>
      <c r="AH12" s="9"/>
      <c r="AI12" s="8"/>
      <c r="AJ12" s="8"/>
      <c r="AK12" s="9"/>
      <c r="AL12" s="8"/>
    </row>
    <row r="13" spans="1:38" ht="15.75" customHeight="1">
      <c r="A13" s="40"/>
      <c r="M13" s="10"/>
      <c r="N13" s="10"/>
      <c r="O13" s="50"/>
      <c r="P13" s="170" t="s">
        <v>35</v>
      </c>
      <c r="Q13" s="170"/>
      <c r="R13" s="170"/>
      <c r="S13" s="170"/>
      <c r="T13" s="170"/>
      <c r="U13" s="170"/>
      <c r="V13" s="170"/>
      <c r="W13" s="170"/>
      <c r="X13" s="170"/>
      <c r="Y13" s="170"/>
      <c r="Z13" s="170"/>
      <c r="AA13" s="170"/>
      <c r="AB13" s="170"/>
      <c r="AC13" s="34"/>
      <c r="AD13" s="8"/>
      <c r="AE13" s="8"/>
      <c r="AF13" s="8"/>
      <c r="AG13" s="8"/>
      <c r="AH13" s="9"/>
      <c r="AI13" s="8"/>
      <c r="AJ13" s="8"/>
      <c r="AK13" s="9"/>
      <c r="AL13" s="8"/>
    </row>
    <row r="14" spans="1:38" ht="15.75" customHeight="1">
      <c r="A14" s="40"/>
      <c r="B14" s="178" t="s">
        <v>9</v>
      </c>
      <c r="C14" s="178"/>
      <c r="D14" s="178"/>
      <c r="E14" s="178"/>
      <c r="F14" s="178"/>
      <c r="G14" s="178"/>
      <c r="H14" s="178"/>
      <c r="I14" s="178"/>
      <c r="J14" s="178"/>
      <c r="L14" s="53"/>
      <c r="M14" s="10"/>
      <c r="N14" s="10"/>
      <c r="O14" s="50"/>
      <c r="P14" s="23"/>
      <c r="Q14" s="24"/>
      <c r="R14" s="24"/>
      <c r="S14" s="24"/>
      <c r="T14" s="24"/>
      <c r="U14" s="24"/>
      <c r="V14" s="24"/>
      <c r="W14" s="24"/>
      <c r="X14" s="23"/>
      <c r="Y14" s="23"/>
      <c r="Z14" s="23"/>
      <c r="AA14" s="23"/>
      <c r="AB14" s="23"/>
      <c r="AD14" s="8"/>
      <c r="AE14" s="8"/>
      <c r="AF14" s="8"/>
      <c r="AG14" s="8"/>
      <c r="AH14" s="9"/>
      <c r="AI14" s="8"/>
      <c r="AJ14" s="8"/>
      <c r="AK14" s="9"/>
      <c r="AL14" s="8"/>
    </row>
    <row r="15" spans="1:38" ht="15.75" customHeight="1">
      <c r="A15" s="40"/>
      <c r="B15" s="178"/>
      <c r="C15" s="178"/>
      <c r="D15" s="178"/>
      <c r="E15" s="178"/>
      <c r="F15" s="178"/>
      <c r="G15" s="178"/>
      <c r="H15" s="178"/>
      <c r="I15" s="178"/>
      <c r="J15" s="178"/>
      <c r="L15" s="53"/>
      <c r="M15" s="10"/>
      <c r="N15" s="10"/>
      <c r="O15" s="50"/>
      <c r="P15" s="181" t="s">
        <v>24</v>
      </c>
      <c r="Q15" s="181"/>
      <c r="R15" s="181"/>
      <c r="S15" s="181"/>
      <c r="T15" s="171" t="s">
        <v>36</v>
      </c>
      <c r="U15" s="171"/>
      <c r="V15" s="171"/>
      <c r="W15" s="171" t="s">
        <v>37</v>
      </c>
      <c r="X15" s="171"/>
      <c r="Y15" s="171"/>
      <c r="Z15" s="171" t="s">
        <v>38</v>
      </c>
      <c r="AA15" s="171"/>
      <c r="AB15" s="171"/>
      <c r="AD15" s="8"/>
      <c r="AE15" s="8"/>
      <c r="AF15" s="8"/>
      <c r="AG15" s="8"/>
      <c r="AH15" s="9"/>
      <c r="AI15" s="8"/>
      <c r="AJ15" s="8"/>
      <c r="AK15" s="9"/>
      <c r="AL15" s="8"/>
    </row>
    <row r="16" spans="1:38" ht="15.75" customHeight="1">
      <c r="A16" s="40"/>
      <c r="B16" s="180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БВ</v>
      </c>
      <c r="C16" s="180"/>
      <c r="D16" s="180"/>
      <c r="E16" s="180"/>
      <c r="F16" s="180"/>
      <c r="G16" s="180"/>
      <c r="H16" s="180"/>
      <c r="I16" s="180"/>
      <c r="J16" s="180"/>
      <c r="L16" s="53"/>
      <c r="M16" s="10"/>
      <c r="N16" s="10"/>
      <c r="O16" s="50"/>
      <c r="P16" s="181"/>
      <c r="Q16" s="181"/>
      <c r="R16" s="181"/>
      <c r="S16" s="181"/>
      <c r="T16" s="171"/>
      <c r="U16" s="171"/>
      <c r="V16" s="171"/>
      <c r="W16" s="171"/>
      <c r="X16" s="171"/>
      <c r="Y16" s="171"/>
      <c r="Z16" s="171"/>
      <c r="AA16" s="171"/>
      <c r="AB16" s="171"/>
      <c r="AD16" s="12"/>
      <c r="AE16" s="11"/>
      <c r="AF16" s="12"/>
      <c r="AG16" s="8"/>
      <c r="AH16" s="13"/>
      <c r="AI16" s="8"/>
      <c r="AJ16" s="13"/>
      <c r="AK16" s="8"/>
      <c r="AL16" s="8"/>
    </row>
    <row r="17" spans="1:38" ht="15.75" customHeight="1">
      <c r="A17" s="40"/>
      <c r="B17" s="180"/>
      <c r="C17" s="180"/>
      <c r="D17" s="180"/>
      <c r="E17" s="180"/>
      <c r="F17" s="180"/>
      <c r="G17" s="180"/>
      <c r="H17" s="180"/>
      <c r="I17" s="180"/>
      <c r="J17" s="180"/>
      <c r="L17" s="10"/>
      <c r="M17" s="10"/>
      <c r="N17" s="10"/>
      <c r="O17" s="50"/>
      <c r="P17" s="181" t="s">
        <v>39</v>
      </c>
      <c r="Q17" s="181"/>
      <c r="R17" s="181"/>
      <c r="S17" s="181"/>
      <c r="T17" s="171" t="s">
        <v>33</v>
      </c>
      <c r="U17" s="171"/>
      <c r="V17" s="171"/>
      <c r="W17" s="171" t="s">
        <v>40</v>
      </c>
      <c r="X17" s="171"/>
      <c r="Y17" s="171"/>
      <c r="Z17" s="171" t="s">
        <v>39</v>
      </c>
      <c r="AA17" s="171"/>
      <c r="AB17" s="171"/>
      <c r="AD17" s="12"/>
      <c r="AE17" s="11"/>
      <c r="AF17" s="12"/>
      <c r="AG17" s="8"/>
      <c r="AH17" s="13"/>
      <c r="AI17" s="8"/>
      <c r="AJ17" s="13"/>
      <c r="AK17" s="8"/>
      <c r="AL17" s="8"/>
    </row>
    <row r="18" spans="1:38" ht="15.75" customHeight="1">
      <c r="A18" s="40"/>
      <c r="L18" s="10"/>
      <c r="M18" s="10"/>
      <c r="N18" s="10"/>
      <c r="O18" s="50"/>
      <c r="P18" s="23"/>
      <c r="Q18" s="24"/>
      <c r="R18" s="24"/>
      <c r="S18" s="24"/>
      <c r="T18" s="24"/>
      <c r="U18" s="24"/>
      <c r="V18" s="24"/>
      <c r="W18" s="24"/>
      <c r="X18" s="23"/>
      <c r="Y18" s="23"/>
      <c r="Z18" s="23"/>
      <c r="AA18" s="23"/>
      <c r="AB18" s="23"/>
      <c r="AD18" s="12"/>
      <c r="AE18" s="11"/>
      <c r="AF18" s="12"/>
      <c r="AG18" s="8"/>
      <c r="AH18" s="13"/>
      <c r="AI18" s="8"/>
      <c r="AJ18" s="13"/>
      <c r="AK18" s="8"/>
      <c r="AL18" s="8"/>
    </row>
    <row r="19" spans="1:38" ht="15.75" customHeight="1">
      <c r="A19" s="40"/>
      <c r="B19" s="178" t="s">
        <v>18</v>
      </c>
      <c r="C19" s="178"/>
      <c r="D19" s="178"/>
      <c r="E19" s="178"/>
      <c r="F19" s="178"/>
      <c r="G19" s="178"/>
      <c r="H19" s="178"/>
      <c r="I19" s="178"/>
      <c r="J19" s="178"/>
      <c r="L19" s="10"/>
      <c r="M19" s="10"/>
      <c r="N19" s="10"/>
      <c r="O19" s="50"/>
      <c r="P19" s="182" t="s">
        <v>41</v>
      </c>
      <c r="Q19" s="182"/>
      <c r="R19" s="182"/>
      <c r="S19" s="182"/>
      <c r="T19" s="182"/>
      <c r="U19" s="182"/>
      <c r="V19" s="182"/>
      <c r="W19" s="182"/>
      <c r="X19" s="182"/>
      <c r="Y19" s="182"/>
      <c r="Z19" s="182"/>
      <c r="AA19" s="182"/>
      <c r="AB19" s="182"/>
      <c r="AD19" s="12"/>
      <c r="AE19" s="11"/>
      <c r="AF19" s="12"/>
      <c r="AG19" s="8"/>
      <c r="AH19" s="13"/>
      <c r="AI19" s="8"/>
      <c r="AJ19" s="13"/>
      <c r="AK19" s="8"/>
      <c r="AL19" s="8"/>
    </row>
    <row r="20" spans="1:38" ht="15.75" customHeight="1">
      <c r="A20" s="40"/>
      <c r="B20" s="178"/>
      <c r="C20" s="178"/>
      <c r="D20" s="178"/>
      <c r="E20" s="178"/>
      <c r="F20" s="178"/>
      <c r="G20" s="178"/>
      <c r="H20" s="178"/>
      <c r="I20" s="178"/>
      <c r="J20" s="178"/>
      <c r="L20" s="10"/>
      <c r="M20" s="10"/>
      <c r="N20" s="10"/>
      <c r="O20" s="50"/>
      <c r="P20" s="23"/>
      <c r="Q20" s="24"/>
      <c r="R20" s="24"/>
      <c r="S20" s="24"/>
      <c r="T20" s="24"/>
      <c r="U20" s="24"/>
      <c r="V20" s="24"/>
      <c r="W20" s="24"/>
      <c r="X20" s="23"/>
      <c r="Y20" s="23"/>
      <c r="Z20" s="23"/>
      <c r="AA20" s="23"/>
      <c r="AB20" s="23"/>
      <c r="AD20" s="12"/>
      <c r="AE20" s="11"/>
      <c r="AF20" s="12"/>
      <c r="AG20" s="8"/>
      <c r="AH20" s="13"/>
      <c r="AI20" s="8"/>
      <c r="AJ20" s="13"/>
      <c r="AK20" s="8"/>
      <c r="AL20" s="8"/>
    </row>
    <row r="21" spans="1:38" ht="15.75" customHeight="1">
      <c r="A21" s="40"/>
      <c r="P21" s="183" t="s">
        <v>24</v>
      </c>
      <c r="Q21" s="183" t="s">
        <v>10</v>
      </c>
      <c r="R21" s="186" t="s">
        <v>46</v>
      </c>
      <c r="S21" s="187"/>
      <c r="T21" s="186" t="s">
        <v>47</v>
      </c>
      <c r="U21" s="187"/>
      <c r="V21" s="47"/>
      <c r="W21" s="183" t="s">
        <v>24</v>
      </c>
      <c r="X21" s="183" t="s">
        <v>10</v>
      </c>
      <c r="Y21" s="186" t="s">
        <v>46</v>
      </c>
      <c r="Z21" s="187"/>
      <c r="AA21" s="186" t="s">
        <v>47</v>
      </c>
      <c r="AB21" s="187"/>
      <c r="AD21" s="12"/>
      <c r="AE21" s="11"/>
      <c r="AF21" s="12"/>
      <c r="AG21" s="8"/>
      <c r="AH21" s="13"/>
      <c r="AI21" s="8"/>
      <c r="AJ21" s="13"/>
      <c r="AK21" s="8"/>
      <c r="AL21" s="8"/>
    </row>
    <row r="22" spans="1:38" ht="15.75" customHeight="1">
      <c r="A22" s="40"/>
      <c r="B22" s="180" t="str">
        <f ca="1">"Минимальное количество транспортных средств:  "&amp;ROUND(VLOOKUP(L2,лоты!C:H,6,0),0)&amp;"  ед."</f>
        <v>Минимальное количество транспортных средств:  5  ед.</v>
      </c>
      <c r="C22" s="180"/>
      <c r="D22" s="180"/>
      <c r="E22" s="180"/>
      <c r="F22" s="180"/>
      <c r="G22" s="180"/>
      <c r="H22" s="180"/>
      <c r="I22" s="180"/>
      <c r="J22" s="180"/>
      <c r="P22" s="184"/>
      <c r="Q22" s="184"/>
      <c r="R22" s="183" t="s">
        <v>68</v>
      </c>
      <c r="S22" s="183" t="s">
        <v>69</v>
      </c>
      <c r="T22" s="183" t="s">
        <v>68</v>
      </c>
      <c r="U22" s="183" t="s">
        <v>69</v>
      </c>
      <c r="V22" s="47"/>
      <c r="W22" s="184"/>
      <c r="X22" s="184"/>
      <c r="Y22" s="183" t="s">
        <v>68</v>
      </c>
      <c r="Z22" s="183" t="s">
        <v>69</v>
      </c>
      <c r="AA22" s="183" t="s">
        <v>68</v>
      </c>
      <c r="AB22" s="183" t="s">
        <v>69</v>
      </c>
      <c r="AD22" s="12"/>
      <c r="AE22" s="11"/>
      <c r="AF22" s="12"/>
      <c r="AG22" s="8"/>
      <c r="AH22" s="13"/>
      <c r="AI22" s="8"/>
      <c r="AJ22" s="13"/>
      <c r="AK22" s="8"/>
      <c r="AL22" s="8"/>
    </row>
    <row r="23" spans="1:38" ht="15.75" customHeight="1">
      <c r="A23" s="40"/>
      <c r="B23" s="180"/>
      <c r="C23" s="180"/>
      <c r="D23" s="180"/>
      <c r="E23" s="180"/>
      <c r="F23" s="180"/>
      <c r="G23" s="180"/>
      <c r="H23" s="180"/>
      <c r="I23" s="180"/>
      <c r="J23" s="180"/>
      <c r="P23" s="184"/>
      <c r="Q23" s="184"/>
      <c r="R23" s="184"/>
      <c r="S23" s="184"/>
      <c r="T23" s="184"/>
      <c r="U23" s="184"/>
      <c r="V23" s="47"/>
      <c r="W23" s="184"/>
      <c r="X23" s="184"/>
      <c r="Y23" s="184"/>
      <c r="Z23" s="184"/>
      <c r="AA23" s="184"/>
      <c r="AB23" s="184"/>
      <c r="AD23" s="12"/>
      <c r="AE23" s="11"/>
      <c r="AF23" s="12"/>
      <c r="AG23" s="8"/>
      <c r="AH23" s="13"/>
      <c r="AI23" s="8"/>
      <c r="AJ23" s="13"/>
      <c r="AK23" s="8"/>
      <c r="AL23" s="8"/>
    </row>
    <row r="24" spans="1:38" ht="15.75" customHeight="1">
      <c r="A24" s="40"/>
      <c r="P24" s="184"/>
      <c r="Q24" s="184"/>
      <c r="R24" s="184"/>
      <c r="S24" s="184"/>
      <c r="T24" s="184"/>
      <c r="U24" s="184"/>
      <c r="V24" s="47"/>
      <c r="W24" s="184"/>
      <c r="X24" s="184"/>
      <c r="Y24" s="184"/>
      <c r="Z24" s="184"/>
      <c r="AA24" s="184"/>
      <c r="AB24" s="184"/>
      <c r="AD24" s="12"/>
      <c r="AE24" s="11"/>
      <c r="AF24" s="12"/>
      <c r="AG24" s="8"/>
      <c r="AH24" s="13"/>
      <c r="AI24" s="8"/>
      <c r="AJ24" s="13"/>
      <c r="AK24" s="8"/>
      <c r="AL24" s="8"/>
    </row>
    <row r="25" spans="1:38" ht="15.75" customHeight="1">
      <c r="A25" s="40"/>
      <c r="P25" s="184"/>
      <c r="Q25" s="184"/>
      <c r="R25" s="184"/>
      <c r="S25" s="184"/>
      <c r="T25" s="184"/>
      <c r="U25" s="184"/>
      <c r="V25" s="47"/>
      <c r="W25" s="184"/>
      <c r="X25" s="184"/>
      <c r="Y25" s="184"/>
      <c r="Z25" s="184"/>
      <c r="AA25" s="184"/>
      <c r="AB25" s="184"/>
      <c r="AD25" s="12"/>
      <c r="AE25" s="11"/>
      <c r="AF25" s="12"/>
      <c r="AG25" s="8"/>
      <c r="AH25" s="13"/>
      <c r="AI25" s="8"/>
      <c r="AJ25" s="13"/>
      <c r="AK25" s="8"/>
      <c r="AL25" s="8"/>
    </row>
    <row r="26" spans="1:38" ht="15.75" customHeight="1">
      <c r="A26" s="40"/>
      <c r="B26" s="180" t="s">
        <v>53</v>
      </c>
      <c r="C26" s="180"/>
      <c r="D26" s="180"/>
      <c r="E26" s="180"/>
      <c r="F26" s="180"/>
      <c r="G26" s="180"/>
      <c r="H26" s="180"/>
      <c r="I26" s="180"/>
      <c r="J26" s="180"/>
      <c r="P26" s="185"/>
      <c r="Q26" s="185"/>
      <c r="R26" s="185"/>
      <c r="S26" s="185"/>
      <c r="T26" s="185"/>
      <c r="U26" s="185"/>
      <c r="V26" s="57"/>
      <c r="W26" s="185"/>
      <c r="X26" s="185"/>
      <c r="Y26" s="185"/>
      <c r="Z26" s="185"/>
      <c r="AA26" s="185"/>
      <c r="AB26" s="185"/>
      <c r="AC26" s="34"/>
      <c r="AD26" s="12"/>
      <c r="AE26" s="11"/>
      <c r="AF26" s="12"/>
      <c r="AG26" s="8"/>
      <c r="AH26" s="13"/>
      <c r="AI26" s="8"/>
      <c r="AJ26" s="13"/>
      <c r="AK26" s="8"/>
      <c r="AL26" s="8"/>
    </row>
    <row r="27" spans="1:38" ht="15.75" customHeight="1">
      <c r="A27" s="40"/>
      <c r="B27" s="180"/>
      <c r="C27" s="180"/>
      <c r="D27" s="180"/>
      <c r="E27" s="180"/>
      <c r="F27" s="180"/>
      <c r="G27" s="180"/>
      <c r="H27" s="180"/>
      <c r="I27" s="180"/>
      <c r="J27" s="180"/>
      <c r="N27" s="1">
        <v>180</v>
      </c>
      <c r="P27" s="70">
        <v>1</v>
      </c>
      <c r="Q27" s="43">
        <v>0.125</v>
      </c>
      <c r="R27" s="70">
        <v>0</v>
      </c>
      <c r="S27" s="70" t="s">
        <v>194</v>
      </c>
      <c r="T27" s="70">
        <v>0</v>
      </c>
      <c r="U27" s="70" t="s">
        <v>194</v>
      </c>
      <c r="V27" s="130">
        <f>R27+R28</f>
        <v>0</v>
      </c>
      <c r="W27" s="54">
        <v>2</v>
      </c>
      <c r="X27" s="43">
        <v>0.125</v>
      </c>
      <c r="Y27" s="70">
        <v>0</v>
      </c>
      <c r="Z27" s="70" t="s">
        <v>194</v>
      </c>
      <c r="AA27" s="70">
        <v>0</v>
      </c>
      <c r="AB27" s="70" t="s">
        <v>194</v>
      </c>
      <c r="AC27" s="130">
        <f>Y27+Y28</f>
        <v>0</v>
      </c>
      <c r="AD27" s="12"/>
      <c r="AE27" s="11"/>
      <c r="AF27" s="12"/>
      <c r="AG27" s="8"/>
      <c r="AH27" s="13"/>
      <c r="AI27" s="8"/>
      <c r="AJ27" s="13"/>
      <c r="AK27" s="8"/>
      <c r="AL27" s="8"/>
    </row>
    <row r="28" spans="1:38" ht="15.75" customHeight="1">
      <c r="A28" s="40"/>
      <c r="B28" s="180" t="str">
        <f>"Начальный пункт: "&amp;C89</f>
        <v>Начальный пункт: Метро "Фили"</v>
      </c>
      <c r="C28" s="180"/>
      <c r="D28" s="180"/>
      <c r="E28" s="180"/>
      <c r="F28" s="180"/>
      <c r="G28" s="180"/>
      <c r="H28" s="180"/>
      <c r="I28" s="180"/>
      <c r="J28" s="180"/>
      <c r="N28" s="1">
        <v>210</v>
      </c>
      <c r="P28" s="25">
        <v>1</v>
      </c>
      <c r="Q28" s="27">
        <v>0.14583333333333301</v>
      </c>
      <c r="R28" s="70">
        <v>0</v>
      </c>
      <c r="S28" s="70" t="s">
        <v>194</v>
      </c>
      <c r="T28" s="70">
        <v>0</v>
      </c>
      <c r="U28" s="70" t="s">
        <v>194</v>
      </c>
      <c r="V28" s="130">
        <f t="shared" ref="V28:V93" si="0">R28+R29</f>
        <v>0</v>
      </c>
      <c r="W28" s="28">
        <v>2</v>
      </c>
      <c r="X28" s="27">
        <v>0.14583333333333301</v>
      </c>
      <c r="Y28" s="70">
        <v>0</v>
      </c>
      <c r="Z28" s="70" t="s">
        <v>194</v>
      </c>
      <c r="AA28" s="70">
        <v>0</v>
      </c>
      <c r="AB28" s="70" t="s">
        <v>194</v>
      </c>
      <c r="AC28" s="130">
        <f t="shared" ref="AC28:AC73" si="1">Y28+Y29</f>
        <v>0</v>
      </c>
      <c r="AD28" s="12"/>
      <c r="AE28" s="11"/>
      <c r="AF28" s="12"/>
      <c r="AG28" s="8"/>
      <c r="AH28" s="13"/>
      <c r="AI28" s="8"/>
      <c r="AJ28" s="13"/>
      <c r="AK28" s="8"/>
      <c r="AL28" s="8"/>
    </row>
    <row r="29" spans="1:38" ht="15.75" customHeight="1">
      <c r="A29" s="40"/>
      <c r="B29" s="180"/>
      <c r="C29" s="180"/>
      <c r="D29" s="180"/>
      <c r="E29" s="180"/>
      <c r="F29" s="180"/>
      <c r="G29" s="180"/>
      <c r="H29" s="180"/>
      <c r="I29" s="180"/>
      <c r="J29" s="180"/>
      <c r="N29" s="1">
        <v>240</v>
      </c>
      <c r="P29" s="25">
        <v>1</v>
      </c>
      <c r="Q29" s="27">
        <v>0.16666666666666699</v>
      </c>
      <c r="R29" s="70">
        <v>0</v>
      </c>
      <c r="S29" s="70" t="s">
        <v>194</v>
      </c>
      <c r="T29" s="70">
        <v>0</v>
      </c>
      <c r="U29" s="70" t="s">
        <v>194</v>
      </c>
      <c r="V29" s="130">
        <f t="shared" si="0"/>
        <v>0</v>
      </c>
      <c r="W29" s="28">
        <v>2</v>
      </c>
      <c r="X29" s="27">
        <v>0.16666666666666699</v>
      </c>
      <c r="Y29" s="70">
        <v>0</v>
      </c>
      <c r="Z29" s="70" t="s">
        <v>194</v>
      </c>
      <c r="AA29" s="70">
        <v>0</v>
      </c>
      <c r="AB29" s="70" t="s">
        <v>194</v>
      </c>
      <c r="AC29" s="130">
        <f t="shared" si="1"/>
        <v>0</v>
      </c>
      <c r="AD29" s="12"/>
      <c r="AE29" s="11"/>
      <c r="AF29" s="12"/>
      <c r="AG29" s="8"/>
      <c r="AH29" s="13"/>
      <c r="AI29" s="8"/>
      <c r="AJ29" s="13"/>
      <c r="AK29" s="8"/>
      <c r="AL29" s="8"/>
    </row>
    <row r="30" spans="1:38" ht="15.75" customHeight="1">
      <c r="A30" s="40"/>
      <c r="B30" s="180" t="s">
        <v>295</v>
      </c>
      <c r="C30" s="180"/>
      <c r="D30" s="180"/>
      <c r="E30" s="180"/>
      <c r="F30" s="180"/>
      <c r="G30" s="180"/>
      <c r="H30" s="180"/>
      <c r="I30" s="180"/>
      <c r="J30" s="180"/>
      <c r="N30" s="1">
        <v>270</v>
      </c>
      <c r="P30" s="25">
        <v>1</v>
      </c>
      <c r="Q30" s="27">
        <v>0.1875</v>
      </c>
      <c r="R30" s="70">
        <v>0</v>
      </c>
      <c r="S30" s="70" t="s">
        <v>194</v>
      </c>
      <c r="T30" s="70">
        <v>0</v>
      </c>
      <c r="U30" s="70" t="s">
        <v>194</v>
      </c>
      <c r="V30" s="130">
        <f t="shared" si="0"/>
        <v>0</v>
      </c>
      <c r="W30" s="28">
        <v>2</v>
      </c>
      <c r="X30" s="27">
        <v>0.1875</v>
      </c>
      <c r="Y30" s="70">
        <v>0</v>
      </c>
      <c r="Z30" s="70" t="s">
        <v>194</v>
      </c>
      <c r="AA30" s="70">
        <v>0</v>
      </c>
      <c r="AB30" s="70" t="s">
        <v>194</v>
      </c>
      <c r="AC30" s="130">
        <f t="shared" si="1"/>
        <v>0</v>
      </c>
      <c r="AD30" s="12"/>
      <c r="AE30" s="11"/>
      <c r="AF30" s="12"/>
      <c r="AG30" s="8"/>
      <c r="AH30" s="13"/>
      <c r="AI30" s="8"/>
      <c r="AJ30" s="13"/>
      <c r="AK30" s="8"/>
      <c r="AL30" s="8"/>
    </row>
    <row r="31" spans="1:38" ht="15.75" customHeight="1">
      <c r="A31" s="40"/>
      <c r="B31" s="180"/>
      <c r="C31" s="180"/>
      <c r="D31" s="180"/>
      <c r="E31" s="180"/>
      <c r="F31" s="180"/>
      <c r="G31" s="180"/>
      <c r="H31" s="180"/>
      <c r="I31" s="180"/>
      <c r="J31" s="180"/>
      <c r="N31" s="1">
        <v>300</v>
      </c>
      <c r="P31" s="25">
        <v>1</v>
      </c>
      <c r="Q31" s="27">
        <v>0.20833333333333334</v>
      </c>
      <c r="R31" s="70">
        <v>0</v>
      </c>
      <c r="S31" s="70" t="s">
        <v>194</v>
      </c>
      <c r="T31" s="70">
        <v>0</v>
      </c>
      <c r="U31" s="70" t="s">
        <v>194</v>
      </c>
      <c r="V31" s="130">
        <f t="shared" si="0"/>
        <v>0</v>
      </c>
      <c r="W31" s="28">
        <v>2</v>
      </c>
      <c r="X31" s="21">
        <v>0.20833333333333334</v>
      </c>
      <c r="Y31" s="70">
        <v>0</v>
      </c>
      <c r="Z31" s="70" t="s">
        <v>194</v>
      </c>
      <c r="AA31" s="70">
        <v>0</v>
      </c>
      <c r="AB31" s="70" t="s">
        <v>194</v>
      </c>
      <c r="AC31" s="130">
        <f t="shared" si="1"/>
        <v>0</v>
      </c>
      <c r="AD31" s="12"/>
      <c r="AE31" s="11"/>
      <c r="AF31" s="12"/>
      <c r="AG31" s="8"/>
      <c r="AH31" s="13"/>
      <c r="AI31" s="8"/>
      <c r="AJ31" s="13"/>
      <c r="AK31" s="8"/>
      <c r="AL31" s="8"/>
    </row>
    <row r="32" spans="1:38" ht="15.75" customHeight="1">
      <c r="A32" s="40"/>
      <c r="B32" s="40"/>
      <c r="C32" s="40"/>
      <c r="D32" s="40"/>
      <c r="E32" s="40"/>
      <c r="F32" s="40"/>
      <c r="G32" s="40"/>
      <c r="H32" s="40"/>
      <c r="I32" s="40"/>
      <c r="N32" s="14">
        <v>330</v>
      </c>
      <c r="P32" s="70">
        <v>1</v>
      </c>
      <c r="Q32" s="43">
        <v>0.22916666666666666</v>
      </c>
      <c r="R32" s="70">
        <v>0</v>
      </c>
      <c r="S32" s="70" t="s">
        <v>194</v>
      </c>
      <c r="T32" s="70">
        <v>0</v>
      </c>
      <c r="U32" s="70" t="s">
        <v>194</v>
      </c>
      <c r="V32" s="130">
        <f t="shared" si="0"/>
        <v>0</v>
      </c>
      <c r="W32" s="54">
        <v>2</v>
      </c>
      <c r="X32" s="44">
        <v>0.22916666666666666</v>
      </c>
      <c r="Y32" s="70">
        <v>0</v>
      </c>
      <c r="Z32" s="70" t="s">
        <v>194</v>
      </c>
      <c r="AA32" s="70">
        <v>0</v>
      </c>
      <c r="AB32" s="70" t="s">
        <v>194</v>
      </c>
      <c r="AC32" s="130">
        <f t="shared" si="1"/>
        <v>0</v>
      </c>
      <c r="AD32" s="12"/>
      <c r="AE32" s="11"/>
      <c r="AF32" s="12"/>
      <c r="AG32" s="8"/>
      <c r="AH32" s="13"/>
      <c r="AI32" s="8"/>
      <c r="AJ32" s="13"/>
      <c r="AK32" s="8"/>
      <c r="AL32" s="8"/>
    </row>
    <row r="33" spans="1:38" ht="15.75" customHeight="1">
      <c r="A33" s="40"/>
      <c r="B33" s="178" t="s">
        <v>12</v>
      </c>
      <c r="C33" s="178"/>
      <c r="D33" s="178"/>
      <c r="E33" s="178"/>
      <c r="F33" s="178"/>
      <c r="G33" s="178"/>
      <c r="H33" s="178"/>
      <c r="I33" s="178"/>
      <c r="J33" s="178"/>
      <c r="N33" s="14">
        <v>360</v>
      </c>
      <c r="P33" s="70">
        <v>1</v>
      </c>
      <c r="Q33" s="43">
        <v>0.25</v>
      </c>
      <c r="R33" s="70">
        <v>0</v>
      </c>
      <c r="S33" s="70" t="s">
        <v>194</v>
      </c>
      <c r="T33" s="70">
        <v>0</v>
      </c>
      <c r="U33" s="70" t="s">
        <v>194</v>
      </c>
      <c r="V33" s="130">
        <f t="shared" si="0"/>
        <v>1</v>
      </c>
      <c r="W33" s="54">
        <v>2</v>
      </c>
      <c r="X33" s="44">
        <v>0.25</v>
      </c>
      <c r="Y33" s="70">
        <v>0</v>
      </c>
      <c r="Z33" s="70" t="s">
        <v>194</v>
      </c>
      <c r="AA33" s="70">
        <v>0</v>
      </c>
      <c r="AB33" s="70" t="s">
        <v>194</v>
      </c>
      <c r="AC33" s="130">
        <f t="shared" si="1"/>
        <v>0</v>
      </c>
      <c r="AD33" s="12"/>
      <c r="AE33" s="11"/>
      <c r="AF33" s="12"/>
      <c r="AG33" s="8"/>
      <c r="AH33" s="13"/>
      <c r="AI33" s="8"/>
      <c r="AJ33" s="13"/>
      <c r="AK33" s="8"/>
      <c r="AL33" s="8"/>
    </row>
    <row r="34" spans="1:38" ht="15.75" customHeight="1">
      <c r="A34" s="40"/>
      <c r="B34" s="178"/>
      <c r="C34" s="178"/>
      <c r="D34" s="178"/>
      <c r="E34" s="178"/>
      <c r="F34" s="178"/>
      <c r="G34" s="178"/>
      <c r="H34" s="178"/>
      <c r="I34" s="178"/>
      <c r="J34" s="178"/>
      <c r="N34" s="1">
        <v>390</v>
      </c>
      <c r="O34" s="17"/>
      <c r="P34" s="70">
        <v>1</v>
      </c>
      <c r="Q34" s="43">
        <v>0.27083333333333331</v>
      </c>
      <c r="R34" s="70">
        <v>1</v>
      </c>
      <c r="S34" s="70" t="s">
        <v>195</v>
      </c>
      <c r="T34" s="70">
        <v>1</v>
      </c>
      <c r="U34" s="70" t="s">
        <v>195</v>
      </c>
      <c r="V34" s="130">
        <f t="shared" si="0"/>
        <v>4</v>
      </c>
      <c r="W34" s="54">
        <v>2</v>
      </c>
      <c r="X34" s="44">
        <v>0.27083333333333331</v>
      </c>
      <c r="Y34" s="70">
        <v>0</v>
      </c>
      <c r="Z34" s="70" t="s">
        <v>194</v>
      </c>
      <c r="AA34" s="70">
        <v>0</v>
      </c>
      <c r="AB34" s="70" t="s">
        <v>194</v>
      </c>
      <c r="AC34" s="130">
        <f t="shared" si="1"/>
        <v>1</v>
      </c>
      <c r="AD34" s="12"/>
      <c r="AE34" s="11"/>
      <c r="AF34" s="12"/>
      <c r="AG34" s="8"/>
      <c r="AH34" s="13"/>
      <c r="AI34" s="8"/>
      <c r="AJ34" s="13"/>
      <c r="AK34" s="8"/>
      <c r="AL34" s="8"/>
    </row>
    <row r="35" spans="1:38" ht="15.75" customHeight="1">
      <c r="A35" s="40"/>
      <c r="B35" s="190" t="s">
        <v>65</v>
      </c>
      <c r="C35" s="190"/>
      <c r="D35" s="190"/>
      <c r="E35" s="189">
        <f t="array" ref="E35">ROUND(MAX(IF(G81:G199=0,H81:H199)),2)</f>
        <v>5.54</v>
      </c>
      <c r="F35" s="40"/>
      <c r="G35" s="40"/>
      <c r="H35" s="40"/>
      <c r="I35" s="40"/>
      <c r="N35" s="1">
        <v>420</v>
      </c>
      <c r="O35" s="17"/>
      <c r="P35" s="70">
        <v>1</v>
      </c>
      <c r="Q35" s="43">
        <v>0.29166666666666669</v>
      </c>
      <c r="R35" s="70">
        <v>3</v>
      </c>
      <c r="S35" s="70">
        <v>10</v>
      </c>
      <c r="T35" s="70">
        <v>3</v>
      </c>
      <c r="U35" s="70">
        <v>10</v>
      </c>
      <c r="V35" s="130">
        <f t="shared" si="0"/>
        <v>6</v>
      </c>
      <c r="W35" s="54">
        <v>2</v>
      </c>
      <c r="X35" s="44">
        <v>0.29166666666666669</v>
      </c>
      <c r="Y35" s="70">
        <v>1</v>
      </c>
      <c r="Z35" s="70" t="s">
        <v>195</v>
      </c>
      <c r="AA35" s="70">
        <v>1</v>
      </c>
      <c r="AB35" s="70" t="s">
        <v>195</v>
      </c>
      <c r="AC35" s="130">
        <f t="shared" si="1"/>
        <v>2</v>
      </c>
      <c r="AD35" s="12"/>
      <c r="AE35" s="11"/>
      <c r="AF35" s="12"/>
      <c r="AG35" s="8"/>
      <c r="AH35" s="13"/>
      <c r="AI35" s="8"/>
      <c r="AJ35" s="13"/>
      <c r="AK35" s="8"/>
      <c r="AL35" s="8"/>
    </row>
    <row r="36" spans="1:38" ht="15.75" customHeight="1">
      <c r="A36" s="40"/>
      <c r="B36" s="190"/>
      <c r="C36" s="190"/>
      <c r="D36" s="190"/>
      <c r="E36" s="189"/>
      <c r="F36" s="40"/>
      <c r="G36" s="40"/>
      <c r="H36" s="40"/>
      <c r="I36" s="40"/>
      <c r="N36" s="1">
        <v>450</v>
      </c>
      <c r="P36" s="25">
        <v>1</v>
      </c>
      <c r="Q36" s="27">
        <v>0.3125</v>
      </c>
      <c r="R36" s="70">
        <v>3</v>
      </c>
      <c r="S36" s="70">
        <v>10</v>
      </c>
      <c r="T36" s="70">
        <v>3</v>
      </c>
      <c r="U36" s="70">
        <v>10</v>
      </c>
      <c r="V36" s="130">
        <f t="shared" si="0"/>
        <v>6</v>
      </c>
      <c r="W36" s="28">
        <v>2</v>
      </c>
      <c r="X36" s="21">
        <v>0.3125</v>
      </c>
      <c r="Y36" s="70">
        <v>1</v>
      </c>
      <c r="Z36" s="70" t="s">
        <v>195</v>
      </c>
      <c r="AA36" s="70">
        <v>1</v>
      </c>
      <c r="AB36" s="70" t="s">
        <v>195</v>
      </c>
      <c r="AC36" s="130">
        <f t="shared" si="1"/>
        <v>2</v>
      </c>
      <c r="AD36" s="8"/>
      <c r="AE36" s="8"/>
      <c r="AF36" s="8"/>
      <c r="AG36" s="8"/>
      <c r="AH36" s="9"/>
      <c r="AI36" s="8"/>
      <c r="AJ36" s="8"/>
      <c r="AK36" s="8"/>
      <c r="AL36" s="8"/>
    </row>
    <row r="37" spans="1:38" ht="15.75" customHeight="1">
      <c r="B37" s="190" t="s">
        <v>66</v>
      </c>
      <c r="C37" s="190"/>
      <c r="D37" s="190"/>
      <c r="E37" s="189">
        <f t="array" ref="E37">ROUND(MAX(IF(G81:G199=1,H81:H199)),2)</f>
        <v>5.47</v>
      </c>
      <c r="F37" s="40"/>
      <c r="G37" s="40"/>
      <c r="H37" s="40"/>
      <c r="I37" s="40"/>
      <c r="N37" s="1">
        <v>480</v>
      </c>
      <c r="P37" s="25">
        <v>1</v>
      </c>
      <c r="Q37" s="27">
        <v>0.33333333333333331</v>
      </c>
      <c r="R37" s="70">
        <v>3</v>
      </c>
      <c r="S37" s="70">
        <v>10</v>
      </c>
      <c r="T37" s="70">
        <v>3</v>
      </c>
      <c r="U37" s="70">
        <v>10</v>
      </c>
      <c r="V37" s="130">
        <f t="shared" si="0"/>
        <v>6</v>
      </c>
      <c r="W37" s="28">
        <v>2</v>
      </c>
      <c r="X37" s="21">
        <v>0.33333333333333331</v>
      </c>
      <c r="Y37" s="70">
        <v>1</v>
      </c>
      <c r="Z37" s="70" t="s">
        <v>195</v>
      </c>
      <c r="AA37" s="70">
        <v>1</v>
      </c>
      <c r="AB37" s="70" t="s">
        <v>195</v>
      </c>
      <c r="AC37" s="130">
        <f t="shared" si="1"/>
        <v>2</v>
      </c>
    </row>
    <row r="38" spans="1:38" ht="15.75" customHeight="1">
      <c r="A38" s="40"/>
      <c r="B38" s="190"/>
      <c r="C38" s="190"/>
      <c r="D38" s="190"/>
      <c r="E38" s="189"/>
      <c r="F38" s="41"/>
      <c r="G38" s="41"/>
      <c r="H38" s="41"/>
      <c r="I38" s="41"/>
      <c r="N38" s="1">
        <v>510</v>
      </c>
      <c r="P38" s="25">
        <v>1</v>
      </c>
      <c r="Q38" s="27">
        <v>0.35416666666666669</v>
      </c>
      <c r="R38" s="70">
        <v>3</v>
      </c>
      <c r="S38" s="70">
        <v>10</v>
      </c>
      <c r="T38" s="70">
        <v>3</v>
      </c>
      <c r="U38" s="70">
        <v>10</v>
      </c>
      <c r="V38" s="130">
        <f t="shared" si="0"/>
        <v>6</v>
      </c>
      <c r="W38" s="28">
        <v>2</v>
      </c>
      <c r="X38" s="21">
        <v>0.35416666666666669</v>
      </c>
      <c r="Y38" s="70">
        <v>1</v>
      </c>
      <c r="Z38" s="70" t="s">
        <v>195</v>
      </c>
      <c r="AA38" s="70">
        <v>1</v>
      </c>
      <c r="AB38" s="70" t="s">
        <v>195</v>
      </c>
      <c r="AC38" s="130">
        <f t="shared" si="1"/>
        <v>2</v>
      </c>
    </row>
    <row r="39" spans="1:38" ht="15.75" customHeight="1">
      <c r="A39" s="40"/>
      <c r="B39" s="188" t="s">
        <v>67</v>
      </c>
      <c r="C39" s="188"/>
      <c r="D39" s="188"/>
      <c r="E39" s="189">
        <f>SUM(E35:E38)</f>
        <v>11.01</v>
      </c>
      <c r="F39" s="40"/>
      <c r="G39" s="40"/>
      <c r="H39" s="40"/>
      <c r="I39" s="40"/>
      <c r="N39" s="1">
        <v>540</v>
      </c>
      <c r="P39" s="25">
        <v>1</v>
      </c>
      <c r="Q39" s="27">
        <v>0.375</v>
      </c>
      <c r="R39" s="70">
        <v>3</v>
      </c>
      <c r="S39" s="70">
        <v>10</v>
      </c>
      <c r="T39" s="70">
        <v>3</v>
      </c>
      <c r="U39" s="70">
        <v>10</v>
      </c>
      <c r="V39" s="130">
        <f t="shared" si="0"/>
        <v>6</v>
      </c>
      <c r="W39" s="28">
        <v>2</v>
      </c>
      <c r="X39" s="21">
        <v>0.375</v>
      </c>
      <c r="Y39" s="70">
        <v>1</v>
      </c>
      <c r="Z39" s="70" t="s">
        <v>195</v>
      </c>
      <c r="AA39" s="70">
        <v>1</v>
      </c>
      <c r="AB39" s="70" t="s">
        <v>195</v>
      </c>
      <c r="AC39" s="130">
        <f t="shared" si="1"/>
        <v>2</v>
      </c>
    </row>
    <row r="40" spans="1:38" ht="15.75" customHeight="1">
      <c r="A40" s="40"/>
      <c r="B40" s="188"/>
      <c r="C40" s="188"/>
      <c r="D40" s="188"/>
      <c r="E40" s="189"/>
      <c r="F40" s="40"/>
      <c r="G40" s="40"/>
      <c r="H40" s="40"/>
      <c r="I40" s="40"/>
      <c r="L40" s="8"/>
      <c r="N40" s="1">
        <v>570</v>
      </c>
      <c r="P40" s="25">
        <v>1</v>
      </c>
      <c r="Q40" s="27">
        <v>0.39583333333333331</v>
      </c>
      <c r="R40" s="70">
        <v>3</v>
      </c>
      <c r="S40" s="70">
        <v>10</v>
      </c>
      <c r="T40" s="70">
        <v>3</v>
      </c>
      <c r="U40" s="70">
        <v>10</v>
      </c>
      <c r="V40" s="130">
        <f t="shared" si="0"/>
        <v>5</v>
      </c>
      <c r="W40" s="28">
        <v>2</v>
      </c>
      <c r="X40" s="21">
        <v>0.39583333333333331</v>
      </c>
      <c r="Y40" s="70">
        <v>1</v>
      </c>
      <c r="Z40" s="70" t="s">
        <v>195</v>
      </c>
      <c r="AA40" s="70">
        <v>1</v>
      </c>
      <c r="AB40" s="70" t="s">
        <v>195</v>
      </c>
      <c r="AC40" s="130">
        <f t="shared" si="1"/>
        <v>3</v>
      </c>
    </row>
    <row r="41" spans="1:38" ht="15.75" customHeight="1">
      <c r="A41" s="40"/>
      <c r="B41" s="188"/>
      <c r="C41" s="188"/>
      <c r="D41" s="188"/>
      <c r="E41" s="191"/>
      <c r="F41" s="42"/>
      <c r="G41" s="42"/>
      <c r="H41" s="42"/>
      <c r="I41" s="42"/>
      <c r="N41" s="1">
        <v>600</v>
      </c>
      <c r="P41" s="25">
        <v>1</v>
      </c>
      <c r="Q41" s="27">
        <v>0.41666666666666669</v>
      </c>
      <c r="R41" s="70">
        <v>2</v>
      </c>
      <c r="S41" s="70" t="s">
        <v>198</v>
      </c>
      <c r="T41" s="70">
        <v>2</v>
      </c>
      <c r="U41" s="70" t="s">
        <v>198</v>
      </c>
      <c r="V41" s="130">
        <f t="shared" si="0"/>
        <v>3</v>
      </c>
      <c r="W41" s="28">
        <v>2</v>
      </c>
      <c r="X41" s="21">
        <v>0.41666666666666669</v>
      </c>
      <c r="Y41" s="70">
        <v>2</v>
      </c>
      <c r="Z41" s="70" t="s">
        <v>206</v>
      </c>
      <c r="AA41" s="70">
        <v>2</v>
      </c>
      <c r="AB41" s="70" t="s">
        <v>206</v>
      </c>
      <c r="AC41" s="130">
        <f t="shared" si="1"/>
        <v>3</v>
      </c>
    </row>
    <row r="42" spans="1:38" ht="15.75" customHeight="1">
      <c r="A42" s="40"/>
      <c r="B42" s="188"/>
      <c r="C42" s="188"/>
      <c r="D42" s="188"/>
      <c r="E42" s="191"/>
      <c r="F42" s="40"/>
      <c r="G42" s="40"/>
      <c r="H42" s="40"/>
      <c r="I42" s="40"/>
      <c r="N42" s="1">
        <v>630</v>
      </c>
      <c r="P42" s="25">
        <v>1</v>
      </c>
      <c r="Q42" s="27">
        <v>0.4375</v>
      </c>
      <c r="R42" s="70">
        <v>1</v>
      </c>
      <c r="S42" s="70" t="s">
        <v>198</v>
      </c>
      <c r="T42" s="70">
        <v>1</v>
      </c>
      <c r="U42" s="70" t="s">
        <v>198</v>
      </c>
      <c r="V42" s="130">
        <f t="shared" si="0"/>
        <v>3</v>
      </c>
      <c r="W42" s="28">
        <v>2</v>
      </c>
      <c r="X42" s="21">
        <v>0.4375</v>
      </c>
      <c r="Y42" s="70">
        <v>1</v>
      </c>
      <c r="Z42" s="70" t="s">
        <v>206</v>
      </c>
      <c r="AA42" s="70">
        <v>1</v>
      </c>
      <c r="AB42" s="70" t="s">
        <v>206</v>
      </c>
      <c r="AC42" s="130">
        <f t="shared" si="1"/>
        <v>3</v>
      </c>
    </row>
    <row r="43" spans="1:38" ht="15.75" customHeight="1">
      <c r="A43" s="40"/>
      <c r="B43" s="40"/>
      <c r="C43" s="40"/>
      <c r="D43" s="40"/>
      <c r="E43" s="40"/>
      <c r="F43" s="40"/>
      <c r="G43" s="40"/>
      <c r="H43" s="40"/>
      <c r="I43" s="40"/>
      <c r="N43" s="1">
        <v>660</v>
      </c>
      <c r="P43" s="25">
        <v>1</v>
      </c>
      <c r="Q43" s="27">
        <v>0.45833333333333298</v>
      </c>
      <c r="R43" s="70">
        <v>2</v>
      </c>
      <c r="S43" s="70" t="s">
        <v>198</v>
      </c>
      <c r="T43" s="70">
        <v>2</v>
      </c>
      <c r="U43" s="70" t="s">
        <v>198</v>
      </c>
      <c r="V43" s="130">
        <f t="shared" si="0"/>
        <v>3</v>
      </c>
      <c r="W43" s="28">
        <v>2</v>
      </c>
      <c r="X43" s="21">
        <v>0.45833333333333298</v>
      </c>
      <c r="Y43" s="70">
        <v>2</v>
      </c>
      <c r="Z43" s="70" t="s">
        <v>206</v>
      </c>
      <c r="AA43" s="70">
        <v>2</v>
      </c>
      <c r="AB43" s="70" t="s">
        <v>206</v>
      </c>
      <c r="AC43" s="130">
        <f t="shared" si="1"/>
        <v>4</v>
      </c>
    </row>
    <row r="44" spans="1:38" ht="15.75" customHeight="1">
      <c r="A44" s="40"/>
      <c r="B44" s="40"/>
      <c r="C44" s="40"/>
      <c r="D44" s="40"/>
      <c r="E44" s="40"/>
      <c r="F44" s="40"/>
      <c r="G44" s="40"/>
      <c r="H44" s="40"/>
      <c r="I44" s="40"/>
      <c r="N44" s="1">
        <v>690</v>
      </c>
      <c r="P44" s="25">
        <v>1</v>
      </c>
      <c r="Q44" s="27">
        <v>0.47916666666666702</v>
      </c>
      <c r="R44" s="70">
        <v>1</v>
      </c>
      <c r="S44" s="70" t="s">
        <v>198</v>
      </c>
      <c r="T44" s="70">
        <v>1</v>
      </c>
      <c r="U44" s="70" t="s">
        <v>198</v>
      </c>
      <c r="V44" s="130">
        <f t="shared" si="0"/>
        <v>3</v>
      </c>
      <c r="W44" s="28">
        <v>2</v>
      </c>
      <c r="X44" s="21">
        <v>0.47916666666666702</v>
      </c>
      <c r="Y44" s="70">
        <v>2</v>
      </c>
      <c r="Z44" s="70" t="s">
        <v>206</v>
      </c>
      <c r="AA44" s="70">
        <v>2</v>
      </c>
      <c r="AB44" s="70" t="s">
        <v>206</v>
      </c>
      <c r="AC44" s="130">
        <f t="shared" si="1"/>
        <v>4</v>
      </c>
    </row>
    <row r="45" spans="1:38" ht="15.75" customHeight="1">
      <c r="A45" s="40"/>
      <c r="B45" s="40"/>
      <c r="C45" s="40"/>
      <c r="D45" s="40"/>
      <c r="E45" s="40"/>
      <c r="F45" s="40"/>
      <c r="G45" s="40"/>
      <c r="H45" s="40"/>
      <c r="I45" s="40"/>
      <c r="N45" s="1">
        <v>720</v>
      </c>
      <c r="P45" s="25">
        <v>1</v>
      </c>
      <c r="Q45" s="27">
        <v>0.5</v>
      </c>
      <c r="R45" s="70">
        <v>2</v>
      </c>
      <c r="S45" s="70" t="s">
        <v>198</v>
      </c>
      <c r="T45" s="70">
        <v>2</v>
      </c>
      <c r="U45" s="70" t="s">
        <v>198</v>
      </c>
      <c r="V45" s="130">
        <f t="shared" si="0"/>
        <v>3</v>
      </c>
      <c r="W45" s="28">
        <v>2</v>
      </c>
      <c r="X45" s="21">
        <v>0.5</v>
      </c>
      <c r="Y45" s="70">
        <v>2</v>
      </c>
      <c r="Z45" s="70" t="s">
        <v>206</v>
      </c>
      <c r="AA45" s="70">
        <v>2</v>
      </c>
      <c r="AB45" s="70" t="s">
        <v>206</v>
      </c>
      <c r="AC45" s="130">
        <f t="shared" si="1"/>
        <v>4</v>
      </c>
    </row>
    <row r="46" spans="1:38" ht="15.75" customHeight="1">
      <c r="A46" s="40"/>
      <c r="B46" s="40"/>
      <c r="C46" s="40"/>
      <c r="D46" s="40"/>
      <c r="E46" s="40"/>
      <c r="F46" s="40"/>
      <c r="G46" s="40"/>
      <c r="H46" s="40"/>
      <c r="I46" s="40"/>
      <c r="N46" s="1">
        <v>750</v>
      </c>
      <c r="P46" s="25">
        <v>1</v>
      </c>
      <c r="Q46" s="27">
        <v>0.52083333333333337</v>
      </c>
      <c r="R46" s="70">
        <v>1</v>
      </c>
      <c r="S46" s="70" t="s">
        <v>198</v>
      </c>
      <c r="T46" s="70">
        <v>1</v>
      </c>
      <c r="U46" s="70" t="s">
        <v>198</v>
      </c>
      <c r="V46" s="130">
        <f t="shared" si="0"/>
        <v>3</v>
      </c>
      <c r="W46" s="28">
        <v>2</v>
      </c>
      <c r="X46" s="21">
        <v>0.52083333333333337</v>
      </c>
      <c r="Y46" s="70">
        <v>2</v>
      </c>
      <c r="Z46" s="70" t="s">
        <v>206</v>
      </c>
      <c r="AA46" s="70">
        <v>2</v>
      </c>
      <c r="AB46" s="70" t="s">
        <v>206</v>
      </c>
      <c r="AC46" s="130">
        <f t="shared" si="1"/>
        <v>3</v>
      </c>
    </row>
    <row r="47" spans="1:38" ht="15.75" customHeight="1">
      <c r="A47" s="40"/>
      <c r="B47" s="40"/>
      <c r="C47" s="40"/>
      <c r="D47" s="40"/>
      <c r="E47" s="40"/>
      <c r="F47" s="40"/>
      <c r="G47" s="40"/>
      <c r="H47" s="40"/>
      <c r="I47" s="40"/>
      <c r="N47" s="1">
        <v>780</v>
      </c>
      <c r="P47" s="25">
        <v>1</v>
      </c>
      <c r="Q47" s="27">
        <v>0.54166666666666663</v>
      </c>
      <c r="R47" s="70">
        <v>2</v>
      </c>
      <c r="S47" s="70" t="s">
        <v>198</v>
      </c>
      <c r="T47" s="70">
        <v>2</v>
      </c>
      <c r="U47" s="70" t="s">
        <v>198</v>
      </c>
      <c r="V47" s="130">
        <f t="shared" si="0"/>
        <v>3</v>
      </c>
      <c r="W47" s="28">
        <v>2</v>
      </c>
      <c r="X47" s="21">
        <v>0.54166666666666663</v>
      </c>
      <c r="Y47" s="70">
        <v>1</v>
      </c>
      <c r="Z47" s="70" t="s">
        <v>206</v>
      </c>
      <c r="AA47" s="70">
        <v>1</v>
      </c>
      <c r="AB47" s="70" t="s">
        <v>206</v>
      </c>
      <c r="AC47" s="130">
        <f t="shared" si="1"/>
        <v>3</v>
      </c>
    </row>
    <row r="48" spans="1:38" ht="15.75" customHeight="1">
      <c r="A48" s="40"/>
      <c r="B48" s="40"/>
      <c r="C48" s="40"/>
      <c r="D48" s="40"/>
      <c r="E48" s="40"/>
      <c r="F48" s="40"/>
      <c r="G48" s="40"/>
      <c r="H48" s="40"/>
      <c r="I48" s="40"/>
      <c r="N48" s="1">
        <v>810</v>
      </c>
      <c r="P48" s="25">
        <v>1</v>
      </c>
      <c r="Q48" s="27">
        <v>0.5625</v>
      </c>
      <c r="R48" s="70">
        <v>1</v>
      </c>
      <c r="S48" s="70" t="s">
        <v>198</v>
      </c>
      <c r="T48" s="70">
        <v>1</v>
      </c>
      <c r="U48" s="70" t="s">
        <v>198</v>
      </c>
      <c r="V48" s="130">
        <f t="shared" si="0"/>
        <v>3</v>
      </c>
      <c r="W48" s="28">
        <v>2</v>
      </c>
      <c r="X48" s="21">
        <v>0.5625</v>
      </c>
      <c r="Y48" s="70">
        <v>2</v>
      </c>
      <c r="Z48" s="70" t="s">
        <v>206</v>
      </c>
      <c r="AA48" s="70">
        <v>2</v>
      </c>
      <c r="AB48" s="70" t="s">
        <v>206</v>
      </c>
      <c r="AC48" s="130">
        <f t="shared" si="1"/>
        <v>4</v>
      </c>
    </row>
    <row r="49" spans="1:34" ht="15.75" customHeight="1">
      <c r="A49" s="40"/>
      <c r="B49" s="40"/>
      <c r="C49" s="40"/>
      <c r="D49" s="40"/>
      <c r="E49" s="40"/>
      <c r="F49" s="40"/>
      <c r="G49" s="40"/>
      <c r="H49" s="40"/>
      <c r="I49" s="40"/>
      <c r="N49" s="1">
        <v>840</v>
      </c>
      <c r="P49" s="25">
        <v>1</v>
      </c>
      <c r="Q49" s="27">
        <v>0.58333333333333337</v>
      </c>
      <c r="R49" s="70">
        <v>2</v>
      </c>
      <c r="S49" s="70" t="s">
        <v>198</v>
      </c>
      <c r="T49" s="70">
        <v>2</v>
      </c>
      <c r="U49" s="70" t="s">
        <v>198</v>
      </c>
      <c r="V49" s="130">
        <f t="shared" si="0"/>
        <v>3</v>
      </c>
      <c r="W49" s="28">
        <v>2</v>
      </c>
      <c r="X49" s="21">
        <v>0.58333333333333337</v>
      </c>
      <c r="Y49" s="70">
        <v>2</v>
      </c>
      <c r="Z49" s="70" t="s">
        <v>206</v>
      </c>
      <c r="AA49" s="70">
        <v>2</v>
      </c>
      <c r="AB49" s="70" t="s">
        <v>206</v>
      </c>
      <c r="AC49" s="130">
        <f t="shared" si="1"/>
        <v>4</v>
      </c>
      <c r="AH49" s="1"/>
    </row>
    <row r="50" spans="1:34" ht="15.75" customHeight="1">
      <c r="A50" s="40"/>
      <c r="B50" s="40"/>
      <c r="C50" s="40"/>
      <c r="D50" s="40"/>
      <c r="E50" s="40"/>
      <c r="F50" s="40"/>
      <c r="G50" s="40"/>
      <c r="H50" s="40"/>
      <c r="I50" s="40"/>
      <c r="N50" s="1">
        <v>870</v>
      </c>
      <c r="P50" s="25">
        <v>1</v>
      </c>
      <c r="Q50" s="27">
        <v>0.60416666666666663</v>
      </c>
      <c r="R50" s="70">
        <v>1</v>
      </c>
      <c r="S50" s="70" t="s">
        <v>198</v>
      </c>
      <c r="T50" s="70">
        <v>1</v>
      </c>
      <c r="U50" s="70" t="s">
        <v>198</v>
      </c>
      <c r="V50" s="130">
        <f t="shared" si="0"/>
        <v>3</v>
      </c>
      <c r="W50" s="28">
        <v>2</v>
      </c>
      <c r="X50" s="21">
        <v>0.60416666666666663</v>
      </c>
      <c r="Y50" s="70">
        <v>2</v>
      </c>
      <c r="Z50" s="70" t="s">
        <v>206</v>
      </c>
      <c r="AA50" s="70">
        <v>2</v>
      </c>
      <c r="AB50" s="70" t="s">
        <v>206</v>
      </c>
      <c r="AC50" s="130">
        <f t="shared" si="1"/>
        <v>4</v>
      </c>
      <c r="AH50" s="1"/>
    </row>
    <row r="51" spans="1:34" ht="15.75" customHeight="1">
      <c r="A51" s="40"/>
      <c r="B51" s="40"/>
      <c r="C51" s="40"/>
      <c r="D51" s="40"/>
      <c r="E51" s="40"/>
      <c r="F51" s="40"/>
      <c r="G51" s="40"/>
      <c r="H51" s="40"/>
      <c r="I51" s="40"/>
      <c r="N51" s="1">
        <v>900</v>
      </c>
      <c r="P51" s="25">
        <v>1</v>
      </c>
      <c r="Q51" s="27">
        <v>0.625</v>
      </c>
      <c r="R51" s="70">
        <v>2</v>
      </c>
      <c r="S51" s="70" t="s">
        <v>198</v>
      </c>
      <c r="T51" s="70">
        <v>2</v>
      </c>
      <c r="U51" s="70" t="s">
        <v>198</v>
      </c>
      <c r="V51" s="130">
        <f t="shared" si="0"/>
        <v>3</v>
      </c>
      <c r="W51" s="28">
        <v>2</v>
      </c>
      <c r="X51" s="21">
        <v>0.625</v>
      </c>
      <c r="Y51" s="70">
        <v>2</v>
      </c>
      <c r="Z51" s="70" t="s">
        <v>206</v>
      </c>
      <c r="AA51" s="70">
        <v>2</v>
      </c>
      <c r="AB51" s="70" t="s">
        <v>206</v>
      </c>
      <c r="AC51" s="130">
        <f t="shared" si="1"/>
        <v>3</v>
      </c>
      <c r="AH51" s="1"/>
    </row>
    <row r="52" spans="1:34" ht="15.75" customHeight="1">
      <c r="A52" s="40"/>
      <c r="B52" s="40"/>
      <c r="C52" s="40"/>
      <c r="D52" s="40"/>
      <c r="E52" s="40"/>
      <c r="F52" s="40"/>
      <c r="G52" s="40"/>
      <c r="H52" s="40"/>
      <c r="I52" s="40"/>
      <c r="N52" s="1">
        <v>930</v>
      </c>
      <c r="P52" s="25">
        <v>1</v>
      </c>
      <c r="Q52" s="27">
        <v>0.64583333333333337</v>
      </c>
      <c r="R52" s="70">
        <v>1</v>
      </c>
      <c r="S52" s="70" t="s">
        <v>198</v>
      </c>
      <c r="T52" s="70">
        <v>1</v>
      </c>
      <c r="U52" s="70" t="s">
        <v>198</v>
      </c>
      <c r="V52" s="130">
        <f t="shared" si="0"/>
        <v>3</v>
      </c>
      <c r="W52" s="28">
        <v>2</v>
      </c>
      <c r="X52" s="21">
        <v>0.64583333333333337</v>
      </c>
      <c r="Y52" s="70">
        <v>1</v>
      </c>
      <c r="Z52" s="70" t="s">
        <v>206</v>
      </c>
      <c r="AA52" s="70">
        <v>1</v>
      </c>
      <c r="AB52" s="70" t="s">
        <v>206</v>
      </c>
      <c r="AC52" s="130">
        <f t="shared" si="1"/>
        <v>3</v>
      </c>
      <c r="AH52" s="1"/>
    </row>
    <row r="53" spans="1:34" ht="15.75" customHeight="1">
      <c r="A53" s="40"/>
      <c r="B53" s="40"/>
      <c r="C53" s="40"/>
      <c r="D53" s="40"/>
      <c r="E53" s="40"/>
      <c r="F53" s="40"/>
      <c r="G53" s="40"/>
      <c r="H53" s="40"/>
      <c r="I53" s="40"/>
      <c r="N53" s="1">
        <v>960</v>
      </c>
      <c r="P53" s="25">
        <v>1</v>
      </c>
      <c r="Q53" s="27">
        <v>0.66666666666666663</v>
      </c>
      <c r="R53" s="70">
        <v>2</v>
      </c>
      <c r="S53" s="70" t="s">
        <v>203</v>
      </c>
      <c r="T53" s="70">
        <v>2</v>
      </c>
      <c r="U53" s="70" t="s">
        <v>203</v>
      </c>
      <c r="V53" s="130">
        <f t="shared" si="0"/>
        <v>4</v>
      </c>
      <c r="W53" s="28">
        <v>2</v>
      </c>
      <c r="X53" s="21">
        <v>0.66666666666666663</v>
      </c>
      <c r="Y53" s="70">
        <v>2</v>
      </c>
      <c r="Z53" s="70" t="s">
        <v>206</v>
      </c>
      <c r="AA53" s="70">
        <v>2</v>
      </c>
      <c r="AB53" s="70" t="s">
        <v>206</v>
      </c>
      <c r="AC53" s="130">
        <f t="shared" si="1"/>
        <v>4</v>
      </c>
      <c r="AH53" s="1"/>
    </row>
    <row r="54" spans="1:34" ht="15.75" customHeight="1">
      <c r="A54" s="40"/>
      <c r="B54" s="40"/>
      <c r="C54" s="40"/>
      <c r="D54" s="40"/>
      <c r="E54" s="40"/>
      <c r="F54" s="40"/>
      <c r="G54" s="40"/>
      <c r="H54" s="40"/>
      <c r="I54" s="40"/>
      <c r="N54" s="1">
        <v>990</v>
      </c>
      <c r="P54" s="25">
        <v>1</v>
      </c>
      <c r="Q54" s="27">
        <v>0.6875</v>
      </c>
      <c r="R54" s="70">
        <v>2</v>
      </c>
      <c r="S54" s="70" t="s">
        <v>203</v>
      </c>
      <c r="T54" s="70">
        <v>2</v>
      </c>
      <c r="U54" s="70" t="s">
        <v>203</v>
      </c>
      <c r="V54" s="130">
        <f t="shared" si="0"/>
        <v>5</v>
      </c>
      <c r="W54" s="28">
        <v>2</v>
      </c>
      <c r="X54" s="21">
        <v>0.6875</v>
      </c>
      <c r="Y54" s="70">
        <v>2</v>
      </c>
      <c r="Z54" s="70" t="s">
        <v>206</v>
      </c>
      <c r="AA54" s="70">
        <v>2</v>
      </c>
      <c r="AB54" s="70" t="s">
        <v>206</v>
      </c>
      <c r="AC54" s="130">
        <f t="shared" si="1"/>
        <v>4</v>
      </c>
      <c r="AH54" s="1"/>
    </row>
    <row r="55" spans="1:34" ht="15.75" customHeight="1">
      <c r="A55" s="40"/>
      <c r="B55" s="40"/>
      <c r="C55" s="40"/>
      <c r="D55" s="40"/>
      <c r="E55" s="40"/>
      <c r="F55" s="40"/>
      <c r="G55" s="40"/>
      <c r="H55" s="40"/>
      <c r="I55" s="40"/>
      <c r="N55" s="1">
        <v>1020</v>
      </c>
      <c r="P55" s="25">
        <v>1</v>
      </c>
      <c r="Q55" s="27">
        <v>0.70833333333333337</v>
      </c>
      <c r="R55" s="70">
        <v>3</v>
      </c>
      <c r="S55" s="70" t="s">
        <v>203</v>
      </c>
      <c r="T55" s="70">
        <v>3</v>
      </c>
      <c r="U55" s="70" t="s">
        <v>203</v>
      </c>
      <c r="V55" s="130">
        <f t="shared" si="0"/>
        <v>5</v>
      </c>
      <c r="W55" s="28">
        <v>2</v>
      </c>
      <c r="X55" s="21">
        <v>0.70833333333333337</v>
      </c>
      <c r="Y55" s="70">
        <v>2</v>
      </c>
      <c r="Z55" s="70" t="s">
        <v>206</v>
      </c>
      <c r="AA55" s="70">
        <v>2</v>
      </c>
      <c r="AB55" s="70" t="s">
        <v>206</v>
      </c>
      <c r="AC55" s="130">
        <f t="shared" si="1"/>
        <v>4</v>
      </c>
      <c r="AH55" s="1"/>
    </row>
    <row r="56" spans="1:34" ht="15.75" customHeight="1">
      <c r="A56" s="40"/>
      <c r="B56" s="40"/>
      <c r="C56" s="40"/>
      <c r="D56" s="40"/>
      <c r="E56" s="40"/>
      <c r="F56" s="40"/>
      <c r="G56" s="40"/>
      <c r="H56" s="40"/>
      <c r="I56" s="40"/>
      <c r="N56" s="1">
        <v>1050</v>
      </c>
      <c r="P56" s="25">
        <v>1</v>
      </c>
      <c r="Q56" s="27">
        <v>0.72916666666666663</v>
      </c>
      <c r="R56" s="70">
        <v>2</v>
      </c>
      <c r="S56" s="70" t="s">
        <v>203</v>
      </c>
      <c r="T56" s="70">
        <v>2</v>
      </c>
      <c r="U56" s="70" t="s">
        <v>203</v>
      </c>
      <c r="V56" s="130">
        <f t="shared" si="0"/>
        <v>5</v>
      </c>
      <c r="W56" s="28">
        <v>2</v>
      </c>
      <c r="X56" s="21">
        <v>0.72916666666666663</v>
      </c>
      <c r="Y56" s="70">
        <v>2</v>
      </c>
      <c r="Z56" s="70" t="s">
        <v>206</v>
      </c>
      <c r="AA56" s="70">
        <v>2</v>
      </c>
      <c r="AB56" s="70" t="s">
        <v>206</v>
      </c>
      <c r="AC56" s="130">
        <f t="shared" si="1"/>
        <v>3</v>
      </c>
      <c r="AH56" s="1"/>
    </row>
    <row r="57" spans="1:34" ht="15.75" customHeight="1">
      <c r="A57" s="40"/>
      <c r="B57" s="40"/>
      <c r="C57" s="40"/>
      <c r="D57" s="40"/>
      <c r="E57" s="40"/>
      <c r="F57" s="40"/>
      <c r="G57" s="40"/>
      <c r="H57" s="40"/>
      <c r="I57" s="40"/>
      <c r="N57" s="1">
        <v>1080</v>
      </c>
      <c r="P57" s="25">
        <v>1</v>
      </c>
      <c r="Q57" s="27">
        <v>0.75</v>
      </c>
      <c r="R57" s="70">
        <v>3</v>
      </c>
      <c r="S57" s="70" t="s">
        <v>203</v>
      </c>
      <c r="T57" s="70">
        <v>3</v>
      </c>
      <c r="U57" s="70" t="s">
        <v>203</v>
      </c>
      <c r="V57" s="130">
        <f t="shared" si="0"/>
        <v>5</v>
      </c>
      <c r="W57" s="28">
        <v>2</v>
      </c>
      <c r="X57" s="21">
        <v>0.75</v>
      </c>
      <c r="Y57" s="70">
        <v>1</v>
      </c>
      <c r="Z57" s="70" t="s">
        <v>206</v>
      </c>
      <c r="AA57" s="70">
        <v>1</v>
      </c>
      <c r="AB57" s="70" t="s">
        <v>206</v>
      </c>
      <c r="AC57" s="130">
        <f t="shared" si="1"/>
        <v>3</v>
      </c>
      <c r="AH57" s="1"/>
    </row>
    <row r="58" spans="1:34" ht="15.75" customHeight="1">
      <c r="A58" s="40"/>
      <c r="B58" s="40"/>
      <c r="C58" s="40"/>
      <c r="D58" s="40"/>
      <c r="E58" s="40"/>
      <c r="F58" s="40"/>
      <c r="G58" s="40"/>
      <c r="H58" s="40"/>
      <c r="I58" s="40"/>
      <c r="N58" s="1">
        <v>1110</v>
      </c>
      <c r="P58" s="25">
        <v>1</v>
      </c>
      <c r="Q58" s="27">
        <v>0.77083333333333337</v>
      </c>
      <c r="R58" s="70">
        <v>2</v>
      </c>
      <c r="S58" s="70" t="s">
        <v>203</v>
      </c>
      <c r="T58" s="70">
        <v>2</v>
      </c>
      <c r="U58" s="70" t="s">
        <v>203</v>
      </c>
      <c r="V58" s="130">
        <f t="shared" si="0"/>
        <v>3</v>
      </c>
      <c r="W58" s="28">
        <v>2</v>
      </c>
      <c r="X58" s="21">
        <v>0.77083333333333337</v>
      </c>
      <c r="Y58" s="70">
        <v>2</v>
      </c>
      <c r="Z58" s="70" t="s">
        <v>206</v>
      </c>
      <c r="AA58" s="70">
        <v>2</v>
      </c>
      <c r="AB58" s="70" t="s">
        <v>206</v>
      </c>
      <c r="AC58" s="130">
        <f t="shared" si="1"/>
        <v>4</v>
      </c>
      <c r="AH58" s="1"/>
    </row>
    <row r="59" spans="1:34" ht="15.75" customHeight="1">
      <c r="A59" s="40"/>
      <c r="B59" s="40"/>
      <c r="C59" s="40"/>
      <c r="D59" s="40"/>
      <c r="E59" s="40"/>
      <c r="F59" s="40"/>
      <c r="G59" s="40"/>
      <c r="H59" s="40"/>
      <c r="I59" s="40"/>
      <c r="N59" s="1">
        <v>1140</v>
      </c>
      <c r="P59" s="25">
        <v>1</v>
      </c>
      <c r="Q59" s="27">
        <v>0.79166666666666663</v>
      </c>
      <c r="R59" s="70">
        <v>1</v>
      </c>
      <c r="S59" s="70" t="s">
        <v>198</v>
      </c>
      <c r="T59" s="70">
        <v>1</v>
      </c>
      <c r="U59" s="70" t="s">
        <v>198</v>
      </c>
      <c r="V59" s="130">
        <f t="shared" si="0"/>
        <v>3</v>
      </c>
      <c r="W59" s="28">
        <v>2</v>
      </c>
      <c r="X59" s="21">
        <v>0.79166666666666663</v>
      </c>
      <c r="Y59" s="70">
        <v>2</v>
      </c>
      <c r="Z59" s="70" t="s">
        <v>206</v>
      </c>
      <c r="AA59" s="70">
        <v>2</v>
      </c>
      <c r="AB59" s="70" t="s">
        <v>206</v>
      </c>
      <c r="AC59" s="130">
        <f t="shared" si="1"/>
        <v>4</v>
      </c>
      <c r="AH59" s="1"/>
    </row>
    <row r="60" spans="1:34" ht="15.75" customHeight="1">
      <c r="A60" s="40"/>
      <c r="B60" s="40"/>
      <c r="C60" s="40"/>
      <c r="D60" s="40"/>
      <c r="E60" s="41"/>
      <c r="F60" s="41"/>
      <c r="G60" s="41"/>
      <c r="H60" s="41"/>
      <c r="I60" s="41"/>
      <c r="N60" s="1">
        <v>1170</v>
      </c>
      <c r="P60" s="25">
        <v>1</v>
      </c>
      <c r="Q60" s="27">
        <v>0.8125</v>
      </c>
      <c r="R60" s="70">
        <v>2</v>
      </c>
      <c r="S60" s="70" t="s">
        <v>198</v>
      </c>
      <c r="T60" s="70">
        <v>2</v>
      </c>
      <c r="U60" s="70" t="s">
        <v>198</v>
      </c>
      <c r="V60" s="130">
        <f t="shared" si="0"/>
        <v>3</v>
      </c>
      <c r="W60" s="28">
        <v>2</v>
      </c>
      <c r="X60" s="21">
        <v>0.8125</v>
      </c>
      <c r="Y60" s="70">
        <v>2</v>
      </c>
      <c r="Z60" s="70" t="s">
        <v>206</v>
      </c>
      <c r="AA60" s="70">
        <v>2</v>
      </c>
      <c r="AB60" s="70" t="s">
        <v>206</v>
      </c>
      <c r="AC60" s="130">
        <f t="shared" si="1"/>
        <v>3</v>
      </c>
      <c r="AH60" s="1"/>
    </row>
    <row r="61" spans="1:34" ht="15.75" customHeight="1">
      <c r="A61" s="40"/>
      <c r="B61" s="40"/>
      <c r="C61" s="40"/>
      <c r="D61" s="40"/>
      <c r="E61" s="40"/>
      <c r="F61" s="40"/>
      <c r="G61" s="40"/>
      <c r="H61" s="40"/>
      <c r="I61" s="40"/>
      <c r="N61" s="1">
        <v>1200</v>
      </c>
      <c r="P61" s="25">
        <v>1</v>
      </c>
      <c r="Q61" s="27">
        <v>0.83333333333333337</v>
      </c>
      <c r="R61" s="70">
        <v>1</v>
      </c>
      <c r="S61" s="70" t="s">
        <v>195</v>
      </c>
      <c r="T61" s="70">
        <v>1</v>
      </c>
      <c r="U61" s="70" t="s">
        <v>195</v>
      </c>
      <c r="V61" s="130">
        <f t="shared" si="0"/>
        <v>2</v>
      </c>
      <c r="W61" s="28">
        <v>2</v>
      </c>
      <c r="X61" s="21">
        <v>0.83333333333333337</v>
      </c>
      <c r="Y61" s="70">
        <v>1</v>
      </c>
      <c r="Z61" s="70" t="s">
        <v>195</v>
      </c>
      <c r="AA61" s="70">
        <v>1</v>
      </c>
      <c r="AB61" s="70" t="s">
        <v>195</v>
      </c>
      <c r="AC61" s="130">
        <f t="shared" si="1"/>
        <v>2</v>
      </c>
      <c r="AH61" s="1"/>
    </row>
    <row r="62" spans="1:34" ht="15.75" customHeight="1">
      <c r="A62" s="40"/>
      <c r="B62" s="40"/>
      <c r="C62" s="40"/>
      <c r="D62" s="42"/>
      <c r="E62" s="42"/>
      <c r="F62" s="42"/>
      <c r="G62" s="42"/>
      <c r="H62" s="42"/>
      <c r="I62" s="42"/>
      <c r="N62" s="1">
        <v>1230</v>
      </c>
      <c r="P62" s="25">
        <v>1</v>
      </c>
      <c r="Q62" s="27">
        <v>0.85416666666666663</v>
      </c>
      <c r="R62" s="70">
        <v>1</v>
      </c>
      <c r="S62" s="70" t="s">
        <v>195</v>
      </c>
      <c r="T62" s="70">
        <v>1</v>
      </c>
      <c r="U62" s="70" t="s">
        <v>195</v>
      </c>
      <c r="V62" s="130">
        <f t="shared" si="0"/>
        <v>2</v>
      </c>
      <c r="W62" s="28">
        <v>2</v>
      </c>
      <c r="X62" s="21">
        <v>0.85416666666666663</v>
      </c>
      <c r="Y62" s="70">
        <v>1</v>
      </c>
      <c r="Z62" s="70" t="s">
        <v>195</v>
      </c>
      <c r="AA62" s="70">
        <v>1</v>
      </c>
      <c r="AB62" s="70" t="s">
        <v>195</v>
      </c>
      <c r="AC62" s="130">
        <f t="shared" si="1"/>
        <v>2</v>
      </c>
      <c r="AH62" s="1"/>
    </row>
    <row r="63" spans="1:34" ht="15.75" customHeight="1">
      <c r="A63" s="40"/>
      <c r="B63" s="40"/>
      <c r="C63" s="40"/>
      <c r="D63" s="41"/>
      <c r="E63" s="41"/>
      <c r="F63" s="41"/>
      <c r="G63" s="41"/>
      <c r="H63" s="41"/>
      <c r="I63" s="41"/>
      <c r="N63" s="1">
        <v>1260</v>
      </c>
      <c r="P63" s="25">
        <v>1</v>
      </c>
      <c r="Q63" s="27">
        <v>0.875</v>
      </c>
      <c r="R63" s="70">
        <v>1</v>
      </c>
      <c r="S63" s="70" t="s">
        <v>195</v>
      </c>
      <c r="T63" s="70">
        <v>1</v>
      </c>
      <c r="U63" s="70" t="s">
        <v>195</v>
      </c>
      <c r="V63" s="130">
        <f t="shared" si="0"/>
        <v>2</v>
      </c>
      <c r="W63" s="28">
        <v>2</v>
      </c>
      <c r="X63" s="21">
        <v>0.875</v>
      </c>
      <c r="Y63" s="70">
        <v>1</v>
      </c>
      <c r="Z63" s="70" t="s">
        <v>195</v>
      </c>
      <c r="AA63" s="70">
        <v>1</v>
      </c>
      <c r="AB63" s="70" t="s">
        <v>195</v>
      </c>
      <c r="AC63" s="130">
        <f t="shared" si="1"/>
        <v>2</v>
      </c>
      <c r="AH63" s="1"/>
    </row>
    <row r="64" spans="1:34" ht="15.75" customHeight="1">
      <c r="A64" s="40"/>
      <c r="B64" s="40"/>
      <c r="C64" s="40"/>
      <c r="D64" s="41"/>
      <c r="E64" s="41"/>
      <c r="F64" s="41"/>
      <c r="G64" s="41"/>
      <c r="H64" s="41"/>
      <c r="I64" s="41"/>
      <c r="N64" s="1">
        <v>1290</v>
      </c>
      <c r="P64" s="25">
        <v>1</v>
      </c>
      <c r="Q64" s="27">
        <v>0.89583333333333304</v>
      </c>
      <c r="R64" s="70">
        <v>1</v>
      </c>
      <c r="S64" s="70" t="s">
        <v>195</v>
      </c>
      <c r="T64" s="70">
        <v>1</v>
      </c>
      <c r="U64" s="70" t="s">
        <v>195</v>
      </c>
      <c r="V64" s="130">
        <f t="shared" si="0"/>
        <v>2</v>
      </c>
      <c r="W64" s="28">
        <v>2</v>
      </c>
      <c r="X64" s="21">
        <v>0.89583333333333304</v>
      </c>
      <c r="Y64" s="70">
        <v>1</v>
      </c>
      <c r="Z64" s="70" t="s">
        <v>195</v>
      </c>
      <c r="AA64" s="70">
        <v>1</v>
      </c>
      <c r="AB64" s="70" t="s">
        <v>195</v>
      </c>
      <c r="AC64" s="130">
        <f t="shared" si="1"/>
        <v>2</v>
      </c>
      <c r="AH64" s="1"/>
    </row>
    <row r="65" spans="1:34" ht="15.75" customHeight="1">
      <c r="A65" s="40"/>
      <c r="B65" s="40"/>
      <c r="C65" s="40"/>
      <c r="D65" s="40"/>
      <c r="E65" s="40"/>
      <c r="F65" s="40"/>
      <c r="G65" s="40"/>
      <c r="H65" s="40"/>
      <c r="I65" s="40"/>
      <c r="N65" s="1">
        <v>1320</v>
      </c>
      <c r="P65" s="25">
        <v>1</v>
      </c>
      <c r="Q65" s="27">
        <v>0.91666666666666663</v>
      </c>
      <c r="R65" s="70">
        <v>1</v>
      </c>
      <c r="S65" s="70" t="s">
        <v>195</v>
      </c>
      <c r="T65" s="70">
        <v>1</v>
      </c>
      <c r="U65" s="70" t="s">
        <v>195</v>
      </c>
      <c r="V65" s="130">
        <f t="shared" si="0"/>
        <v>2</v>
      </c>
      <c r="W65" s="28">
        <v>2</v>
      </c>
      <c r="X65" s="21">
        <v>0.91666666666666663</v>
      </c>
      <c r="Y65" s="70">
        <v>1</v>
      </c>
      <c r="Z65" s="70" t="s">
        <v>195</v>
      </c>
      <c r="AA65" s="70">
        <v>1</v>
      </c>
      <c r="AB65" s="70" t="s">
        <v>195</v>
      </c>
      <c r="AC65" s="130">
        <f t="shared" si="1"/>
        <v>2</v>
      </c>
      <c r="AH65" s="1"/>
    </row>
    <row r="66" spans="1:34" ht="15.75" customHeight="1">
      <c r="A66" s="40"/>
      <c r="B66" s="40"/>
      <c r="C66" s="40"/>
      <c r="D66" s="40"/>
      <c r="E66" s="40"/>
      <c r="F66" s="40"/>
      <c r="G66" s="40"/>
      <c r="H66" s="40"/>
      <c r="I66" s="40"/>
      <c r="N66" s="1">
        <v>1350</v>
      </c>
      <c r="P66" s="25">
        <v>1</v>
      </c>
      <c r="Q66" s="27">
        <v>0.9375</v>
      </c>
      <c r="R66" s="70">
        <v>1</v>
      </c>
      <c r="S66" s="70" t="s">
        <v>195</v>
      </c>
      <c r="T66" s="70">
        <v>1</v>
      </c>
      <c r="U66" s="70" t="s">
        <v>195</v>
      </c>
      <c r="V66" s="130">
        <f t="shared" si="0"/>
        <v>1</v>
      </c>
      <c r="W66" s="28">
        <v>2</v>
      </c>
      <c r="X66" s="21">
        <v>0.9375</v>
      </c>
      <c r="Y66" s="70">
        <v>1</v>
      </c>
      <c r="Z66" s="70" t="s">
        <v>195</v>
      </c>
      <c r="AA66" s="70">
        <v>1</v>
      </c>
      <c r="AB66" s="70" t="s">
        <v>195</v>
      </c>
      <c r="AC66" s="130">
        <f t="shared" si="1"/>
        <v>1</v>
      </c>
      <c r="AH66" s="1"/>
    </row>
    <row r="67" spans="1:34" ht="15.75" customHeight="1">
      <c r="A67" s="40"/>
      <c r="B67" s="40"/>
      <c r="C67" s="40"/>
      <c r="D67" s="40"/>
      <c r="E67" s="40"/>
      <c r="F67" s="40"/>
      <c r="G67" s="40"/>
      <c r="H67" s="40"/>
      <c r="I67" s="40"/>
      <c r="N67" s="1">
        <v>1380</v>
      </c>
      <c r="P67" s="25">
        <v>1</v>
      </c>
      <c r="Q67" s="27">
        <v>0.95833333333333337</v>
      </c>
      <c r="R67" s="70">
        <v>0</v>
      </c>
      <c r="S67" s="70" t="s">
        <v>194</v>
      </c>
      <c r="T67" s="70">
        <v>0</v>
      </c>
      <c r="U67" s="70" t="s">
        <v>194</v>
      </c>
      <c r="V67" s="130">
        <f t="shared" si="0"/>
        <v>0</v>
      </c>
      <c r="W67" s="28">
        <v>2</v>
      </c>
      <c r="X67" s="21">
        <v>0.95833333333333337</v>
      </c>
      <c r="Y67" s="70">
        <v>0</v>
      </c>
      <c r="Z67" s="70" t="s">
        <v>194</v>
      </c>
      <c r="AA67" s="70">
        <v>0</v>
      </c>
      <c r="AB67" s="70" t="s">
        <v>194</v>
      </c>
      <c r="AC67" s="130">
        <f t="shared" si="1"/>
        <v>0</v>
      </c>
      <c r="AH67" s="1"/>
    </row>
    <row r="68" spans="1:34" ht="15.75" customHeight="1">
      <c r="A68" s="40"/>
      <c r="B68" s="40"/>
      <c r="C68" s="40"/>
      <c r="D68" s="40"/>
      <c r="E68" s="40"/>
      <c r="F68" s="40"/>
      <c r="G68" s="40"/>
      <c r="H68" s="40"/>
      <c r="I68" s="40"/>
      <c r="N68" s="1">
        <v>1410</v>
      </c>
      <c r="P68" s="25">
        <v>1</v>
      </c>
      <c r="Q68" s="27">
        <v>0.97916666666666663</v>
      </c>
      <c r="R68" s="70">
        <v>0</v>
      </c>
      <c r="S68" s="70" t="s">
        <v>194</v>
      </c>
      <c r="T68" s="70">
        <v>0</v>
      </c>
      <c r="U68" s="70" t="s">
        <v>194</v>
      </c>
      <c r="V68" s="130">
        <f t="shared" si="0"/>
        <v>0</v>
      </c>
      <c r="W68" s="28">
        <v>2</v>
      </c>
      <c r="X68" s="21">
        <v>0.97916666666666663</v>
      </c>
      <c r="Y68" s="70">
        <v>0</v>
      </c>
      <c r="Z68" s="70" t="s">
        <v>194</v>
      </c>
      <c r="AA68" s="70">
        <v>0</v>
      </c>
      <c r="AB68" s="70" t="s">
        <v>194</v>
      </c>
      <c r="AC68" s="130">
        <f t="shared" si="1"/>
        <v>0</v>
      </c>
      <c r="AH68" s="1"/>
    </row>
    <row r="69" spans="1:34" ht="15.75" customHeight="1">
      <c r="A69" s="40"/>
      <c r="B69" s="40"/>
      <c r="C69" s="40"/>
      <c r="D69" s="40"/>
      <c r="E69" s="40"/>
      <c r="F69" s="40"/>
      <c r="G69" s="40"/>
      <c r="H69" s="40"/>
      <c r="I69" s="40"/>
      <c r="N69" s="1">
        <v>0</v>
      </c>
      <c r="P69" s="25">
        <v>1</v>
      </c>
      <c r="Q69" s="27">
        <v>0</v>
      </c>
      <c r="R69" s="70">
        <v>0</v>
      </c>
      <c r="S69" s="70" t="s">
        <v>194</v>
      </c>
      <c r="T69" s="70">
        <v>0</v>
      </c>
      <c r="U69" s="70" t="s">
        <v>194</v>
      </c>
      <c r="V69" s="130">
        <f t="shared" si="0"/>
        <v>0</v>
      </c>
      <c r="W69" s="28">
        <v>2</v>
      </c>
      <c r="X69" s="21">
        <v>0</v>
      </c>
      <c r="Y69" s="70">
        <v>0</v>
      </c>
      <c r="Z69" s="70" t="s">
        <v>194</v>
      </c>
      <c r="AA69" s="70">
        <v>0</v>
      </c>
      <c r="AB69" s="70" t="s">
        <v>194</v>
      </c>
      <c r="AC69" s="130">
        <f t="shared" si="1"/>
        <v>0</v>
      </c>
      <c r="AH69" s="1"/>
    </row>
    <row r="70" spans="1:34" ht="15.75" customHeight="1">
      <c r="D70" s="17"/>
      <c r="E70" s="17"/>
      <c r="F70" s="17"/>
      <c r="G70" s="17"/>
      <c r="H70" s="17"/>
      <c r="I70" s="17"/>
      <c r="N70" s="1">
        <v>30</v>
      </c>
      <c r="P70" s="25">
        <v>1</v>
      </c>
      <c r="Q70" s="27">
        <v>2.0833333333333332E-2</v>
      </c>
      <c r="R70" s="70">
        <v>0</v>
      </c>
      <c r="S70" s="70" t="s">
        <v>194</v>
      </c>
      <c r="T70" s="70">
        <v>0</v>
      </c>
      <c r="U70" s="70" t="s">
        <v>194</v>
      </c>
      <c r="V70" s="130">
        <f t="shared" si="0"/>
        <v>0</v>
      </c>
      <c r="W70" s="28">
        <v>2</v>
      </c>
      <c r="X70" s="21">
        <v>2.0833333333333332E-2</v>
      </c>
      <c r="Y70" s="70">
        <v>0</v>
      </c>
      <c r="Z70" s="70" t="s">
        <v>194</v>
      </c>
      <c r="AA70" s="70">
        <v>0</v>
      </c>
      <c r="AB70" s="70" t="s">
        <v>194</v>
      </c>
      <c r="AC70" s="130">
        <f t="shared" si="1"/>
        <v>0</v>
      </c>
      <c r="AH70" s="1"/>
    </row>
    <row r="71" spans="1:34" ht="15.75" customHeight="1">
      <c r="D71" s="17"/>
      <c r="E71" s="17"/>
      <c r="F71" s="17"/>
      <c r="G71" s="17"/>
      <c r="H71" s="17"/>
      <c r="I71" s="17"/>
      <c r="N71" s="1">
        <v>60</v>
      </c>
      <c r="P71" s="25">
        <v>1</v>
      </c>
      <c r="Q71" s="27">
        <v>4.1666666666666699E-2</v>
      </c>
      <c r="R71" s="70">
        <v>0</v>
      </c>
      <c r="S71" s="70" t="s">
        <v>194</v>
      </c>
      <c r="T71" s="70">
        <v>0</v>
      </c>
      <c r="U71" s="70" t="s">
        <v>194</v>
      </c>
      <c r="V71" s="130">
        <f t="shared" si="0"/>
        <v>0</v>
      </c>
      <c r="W71" s="28">
        <v>2</v>
      </c>
      <c r="X71" s="21">
        <v>4.1666666666666699E-2</v>
      </c>
      <c r="Y71" s="70">
        <v>0</v>
      </c>
      <c r="Z71" s="70" t="s">
        <v>194</v>
      </c>
      <c r="AA71" s="70">
        <v>0</v>
      </c>
      <c r="AB71" s="70" t="s">
        <v>194</v>
      </c>
      <c r="AC71" s="130">
        <f t="shared" si="1"/>
        <v>0</v>
      </c>
      <c r="AH71" s="1"/>
    </row>
    <row r="72" spans="1:34" ht="15.75" customHeight="1">
      <c r="N72" s="1">
        <v>90</v>
      </c>
      <c r="P72" s="25">
        <v>1</v>
      </c>
      <c r="Q72" s="27">
        <v>6.25E-2</v>
      </c>
      <c r="R72" s="70">
        <v>0</v>
      </c>
      <c r="S72" s="70" t="s">
        <v>194</v>
      </c>
      <c r="T72" s="70">
        <v>0</v>
      </c>
      <c r="U72" s="70" t="s">
        <v>194</v>
      </c>
      <c r="V72" s="130">
        <f t="shared" si="0"/>
        <v>0</v>
      </c>
      <c r="W72" s="28">
        <v>2</v>
      </c>
      <c r="X72" s="21">
        <v>6.25E-2</v>
      </c>
      <c r="Y72" s="70">
        <v>0</v>
      </c>
      <c r="Z72" s="70" t="s">
        <v>194</v>
      </c>
      <c r="AA72" s="70">
        <v>0</v>
      </c>
      <c r="AB72" s="70" t="s">
        <v>194</v>
      </c>
      <c r="AC72" s="130">
        <f t="shared" si="1"/>
        <v>0</v>
      </c>
      <c r="AH72" s="1"/>
    </row>
    <row r="73" spans="1:34" ht="15.75" customHeight="1">
      <c r="N73" s="1">
        <v>120</v>
      </c>
      <c r="P73" s="25">
        <v>1</v>
      </c>
      <c r="Q73" s="27">
        <v>8.3333333333333301E-2</v>
      </c>
      <c r="R73" s="70">
        <v>0</v>
      </c>
      <c r="S73" s="70" t="s">
        <v>194</v>
      </c>
      <c r="T73" s="70">
        <v>0</v>
      </c>
      <c r="U73" s="70" t="s">
        <v>194</v>
      </c>
      <c r="V73" s="130">
        <f t="shared" si="0"/>
        <v>0</v>
      </c>
      <c r="W73" s="28">
        <v>2</v>
      </c>
      <c r="X73" s="27">
        <v>8.3333333333333301E-2</v>
      </c>
      <c r="Y73" s="70">
        <v>0</v>
      </c>
      <c r="Z73" s="70" t="s">
        <v>194</v>
      </c>
      <c r="AA73" s="70">
        <v>0</v>
      </c>
      <c r="AB73" s="70" t="s">
        <v>194</v>
      </c>
      <c r="AC73" s="130">
        <f t="shared" si="1"/>
        <v>0</v>
      </c>
      <c r="AH73" s="1"/>
    </row>
    <row r="74" spans="1:34" ht="15.75" customHeight="1">
      <c r="N74" s="1">
        <v>150</v>
      </c>
      <c r="P74" s="25">
        <v>1</v>
      </c>
      <c r="Q74" s="27">
        <v>0.104166666666667</v>
      </c>
      <c r="R74" s="70">
        <v>0</v>
      </c>
      <c r="S74" s="70" t="s">
        <v>194</v>
      </c>
      <c r="T74" s="70">
        <v>0</v>
      </c>
      <c r="U74" s="70" t="s">
        <v>194</v>
      </c>
      <c r="V74" s="130"/>
      <c r="W74" s="28">
        <v>2</v>
      </c>
      <c r="X74" s="27">
        <v>0.104166666666667</v>
      </c>
      <c r="Y74" s="70">
        <v>0</v>
      </c>
      <c r="Z74" s="70" t="s">
        <v>194</v>
      </c>
      <c r="AA74" s="70">
        <v>0</v>
      </c>
      <c r="AB74" s="70" t="s">
        <v>194</v>
      </c>
      <c r="AC74" s="131"/>
      <c r="AH74" s="1"/>
    </row>
    <row r="75" spans="1:34" ht="15.75" customHeight="1">
      <c r="P75" s="200" t="s">
        <v>68</v>
      </c>
      <c r="Q75" s="201"/>
      <c r="R75" s="75">
        <f>SUM(R27:R74)</f>
        <v>60</v>
      </c>
      <c r="S75" s="75"/>
      <c r="T75" s="75">
        <f>SUM(T27:T74)</f>
        <v>60</v>
      </c>
      <c r="U75" s="75"/>
      <c r="V75" s="130"/>
      <c r="W75" s="200" t="s">
        <v>68</v>
      </c>
      <c r="X75" s="201"/>
      <c r="Y75" s="75">
        <f>SUM(Y27:Y74)</f>
        <v>48</v>
      </c>
      <c r="Z75" s="75"/>
      <c r="AA75" s="75">
        <f>SUM(AA27:AA74)</f>
        <v>48</v>
      </c>
      <c r="AB75" s="75"/>
      <c r="AC75" s="131"/>
      <c r="AH75" s="1"/>
    </row>
    <row r="76" spans="1:34" ht="15.75" customHeight="1">
      <c r="P76" s="94"/>
      <c r="Q76" s="94"/>
      <c r="R76" s="94"/>
      <c r="S76" s="94"/>
      <c r="T76" s="94"/>
      <c r="U76" s="94"/>
      <c r="V76" s="130"/>
      <c r="W76" s="94"/>
      <c r="X76" s="94"/>
      <c r="Y76" s="94"/>
      <c r="Z76" s="94"/>
      <c r="AA76" s="94"/>
      <c r="AB76" s="94"/>
      <c r="AC76" s="131"/>
      <c r="AH76" s="1"/>
    </row>
    <row r="77" spans="1:34" ht="15.75" customHeight="1">
      <c r="P77" s="94"/>
      <c r="Q77" s="94"/>
      <c r="R77" s="94"/>
      <c r="S77" s="94"/>
      <c r="T77" s="94"/>
      <c r="U77" s="94"/>
      <c r="V77" s="130"/>
      <c r="W77" s="94"/>
      <c r="X77" s="94"/>
      <c r="Y77" s="94"/>
      <c r="Z77" s="94"/>
      <c r="AA77" s="94"/>
      <c r="AB77" s="94"/>
      <c r="AC77" s="131"/>
      <c r="AH77" s="1"/>
    </row>
    <row r="78" spans="1:34" ht="15.75" customHeight="1">
      <c r="P78" s="29"/>
      <c r="Q78" s="30"/>
      <c r="R78" s="29"/>
      <c r="S78" s="31"/>
      <c r="T78" s="29"/>
      <c r="U78" s="31"/>
      <c r="V78" s="57"/>
      <c r="W78" s="46"/>
      <c r="X78" s="32"/>
      <c r="Y78" s="29"/>
      <c r="Z78" s="31"/>
      <c r="AA78" s="29"/>
      <c r="AB78" s="31"/>
      <c r="AH78" s="1"/>
    </row>
    <row r="79" spans="1:34" ht="15.75" customHeight="1">
      <c r="D79" s="166" t="s">
        <v>19</v>
      </c>
      <c r="E79" s="166"/>
      <c r="F79" s="166"/>
      <c r="G79" s="166"/>
      <c r="H79" s="166"/>
      <c r="I79" s="166"/>
      <c r="P79" s="29"/>
      <c r="Q79" s="30"/>
      <c r="R79" s="29"/>
      <c r="S79" s="31"/>
      <c r="T79" s="29"/>
      <c r="U79" s="31"/>
      <c r="V79" s="57"/>
      <c r="W79" s="46"/>
      <c r="X79" s="32"/>
      <c r="Y79" s="29"/>
      <c r="Z79" s="31"/>
      <c r="AA79" s="29"/>
      <c r="AB79" s="31"/>
      <c r="AH79" s="1"/>
    </row>
    <row r="80" spans="1:34" ht="15.75" customHeight="1">
      <c r="P80" s="29"/>
      <c r="Q80" s="30"/>
      <c r="R80" s="29"/>
      <c r="S80" s="31"/>
      <c r="T80" s="29"/>
      <c r="U80" s="31"/>
      <c r="V80" s="57"/>
      <c r="W80" s="46"/>
      <c r="X80" s="32"/>
      <c r="Y80" s="29"/>
      <c r="Z80" s="31"/>
      <c r="AA80" s="29"/>
      <c r="AB80" s="31"/>
      <c r="AH80" s="1"/>
    </row>
    <row r="81" spans="1:34" ht="15.75" customHeight="1">
      <c r="B81" s="192" t="s">
        <v>20</v>
      </c>
      <c r="C81" s="193" t="s">
        <v>13</v>
      </c>
      <c r="D81" s="196" t="s">
        <v>51</v>
      </c>
      <c r="E81" s="196" t="s">
        <v>21</v>
      </c>
      <c r="F81" s="196" t="s">
        <v>22</v>
      </c>
      <c r="G81" s="196" t="s">
        <v>56</v>
      </c>
      <c r="H81" s="196" t="s">
        <v>14</v>
      </c>
      <c r="I81" s="192" t="s">
        <v>15</v>
      </c>
      <c r="J81" s="192" t="s">
        <v>57</v>
      </c>
      <c r="P81" s="197" t="s">
        <v>24</v>
      </c>
      <c r="Q81" s="197" t="s">
        <v>10</v>
      </c>
      <c r="R81" s="186" t="s">
        <v>46</v>
      </c>
      <c r="S81" s="187"/>
      <c r="T81" s="186" t="s">
        <v>47</v>
      </c>
      <c r="U81" s="187"/>
      <c r="V81" s="57"/>
      <c r="W81" s="197" t="s">
        <v>24</v>
      </c>
      <c r="X81" s="197" t="s">
        <v>10</v>
      </c>
      <c r="Y81" s="186" t="s">
        <v>46</v>
      </c>
      <c r="Z81" s="187"/>
      <c r="AA81" s="186" t="s">
        <v>47</v>
      </c>
      <c r="AB81" s="187"/>
      <c r="AH81" s="1"/>
    </row>
    <row r="82" spans="1:34" ht="15.75" customHeight="1">
      <c r="B82" s="192"/>
      <c r="C82" s="194"/>
      <c r="D82" s="196"/>
      <c r="E82" s="196"/>
      <c r="F82" s="196"/>
      <c r="G82" s="196"/>
      <c r="H82" s="196"/>
      <c r="I82" s="192"/>
      <c r="J82" s="192"/>
      <c r="P82" s="198"/>
      <c r="Q82" s="198"/>
      <c r="R82" s="183" t="s">
        <v>68</v>
      </c>
      <c r="S82" s="183" t="s">
        <v>69</v>
      </c>
      <c r="T82" s="183" t="s">
        <v>48</v>
      </c>
      <c r="U82" s="183" t="s">
        <v>69</v>
      </c>
      <c r="V82" s="57"/>
      <c r="W82" s="198"/>
      <c r="X82" s="198"/>
      <c r="Y82" s="183" t="s">
        <v>68</v>
      </c>
      <c r="Z82" s="183" t="s">
        <v>69</v>
      </c>
      <c r="AA82" s="183" t="s">
        <v>68</v>
      </c>
      <c r="AB82" s="183" t="s">
        <v>69</v>
      </c>
      <c r="AH82" s="1"/>
    </row>
    <row r="83" spans="1:34" ht="15.75" customHeight="1">
      <c r="B83" s="192"/>
      <c r="C83" s="194"/>
      <c r="D83" s="196"/>
      <c r="E83" s="196"/>
      <c r="F83" s="196"/>
      <c r="G83" s="196"/>
      <c r="H83" s="196"/>
      <c r="I83" s="192"/>
      <c r="J83" s="192"/>
      <c r="P83" s="198"/>
      <c r="Q83" s="198"/>
      <c r="R83" s="184"/>
      <c r="S83" s="184"/>
      <c r="T83" s="184"/>
      <c r="U83" s="184"/>
      <c r="V83" s="57"/>
      <c r="W83" s="198"/>
      <c r="X83" s="198"/>
      <c r="Y83" s="184"/>
      <c r="Z83" s="184"/>
      <c r="AA83" s="184"/>
      <c r="AB83" s="184"/>
    </row>
    <row r="84" spans="1:34" ht="15.75" customHeight="1">
      <c r="B84" s="192"/>
      <c r="C84" s="194"/>
      <c r="D84" s="196"/>
      <c r="E84" s="196"/>
      <c r="F84" s="196"/>
      <c r="G84" s="196"/>
      <c r="H84" s="196"/>
      <c r="I84" s="192"/>
      <c r="J84" s="192"/>
      <c r="P84" s="198"/>
      <c r="Q84" s="198"/>
      <c r="R84" s="184"/>
      <c r="S84" s="184"/>
      <c r="T84" s="184"/>
      <c r="U84" s="184"/>
      <c r="V84" s="57"/>
      <c r="W84" s="198"/>
      <c r="X84" s="198"/>
      <c r="Y84" s="184"/>
      <c r="Z84" s="184"/>
      <c r="AA84" s="184"/>
      <c r="AB84" s="184"/>
    </row>
    <row r="85" spans="1:34" ht="15.75" customHeight="1">
      <c r="B85" s="192"/>
      <c r="C85" s="194"/>
      <c r="D85" s="196"/>
      <c r="E85" s="196"/>
      <c r="F85" s="196"/>
      <c r="G85" s="196"/>
      <c r="H85" s="196"/>
      <c r="I85" s="192"/>
      <c r="J85" s="192"/>
      <c r="P85" s="198"/>
      <c r="Q85" s="198"/>
      <c r="R85" s="184"/>
      <c r="S85" s="184"/>
      <c r="T85" s="184"/>
      <c r="U85" s="184"/>
      <c r="V85" s="57"/>
      <c r="W85" s="198"/>
      <c r="X85" s="198"/>
      <c r="Y85" s="184"/>
      <c r="Z85" s="184"/>
      <c r="AA85" s="184"/>
      <c r="AB85" s="184"/>
    </row>
    <row r="86" spans="1:34" ht="15.75" customHeight="1">
      <c r="B86" s="192"/>
      <c r="C86" s="194"/>
      <c r="D86" s="196"/>
      <c r="E86" s="196"/>
      <c r="F86" s="196"/>
      <c r="G86" s="196"/>
      <c r="H86" s="196"/>
      <c r="I86" s="192"/>
      <c r="J86" s="192"/>
      <c r="P86" s="199"/>
      <c r="Q86" s="199"/>
      <c r="R86" s="185"/>
      <c r="S86" s="185"/>
      <c r="T86" s="185"/>
      <c r="U86" s="185"/>
      <c r="V86" s="130"/>
      <c r="W86" s="199"/>
      <c r="X86" s="199"/>
      <c r="Y86" s="185"/>
      <c r="Z86" s="185"/>
      <c r="AA86" s="185"/>
      <c r="AB86" s="185"/>
      <c r="AC86" s="131"/>
    </row>
    <row r="87" spans="1:34" ht="15.75" customHeight="1">
      <c r="B87" s="192"/>
      <c r="C87" s="194"/>
      <c r="D87" s="196"/>
      <c r="E87" s="196"/>
      <c r="F87" s="196"/>
      <c r="G87" s="196"/>
      <c r="H87" s="196"/>
      <c r="I87" s="192"/>
      <c r="J87" s="192"/>
      <c r="P87" s="25">
        <v>3</v>
      </c>
      <c r="Q87" s="27">
        <v>0.125</v>
      </c>
      <c r="R87" s="25">
        <v>0</v>
      </c>
      <c r="S87" s="25" t="s">
        <v>194</v>
      </c>
      <c r="T87" s="25">
        <v>0</v>
      </c>
      <c r="U87" s="25" t="s">
        <v>194</v>
      </c>
      <c r="V87" s="130">
        <f>R87+R88</f>
        <v>0</v>
      </c>
      <c r="W87" s="28">
        <v>4</v>
      </c>
      <c r="X87" s="27">
        <v>0.125</v>
      </c>
      <c r="Y87" s="25">
        <v>0</v>
      </c>
      <c r="Z87" s="25" t="s">
        <v>194</v>
      </c>
      <c r="AA87" s="25">
        <v>0</v>
      </c>
      <c r="AB87" s="25" t="s">
        <v>194</v>
      </c>
      <c r="AC87" s="130">
        <f>Y87+Y88</f>
        <v>0</v>
      </c>
    </row>
    <row r="88" spans="1:34" ht="15.75" customHeight="1">
      <c r="B88" s="192"/>
      <c r="C88" s="195"/>
      <c r="D88" s="196"/>
      <c r="E88" s="196"/>
      <c r="F88" s="196"/>
      <c r="G88" s="196"/>
      <c r="H88" s="196"/>
      <c r="I88" s="192"/>
      <c r="J88" s="192"/>
      <c r="L88" s="1" t="s">
        <v>16</v>
      </c>
      <c r="M88" s="68" t="s">
        <v>6</v>
      </c>
      <c r="N88" s="68" t="s">
        <v>8</v>
      </c>
      <c r="O88" s="20"/>
      <c r="P88" s="25">
        <v>3</v>
      </c>
      <c r="Q88" s="27">
        <v>0.14583333333333301</v>
      </c>
      <c r="R88" s="25">
        <v>0</v>
      </c>
      <c r="S88" s="25" t="s">
        <v>194</v>
      </c>
      <c r="T88" s="25">
        <v>0</v>
      </c>
      <c r="U88" s="25" t="s">
        <v>194</v>
      </c>
      <c r="V88" s="130">
        <f t="shared" si="0"/>
        <v>0</v>
      </c>
      <c r="W88" s="28">
        <v>4</v>
      </c>
      <c r="X88" s="27">
        <v>0.14583333333333301</v>
      </c>
      <c r="Y88" s="25">
        <v>0</v>
      </c>
      <c r="Z88" s="25" t="s">
        <v>194</v>
      </c>
      <c r="AA88" s="25">
        <v>0</v>
      </c>
      <c r="AB88" s="25" t="s">
        <v>194</v>
      </c>
      <c r="AC88" s="130">
        <f t="shared" ref="AC88:AC133" si="2">Y88+Y89</f>
        <v>0</v>
      </c>
      <c r="AH88" s="9"/>
    </row>
    <row r="89" spans="1:34" ht="15.75" customHeight="1">
      <c r="A89" s="88">
        <v>2362</v>
      </c>
      <c r="B89" s="18">
        <v>1</v>
      </c>
      <c r="C89" s="62" t="s">
        <v>146</v>
      </c>
      <c r="D89" s="1" t="s">
        <v>234</v>
      </c>
      <c r="E89" s="65">
        <v>55.747071136017098</v>
      </c>
      <c r="F89" s="65">
        <v>37.514850436129898</v>
      </c>
      <c r="G89" s="18">
        <v>0</v>
      </c>
      <c r="H89" s="66">
        <v>0</v>
      </c>
      <c r="I89" s="15"/>
      <c r="J89" s="18">
        <v>1</v>
      </c>
      <c r="L89" s="8">
        <v>1</v>
      </c>
      <c r="M89" s="67">
        <v>1</v>
      </c>
      <c r="N89" s="8">
        <v>0</v>
      </c>
      <c r="O89" s="20"/>
      <c r="P89" s="25">
        <v>3</v>
      </c>
      <c r="Q89" s="27">
        <v>0.16666666666666699</v>
      </c>
      <c r="R89" s="25">
        <v>0</v>
      </c>
      <c r="S89" s="25" t="s">
        <v>194</v>
      </c>
      <c r="T89" s="25">
        <v>0</v>
      </c>
      <c r="U89" s="25" t="s">
        <v>194</v>
      </c>
      <c r="V89" s="130">
        <f t="shared" si="0"/>
        <v>0</v>
      </c>
      <c r="W89" s="28">
        <v>4</v>
      </c>
      <c r="X89" s="27">
        <v>0.16666666666666699</v>
      </c>
      <c r="Y89" s="25">
        <v>0</v>
      </c>
      <c r="Z89" s="25" t="s">
        <v>194</v>
      </c>
      <c r="AA89" s="25">
        <v>0</v>
      </c>
      <c r="AB89" s="25" t="s">
        <v>194</v>
      </c>
      <c r="AC89" s="130">
        <f t="shared" si="2"/>
        <v>0</v>
      </c>
      <c r="AH89" s="9"/>
    </row>
    <row r="90" spans="1:34" ht="15.75" customHeight="1">
      <c r="A90" s="88">
        <v>7949</v>
      </c>
      <c r="B90" s="18">
        <v>2</v>
      </c>
      <c r="C90" s="62" t="s">
        <v>147</v>
      </c>
      <c r="D90" s="1" t="s">
        <v>235</v>
      </c>
      <c r="E90" s="65">
        <v>55.754652820051</v>
      </c>
      <c r="F90" s="65">
        <v>37.521620591547602</v>
      </c>
      <c r="G90" s="18">
        <v>0</v>
      </c>
      <c r="H90" s="66">
        <f t="shared" ref="H90:H111" si="3">H89+I90</f>
        <v>1.5069999999999999</v>
      </c>
      <c r="I90" s="15">
        <v>1.5069999999999999</v>
      </c>
      <c r="J90" s="18">
        <v>2</v>
      </c>
      <c r="L90" s="8">
        <v>2</v>
      </c>
      <c r="M90" s="67">
        <v>2</v>
      </c>
      <c r="N90" s="67">
        <v>0</v>
      </c>
      <c r="O90" s="20"/>
      <c r="P90" s="25">
        <v>3</v>
      </c>
      <c r="Q90" s="27">
        <v>0.1875</v>
      </c>
      <c r="R90" s="25">
        <v>0</v>
      </c>
      <c r="S90" s="25" t="s">
        <v>194</v>
      </c>
      <c r="T90" s="25">
        <v>0</v>
      </c>
      <c r="U90" s="25" t="s">
        <v>194</v>
      </c>
      <c r="V90" s="130">
        <f t="shared" si="0"/>
        <v>0</v>
      </c>
      <c r="W90" s="28">
        <v>4</v>
      </c>
      <c r="X90" s="27">
        <v>0.1875</v>
      </c>
      <c r="Y90" s="25">
        <v>0</v>
      </c>
      <c r="Z90" s="25" t="s">
        <v>194</v>
      </c>
      <c r="AA90" s="25">
        <v>0</v>
      </c>
      <c r="AB90" s="25" t="s">
        <v>194</v>
      </c>
      <c r="AC90" s="130">
        <f t="shared" si="2"/>
        <v>0</v>
      </c>
      <c r="AH90" s="49"/>
    </row>
    <row r="91" spans="1:34" ht="15.75" customHeight="1">
      <c r="A91" s="88">
        <v>6572</v>
      </c>
      <c r="B91" s="18">
        <v>3</v>
      </c>
      <c r="C91" s="62" t="s">
        <v>148</v>
      </c>
      <c r="D91" s="1" t="s">
        <v>235</v>
      </c>
      <c r="E91" s="65">
        <v>55.755962758131098</v>
      </c>
      <c r="F91" s="65">
        <v>37.530000945744803</v>
      </c>
      <c r="G91" s="18">
        <v>0</v>
      </c>
      <c r="H91" s="66">
        <f t="shared" si="3"/>
        <v>2.0640000000000001</v>
      </c>
      <c r="I91" s="15">
        <v>0.55700000000000016</v>
      </c>
      <c r="J91" s="18">
        <v>3</v>
      </c>
      <c r="L91" s="8">
        <v>3</v>
      </c>
      <c r="M91" s="67">
        <v>3</v>
      </c>
      <c r="N91" s="67">
        <v>0</v>
      </c>
      <c r="O91" s="20"/>
      <c r="P91" s="22">
        <v>3</v>
      </c>
      <c r="Q91" s="26">
        <v>0.20833333333333334</v>
      </c>
      <c r="R91" s="25">
        <v>0</v>
      </c>
      <c r="S91" s="25" t="s">
        <v>194</v>
      </c>
      <c r="T91" s="25">
        <v>0</v>
      </c>
      <c r="U91" s="25" t="s">
        <v>194</v>
      </c>
      <c r="V91" s="130">
        <f t="shared" si="0"/>
        <v>0</v>
      </c>
      <c r="W91" s="28">
        <v>4</v>
      </c>
      <c r="X91" s="27">
        <v>0.20833333333333334</v>
      </c>
      <c r="Y91" s="25">
        <v>0</v>
      </c>
      <c r="Z91" s="25" t="s">
        <v>194</v>
      </c>
      <c r="AA91" s="25">
        <v>0</v>
      </c>
      <c r="AB91" s="25" t="s">
        <v>194</v>
      </c>
      <c r="AC91" s="130">
        <f t="shared" si="2"/>
        <v>0</v>
      </c>
      <c r="AH91" s="49"/>
    </row>
    <row r="92" spans="1:34" ht="15.75" customHeight="1">
      <c r="A92" s="88">
        <v>6571</v>
      </c>
      <c r="B92" s="18">
        <v>4</v>
      </c>
      <c r="C92" s="62" t="s">
        <v>149</v>
      </c>
      <c r="D92" s="1" t="s">
        <v>235</v>
      </c>
      <c r="E92" s="65">
        <v>55.755885625075798</v>
      </c>
      <c r="F92" s="65">
        <v>37.539827713580898</v>
      </c>
      <c r="G92" s="18">
        <v>0</v>
      </c>
      <c r="H92" s="66">
        <f t="shared" si="3"/>
        <v>2.7040000000000002</v>
      </c>
      <c r="I92" s="15">
        <v>0.64000000000000012</v>
      </c>
      <c r="J92" s="18">
        <v>4</v>
      </c>
      <c r="L92" s="8">
        <v>4</v>
      </c>
      <c r="M92" s="67">
        <v>4</v>
      </c>
      <c r="N92" s="67">
        <v>0</v>
      </c>
      <c r="O92" s="20"/>
      <c r="P92" s="22">
        <v>3</v>
      </c>
      <c r="Q92" s="26">
        <v>0.22916666666666666</v>
      </c>
      <c r="R92" s="25">
        <v>0</v>
      </c>
      <c r="S92" s="25" t="s">
        <v>194</v>
      </c>
      <c r="T92" s="25">
        <v>0</v>
      </c>
      <c r="U92" s="25" t="s">
        <v>194</v>
      </c>
      <c r="V92" s="130">
        <f t="shared" si="0"/>
        <v>0</v>
      </c>
      <c r="W92" s="28">
        <v>4</v>
      </c>
      <c r="X92" s="27">
        <v>0.22916666666666666</v>
      </c>
      <c r="Y92" s="25">
        <v>0</v>
      </c>
      <c r="Z92" s="25" t="s">
        <v>194</v>
      </c>
      <c r="AA92" s="25">
        <v>0</v>
      </c>
      <c r="AB92" s="25" t="s">
        <v>194</v>
      </c>
      <c r="AC92" s="130">
        <f t="shared" si="2"/>
        <v>0</v>
      </c>
      <c r="AH92" s="49"/>
    </row>
    <row r="93" spans="1:34" ht="15.75" customHeight="1">
      <c r="A93" s="88">
        <v>3548</v>
      </c>
      <c r="B93" s="18">
        <v>5</v>
      </c>
      <c r="C93" s="62" t="s">
        <v>150</v>
      </c>
      <c r="D93" s="1" t="s">
        <v>235</v>
      </c>
      <c r="E93" s="65">
        <v>55.757208740960003</v>
      </c>
      <c r="F93" s="65">
        <v>37.545899126894199</v>
      </c>
      <c r="G93" s="18">
        <v>0</v>
      </c>
      <c r="H93" s="66">
        <f t="shared" si="3"/>
        <v>3.1150000000000002</v>
      </c>
      <c r="I93" s="15">
        <v>0.41100000000000003</v>
      </c>
      <c r="J93" s="18">
        <v>5</v>
      </c>
      <c r="L93" s="8">
        <v>5</v>
      </c>
      <c r="M93" s="67">
        <v>5</v>
      </c>
      <c r="N93" s="67">
        <v>0</v>
      </c>
      <c r="O93" s="20"/>
      <c r="P93" s="22">
        <v>3</v>
      </c>
      <c r="Q93" s="26">
        <v>0.25</v>
      </c>
      <c r="R93" s="25">
        <v>0</v>
      </c>
      <c r="S93" s="25" t="s">
        <v>194</v>
      </c>
      <c r="T93" s="25">
        <v>0</v>
      </c>
      <c r="U93" s="25" t="s">
        <v>194</v>
      </c>
      <c r="V93" s="130">
        <f t="shared" si="0"/>
        <v>1</v>
      </c>
      <c r="W93" s="28">
        <v>4</v>
      </c>
      <c r="X93" s="27">
        <v>0.25</v>
      </c>
      <c r="Y93" s="25">
        <v>0</v>
      </c>
      <c r="Z93" s="25" t="s">
        <v>194</v>
      </c>
      <c r="AA93" s="25">
        <v>0</v>
      </c>
      <c r="AB93" s="25" t="s">
        <v>194</v>
      </c>
      <c r="AC93" s="130">
        <f t="shared" si="2"/>
        <v>0</v>
      </c>
      <c r="AH93" s="49"/>
    </row>
    <row r="94" spans="1:34" ht="15.75" customHeight="1">
      <c r="A94" s="88">
        <v>3179</v>
      </c>
      <c r="B94" s="18">
        <v>6</v>
      </c>
      <c r="C94" s="62" t="s">
        <v>151</v>
      </c>
      <c r="D94" s="1" t="s">
        <v>235</v>
      </c>
      <c r="E94" s="65">
        <v>55.758063938156099</v>
      </c>
      <c r="F94" s="65">
        <v>37.551123334523503</v>
      </c>
      <c r="G94" s="18">
        <v>0</v>
      </c>
      <c r="H94" s="66">
        <f t="shared" si="3"/>
        <v>3.4560000000000004</v>
      </c>
      <c r="I94" s="15">
        <v>0.34100000000000019</v>
      </c>
      <c r="J94" s="18">
        <v>6</v>
      </c>
      <c r="L94" s="8">
        <v>6</v>
      </c>
      <c r="M94" s="67">
        <v>6</v>
      </c>
      <c r="N94" s="67">
        <v>0</v>
      </c>
      <c r="O94" s="20"/>
      <c r="P94" s="22">
        <v>3</v>
      </c>
      <c r="Q94" s="26">
        <v>0.27083333333333331</v>
      </c>
      <c r="R94" s="25">
        <v>1</v>
      </c>
      <c r="S94" s="25" t="s">
        <v>195</v>
      </c>
      <c r="T94" s="25">
        <v>1</v>
      </c>
      <c r="U94" s="25" t="s">
        <v>195</v>
      </c>
      <c r="V94" s="130">
        <f t="shared" ref="V94:V133" si="4">R94+R95</f>
        <v>4</v>
      </c>
      <c r="W94" s="28">
        <v>4</v>
      </c>
      <c r="X94" s="27">
        <v>0.27083333333333331</v>
      </c>
      <c r="Y94" s="25">
        <v>0</v>
      </c>
      <c r="Z94" s="25" t="s">
        <v>194</v>
      </c>
      <c r="AA94" s="25">
        <v>0</v>
      </c>
      <c r="AB94" s="25" t="s">
        <v>194</v>
      </c>
      <c r="AC94" s="130">
        <f t="shared" si="2"/>
        <v>1</v>
      </c>
      <c r="AH94" s="49"/>
    </row>
    <row r="95" spans="1:34" ht="15.75" customHeight="1">
      <c r="A95" s="88">
        <v>2974</v>
      </c>
      <c r="B95" s="18">
        <v>7</v>
      </c>
      <c r="C95" s="62" t="s">
        <v>152</v>
      </c>
      <c r="D95" s="1" t="s">
        <v>235</v>
      </c>
      <c r="E95" s="65">
        <v>55.758521867420001</v>
      </c>
      <c r="F95" s="65">
        <v>37.554130261808297</v>
      </c>
      <c r="G95" s="18">
        <v>0</v>
      </c>
      <c r="H95" s="66">
        <f t="shared" si="3"/>
        <v>3.6530000000000005</v>
      </c>
      <c r="I95" s="15">
        <v>0.19700000000000006</v>
      </c>
      <c r="J95" s="18">
        <v>7</v>
      </c>
      <c r="L95" s="8">
        <v>7</v>
      </c>
      <c r="M95" s="67">
        <v>7</v>
      </c>
      <c r="N95" s="67">
        <v>0</v>
      </c>
      <c r="O95" s="20"/>
      <c r="P95" s="22">
        <v>3</v>
      </c>
      <c r="Q95" s="26">
        <v>0.29166666666666669</v>
      </c>
      <c r="R95" s="25">
        <v>3</v>
      </c>
      <c r="S95" s="25">
        <v>10</v>
      </c>
      <c r="T95" s="25">
        <v>3</v>
      </c>
      <c r="U95" s="25">
        <v>10</v>
      </c>
      <c r="V95" s="130">
        <f t="shared" si="4"/>
        <v>6</v>
      </c>
      <c r="W95" s="28">
        <v>4</v>
      </c>
      <c r="X95" s="27">
        <v>0.29166666666666669</v>
      </c>
      <c r="Y95" s="25">
        <v>1</v>
      </c>
      <c r="Z95" s="25" t="s">
        <v>195</v>
      </c>
      <c r="AA95" s="25">
        <v>1</v>
      </c>
      <c r="AB95" s="25" t="s">
        <v>195</v>
      </c>
      <c r="AC95" s="130">
        <f t="shared" si="2"/>
        <v>2</v>
      </c>
      <c r="AH95" s="49"/>
    </row>
    <row r="96" spans="1:34" ht="15.75" customHeight="1">
      <c r="A96" s="88">
        <v>2975</v>
      </c>
      <c r="B96" s="18">
        <v>8</v>
      </c>
      <c r="C96" s="62" t="s">
        <v>153</v>
      </c>
      <c r="D96" s="1" t="s">
        <v>287</v>
      </c>
      <c r="E96" s="65">
        <v>55.758851691779803</v>
      </c>
      <c r="F96" s="65">
        <v>37.559255701058099</v>
      </c>
      <c r="G96" s="18">
        <v>0</v>
      </c>
      <c r="H96" s="66">
        <f t="shared" si="3"/>
        <v>3.9770000000000003</v>
      </c>
      <c r="I96" s="15">
        <v>0.32399999999999984</v>
      </c>
      <c r="J96" s="18">
        <v>8</v>
      </c>
      <c r="L96" s="8">
        <v>8</v>
      </c>
      <c r="M96" s="67">
        <v>8</v>
      </c>
      <c r="N96" s="67">
        <v>0</v>
      </c>
      <c r="O96" s="20"/>
      <c r="P96" s="22">
        <v>3</v>
      </c>
      <c r="Q96" s="26">
        <v>0.3125</v>
      </c>
      <c r="R96" s="25">
        <v>3</v>
      </c>
      <c r="S96" s="25">
        <v>10</v>
      </c>
      <c r="T96" s="25">
        <v>3</v>
      </c>
      <c r="U96" s="25">
        <v>10</v>
      </c>
      <c r="V96" s="130">
        <f t="shared" si="4"/>
        <v>6</v>
      </c>
      <c r="W96" s="28">
        <v>4</v>
      </c>
      <c r="X96" s="27">
        <v>0.3125</v>
      </c>
      <c r="Y96" s="25">
        <v>1</v>
      </c>
      <c r="Z96" s="25" t="s">
        <v>195</v>
      </c>
      <c r="AA96" s="25">
        <v>1</v>
      </c>
      <c r="AB96" s="25" t="s">
        <v>195</v>
      </c>
      <c r="AC96" s="130">
        <f t="shared" si="2"/>
        <v>2</v>
      </c>
      <c r="AH96" s="49"/>
    </row>
    <row r="97" spans="1:34" ht="15.75" customHeight="1">
      <c r="A97" s="88">
        <v>14131</v>
      </c>
      <c r="B97" s="18">
        <v>9</v>
      </c>
      <c r="C97" s="62" t="s">
        <v>284</v>
      </c>
      <c r="D97" s="1" t="s">
        <v>288</v>
      </c>
      <c r="E97" s="65">
        <v>55.761920451158197</v>
      </c>
      <c r="F97" s="65">
        <v>37.563468920731097</v>
      </c>
      <c r="G97" s="18">
        <v>0</v>
      </c>
      <c r="H97" s="66">
        <f t="shared" si="3"/>
        <v>4.4640000000000004</v>
      </c>
      <c r="I97" s="15">
        <v>0.4870000000000001</v>
      </c>
      <c r="J97" s="18">
        <v>9</v>
      </c>
      <c r="L97" s="8">
        <v>9</v>
      </c>
      <c r="M97" s="67">
        <v>9</v>
      </c>
      <c r="N97" s="67">
        <v>0</v>
      </c>
      <c r="O97" s="20"/>
      <c r="P97" s="22">
        <v>3</v>
      </c>
      <c r="Q97" s="26">
        <v>0.33333333333333331</v>
      </c>
      <c r="R97" s="25">
        <v>3</v>
      </c>
      <c r="S97" s="25">
        <v>10</v>
      </c>
      <c r="T97" s="25">
        <v>3</v>
      </c>
      <c r="U97" s="25">
        <v>10</v>
      </c>
      <c r="V97" s="130">
        <f t="shared" si="4"/>
        <v>6</v>
      </c>
      <c r="W97" s="28">
        <v>4</v>
      </c>
      <c r="X97" s="27">
        <v>0.33333333333333331</v>
      </c>
      <c r="Y97" s="25">
        <v>1</v>
      </c>
      <c r="Z97" s="25" t="s">
        <v>195</v>
      </c>
      <c r="AA97" s="25">
        <v>1</v>
      </c>
      <c r="AB97" s="25" t="s">
        <v>195</v>
      </c>
      <c r="AC97" s="130">
        <f t="shared" si="2"/>
        <v>2</v>
      </c>
      <c r="AH97" s="49"/>
    </row>
    <row r="98" spans="1:34" ht="15.75" customHeight="1">
      <c r="A98" s="88">
        <v>1784</v>
      </c>
      <c r="B98" s="18">
        <v>10</v>
      </c>
      <c r="C98" s="62" t="s">
        <v>297</v>
      </c>
      <c r="D98" s="1" t="s">
        <v>288</v>
      </c>
      <c r="E98" s="65">
        <v>55.760382607962804</v>
      </c>
      <c r="F98" s="65">
        <v>37.5695849285311</v>
      </c>
      <c r="G98" s="18">
        <v>0</v>
      </c>
      <c r="H98" s="66">
        <f t="shared" si="3"/>
        <v>4.8850000000000007</v>
      </c>
      <c r="I98" s="15">
        <v>0.42100000000000026</v>
      </c>
      <c r="J98" s="18">
        <v>10</v>
      </c>
      <c r="L98" s="8">
        <v>10</v>
      </c>
      <c r="M98" s="67">
        <v>999</v>
      </c>
      <c r="N98" s="67">
        <v>0</v>
      </c>
      <c r="O98" s="20"/>
      <c r="P98" s="22">
        <v>3</v>
      </c>
      <c r="Q98" s="26">
        <v>0.35416666666666669</v>
      </c>
      <c r="R98" s="25">
        <v>3</v>
      </c>
      <c r="S98" s="25">
        <v>10</v>
      </c>
      <c r="T98" s="25">
        <v>3</v>
      </c>
      <c r="U98" s="25">
        <v>10</v>
      </c>
      <c r="V98" s="130">
        <f t="shared" si="4"/>
        <v>6</v>
      </c>
      <c r="W98" s="28">
        <v>4</v>
      </c>
      <c r="X98" s="27">
        <v>0.35416666666666669</v>
      </c>
      <c r="Y98" s="25">
        <v>1</v>
      </c>
      <c r="Z98" s="25" t="s">
        <v>195</v>
      </c>
      <c r="AA98" s="25">
        <v>1</v>
      </c>
      <c r="AB98" s="25" t="s">
        <v>195</v>
      </c>
      <c r="AC98" s="130">
        <f t="shared" si="2"/>
        <v>2</v>
      </c>
      <c r="AH98" s="49"/>
    </row>
    <row r="99" spans="1:34" ht="15.75" customHeight="1">
      <c r="A99" s="88">
        <v>1785</v>
      </c>
      <c r="B99" s="18">
        <v>11</v>
      </c>
      <c r="C99" s="62" t="s">
        <v>285</v>
      </c>
      <c r="D99" s="1" t="s">
        <v>288</v>
      </c>
      <c r="E99" s="65">
        <v>55.759297416949103</v>
      </c>
      <c r="F99" s="65">
        <v>37.5778568760635</v>
      </c>
      <c r="G99" s="18">
        <v>0</v>
      </c>
      <c r="H99" s="66">
        <f t="shared" si="3"/>
        <v>5.5090000000000003</v>
      </c>
      <c r="I99" s="15">
        <v>0.62399999999999967</v>
      </c>
      <c r="J99" s="18">
        <v>11</v>
      </c>
      <c r="L99" s="8">
        <v>11</v>
      </c>
      <c r="M99" s="67">
        <v>0</v>
      </c>
      <c r="N99" s="67">
        <v>1</v>
      </c>
      <c r="O99" s="20"/>
      <c r="P99" s="22">
        <v>3</v>
      </c>
      <c r="Q99" s="26">
        <v>0.375</v>
      </c>
      <c r="R99" s="25">
        <v>3</v>
      </c>
      <c r="S99" s="25">
        <v>10</v>
      </c>
      <c r="T99" s="25">
        <v>3</v>
      </c>
      <c r="U99" s="25">
        <v>10</v>
      </c>
      <c r="V99" s="130">
        <f t="shared" si="4"/>
        <v>6</v>
      </c>
      <c r="W99" s="28">
        <v>4</v>
      </c>
      <c r="X99" s="27">
        <v>0.375</v>
      </c>
      <c r="Y99" s="25">
        <v>1</v>
      </c>
      <c r="Z99" s="25" t="s">
        <v>195</v>
      </c>
      <c r="AA99" s="25">
        <v>1</v>
      </c>
      <c r="AB99" s="25" t="s">
        <v>195</v>
      </c>
      <c r="AC99" s="130">
        <f t="shared" si="2"/>
        <v>2</v>
      </c>
      <c r="AH99" s="49"/>
    </row>
    <row r="100" spans="1:34" ht="15.75" customHeight="1">
      <c r="A100" s="88">
        <v>1785</v>
      </c>
      <c r="B100" s="18" t="s">
        <v>91</v>
      </c>
      <c r="C100" s="62" t="s">
        <v>52</v>
      </c>
      <c r="E100" s="65"/>
      <c r="F100" s="65"/>
      <c r="G100" s="18">
        <v>0</v>
      </c>
      <c r="H100" s="66">
        <f t="shared" si="3"/>
        <v>5.5380000000000003</v>
      </c>
      <c r="I100" s="15">
        <v>2.9000000000000001E-2</v>
      </c>
      <c r="J100" s="18"/>
      <c r="L100" s="8">
        <v>12</v>
      </c>
      <c r="M100" s="67">
        <v>0</v>
      </c>
      <c r="N100" s="67">
        <v>2</v>
      </c>
      <c r="O100" s="20"/>
      <c r="P100" s="22">
        <v>3</v>
      </c>
      <c r="Q100" s="26">
        <v>0.39583333333333331</v>
      </c>
      <c r="R100" s="25">
        <v>3</v>
      </c>
      <c r="S100" s="25">
        <v>10</v>
      </c>
      <c r="T100" s="25">
        <v>3</v>
      </c>
      <c r="U100" s="25">
        <v>10</v>
      </c>
      <c r="V100" s="130">
        <f t="shared" si="4"/>
        <v>5</v>
      </c>
      <c r="W100" s="28">
        <v>4</v>
      </c>
      <c r="X100" s="27">
        <v>0.39583333333333331</v>
      </c>
      <c r="Y100" s="25">
        <v>1</v>
      </c>
      <c r="Z100" s="25" t="s">
        <v>195</v>
      </c>
      <c r="AA100" s="25">
        <v>1</v>
      </c>
      <c r="AB100" s="25" t="s">
        <v>195</v>
      </c>
      <c r="AC100" s="130">
        <f t="shared" si="2"/>
        <v>3</v>
      </c>
      <c r="AH100" s="49"/>
    </row>
    <row r="101" spans="1:34" ht="15.75" customHeight="1">
      <c r="A101" s="88">
        <v>1786</v>
      </c>
      <c r="B101" s="18">
        <v>12</v>
      </c>
      <c r="C101" s="62" t="s">
        <v>286</v>
      </c>
      <c r="D101" s="1" t="s">
        <v>288</v>
      </c>
      <c r="E101" s="65">
        <v>55.759424449814198</v>
      </c>
      <c r="F101" s="65">
        <v>37.577423040280998</v>
      </c>
      <c r="G101" s="18">
        <v>1</v>
      </c>
      <c r="H101" s="66">
        <v>0</v>
      </c>
      <c r="I101" s="120"/>
      <c r="J101" s="18">
        <v>1</v>
      </c>
      <c r="L101" s="8">
        <v>13</v>
      </c>
      <c r="M101" s="67">
        <v>0</v>
      </c>
      <c r="N101" s="67">
        <v>3</v>
      </c>
      <c r="O101" s="20"/>
      <c r="P101" s="22">
        <v>3</v>
      </c>
      <c r="Q101" s="26">
        <v>0.41666666666666669</v>
      </c>
      <c r="R101" s="25">
        <v>2</v>
      </c>
      <c r="S101" s="25" t="s">
        <v>198</v>
      </c>
      <c r="T101" s="25">
        <v>2</v>
      </c>
      <c r="U101" s="25" t="s">
        <v>198</v>
      </c>
      <c r="V101" s="130">
        <f t="shared" si="4"/>
        <v>3</v>
      </c>
      <c r="W101" s="28">
        <v>4</v>
      </c>
      <c r="X101" s="27">
        <v>0.41666666666666669</v>
      </c>
      <c r="Y101" s="25">
        <v>2</v>
      </c>
      <c r="Z101" s="25" t="s">
        <v>206</v>
      </c>
      <c r="AA101" s="25">
        <v>2</v>
      </c>
      <c r="AB101" s="25" t="s">
        <v>206</v>
      </c>
      <c r="AC101" s="130">
        <f t="shared" si="2"/>
        <v>3</v>
      </c>
      <c r="AH101" s="49"/>
    </row>
    <row r="102" spans="1:34" ht="15.75" customHeight="1">
      <c r="A102" s="88">
        <v>1787</v>
      </c>
      <c r="B102" s="18">
        <v>13</v>
      </c>
      <c r="C102" s="62" t="s">
        <v>297</v>
      </c>
      <c r="D102" s="1" t="s">
        <v>288</v>
      </c>
      <c r="E102" s="65">
        <v>55.760757317818602</v>
      </c>
      <c r="F102" s="65">
        <v>37.568767231073203</v>
      </c>
      <c r="G102" s="18">
        <v>1</v>
      </c>
      <c r="H102" s="66">
        <f t="shared" si="3"/>
        <v>0.65200000000000002</v>
      </c>
      <c r="I102" s="15">
        <v>0.65200000000000002</v>
      </c>
      <c r="J102" s="18">
        <v>2</v>
      </c>
      <c r="L102" s="8">
        <v>14</v>
      </c>
      <c r="M102" s="67">
        <v>0</v>
      </c>
      <c r="N102" s="67">
        <v>4</v>
      </c>
      <c r="O102" s="20"/>
      <c r="P102" s="22">
        <v>3</v>
      </c>
      <c r="Q102" s="26">
        <v>0.4375</v>
      </c>
      <c r="R102" s="25">
        <v>1</v>
      </c>
      <c r="S102" s="25" t="s">
        <v>198</v>
      </c>
      <c r="T102" s="25">
        <v>1</v>
      </c>
      <c r="U102" s="25" t="s">
        <v>198</v>
      </c>
      <c r="V102" s="130">
        <f t="shared" si="4"/>
        <v>3</v>
      </c>
      <c r="W102" s="28">
        <v>4</v>
      </c>
      <c r="X102" s="27">
        <v>0.4375</v>
      </c>
      <c r="Y102" s="25">
        <v>1</v>
      </c>
      <c r="Z102" s="25" t="s">
        <v>206</v>
      </c>
      <c r="AA102" s="25">
        <v>1</v>
      </c>
      <c r="AB102" s="25" t="s">
        <v>206</v>
      </c>
      <c r="AC102" s="130">
        <f t="shared" si="2"/>
        <v>3</v>
      </c>
      <c r="AH102" s="49"/>
    </row>
    <row r="103" spans="1:34" ht="15.75" customHeight="1">
      <c r="A103" s="88">
        <v>6573</v>
      </c>
      <c r="B103" s="18">
        <v>14</v>
      </c>
      <c r="C103" s="62" t="s">
        <v>153</v>
      </c>
      <c r="D103" s="1" t="s">
        <v>237</v>
      </c>
      <c r="E103" s="65">
        <v>55.759860200480098</v>
      </c>
      <c r="F103" s="65">
        <v>37.560531922317601</v>
      </c>
      <c r="G103" s="18">
        <v>1</v>
      </c>
      <c r="H103" s="66">
        <f t="shared" si="3"/>
        <v>1.2490000000000001</v>
      </c>
      <c r="I103" s="15">
        <v>0.59699999999999998</v>
      </c>
      <c r="J103" s="18">
        <v>3</v>
      </c>
      <c r="L103" s="8">
        <v>15</v>
      </c>
      <c r="M103" s="67">
        <v>0</v>
      </c>
      <c r="N103" s="67">
        <v>5</v>
      </c>
      <c r="O103" s="20"/>
      <c r="P103" s="22">
        <v>3</v>
      </c>
      <c r="Q103" s="26">
        <v>0.45833333333333298</v>
      </c>
      <c r="R103" s="25">
        <v>2</v>
      </c>
      <c r="S103" s="25" t="s">
        <v>198</v>
      </c>
      <c r="T103" s="25">
        <v>2</v>
      </c>
      <c r="U103" s="25" t="s">
        <v>198</v>
      </c>
      <c r="V103" s="130">
        <f t="shared" si="4"/>
        <v>3</v>
      </c>
      <c r="W103" s="28">
        <v>4</v>
      </c>
      <c r="X103" s="27">
        <v>0.45833333333333298</v>
      </c>
      <c r="Y103" s="25">
        <v>2</v>
      </c>
      <c r="Z103" s="25" t="s">
        <v>206</v>
      </c>
      <c r="AA103" s="25">
        <v>2</v>
      </c>
      <c r="AB103" s="25" t="s">
        <v>206</v>
      </c>
      <c r="AC103" s="130">
        <f t="shared" si="2"/>
        <v>4</v>
      </c>
      <c r="AH103" s="49"/>
    </row>
    <row r="104" spans="1:34" ht="15.75" customHeight="1">
      <c r="A104" s="88">
        <v>6574</v>
      </c>
      <c r="B104" s="18">
        <v>15</v>
      </c>
      <c r="C104" s="62" t="s">
        <v>152</v>
      </c>
      <c r="D104" s="1" t="s">
        <v>235</v>
      </c>
      <c r="E104" s="65">
        <v>55.758484620988703</v>
      </c>
      <c r="F104" s="65">
        <v>37.552155115540899</v>
      </c>
      <c r="G104" s="18">
        <v>1</v>
      </c>
      <c r="H104" s="66">
        <f t="shared" si="3"/>
        <v>1.8320000000000001</v>
      </c>
      <c r="I104" s="15">
        <v>0.58299999999999996</v>
      </c>
      <c r="J104" s="18">
        <v>4</v>
      </c>
      <c r="L104" s="8">
        <v>16</v>
      </c>
      <c r="M104" s="67">
        <v>0</v>
      </c>
      <c r="N104" s="67">
        <v>6</v>
      </c>
      <c r="O104" s="20"/>
      <c r="P104" s="22">
        <v>3</v>
      </c>
      <c r="Q104" s="26">
        <v>0.47916666666666702</v>
      </c>
      <c r="R104" s="25">
        <v>1</v>
      </c>
      <c r="S104" s="25" t="s">
        <v>198</v>
      </c>
      <c r="T104" s="25">
        <v>1</v>
      </c>
      <c r="U104" s="25" t="s">
        <v>198</v>
      </c>
      <c r="V104" s="130">
        <f t="shared" si="4"/>
        <v>3</v>
      </c>
      <c r="W104" s="28">
        <v>4</v>
      </c>
      <c r="X104" s="27">
        <v>0.47916666666666702</v>
      </c>
      <c r="Y104" s="25">
        <v>2</v>
      </c>
      <c r="Z104" s="25" t="s">
        <v>206</v>
      </c>
      <c r="AA104" s="25">
        <v>2</v>
      </c>
      <c r="AB104" s="25" t="s">
        <v>206</v>
      </c>
      <c r="AC104" s="130">
        <f t="shared" si="2"/>
        <v>4</v>
      </c>
      <c r="AH104" s="49"/>
    </row>
    <row r="105" spans="1:34" ht="15.75" customHeight="1">
      <c r="A105" s="88">
        <v>7953</v>
      </c>
      <c r="B105" s="18">
        <v>16</v>
      </c>
      <c r="C105" s="62" t="s">
        <v>150</v>
      </c>
      <c r="D105" s="1" t="s">
        <v>235</v>
      </c>
      <c r="E105" s="65">
        <v>55.757338775530798</v>
      </c>
      <c r="F105" s="65">
        <v>37.5452765168422</v>
      </c>
      <c r="G105" s="18">
        <v>1</v>
      </c>
      <c r="H105" s="66">
        <f t="shared" si="3"/>
        <v>2.2830000000000004</v>
      </c>
      <c r="I105" s="15">
        <v>0.45100000000000007</v>
      </c>
      <c r="J105" s="18">
        <v>5</v>
      </c>
      <c r="L105" s="8">
        <v>17</v>
      </c>
      <c r="M105" s="67">
        <v>0</v>
      </c>
      <c r="N105" s="67">
        <v>7</v>
      </c>
      <c r="O105" s="20"/>
      <c r="P105" s="22">
        <v>3</v>
      </c>
      <c r="Q105" s="26">
        <v>0.5</v>
      </c>
      <c r="R105" s="25">
        <v>2</v>
      </c>
      <c r="S105" s="25" t="s">
        <v>198</v>
      </c>
      <c r="T105" s="25">
        <v>2</v>
      </c>
      <c r="U105" s="25" t="s">
        <v>198</v>
      </c>
      <c r="V105" s="130">
        <f t="shared" si="4"/>
        <v>3</v>
      </c>
      <c r="W105" s="28">
        <v>4</v>
      </c>
      <c r="X105" s="27">
        <v>0.5</v>
      </c>
      <c r="Y105" s="25">
        <v>2</v>
      </c>
      <c r="Z105" s="25" t="s">
        <v>206</v>
      </c>
      <c r="AA105" s="25">
        <v>2</v>
      </c>
      <c r="AB105" s="25" t="s">
        <v>206</v>
      </c>
      <c r="AC105" s="130">
        <f t="shared" si="2"/>
        <v>4</v>
      </c>
      <c r="AH105" s="49"/>
    </row>
    <row r="106" spans="1:34" ht="15.75" customHeight="1">
      <c r="A106" s="88">
        <v>2380</v>
      </c>
      <c r="B106" s="18">
        <v>17</v>
      </c>
      <c r="C106" s="62" t="s">
        <v>149</v>
      </c>
      <c r="D106" s="1" t="s">
        <v>235</v>
      </c>
      <c r="E106" s="65">
        <v>55.756082887126198</v>
      </c>
      <c r="F106" s="65">
        <v>37.539559634616097</v>
      </c>
      <c r="G106" s="18">
        <v>1</v>
      </c>
      <c r="H106" s="66">
        <f t="shared" si="3"/>
        <v>2.6680000000000001</v>
      </c>
      <c r="I106" s="15">
        <v>0.38500000000000001</v>
      </c>
      <c r="J106" s="18">
        <v>6</v>
      </c>
      <c r="L106" s="8">
        <v>18</v>
      </c>
      <c r="M106" s="67">
        <v>0</v>
      </c>
      <c r="N106" s="67">
        <v>8</v>
      </c>
      <c r="O106" s="20"/>
      <c r="P106" s="22">
        <v>3</v>
      </c>
      <c r="Q106" s="26">
        <v>0.52083333333333337</v>
      </c>
      <c r="R106" s="25">
        <v>1</v>
      </c>
      <c r="S106" s="25" t="s">
        <v>198</v>
      </c>
      <c r="T106" s="25">
        <v>1</v>
      </c>
      <c r="U106" s="25" t="s">
        <v>198</v>
      </c>
      <c r="V106" s="130">
        <f t="shared" si="4"/>
        <v>3</v>
      </c>
      <c r="W106" s="28">
        <v>4</v>
      </c>
      <c r="X106" s="27">
        <v>0.52083333333333337</v>
      </c>
      <c r="Y106" s="25">
        <v>2</v>
      </c>
      <c r="Z106" s="25" t="s">
        <v>206</v>
      </c>
      <c r="AA106" s="25">
        <v>2</v>
      </c>
      <c r="AB106" s="25" t="s">
        <v>206</v>
      </c>
      <c r="AC106" s="130">
        <f t="shared" si="2"/>
        <v>3</v>
      </c>
      <c r="AH106" s="49"/>
    </row>
    <row r="107" spans="1:34" ht="15.75" customHeight="1">
      <c r="A107" s="88">
        <v>2381</v>
      </c>
      <c r="B107" s="18">
        <v>18</v>
      </c>
      <c r="C107" s="62" t="s">
        <v>148</v>
      </c>
      <c r="D107" s="1" t="s">
        <v>235</v>
      </c>
      <c r="E107" s="65">
        <v>55.7562297253818</v>
      </c>
      <c r="F107" s="65">
        <v>37.5299849365773</v>
      </c>
      <c r="G107" s="18">
        <v>1</v>
      </c>
      <c r="H107" s="66">
        <f t="shared" si="3"/>
        <v>3.2990000000000004</v>
      </c>
      <c r="I107" s="15">
        <v>0.63100000000000023</v>
      </c>
      <c r="J107" s="18">
        <v>7</v>
      </c>
      <c r="L107" s="8">
        <v>19</v>
      </c>
      <c r="M107" s="67">
        <v>0</v>
      </c>
      <c r="N107" s="67">
        <v>9</v>
      </c>
      <c r="O107" s="20" t="s">
        <v>17</v>
      </c>
      <c r="P107" s="22">
        <v>3</v>
      </c>
      <c r="Q107" s="26">
        <v>0.54166666666666663</v>
      </c>
      <c r="R107" s="25">
        <v>2</v>
      </c>
      <c r="S107" s="25" t="s">
        <v>198</v>
      </c>
      <c r="T107" s="25">
        <v>2</v>
      </c>
      <c r="U107" s="25" t="s">
        <v>198</v>
      </c>
      <c r="V107" s="130">
        <f t="shared" si="4"/>
        <v>3</v>
      </c>
      <c r="W107" s="28">
        <v>4</v>
      </c>
      <c r="X107" s="27">
        <v>0.54166666666666663</v>
      </c>
      <c r="Y107" s="25">
        <v>1</v>
      </c>
      <c r="Z107" s="25" t="s">
        <v>206</v>
      </c>
      <c r="AA107" s="25">
        <v>1</v>
      </c>
      <c r="AB107" s="25" t="s">
        <v>206</v>
      </c>
      <c r="AC107" s="130">
        <f t="shared" si="2"/>
        <v>3</v>
      </c>
      <c r="AH107" s="49"/>
    </row>
    <row r="108" spans="1:34" ht="15.75" customHeight="1">
      <c r="A108" s="88" t="s">
        <v>52</v>
      </c>
      <c r="B108" s="18">
        <v>19</v>
      </c>
      <c r="C108" s="62" t="s">
        <v>147</v>
      </c>
      <c r="D108" s="1" t="s">
        <v>238</v>
      </c>
      <c r="E108" s="65">
        <v>55.754882115275002</v>
      </c>
      <c r="F108" s="65">
        <v>37.521357304351802</v>
      </c>
      <c r="G108" s="18">
        <v>1</v>
      </c>
      <c r="H108" s="66">
        <f t="shared" si="3"/>
        <v>3.8650000000000002</v>
      </c>
      <c r="I108" s="15">
        <v>0.56599999999999984</v>
      </c>
      <c r="J108" s="18">
        <v>8</v>
      </c>
      <c r="L108" s="8">
        <v>20</v>
      </c>
      <c r="M108" s="67">
        <v>0</v>
      </c>
      <c r="N108" s="67">
        <v>999</v>
      </c>
      <c r="O108" s="20"/>
      <c r="P108" s="22">
        <v>3</v>
      </c>
      <c r="Q108" s="26">
        <v>0.5625</v>
      </c>
      <c r="R108" s="25">
        <v>1</v>
      </c>
      <c r="S108" s="25" t="s">
        <v>198</v>
      </c>
      <c r="T108" s="25">
        <v>1</v>
      </c>
      <c r="U108" s="25" t="s">
        <v>198</v>
      </c>
      <c r="V108" s="130">
        <f t="shared" si="4"/>
        <v>3</v>
      </c>
      <c r="W108" s="28">
        <v>4</v>
      </c>
      <c r="X108" s="27">
        <v>0.5625</v>
      </c>
      <c r="Y108" s="25">
        <v>2</v>
      </c>
      <c r="Z108" s="25" t="s">
        <v>206</v>
      </c>
      <c r="AA108" s="25">
        <v>2</v>
      </c>
      <c r="AB108" s="25" t="s">
        <v>206</v>
      </c>
      <c r="AC108" s="130">
        <f t="shared" si="2"/>
        <v>4</v>
      </c>
      <c r="AH108" s="49"/>
    </row>
    <row r="109" spans="1:34" ht="15.75" customHeight="1">
      <c r="A109" s="88" t="s">
        <v>17</v>
      </c>
      <c r="B109" s="18">
        <v>20</v>
      </c>
      <c r="C109" s="62" t="s">
        <v>154</v>
      </c>
      <c r="D109" s="1" t="s">
        <v>234</v>
      </c>
      <c r="E109" s="65">
        <v>55.750726444531601</v>
      </c>
      <c r="F109" s="65">
        <v>37.508647896646202</v>
      </c>
      <c r="G109" s="18">
        <v>1</v>
      </c>
      <c r="H109" s="66">
        <f t="shared" si="3"/>
        <v>4.8230000000000004</v>
      </c>
      <c r="I109" s="15">
        <v>0.95800000000000018</v>
      </c>
      <c r="J109" s="18">
        <v>9</v>
      </c>
      <c r="L109" s="8">
        <v>21</v>
      </c>
      <c r="M109" s="67">
        <v>0</v>
      </c>
      <c r="N109" s="67">
        <v>0</v>
      </c>
      <c r="O109" s="20"/>
      <c r="P109" s="22">
        <v>3</v>
      </c>
      <c r="Q109" s="26">
        <v>0.58333333333333337</v>
      </c>
      <c r="R109" s="25">
        <v>2</v>
      </c>
      <c r="S109" s="25" t="s">
        <v>198</v>
      </c>
      <c r="T109" s="25">
        <v>2</v>
      </c>
      <c r="U109" s="25" t="s">
        <v>198</v>
      </c>
      <c r="V109" s="130">
        <f t="shared" si="4"/>
        <v>3</v>
      </c>
      <c r="W109" s="28">
        <v>4</v>
      </c>
      <c r="X109" s="27">
        <v>0.58333333333333337</v>
      </c>
      <c r="Y109" s="25">
        <v>2</v>
      </c>
      <c r="Z109" s="25" t="s">
        <v>206</v>
      </c>
      <c r="AA109" s="25">
        <v>2</v>
      </c>
      <c r="AB109" s="25" t="s">
        <v>206</v>
      </c>
      <c r="AC109" s="130">
        <f t="shared" si="2"/>
        <v>4</v>
      </c>
      <c r="AH109" s="49"/>
    </row>
    <row r="110" spans="1:34" ht="15.75" customHeight="1">
      <c r="A110" s="88" t="s">
        <v>17</v>
      </c>
      <c r="B110" s="18">
        <v>21</v>
      </c>
      <c r="C110" s="62" t="s">
        <v>146</v>
      </c>
      <c r="D110" s="1" t="s">
        <v>234</v>
      </c>
      <c r="E110" s="65">
        <v>55.746801733688898</v>
      </c>
      <c r="F110" s="65">
        <v>37.514436321524599</v>
      </c>
      <c r="G110" s="18">
        <v>1</v>
      </c>
      <c r="H110" s="66">
        <f t="shared" si="3"/>
        <v>5.3959999999999999</v>
      </c>
      <c r="I110" s="15">
        <v>0.57299999999999951</v>
      </c>
      <c r="J110" s="18">
        <v>10</v>
      </c>
      <c r="L110" s="8">
        <v>22</v>
      </c>
      <c r="M110" s="67">
        <v>0</v>
      </c>
      <c r="N110" s="67">
        <v>0</v>
      </c>
      <c r="O110" s="20"/>
      <c r="P110" s="22">
        <v>3</v>
      </c>
      <c r="Q110" s="26">
        <v>0.60416666666666663</v>
      </c>
      <c r="R110" s="25">
        <v>1</v>
      </c>
      <c r="S110" s="25" t="s">
        <v>198</v>
      </c>
      <c r="T110" s="25">
        <v>1</v>
      </c>
      <c r="U110" s="25" t="s">
        <v>198</v>
      </c>
      <c r="V110" s="130">
        <f t="shared" si="4"/>
        <v>3</v>
      </c>
      <c r="W110" s="28">
        <v>4</v>
      </c>
      <c r="X110" s="27">
        <v>0.60416666666666663</v>
      </c>
      <c r="Y110" s="25">
        <v>2</v>
      </c>
      <c r="Z110" s="25" t="s">
        <v>206</v>
      </c>
      <c r="AA110" s="25">
        <v>2</v>
      </c>
      <c r="AB110" s="25" t="s">
        <v>206</v>
      </c>
      <c r="AC110" s="130">
        <f t="shared" si="2"/>
        <v>4</v>
      </c>
      <c r="AH110" s="49"/>
    </row>
    <row r="111" spans="1:34" ht="15.75" customHeight="1">
      <c r="A111" s="88" t="s">
        <v>17</v>
      </c>
      <c r="B111" s="18">
        <v>18</v>
      </c>
      <c r="C111" s="62" t="s">
        <v>52</v>
      </c>
      <c r="D111" s="1" t="s">
        <v>17</v>
      </c>
      <c r="E111" s="65" t="s">
        <v>17</v>
      </c>
      <c r="F111" s="65" t="s">
        <v>17</v>
      </c>
      <c r="G111" s="18">
        <v>1</v>
      </c>
      <c r="H111" s="66">
        <f t="shared" si="3"/>
        <v>5.4660000000000002</v>
      </c>
      <c r="I111" s="15">
        <v>7.0000000000000007E-2</v>
      </c>
      <c r="J111" s="18" t="s">
        <v>17</v>
      </c>
      <c r="L111" s="8">
        <v>23</v>
      </c>
      <c r="M111" s="67">
        <v>0</v>
      </c>
      <c r="N111" s="67">
        <v>0</v>
      </c>
      <c r="O111" s="20"/>
      <c r="P111" s="22">
        <v>3</v>
      </c>
      <c r="Q111" s="26">
        <v>0.625</v>
      </c>
      <c r="R111" s="25">
        <v>2</v>
      </c>
      <c r="S111" s="25" t="s">
        <v>198</v>
      </c>
      <c r="T111" s="25">
        <v>2</v>
      </c>
      <c r="U111" s="25" t="s">
        <v>198</v>
      </c>
      <c r="V111" s="130">
        <f t="shared" si="4"/>
        <v>3</v>
      </c>
      <c r="W111" s="28">
        <v>4</v>
      </c>
      <c r="X111" s="27">
        <v>0.625</v>
      </c>
      <c r="Y111" s="25">
        <v>2</v>
      </c>
      <c r="Z111" s="25" t="s">
        <v>206</v>
      </c>
      <c r="AA111" s="25">
        <v>2</v>
      </c>
      <c r="AB111" s="25" t="s">
        <v>206</v>
      </c>
      <c r="AC111" s="130">
        <f t="shared" si="2"/>
        <v>3</v>
      </c>
      <c r="AH111" s="49"/>
    </row>
    <row r="112" spans="1:34" ht="15.75" customHeight="1">
      <c r="A112" s="88" t="s">
        <v>17</v>
      </c>
      <c r="B112" s="18" t="str">
        <f t="shared" ref="B112:B153" si="5">IF(C112=" ","",IF(C112=$L$9,B111,B111+1))</f>
        <v/>
      </c>
      <c r="C112" s="62" t="s">
        <v>17</v>
      </c>
      <c r="D112" s="1" t="s">
        <v>17</v>
      </c>
      <c r="E112" s="65" t="s">
        <v>17</v>
      </c>
      <c r="F112" s="65" t="s">
        <v>17</v>
      </c>
      <c r="G112" s="18" t="str">
        <f>IF(AND(M109&gt;0),0,IF(AND(N109&gt;0),1,""))</f>
        <v/>
      </c>
      <c r="H112" s="66" t="s">
        <v>91</v>
      </c>
      <c r="I112" s="15" t="str">
        <f t="shared" ref="I112:I154" si="6">IFERROR(IF(IF(ISERROR(H112-H111),"",H112-H111)&lt;0,"",H112-H111)," ")</f>
        <v xml:space="preserve"> </v>
      </c>
      <c r="J112" s="18" t="str">
        <f>IF(AND(M109&gt;0,M109&lt;999),M109,IF(AND(N109&gt;0,N109&lt;999),N109," "))</f>
        <v xml:space="preserve"> </v>
      </c>
      <c r="L112" s="8">
        <v>24</v>
      </c>
      <c r="M112" s="67">
        <v>0</v>
      </c>
      <c r="N112" s="67">
        <v>0</v>
      </c>
      <c r="O112" s="20"/>
      <c r="P112" s="22">
        <v>3</v>
      </c>
      <c r="Q112" s="26">
        <v>0.64583333333333337</v>
      </c>
      <c r="R112" s="25">
        <v>1</v>
      </c>
      <c r="S112" s="25" t="s">
        <v>198</v>
      </c>
      <c r="T112" s="25">
        <v>1</v>
      </c>
      <c r="U112" s="25" t="s">
        <v>198</v>
      </c>
      <c r="V112" s="130">
        <f t="shared" si="4"/>
        <v>3</v>
      </c>
      <c r="W112" s="28">
        <v>4</v>
      </c>
      <c r="X112" s="27">
        <v>0.64583333333333337</v>
      </c>
      <c r="Y112" s="25">
        <v>1</v>
      </c>
      <c r="Z112" s="25" t="s">
        <v>206</v>
      </c>
      <c r="AA112" s="25">
        <v>1</v>
      </c>
      <c r="AB112" s="25" t="s">
        <v>206</v>
      </c>
      <c r="AC112" s="130">
        <f t="shared" si="2"/>
        <v>3</v>
      </c>
      <c r="AH112" s="49"/>
    </row>
    <row r="113" spans="1:34" ht="15.75" customHeight="1">
      <c r="A113" s="88" t="s">
        <v>17</v>
      </c>
      <c r="B113" s="18" t="str">
        <f t="shared" si="5"/>
        <v/>
      </c>
      <c r="C113" s="62" t="s">
        <v>17</v>
      </c>
      <c r="D113" s="1" t="s">
        <v>17</v>
      </c>
      <c r="E113" s="65" t="s">
        <v>17</v>
      </c>
      <c r="F113" s="65" t="s">
        <v>17</v>
      </c>
      <c r="G113" s="18" t="str">
        <f>IF(AND(M110&gt;0),0,IF(AND(N110&gt;0),1,""))</f>
        <v/>
      </c>
      <c r="H113" s="66" t="s">
        <v>91</v>
      </c>
      <c r="I113" s="15" t="str">
        <f t="shared" si="6"/>
        <v xml:space="preserve"> </v>
      </c>
      <c r="J113" s="18" t="str">
        <f>IF(AND(M110&gt;0,M110&lt;999),M110,IF(AND(N110&gt;0,N110&lt;999),N110," "))</f>
        <v xml:space="preserve"> </v>
      </c>
      <c r="L113" s="8">
        <v>25</v>
      </c>
      <c r="M113" s="67">
        <v>0</v>
      </c>
      <c r="N113" s="67">
        <v>0</v>
      </c>
      <c r="O113" s="20"/>
      <c r="P113" s="22">
        <v>3</v>
      </c>
      <c r="Q113" s="26">
        <v>0.66666666666666663</v>
      </c>
      <c r="R113" s="25">
        <v>2</v>
      </c>
      <c r="S113" s="25" t="s">
        <v>203</v>
      </c>
      <c r="T113" s="25">
        <v>2</v>
      </c>
      <c r="U113" s="25" t="s">
        <v>203</v>
      </c>
      <c r="V113" s="130">
        <f t="shared" si="4"/>
        <v>4</v>
      </c>
      <c r="W113" s="28">
        <v>4</v>
      </c>
      <c r="X113" s="27">
        <v>0.66666666666666663</v>
      </c>
      <c r="Y113" s="25">
        <v>2</v>
      </c>
      <c r="Z113" s="25" t="s">
        <v>206</v>
      </c>
      <c r="AA113" s="25">
        <v>2</v>
      </c>
      <c r="AB113" s="25" t="s">
        <v>206</v>
      </c>
      <c r="AC113" s="130">
        <f t="shared" si="2"/>
        <v>4</v>
      </c>
      <c r="AH113" s="49"/>
    </row>
    <row r="114" spans="1:34" ht="15.75" customHeight="1">
      <c r="L114" s="8">
        <v>26</v>
      </c>
      <c r="M114" s="67">
        <v>0</v>
      </c>
      <c r="N114" s="67">
        <v>0</v>
      </c>
      <c r="O114" s="20"/>
      <c r="P114" s="22">
        <v>3</v>
      </c>
      <c r="Q114" s="26">
        <v>0.6875</v>
      </c>
      <c r="R114" s="25">
        <v>2</v>
      </c>
      <c r="S114" s="25" t="s">
        <v>203</v>
      </c>
      <c r="T114" s="25">
        <v>2</v>
      </c>
      <c r="U114" s="25" t="s">
        <v>203</v>
      </c>
      <c r="V114" s="130">
        <f t="shared" si="4"/>
        <v>5</v>
      </c>
      <c r="W114" s="28">
        <v>4</v>
      </c>
      <c r="X114" s="27">
        <v>0.6875</v>
      </c>
      <c r="Y114" s="25">
        <v>2</v>
      </c>
      <c r="Z114" s="25" t="s">
        <v>206</v>
      </c>
      <c r="AA114" s="25">
        <v>2</v>
      </c>
      <c r="AB114" s="25" t="s">
        <v>206</v>
      </c>
      <c r="AC114" s="130">
        <f t="shared" si="2"/>
        <v>4</v>
      </c>
      <c r="AH114" s="49"/>
    </row>
    <row r="115" spans="1:34" ht="15.75" customHeight="1">
      <c r="L115" s="8">
        <v>27</v>
      </c>
      <c r="M115" s="67">
        <v>0</v>
      </c>
      <c r="N115" s="67">
        <v>0</v>
      </c>
      <c r="O115" s="20"/>
      <c r="P115" s="22">
        <v>3</v>
      </c>
      <c r="Q115" s="26">
        <v>0.70833333333333337</v>
      </c>
      <c r="R115" s="25">
        <v>3</v>
      </c>
      <c r="S115" s="25" t="s">
        <v>203</v>
      </c>
      <c r="T115" s="25">
        <v>3</v>
      </c>
      <c r="U115" s="25" t="s">
        <v>203</v>
      </c>
      <c r="V115" s="130">
        <f t="shared" si="4"/>
        <v>5</v>
      </c>
      <c r="W115" s="28">
        <v>4</v>
      </c>
      <c r="X115" s="27">
        <v>0.70833333333333337</v>
      </c>
      <c r="Y115" s="25">
        <v>2</v>
      </c>
      <c r="Z115" s="25" t="s">
        <v>206</v>
      </c>
      <c r="AA115" s="25">
        <v>2</v>
      </c>
      <c r="AB115" s="25" t="s">
        <v>206</v>
      </c>
      <c r="AC115" s="130">
        <f t="shared" si="2"/>
        <v>4</v>
      </c>
      <c r="AH115" s="49"/>
    </row>
    <row r="116" spans="1:34" ht="15.75" customHeight="1">
      <c r="L116" s="8">
        <v>28</v>
      </c>
      <c r="M116" s="67">
        <v>0</v>
      </c>
      <c r="N116" s="67">
        <v>0</v>
      </c>
      <c r="O116" s="20"/>
      <c r="P116" s="22">
        <v>3</v>
      </c>
      <c r="Q116" s="26">
        <v>0.72916666666666663</v>
      </c>
      <c r="R116" s="25">
        <v>2</v>
      </c>
      <c r="S116" s="25" t="s">
        <v>203</v>
      </c>
      <c r="T116" s="25">
        <v>2</v>
      </c>
      <c r="U116" s="25" t="s">
        <v>203</v>
      </c>
      <c r="V116" s="130">
        <f t="shared" si="4"/>
        <v>4</v>
      </c>
      <c r="W116" s="28">
        <v>4</v>
      </c>
      <c r="X116" s="27">
        <v>0.72916666666666663</v>
      </c>
      <c r="Y116" s="25">
        <v>2</v>
      </c>
      <c r="Z116" s="25" t="s">
        <v>206</v>
      </c>
      <c r="AA116" s="25">
        <v>2</v>
      </c>
      <c r="AB116" s="25" t="s">
        <v>206</v>
      </c>
      <c r="AC116" s="130">
        <f t="shared" si="2"/>
        <v>3</v>
      </c>
      <c r="AH116" s="49"/>
    </row>
    <row r="117" spans="1:34" ht="15.75" customHeight="1">
      <c r="L117" s="8">
        <v>29</v>
      </c>
      <c r="M117" s="67">
        <v>0</v>
      </c>
      <c r="N117" s="67">
        <v>0</v>
      </c>
      <c r="O117" s="20"/>
      <c r="P117" s="22">
        <v>3</v>
      </c>
      <c r="Q117" s="26">
        <v>0.75</v>
      </c>
      <c r="R117" s="25">
        <v>2</v>
      </c>
      <c r="S117" s="25" t="s">
        <v>203</v>
      </c>
      <c r="T117" s="25">
        <v>2</v>
      </c>
      <c r="U117" s="25" t="s">
        <v>203</v>
      </c>
      <c r="V117" s="130">
        <f t="shared" si="4"/>
        <v>5</v>
      </c>
      <c r="W117" s="28">
        <v>4</v>
      </c>
      <c r="X117" s="27">
        <v>0.75</v>
      </c>
      <c r="Y117" s="25">
        <v>1</v>
      </c>
      <c r="Z117" s="25" t="s">
        <v>206</v>
      </c>
      <c r="AA117" s="25">
        <v>1</v>
      </c>
      <c r="AB117" s="25" t="s">
        <v>206</v>
      </c>
      <c r="AC117" s="130">
        <f t="shared" si="2"/>
        <v>3</v>
      </c>
      <c r="AH117" s="49"/>
    </row>
    <row r="118" spans="1:34" ht="15.75" customHeight="1">
      <c r="K118" s="121"/>
      <c r="L118" s="8">
        <v>30</v>
      </c>
      <c r="M118" s="67">
        <v>0</v>
      </c>
      <c r="N118" s="67">
        <v>0</v>
      </c>
      <c r="O118" s="20"/>
      <c r="P118" s="22">
        <v>3</v>
      </c>
      <c r="Q118" s="26">
        <v>0.77083333333333337</v>
      </c>
      <c r="R118" s="25">
        <v>3</v>
      </c>
      <c r="S118" s="25" t="s">
        <v>203</v>
      </c>
      <c r="T118" s="25">
        <v>3</v>
      </c>
      <c r="U118" s="25" t="s">
        <v>203</v>
      </c>
      <c r="V118" s="130">
        <f t="shared" si="4"/>
        <v>4</v>
      </c>
      <c r="W118" s="28">
        <v>4</v>
      </c>
      <c r="X118" s="27">
        <v>0.77083333333333337</v>
      </c>
      <c r="Y118" s="25">
        <v>2</v>
      </c>
      <c r="Z118" s="25" t="s">
        <v>206</v>
      </c>
      <c r="AA118" s="25">
        <v>2</v>
      </c>
      <c r="AB118" s="25" t="s">
        <v>206</v>
      </c>
      <c r="AC118" s="130">
        <f t="shared" si="2"/>
        <v>4</v>
      </c>
      <c r="AH118" s="49"/>
    </row>
    <row r="119" spans="1:34" ht="15.75" customHeight="1">
      <c r="K119" s="121"/>
      <c r="L119" s="8">
        <v>31</v>
      </c>
      <c r="M119" s="67">
        <v>0</v>
      </c>
      <c r="N119" s="67">
        <v>0</v>
      </c>
      <c r="O119" s="20"/>
      <c r="P119" s="22">
        <v>3</v>
      </c>
      <c r="Q119" s="26">
        <v>0.79166666666666663</v>
      </c>
      <c r="R119" s="25">
        <v>1</v>
      </c>
      <c r="S119" s="25" t="s">
        <v>198</v>
      </c>
      <c r="T119" s="25">
        <v>1</v>
      </c>
      <c r="U119" s="25" t="s">
        <v>198</v>
      </c>
      <c r="V119" s="130">
        <f t="shared" si="4"/>
        <v>3</v>
      </c>
      <c r="W119" s="28">
        <v>4</v>
      </c>
      <c r="X119" s="27">
        <v>0.79166666666666663</v>
      </c>
      <c r="Y119" s="25">
        <v>2</v>
      </c>
      <c r="Z119" s="25" t="s">
        <v>206</v>
      </c>
      <c r="AA119" s="25">
        <v>2</v>
      </c>
      <c r="AB119" s="25" t="s">
        <v>206</v>
      </c>
      <c r="AC119" s="130">
        <f t="shared" si="2"/>
        <v>4</v>
      </c>
      <c r="AH119" s="49"/>
    </row>
    <row r="120" spans="1:34" ht="15.75" customHeight="1">
      <c r="A120" s="88" t="s">
        <v>17</v>
      </c>
      <c r="B120" s="18" t="str">
        <f>IF(C120=" ","",IF(C120=$L$9,B102,B102+1))</f>
        <v/>
      </c>
      <c r="C120" s="62" t="s">
        <v>17</v>
      </c>
      <c r="D120" s="1" t="s">
        <v>17</v>
      </c>
      <c r="E120" s="65" t="s">
        <v>17</v>
      </c>
      <c r="F120" s="65" t="s">
        <v>17</v>
      </c>
      <c r="G120" s="18" t="str">
        <f>IF(AND(M117&gt;0),0,IF(AND(N117&gt;0),1,""))</f>
        <v/>
      </c>
      <c r="H120" s="66" t="s">
        <v>91</v>
      </c>
      <c r="I120" s="15" t="str">
        <f>IFERROR(IF(IF(ISERROR(H120-H102),"",H120-H102)&lt;0,"",H120-H102)," ")</f>
        <v xml:space="preserve"> </v>
      </c>
      <c r="J120" s="18" t="str">
        <f>IF(AND(M117&gt;0,M117&lt;999),M117,IF(AND(N117&gt;0,N117&lt;999),N117," "))</f>
        <v xml:space="preserve"> </v>
      </c>
      <c r="K120" s="121"/>
      <c r="L120" s="8">
        <v>32</v>
      </c>
      <c r="M120" s="67">
        <v>0</v>
      </c>
      <c r="N120" s="67">
        <v>0</v>
      </c>
      <c r="O120" s="20"/>
      <c r="P120" s="22">
        <v>3</v>
      </c>
      <c r="Q120" s="26">
        <v>0.8125</v>
      </c>
      <c r="R120" s="25">
        <v>2</v>
      </c>
      <c r="S120" s="25" t="s">
        <v>198</v>
      </c>
      <c r="T120" s="25">
        <v>2</v>
      </c>
      <c r="U120" s="25" t="s">
        <v>198</v>
      </c>
      <c r="V120" s="130">
        <f t="shared" si="4"/>
        <v>3</v>
      </c>
      <c r="W120" s="28">
        <v>4</v>
      </c>
      <c r="X120" s="27">
        <v>0.8125</v>
      </c>
      <c r="Y120" s="25">
        <v>2</v>
      </c>
      <c r="Z120" s="25" t="s">
        <v>206</v>
      </c>
      <c r="AA120" s="25">
        <v>2</v>
      </c>
      <c r="AB120" s="25" t="s">
        <v>206</v>
      </c>
      <c r="AC120" s="130">
        <f t="shared" si="2"/>
        <v>3</v>
      </c>
      <c r="AH120" s="49"/>
    </row>
    <row r="121" spans="1:34" ht="15.75" customHeight="1">
      <c r="A121" s="88" t="s">
        <v>17</v>
      </c>
      <c r="B121" s="18" t="str">
        <f>IF(C121=" ","",IF(C121=$L$9,#REF!,#REF!+1))</f>
        <v/>
      </c>
      <c r="C121" s="62" t="s">
        <v>17</v>
      </c>
      <c r="D121" s="1" t="s">
        <v>17</v>
      </c>
      <c r="E121" s="65" t="s">
        <v>17</v>
      </c>
      <c r="F121" s="65" t="s">
        <v>17</v>
      </c>
      <c r="G121" s="18" t="str">
        <f t="shared" ref="G121:G153" si="7">IF(AND(M121&gt;0),0,IF(AND(N121&gt;0),1,""))</f>
        <v/>
      </c>
      <c r="H121" s="66" t="s">
        <v>91</v>
      </c>
      <c r="I121" s="15" t="str">
        <f>IFERROR(IF(IF(ISERROR(H121-#REF!),"",H121-#REF!)&lt;0,"",H121-#REF!)," ")</f>
        <v xml:space="preserve"> </v>
      </c>
      <c r="J121" s="18" t="str">
        <f t="shared" ref="J121:J153" si="8">IF(AND(M121&gt;0,M121&lt;999),M121,IF(AND(N121&gt;0,N121&lt;999),N121," "))</f>
        <v xml:space="preserve"> </v>
      </c>
      <c r="K121" s="121"/>
      <c r="L121" s="8">
        <v>33</v>
      </c>
      <c r="M121" s="67">
        <v>0</v>
      </c>
      <c r="N121" s="67">
        <v>0</v>
      </c>
      <c r="O121" s="20"/>
      <c r="P121" s="22">
        <v>3</v>
      </c>
      <c r="Q121" s="26">
        <v>0.83333333333333337</v>
      </c>
      <c r="R121" s="25">
        <v>1</v>
      </c>
      <c r="S121" s="25" t="s">
        <v>195</v>
      </c>
      <c r="T121" s="25">
        <v>1</v>
      </c>
      <c r="U121" s="25" t="s">
        <v>195</v>
      </c>
      <c r="V121" s="130">
        <f t="shared" si="4"/>
        <v>2</v>
      </c>
      <c r="W121" s="28">
        <v>4</v>
      </c>
      <c r="X121" s="27">
        <v>0.83333333333333337</v>
      </c>
      <c r="Y121" s="25">
        <v>1</v>
      </c>
      <c r="Z121" s="25" t="s">
        <v>195</v>
      </c>
      <c r="AA121" s="25">
        <v>1</v>
      </c>
      <c r="AB121" s="25" t="s">
        <v>195</v>
      </c>
      <c r="AC121" s="130">
        <f t="shared" si="2"/>
        <v>2</v>
      </c>
      <c r="AH121" s="49"/>
    </row>
    <row r="122" spans="1:34" ht="15.75" customHeight="1">
      <c r="A122" s="88" t="s">
        <v>17</v>
      </c>
      <c r="B122" s="18" t="str">
        <f t="shared" si="5"/>
        <v/>
      </c>
      <c r="C122" s="62" t="s">
        <v>17</v>
      </c>
      <c r="D122" s="1" t="s">
        <v>17</v>
      </c>
      <c r="E122" s="65" t="s">
        <v>17</v>
      </c>
      <c r="F122" s="65" t="s">
        <v>17</v>
      </c>
      <c r="G122" s="18" t="str">
        <f t="shared" si="7"/>
        <v/>
      </c>
      <c r="H122" s="66" t="s">
        <v>91</v>
      </c>
      <c r="I122" s="15" t="str">
        <f t="shared" si="6"/>
        <v xml:space="preserve"> </v>
      </c>
      <c r="J122" s="18" t="str">
        <f t="shared" si="8"/>
        <v xml:space="preserve"> </v>
      </c>
      <c r="L122" s="8">
        <v>34</v>
      </c>
      <c r="M122" s="67">
        <v>0</v>
      </c>
      <c r="N122" s="67">
        <v>0</v>
      </c>
      <c r="O122" s="20"/>
      <c r="P122" s="22">
        <v>3</v>
      </c>
      <c r="Q122" s="26">
        <v>0.85416666666666663</v>
      </c>
      <c r="R122" s="25">
        <v>1</v>
      </c>
      <c r="S122" s="25" t="s">
        <v>195</v>
      </c>
      <c r="T122" s="25">
        <v>1</v>
      </c>
      <c r="U122" s="25" t="s">
        <v>195</v>
      </c>
      <c r="V122" s="130">
        <f t="shared" si="4"/>
        <v>2</v>
      </c>
      <c r="W122" s="28">
        <v>4</v>
      </c>
      <c r="X122" s="27">
        <v>0.85416666666666663</v>
      </c>
      <c r="Y122" s="25">
        <v>1</v>
      </c>
      <c r="Z122" s="25" t="s">
        <v>195</v>
      </c>
      <c r="AA122" s="25">
        <v>1</v>
      </c>
      <c r="AB122" s="25" t="s">
        <v>195</v>
      </c>
      <c r="AC122" s="130">
        <f t="shared" si="2"/>
        <v>2</v>
      </c>
      <c r="AH122" s="49"/>
    </row>
    <row r="123" spans="1:34" ht="15.75" customHeight="1">
      <c r="A123" s="88" t="s">
        <v>17</v>
      </c>
      <c r="B123" s="18" t="str">
        <f t="shared" si="5"/>
        <v/>
      </c>
      <c r="C123" s="62" t="s">
        <v>17</v>
      </c>
      <c r="D123" s="1" t="s">
        <v>17</v>
      </c>
      <c r="E123" s="65" t="s">
        <v>17</v>
      </c>
      <c r="F123" s="65" t="s">
        <v>17</v>
      </c>
      <c r="G123" s="18" t="str">
        <f t="shared" si="7"/>
        <v/>
      </c>
      <c r="H123" s="66" t="s">
        <v>91</v>
      </c>
      <c r="I123" s="15" t="str">
        <f t="shared" si="6"/>
        <v xml:space="preserve"> </v>
      </c>
      <c r="J123" s="18" t="str">
        <f t="shared" si="8"/>
        <v xml:space="preserve"> </v>
      </c>
      <c r="L123" s="8">
        <v>35</v>
      </c>
      <c r="M123" s="67">
        <v>0</v>
      </c>
      <c r="N123" s="67">
        <v>0</v>
      </c>
      <c r="O123" s="20"/>
      <c r="P123" s="22">
        <v>3</v>
      </c>
      <c r="Q123" s="26">
        <v>0.875</v>
      </c>
      <c r="R123" s="25">
        <v>1</v>
      </c>
      <c r="S123" s="25" t="s">
        <v>195</v>
      </c>
      <c r="T123" s="25">
        <v>1</v>
      </c>
      <c r="U123" s="25" t="s">
        <v>195</v>
      </c>
      <c r="V123" s="130">
        <f t="shared" si="4"/>
        <v>2</v>
      </c>
      <c r="W123" s="28">
        <v>4</v>
      </c>
      <c r="X123" s="27">
        <v>0.875</v>
      </c>
      <c r="Y123" s="25">
        <v>1</v>
      </c>
      <c r="Z123" s="25" t="s">
        <v>195</v>
      </c>
      <c r="AA123" s="25">
        <v>1</v>
      </c>
      <c r="AB123" s="25" t="s">
        <v>195</v>
      </c>
      <c r="AC123" s="130">
        <f t="shared" si="2"/>
        <v>2</v>
      </c>
      <c r="AH123" s="49"/>
    </row>
    <row r="124" spans="1:34" ht="15.75" customHeight="1">
      <c r="A124" s="88" t="s">
        <v>17</v>
      </c>
      <c r="B124" s="18" t="str">
        <f t="shared" si="5"/>
        <v/>
      </c>
      <c r="C124" s="62" t="s">
        <v>17</v>
      </c>
      <c r="D124" s="1" t="s">
        <v>17</v>
      </c>
      <c r="E124" s="65" t="s">
        <v>17</v>
      </c>
      <c r="F124" s="65" t="s">
        <v>17</v>
      </c>
      <c r="G124" s="18" t="str">
        <f t="shared" si="7"/>
        <v/>
      </c>
      <c r="H124" s="66" t="s">
        <v>91</v>
      </c>
      <c r="I124" s="15" t="str">
        <f t="shared" si="6"/>
        <v xml:space="preserve"> </v>
      </c>
      <c r="J124" s="18" t="str">
        <f t="shared" si="8"/>
        <v xml:space="preserve"> </v>
      </c>
      <c r="L124" s="8">
        <v>36</v>
      </c>
      <c r="M124" s="67">
        <v>0</v>
      </c>
      <c r="N124" s="67">
        <v>0</v>
      </c>
      <c r="O124" s="20"/>
      <c r="P124" s="22">
        <v>3</v>
      </c>
      <c r="Q124" s="26">
        <v>0.89583333333333304</v>
      </c>
      <c r="R124" s="25">
        <v>1</v>
      </c>
      <c r="S124" s="25" t="s">
        <v>195</v>
      </c>
      <c r="T124" s="25">
        <v>1</v>
      </c>
      <c r="U124" s="25" t="s">
        <v>195</v>
      </c>
      <c r="V124" s="130">
        <f t="shared" si="4"/>
        <v>2</v>
      </c>
      <c r="W124" s="28">
        <v>4</v>
      </c>
      <c r="X124" s="27">
        <v>0.89583333333333304</v>
      </c>
      <c r="Y124" s="25">
        <v>1</v>
      </c>
      <c r="Z124" s="25" t="s">
        <v>195</v>
      </c>
      <c r="AA124" s="25">
        <v>1</v>
      </c>
      <c r="AB124" s="25" t="s">
        <v>195</v>
      </c>
      <c r="AC124" s="130">
        <f t="shared" si="2"/>
        <v>2</v>
      </c>
      <c r="AH124" s="49"/>
    </row>
    <row r="125" spans="1:34" ht="15.75" customHeight="1">
      <c r="A125" s="88" t="s">
        <v>17</v>
      </c>
      <c r="B125" s="18" t="str">
        <f t="shared" si="5"/>
        <v/>
      </c>
      <c r="C125" s="62" t="s">
        <v>17</v>
      </c>
      <c r="D125" s="1" t="s">
        <v>17</v>
      </c>
      <c r="E125" s="65" t="s">
        <v>17</v>
      </c>
      <c r="F125" s="65" t="s">
        <v>17</v>
      </c>
      <c r="G125" s="18" t="str">
        <f t="shared" si="7"/>
        <v/>
      </c>
      <c r="H125" s="66" t="s">
        <v>91</v>
      </c>
      <c r="I125" s="15" t="str">
        <f t="shared" si="6"/>
        <v xml:space="preserve"> </v>
      </c>
      <c r="J125" s="18" t="str">
        <f t="shared" si="8"/>
        <v xml:space="preserve"> </v>
      </c>
      <c r="L125" s="8">
        <v>37</v>
      </c>
      <c r="M125" s="67">
        <v>0</v>
      </c>
      <c r="N125" s="67">
        <v>0</v>
      </c>
      <c r="O125" s="20"/>
      <c r="P125" s="22">
        <v>3</v>
      </c>
      <c r="Q125" s="26">
        <v>0.91666666666666663</v>
      </c>
      <c r="R125" s="25">
        <v>1</v>
      </c>
      <c r="S125" s="25" t="s">
        <v>195</v>
      </c>
      <c r="T125" s="25">
        <v>1</v>
      </c>
      <c r="U125" s="25" t="s">
        <v>195</v>
      </c>
      <c r="V125" s="130">
        <f t="shared" si="4"/>
        <v>2</v>
      </c>
      <c r="W125" s="28">
        <v>4</v>
      </c>
      <c r="X125" s="27">
        <v>0.91666666666666663</v>
      </c>
      <c r="Y125" s="25">
        <v>1</v>
      </c>
      <c r="Z125" s="25" t="s">
        <v>195</v>
      </c>
      <c r="AA125" s="25">
        <v>1</v>
      </c>
      <c r="AB125" s="25" t="s">
        <v>195</v>
      </c>
      <c r="AC125" s="130">
        <f t="shared" si="2"/>
        <v>2</v>
      </c>
      <c r="AH125" s="49"/>
    </row>
    <row r="126" spans="1:34" ht="15.75" customHeight="1">
      <c r="A126" s="88" t="s">
        <v>17</v>
      </c>
      <c r="B126" s="18" t="str">
        <f t="shared" si="5"/>
        <v/>
      </c>
      <c r="C126" s="62" t="s">
        <v>17</v>
      </c>
      <c r="D126" s="1" t="s">
        <v>17</v>
      </c>
      <c r="E126" s="65" t="s">
        <v>17</v>
      </c>
      <c r="F126" s="65" t="s">
        <v>17</v>
      </c>
      <c r="G126" s="18" t="str">
        <f t="shared" si="7"/>
        <v/>
      </c>
      <c r="H126" s="66" t="s">
        <v>91</v>
      </c>
      <c r="I126" s="15" t="str">
        <f t="shared" si="6"/>
        <v xml:space="preserve"> </v>
      </c>
      <c r="J126" s="18" t="str">
        <f t="shared" si="8"/>
        <v xml:space="preserve"> </v>
      </c>
      <c r="L126" s="8">
        <v>38</v>
      </c>
      <c r="M126" s="67">
        <v>0</v>
      </c>
      <c r="N126" s="67">
        <v>0</v>
      </c>
      <c r="O126" s="20"/>
      <c r="P126" s="22">
        <v>3</v>
      </c>
      <c r="Q126" s="26">
        <v>0.9375</v>
      </c>
      <c r="R126" s="25">
        <v>1</v>
      </c>
      <c r="S126" s="25" t="s">
        <v>195</v>
      </c>
      <c r="T126" s="25">
        <v>1</v>
      </c>
      <c r="U126" s="25" t="s">
        <v>195</v>
      </c>
      <c r="V126" s="130">
        <f t="shared" si="4"/>
        <v>1</v>
      </c>
      <c r="W126" s="28">
        <v>4</v>
      </c>
      <c r="X126" s="27">
        <v>0.9375</v>
      </c>
      <c r="Y126" s="25">
        <v>1</v>
      </c>
      <c r="Z126" s="25" t="s">
        <v>195</v>
      </c>
      <c r="AA126" s="25">
        <v>1</v>
      </c>
      <c r="AB126" s="25" t="s">
        <v>195</v>
      </c>
      <c r="AC126" s="130">
        <f t="shared" si="2"/>
        <v>1</v>
      </c>
      <c r="AH126" s="49"/>
    </row>
    <row r="127" spans="1:34" ht="15.75" customHeight="1">
      <c r="A127" s="88" t="s">
        <v>17</v>
      </c>
      <c r="B127" s="18" t="str">
        <f t="shared" si="5"/>
        <v/>
      </c>
      <c r="C127" s="62" t="s">
        <v>17</v>
      </c>
      <c r="D127" s="1" t="s">
        <v>17</v>
      </c>
      <c r="E127" s="65" t="s">
        <v>17</v>
      </c>
      <c r="F127" s="65" t="s">
        <v>17</v>
      </c>
      <c r="G127" s="18" t="str">
        <f t="shared" si="7"/>
        <v/>
      </c>
      <c r="H127" s="66" t="s">
        <v>91</v>
      </c>
      <c r="I127" s="15" t="str">
        <f t="shared" si="6"/>
        <v xml:space="preserve"> </v>
      </c>
      <c r="J127" s="18" t="str">
        <f t="shared" si="8"/>
        <v xml:space="preserve"> </v>
      </c>
      <c r="L127" s="8">
        <v>39</v>
      </c>
      <c r="M127" s="67">
        <v>0</v>
      </c>
      <c r="N127" s="67">
        <v>0</v>
      </c>
      <c r="O127" s="20"/>
      <c r="P127" s="22">
        <v>3</v>
      </c>
      <c r="Q127" s="26">
        <v>0.95833333333333337</v>
      </c>
      <c r="R127" s="25">
        <v>0</v>
      </c>
      <c r="S127" s="25" t="s">
        <v>194</v>
      </c>
      <c r="T127" s="25">
        <v>0</v>
      </c>
      <c r="U127" s="25" t="s">
        <v>194</v>
      </c>
      <c r="V127" s="130">
        <f t="shared" si="4"/>
        <v>0</v>
      </c>
      <c r="W127" s="28">
        <v>4</v>
      </c>
      <c r="X127" s="27">
        <v>0.95833333333333337</v>
      </c>
      <c r="Y127" s="25">
        <v>0</v>
      </c>
      <c r="Z127" s="25" t="s">
        <v>194</v>
      </c>
      <c r="AA127" s="25">
        <v>0</v>
      </c>
      <c r="AB127" s="25" t="s">
        <v>194</v>
      </c>
      <c r="AC127" s="130">
        <f t="shared" si="2"/>
        <v>0</v>
      </c>
      <c r="AH127" s="49"/>
    </row>
    <row r="128" spans="1:34" ht="15.75" customHeight="1">
      <c r="A128" s="88" t="s">
        <v>17</v>
      </c>
      <c r="B128" s="18" t="str">
        <f t="shared" si="5"/>
        <v/>
      </c>
      <c r="C128" s="62" t="s">
        <v>17</v>
      </c>
      <c r="D128" s="1" t="s">
        <v>17</v>
      </c>
      <c r="E128" s="65" t="s">
        <v>17</v>
      </c>
      <c r="F128" s="65" t="s">
        <v>17</v>
      </c>
      <c r="G128" s="18" t="str">
        <f t="shared" si="7"/>
        <v/>
      </c>
      <c r="H128" s="66" t="s">
        <v>91</v>
      </c>
      <c r="I128" s="15" t="str">
        <f t="shared" si="6"/>
        <v xml:space="preserve"> </v>
      </c>
      <c r="J128" s="18" t="str">
        <f t="shared" si="8"/>
        <v xml:space="preserve"> </v>
      </c>
      <c r="L128" s="8">
        <v>40</v>
      </c>
      <c r="M128" s="67">
        <v>0</v>
      </c>
      <c r="N128" s="67">
        <v>0</v>
      </c>
      <c r="O128" s="20"/>
      <c r="P128" s="22">
        <v>3</v>
      </c>
      <c r="Q128" s="26">
        <v>0.97916666666666663</v>
      </c>
      <c r="R128" s="25">
        <v>0</v>
      </c>
      <c r="S128" s="25" t="s">
        <v>194</v>
      </c>
      <c r="T128" s="25">
        <v>0</v>
      </c>
      <c r="U128" s="25" t="s">
        <v>194</v>
      </c>
      <c r="V128" s="130">
        <f t="shared" si="4"/>
        <v>0</v>
      </c>
      <c r="W128" s="28">
        <v>4</v>
      </c>
      <c r="X128" s="27">
        <v>0.97916666666666663</v>
      </c>
      <c r="Y128" s="25">
        <v>0</v>
      </c>
      <c r="Z128" s="25" t="s">
        <v>194</v>
      </c>
      <c r="AA128" s="25">
        <v>0</v>
      </c>
      <c r="AB128" s="25" t="s">
        <v>194</v>
      </c>
      <c r="AC128" s="130">
        <f t="shared" si="2"/>
        <v>0</v>
      </c>
      <c r="AH128" s="49"/>
    </row>
    <row r="129" spans="1:34" ht="15.75" customHeight="1">
      <c r="A129" s="88" t="s">
        <v>17</v>
      </c>
      <c r="B129" s="18" t="str">
        <f t="shared" si="5"/>
        <v/>
      </c>
      <c r="C129" s="62" t="s">
        <v>17</v>
      </c>
      <c r="D129" s="1" t="s">
        <v>17</v>
      </c>
      <c r="E129" s="65" t="s">
        <v>17</v>
      </c>
      <c r="F129" s="65" t="s">
        <v>17</v>
      </c>
      <c r="G129" s="18" t="str">
        <f t="shared" si="7"/>
        <v/>
      </c>
      <c r="H129" s="66" t="s">
        <v>91</v>
      </c>
      <c r="I129" s="15" t="str">
        <f t="shared" si="6"/>
        <v xml:space="preserve"> </v>
      </c>
      <c r="J129" s="18" t="str">
        <f t="shared" si="8"/>
        <v xml:space="preserve"> </v>
      </c>
      <c r="L129" s="8">
        <v>41</v>
      </c>
      <c r="M129" s="67">
        <v>0</v>
      </c>
      <c r="N129" s="67">
        <v>0</v>
      </c>
      <c r="O129" s="20"/>
      <c r="P129" s="22">
        <v>3</v>
      </c>
      <c r="Q129" s="26">
        <v>0</v>
      </c>
      <c r="R129" s="25">
        <v>0</v>
      </c>
      <c r="S129" s="25" t="s">
        <v>194</v>
      </c>
      <c r="T129" s="25">
        <v>0</v>
      </c>
      <c r="U129" s="25" t="s">
        <v>194</v>
      </c>
      <c r="V129" s="130">
        <f t="shared" si="4"/>
        <v>0</v>
      </c>
      <c r="W129" s="28">
        <v>4</v>
      </c>
      <c r="X129" s="27">
        <v>0</v>
      </c>
      <c r="Y129" s="25">
        <v>0</v>
      </c>
      <c r="Z129" s="25" t="s">
        <v>194</v>
      </c>
      <c r="AA129" s="25">
        <v>0</v>
      </c>
      <c r="AB129" s="25" t="s">
        <v>194</v>
      </c>
      <c r="AC129" s="130">
        <f t="shared" si="2"/>
        <v>0</v>
      </c>
      <c r="AH129" s="49"/>
    </row>
    <row r="130" spans="1:34" ht="15.75" customHeight="1">
      <c r="A130" s="88" t="s">
        <v>17</v>
      </c>
      <c r="B130" s="18" t="str">
        <f t="shared" si="5"/>
        <v/>
      </c>
      <c r="C130" s="62" t="s">
        <v>17</v>
      </c>
      <c r="D130" s="1" t="s">
        <v>17</v>
      </c>
      <c r="E130" s="65" t="s">
        <v>17</v>
      </c>
      <c r="F130" s="65" t="s">
        <v>17</v>
      </c>
      <c r="G130" s="18" t="str">
        <f t="shared" si="7"/>
        <v/>
      </c>
      <c r="H130" s="66" t="s">
        <v>91</v>
      </c>
      <c r="I130" s="15" t="str">
        <f t="shared" si="6"/>
        <v xml:space="preserve"> </v>
      </c>
      <c r="J130" s="18" t="str">
        <f t="shared" si="8"/>
        <v xml:space="preserve"> </v>
      </c>
      <c r="L130" s="8">
        <v>42</v>
      </c>
      <c r="M130" s="67">
        <v>0</v>
      </c>
      <c r="N130" s="67">
        <v>0</v>
      </c>
      <c r="O130" s="20"/>
      <c r="P130" s="22">
        <v>3</v>
      </c>
      <c r="Q130" s="26">
        <v>2.0833333333333332E-2</v>
      </c>
      <c r="R130" s="25">
        <v>0</v>
      </c>
      <c r="S130" s="25" t="s">
        <v>194</v>
      </c>
      <c r="T130" s="25">
        <v>0</v>
      </c>
      <c r="U130" s="25" t="s">
        <v>194</v>
      </c>
      <c r="V130" s="130">
        <f t="shared" si="4"/>
        <v>0</v>
      </c>
      <c r="W130" s="28">
        <v>4</v>
      </c>
      <c r="X130" s="27">
        <v>2.0833333333333332E-2</v>
      </c>
      <c r="Y130" s="25">
        <v>0</v>
      </c>
      <c r="Z130" s="25" t="s">
        <v>194</v>
      </c>
      <c r="AA130" s="25">
        <v>0</v>
      </c>
      <c r="AB130" s="25" t="s">
        <v>194</v>
      </c>
      <c r="AC130" s="130">
        <f t="shared" si="2"/>
        <v>0</v>
      </c>
      <c r="AH130" s="49"/>
    </row>
    <row r="131" spans="1:34" ht="15.75" customHeight="1">
      <c r="A131" s="88" t="s">
        <v>17</v>
      </c>
      <c r="B131" s="18" t="str">
        <f t="shared" si="5"/>
        <v/>
      </c>
      <c r="C131" s="62" t="s">
        <v>17</v>
      </c>
      <c r="D131" s="1" t="s">
        <v>17</v>
      </c>
      <c r="E131" s="65" t="s">
        <v>17</v>
      </c>
      <c r="F131" s="65" t="s">
        <v>17</v>
      </c>
      <c r="G131" s="18" t="str">
        <f t="shared" si="7"/>
        <v/>
      </c>
      <c r="H131" s="66" t="s">
        <v>91</v>
      </c>
      <c r="I131" s="15" t="str">
        <f t="shared" si="6"/>
        <v xml:space="preserve"> </v>
      </c>
      <c r="J131" s="18" t="str">
        <f t="shared" si="8"/>
        <v xml:space="preserve"> </v>
      </c>
      <c r="L131" s="8">
        <v>43</v>
      </c>
      <c r="M131" s="67">
        <v>0</v>
      </c>
      <c r="N131" s="67">
        <v>0</v>
      </c>
      <c r="O131" s="20"/>
      <c r="P131" s="22">
        <v>3</v>
      </c>
      <c r="Q131" s="26">
        <v>4.1666666666666699E-2</v>
      </c>
      <c r="R131" s="25">
        <v>0</v>
      </c>
      <c r="S131" s="25" t="s">
        <v>194</v>
      </c>
      <c r="T131" s="25">
        <v>0</v>
      </c>
      <c r="U131" s="25" t="s">
        <v>194</v>
      </c>
      <c r="V131" s="130">
        <f t="shared" si="4"/>
        <v>0</v>
      </c>
      <c r="W131" s="28">
        <v>4</v>
      </c>
      <c r="X131" s="27">
        <v>4.1666666666666699E-2</v>
      </c>
      <c r="Y131" s="25">
        <v>0</v>
      </c>
      <c r="Z131" s="25" t="s">
        <v>194</v>
      </c>
      <c r="AA131" s="25">
        <v>0</v>
      </c>
      <c r="AB131" s="25" t="s">
        <v>194</v>
      </c>
      <c r="AC131" s="130">
        <f t="shared" si="2"/>
        <v>0</v>
      </c>
      <c r="AH131" s="49"/>
    </row>
    <row r="132" spans="1:34" ht="15.75" customHeight="1">
      <c r="A132" s="88" t="s">
        <v>17</v>
      </c>
      <c r="B132" s="18" t="str">
        <f t="shared" si="5"/>
        <v/>
      </c>
      <c r="C132" s="62" t="s">
        <v>17</v>
      </c>
      <c r="D132" s="1" t="s">
        <v>17</v>
      </c>
      <c r="E132" s="65" t="s">
        <v>17</v>
      </c>
      <c r="F132" s="65" t="s">
        <v>17</v>
      </c>
      <c r="G132" s="18" t="str">
        <f t="shared" si="7"/>
        <v/>
      </c>
      <c r="H132" s="66" t="s">
        <v>91</v>
      </c>
      <c r="I132" s="15" t="str">
        <f t="shared" si="6"/>
        <v xml:space="preserve"> </v>
      </c>
      <c r="J132" s="18" t="str">
        <f t="shared" si="8"/>
        <v xml:space="preserve"> </v>
      </c>
      <c r="L132" s="8">
        <v>44</v>
      </c>
      <c r="M132" s="67">
        <v>0</v>
      </c>
      <c r="N132" s="67">
        <v>0</v>
      </c>
      <c r="O132" s="20"/>
      <c r="P132" s="22">
        <v>3</v>
      </c>
      <c r="Q132" s="26">
        <v>6.25E-2</v>
      </c>
      <c r="R132" s="25">
        <v>0</v>
      </c>
      <c r="S132" s="25" t="s">
        <v>194</v>
      </c>
      <c r="T132" s="25">
        <v>0</v>
      </c>
      <c r="U132" s="25" t="s">
        <v>194</v>
      </c>
      <c r="V132" s="130">
        <f t="shared" si="4"/>
        <v>0</v>
      </c>
      <c r="W132" s="28">
        <v>4</v>
      </c>
      <c r="X132" s="27">
        <v>6.25E-2</v>
      </c>
      <c r="Y132" s="25">
        <v>0</v>
      </c>
      <c r="Z132" s="25" t="s">
        <v>194</v>
      </c>
      <c r="AA132" s="25">
        <v>0</v>
      </c>
      <c r="AB132" s="25" t="s">
        <v>194</v>
      </c>
      <c r="AC132" s="130">
        <f t="shared" si="2"/>
        <v>0</v>
      </c>
      <c r="AH132" s="9"/>
    </row>
    <row r="133" spans="1:34" ht="15.75" customHeight="1">
      <c r="A133" s="88" t="s">
        <v>17</v>
      </c>
      <c r="B133" s="18" t="str">
        <f t="shared" si="5"/>
        <v/>
      </c>
      <c r="C133" s="62" t="s">
        <v>17</v>
      </c>
      <c r="D133" s="1" t="s">
        <v>17</v>
      </c>
      <c r="E133" s="65" t="s">
        <v>17</v>
      </c>
      <c r="F133" s="65" t="s">
        <v>17</v>
      </c>
      <c r="G133" s="18" t="str">
        <f t="shared" si="7"/>
        <v/>
      </c>
      <c r="H133" s="66" t="s">
        <v>91</v>
      </c>
      <c r="I133" s="15" t="str">
        <f t="shared" si="6"/>
        <v xml:space="preserve"> </v>
      </c>
      <c r="J133" s="18" t="str">
        <f t="shared" si="8"/>
        <v xml:space="preserve"> </v>
      </c>
      <c r="L133" s="8">
        <v>45</v>
      </c>
      <c r="M133" s="67">
        <v>0</v>
      </c>
      <c r="N133" s="67">
        <v>0</v>
      </c>
      <c r="O133" s="20"/>
      <c r="P133" s="25">
        <v>3</v>
      </c>
      <c r="Q133" s="27">
        <v>8.3333333333333301E-2</v>
      </c>
      <c r="R133" s="25">
        <v>0</v>
      </c>
      <c r="S133" s="25" t="s">
        <v>194</v>
      </c>
      <c r="T133" s="25">
        <v>0</v>
      </c>
      <c r="U133" s="25" t="s">
        <v>194</v>
      </c>
      <c r="V133" s="130">
        <f t="shared" si="4"/>
        <v>0</v>
      </c>
      <c r="W133" s="28">
        <v>4</v>
      </c>
      <c r="X133" s="27">
        <v>8.3333333333333301E-2</v>
      </c>
      <c r="Y133" s="25">
        <v>0</v>
      </c>
      <c r="Z133" s="25" t="s">
        <v>194</v>
      </c>
      <c r="AA133" s="25">
        <v>0</v>
      </c>
      <c r="AB133" s="25" t="s">
        <v>194</v>
      </c>
      <c r="AC133" s="130">
        <f t="shared" si="2"/>
        <v>0</v>
      </c>
      <c r="AH133" s="9"/>
    </row>
    <row r="134" spans="1:34" ht="15.75" customHeight="1">
      <c r="A134" s="88" t="s">
        <v>17</v>
      </c>
      <c r="B134" s="18" t="str">
        <f t="shared" si="5"/>
        <v/>
      </c>
      <c r="C134" s="62" t="s">
        <v>17</v>
      </c>
      <c r="D134" s="1" t="s">
        <v>17</v>
      </c>
      <c r="E134" s="65" t="s">
        <v>17</v>
      </c>
      <c r="F134" s="65" t="s">
        <v>17</v>
      </c>
      <c r="G134" s="18" t="str">
        <f t="shared" si="7"/>
        <v/>
      </c>
      <c r="H134" s="66" t="s">
        <v>91</v>
      </c>
      <c r="I134" s="15" t="str">
        <f t="shared" si="6"/>
        <v xml:space="preserve"> </v>
      </c>
      <c r="J134" s="18" t="str">
        <f t="shared" si="8"/>
        <v xml:space="preserve"> </v>
      </c>
      <c r="L134" s="8">
        <v>46</v>
      </c>
      <c r="M134" s="67">
        <v>0</v>
      </c>
      <c r="N134" s="67">
        <v>0</v>
      </c>
      <c r="O134" s="20"/>
      <c r="P134" s="25">
        <v>3</v>
      </c>
      <c r="Q134" s="27">
        <v>0.104166666666667</v>
      </c>
      <c r="R134" s="25">
        <v>0</v>
      </c>
      <c r="S134" s="25" t="s">
        <v>194</v>
      </c>
      <c r="T134" s="25">
        <v>0</v>
      </c>
      <c r="U134" s="25" t="s">
        <v>194</v>
      </c>
      <c r="V134" s="130"/>
      <c r="W134" s="28">
        <v>4</v>
      </c>
      <c r="X134" s="27">
        <v>0.104166666666667</v>
      </c>
      <c r="Y134" s="25">
        <v>0</v>
      </c>
      <c r="Z134" s="25" t="s">
        <v>194</v>
      </c>
      <c r="AA134" s="25">
        <v>0</v>
      </c>
      <c r="AB134" s="25" t="s">
        <v>194</v>
      </c>
      <c r="AC134" s="131"/>
      <c r="AH134" s="9"/>
    </row>
    <row r="135" spans="1:34" ht="15.75" customHeight="1">
      <c r="A135" s="88" t="s">
        <v>17</v>
      </c>
      <c r="B135" s="18" t="str">
        <f t="shared" si="5"/>
        <v/>
      </c>
      <c r="C135" s="62" t="s">
        <v>17</v>
      </c>
      <c r="D135" s="1" t="s">
        <v>17</v>
      </c>
      <c r="E135" s="65" t="s">
        <v>17</v>
      </c>
      <c r="F135" s="65" t="s">
        <v>17</v>
      </c>
      <c r="G135" s="18" t="str">
        <f t="shared" si="7"/>
        <v/>
      </c>
      <c r="H135" s="66" t="s">
        <v>91</v>
      </c>
      <c r="I135" s="15" t="str">
        <f t="shared" si="6"/>
        <v xml:space="preserve"> </v>
      </c>
      <c r="J135" s="18" t="str">
        <f t="shared" si="8"/>
        <v xml:space="preserve"> </v>
      </c>
      <c r="L135" s="8">
        <v>47</v>
      </c>
      <c r="M135" s="67">
        <v>0</v>
      </c>
      <c r="N135" s="67">
        <v>0</v>
      </c>
      <c r="O135" s="20"/>
      <c r="P135" s="200" t="s">
        <v>68</v>
      </c>
      <c r="Q135" s="201"/>
      <c r="R135" s="75">
        <f>SUM(R87:R134)</f>
        <v>60</v>
      </c>
      <c r="S135" s="75"/>
      <c r="T135" s="75">
        <f>SUM(T87:T134)</f>
        <v>60</v>
      </c>
      <c r="U135" s="75"/>
      <c r="V135" s="130"/>
      <c r="W135" s="200" t="s">
        <v>68</v>
      </c>
      <c r="X135" s="201"/>
      <c r="Y135" s="75">
        <f>SUM(Y87:Y134)</f>
        <v>48</v>
      </c>
      <c r="Z135" s="75"/>
      <c r="AA135" s="75">
        <f>SUM(AA87:AA134)</f>
        <v>48</v>
      </c>
      <c r="AB135" s="75"/>
      <c r="AC135" s="131"/>
      <c r="AH135" s="9"/>
    </row>
    <row r="136" spans="1:34" ht="15.75" customHeight="1">
      <c r="A136" s="88" t="s">
        <v>17</v>
      </c>
      <c r="B136" s="18" t="str">
        <f t="shared" si="5"/>
        <v/>
      </c>
      <c r="C136" s="62" t="s">
        <v>17</v>
      </c>
      <c r="D136" s="1" t="s">
        <v>17</v>
      </c>
      <c r="E136" s="65" t="s">
        <v>17</v>
      </c>
      <c r="F136" s="65" t="s">
        <v>17</v>
      </c>
      <c r="G136" s="18" t="str">
        <f t="shared" si="7"/>
        <v/>
      </c>
      <c r="H136" s="66" t="s">
        <v>91</v>
      </c>
      <c r="I136" s="15" t="str">
        <f t="shared" si="6"/>
        <v xml:space="preserve"> </v>
      </c>
      <c r="J136" s="18" t="str">
        <f t="shared" si="8"/>
        <v xml:space="preserve"> </v>
      </c>
      <c r="L136" s="8">
        <v>48</v>
      </c>
      <c r="M136" s="67">
        <v>0</v>
      </c>
      <c r="N136" s="67">
        <v>0</v>
      </c>
      <c r="O136" s="20"/>
      <c r="P136" s="45"/>
      <c r="Q136" s="47"/>
      <c r="R136" s="47"/>
      <c r="S136" s="47"/>
      <c r="T136" s="33"/>
      <c r="U136" s="47"/>
      <c r="V136" s="132"/>
      <c r="W136" s="47"/>
      <c r="X136" s="45"/>
      <c r="Y136" s="45"/>
      <c r="Z136" s="45"/>
      <c r="AA136" s="45"/>
      <c r="AB136" s="45"/>
      <c r="AH136" s="9"/>
    </row>
    <row r="137" spans="1:34" ht="15.75" customHeight="1">
      <c r="A137" s="88" t="s">
        <v>17</v>
      </c>
      <c r="B137" s="18" t="str">
        <f t="shared" si="5"/>
        <v/>
      </c>
      <c r="C137" s="62" t="s">
        <v>17</v>
      </c>
      <c r="D137" s="1" t="s">
        <v>17</v>
      </c>
      <c r="E137" s="65" t="s">
        <v>17</v>
      </c>
      <c r="F137" s="65" t="s">
        <v>17</v>
      </c>
      <c r="G137" s="18" t="str">
        <f t="shared" si="7"/>
        <v/>
      </c>
      <c r="H137" s="66" t="s">
        <v>91</v>
      </c>
      <c r="I137" s="15" t="str">
        <f t="shared" si="6"/>
        <v xml:space="preserve"> </v>
      </c>
      <c r="J137" s="18" t="str">
        <f t="shared" si="8"/>
        <v xml:space="preserve"> </v>
      </c>
      <c r="L137" s="8">
        <v>49</v>
      </c>
      <c r="M137" s="67">
        <v>0</v>
      </c>
      <c r="N137" s="67">
        <v>0</v>
      </c>
      <c r="O137" s="20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H137" s="9"/>
    </row>
    <row r="138" spans="1:34" ht="15.75" customHeight="1">
      <c r="A138" s="88" t="s">
        <v>17</v>
      </c>
      <c r="B138" s="18" t="str">
        <f t="shared" si="5"/>
        <v/>
      </c>
      <c r="C138" s="62" t="s">
        <v>17</v>
      </c>
      <c r="D138" s="1" t="s">
        <v>17</v>
      </c>
      <c r="E138" s="65" t="s">
        <v>17</v>
      </c>
      <c r="F138" s="65" t="s">
        <v>17</v>
      </c>
      <c r="G138" s="18" t="str">
        <f t="shared" si="7"/>
        <v/>
      </c>
      <c r="H138" s="66" t="s">
        <v>91</v>
      </c>
      <c r="I138" s="15" t="str">
        <f t="shared" si="6"/>
        <v xml:space="preserve"> </v>
      </c>
      <c r="J138" s="18" t="str">
        <f t="shared" si="8"/>
        <v xml:space="preserve"> </v>
      </c>
      <c r="L138" s="8">
        <v>50</v>
      </c>
      <c r="M138" s="67">
        <v>0</v>
      </c>
      <c r="N138" s="67">
        <v>0</v>
      </c>
      <c r="O138" s="20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H138" s="9"/>
    </row>
    <row r="139" spans="1:34" ht="15.75" customHeight="1">
      <c r="A139" s="88" t="s">
        <v>17</v>
      </c>
      <c r="B139" s="18" t="str">
        <f t="shared" si="5"/>
        <v/>
      </c>
      <c r="C139" s="62" t="s">
        <v>17</v>
      </c>
      <c r="D139" s="1" t="s">
        <v>17</v>
      </c>
      <c r="E139" s="65" t="s">
        <v>17</v>
      </c>
      <c r="F139" s="65" t="s">
        <v>17</v>
      </c>
      <c r="G139" s="18" t="str">
        <f t="shared" si="7"/>
        <v/>
      </c>
      <c r="H139" s="66" t="s">
        <v>91</v>
      </c>
      <c r="I139" s="15" t="str">
        <f t="shared" si="6"/>
        <v xml:space="preserve"> </v>
      </c>
      <c r="J139" s="18" t="str">
        <f t="shared" si="8"/>
        <v xml:space="preserve"> </v>
      </c>
      <c r="L139" s="8">
        <v>51</v>
      </c>
      <c r="M139" s="67">
        <v>0</v>
      </c>
      <c r="N139" s="67">
        <v>0</v>
      </c>
      <c r="O139" s="20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H139" s="9"/>
    </row>
    <row r="140" spans="1:34" ht="15.75" customHeight="1">
      <c r="A140" s="88" t="s">
        <v>17</v>
      </c>
      <c r="B140" s="18" t="str">
        <f t="shared" si="5"/>
        <v/>
      </c>
      <c r="C140" s="62" t="s">
        <v>17</v>
      </c>
      <c r="D140" s="1" t="s">
        <v>17</v>
      </c>
      <c r="E140" s="65" t="s">
        <v>17</v>
      </c>
      <c r="F140" s="65" t="s">
        <v>17</v>
      </c>
      <c r="G140" s="18" t="str">
        <f t="shared" si="7"/>
        <v/>
      </c>
      <c r="H140" s="66" t="s">
        <v>91</v>
      </c>
      <c r="I140" s="15" t="str">
        <f t="shared" si="6"/>
        <v xml:space="preserve"> </v>
      </c>
      <c r="J140" s="18" t="str">
        <f t="shared" si="8"/>
        <v xml:space="preserve"> </v>
      </c>
      <c r="L140" s="8">
        <v>52</v>
      </c>
      <c r="M140" s="67">
        <v>0</v>
      </c>
      <c r="N140" s="67">
        <v>0</v>
      </c>
      <c r="O140" s="20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H140" s="9"/>
    </row>
    <row r="141" spans="1:34" ht="15.75" customHeight="1">
      <c r="A141" s="88" t="s">
        <v>17</v>
      </c>
      <c r="B141" s="18" t="str">
        <f t="shared" si="5"/>
        <v/>
      </c>
      <c r="C141" s="62" t="s">
        <v>17</v>
      </c>
      <c r="D141" s="1" t="s">
        <v>17</v>
      </c>
      <c r="E141" s="65" t="s">
        <v>17</v>
      </c>
      <c r="F141" s="65" t="s">
        <v>17</v>
      </c>
      <c r="G141" s="18" t="str">
        <f t="shared" si="7"/>
        <v/>
      </c>
      <c r="H141" s="66" t="s">
        <v>91</v>
      </c>
      <c r="I141" s="15" t="str">
        <f t="shared" si="6"/>
        <v xml:space="preserve"> </v>
      </c>
      <c r="J141" s="18" t="str">
        <f t="shared" si="8"/>
        <v xml:space="preserve"> </v>
      </c>
      <c r="L141" s="8">
        <v>53</v>
      </c>
      <c r="M141" s="67">
        <v>0</v>
      </c>
      <c r="N141" s="67">
        <v>0</v>
      </c>
      <c r="O141" s="20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H141" s="9"/>
    </row>
    <row r="142" spans="1:34" ht="15.75" customHeight="1">
      <c r="A142" s="88" t="s">
        <v>17</v>
      </c>
      <c r="B142" s="18" t="str">
        <f t="shared" si="5"/>
        <v/>
      </c>
      <c r="C142" s="62" t="s">
        <v>17</v>
      </c>
      <c r="D142" s="1" t="s">
        <v>17</v>
      </c>
      <c r="E142" s="65" t="s">
        <v>17</v>
      </c>
      <c r="F142" s="65" t="s">
        <v>17</v>
      </c>
      <c r="G142" s="18" t="str">
        <f t="shared" si="7"/>
        <v/>
      </c>
      <c r="H142" s="66" t="s">
        <v>91</v>
      </c>
      <c r="I142" s="15" t="str">
        <f t="shared" si="6"/>
        <v xml:space="preserve"> </v>
      </c>
      <c r="J142" s="18" t="str">
        <f t="shared" si="8"/>
        <v xml:space="preserve"> </v>
      </c>
      <c r="L142" s="8">
        <v>54</v>
      </c>
      <c r="M142" s="67">
        <v>0</v>
      </c>
      <c r="N142" s="67">
        <v>0</v>
      </c>
      <c r="O142" s="20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H142" s="9"/>
    </row>
    <row r="143" spans="1:34" ht="15.75" customHeight="1">
      <c r="A143" s="88" t="s">
        <v>17</v>
      </c>
      <c r="B143" s="18" t="str">
        <f t="shared" si="5"/>
        <v/>
      </c>
      <c r="C143" s="62" t="s">
        <v>17</v>
      </c>
      <c r="D143" s="1" t="s">
        <v>17</v>
      </c>
      <c r="E143" s="65" t="s">
        <v>17</v>
      </c>
      <c r="F143" s="65" t="s">
        <v>17</v>
      </c>
      <c r="G143" s="18" t="str">
        <f t="shared" si="7"/>
        <v/>
      </c>
      <c r="H143" s="66" t="s">
        <v>91</v>
      </c>
      <c r="I143" s="15" t="str">
        <f t="shared" si="6"/>
        <v xml:space="preserve"> </v>
      </c>
      <c r="J143" s="18" t="str">
        <f t="shared" si="8"/>
        <v xml:space="preserve"> </v>
      </c>
      <c r="L143" s="8">
        <v>55</v>
      </c>
      <c r="M143" s="67">
        <v>0</v>
      </c>
      <c r="N143" s="67">
        <v>0</v>
      </c>
      <c r="O143" s="20"/>
      <c r="P143" s="45"/>
      <c r="Q143" s="47"/>
      <c r="R143" s="47"/>
      <c r="S143" s="47"/>
      <c r="T143" s="47"/>
      <c r="U143" s="47"/>
      <c r="V143" s="47"/>
      <c r="W143" s="47"/>
      <c r="X143" s="45"/>
      <c r="Y143" s="45"/>
      <c r="Z143" s="45"/>
      <c r="AA143" s="45"/>
      <c r="AB143" s="45"/>
      <c r="AH143" s="9"/>
    </row>
    <row r="144" spans="1:34" ht="15.75" customHeight="1">
      <c r="A144" s="88" t="s">
        <v>17</v>
      </c>
      <c r="B144" s="18" t="str">
        <f t="shared" si="5"/>
        <v/>
      </c>
      <c r="C144" s="62" t="s">
        <v>17</v>
      </c>
      <c r="D144" s="1" t="s">
        <v>17</v>
      </c>
      <c r="E144" s="65" t="s">
        <v>17</v>
      </c>
      <c r="F144" s="65" t="s">
        <v>17</v>
      </c>
      <c r="G144" s="18" t="str">
        <f t="shared" si="7"/>
        <v/>
      </c>
      <c r="H144" s="66" t="s">
        <v>91</v>
      </c>
      <c r="I144" s="15" t="str">
        <f t="shared" si="6"/>
        <v xml:space="preserve"> </v>
      </c>
      <c r="J144" s="18" t="str">
        <f t="shared" si="8"/>
        <v xml:space="preserve"> </v>
      </c>
      <c r="L144" s="8">
        <v>56</v>
      </c>
      <c r="M144" s="67">
        <v>0</v>
      </c>
      <c r="N144" s="67">
        <v>0</v>
      </c>
      <c r="O144" s="20"/>
      <c r="P144" s="45"/>
      <c r="Q144" s="47"/>
      <c r="R144" s="47"/>
      <c r="S144" s="47"/>
      <c r="T144" s="47"/>
      <c r="U144" s="47"/>
      <c r="V144" s="47"/>
      <c r="W144" s="47"/>
      <c r="X144" s="45"/>
      <c r="Y144" s="45"/>
      <c r="Z144" s="45"/>
      <c r="AA144" s="45"/>
      <c r="AB144" s="45"/>
      <c r="AH144" s="9"/>
    </row>
    <row r="145" spans="1:34" ht="15.75" customHeight="1">
      <c r="A145" s="88" t="s">
        <v>17</v>
      </c>
      <c r="B145" s="18" t="str">
        <f t="shared" si="5"/>
        <v/>
      </c>
      <c r="C145" s="62" t="s">
        <v>17</v>
      </c>
      <c r="D145" s="1" t="s">
        <v>17</v>
      </c>
      <c r="E145" s="65" t="s">
        <v>17</v>
      </c>
      <c r="F145" s="65" t="s">
        <v>17</v>
      </c>
      <c r="G145" s="18" t="str">
        <f t="shared" si="7"/>
        <v/>
      </c>
      <c r="H145" s="66" t="s">
        <v>91</v>
      </c>
      <c r="I145" s="15" t="str">
        <f t="shared" si="6"/>
        <v xml:space="preserve"> </v>
      </c>
      <c r="J145" s="18" t="str">
        <f t="shared" si="8"/>
        <v xml:space="preserve"> </v>
      </c>
      <c r="L145" s="8">
        <v>57</v>
      </c>
      <c r="M145" s="67">
        <v>0</v>
      </c>
      <c r="N145" s="67">
        <v>0</v>
      </c>
      <c r="O145" s="20"/>
      <c r="P145" s="58"/>
      <c r="Q145" s="55"/>
      <c r="R145" s="55"/>
      <c r="S145" s="55"/>
      <c r="T145" s="55"/>
      <c r="U145" s="55"/>
      <c r="V145" s="55"/>
      <c r="W145" s="55"/>
      <c r="X145" s="58"/>
      <c r="Y145" s="58"/>
      <c r="Z145" s="58"/>
      <c r="AA145" s="58"/>
      <c r="AB145" s="58"/>
      <c r="AH145" s="9"/>
    </row>
    <row r="146" spans="1:34" ht="15.75" customHeight="1">
      <c r="A146" s="88" t="s">
        <v>17</v>
      </c>
      <c r="B146" s="18" t="str">
        <f t="shared" si="5"/>
        <v/>
      </c>
      <c r="C146" s="62" t="s">
        <v>17</v>
      </c>
      <c r="D146" s="1" t="s">
        <v>17</v>
      </c>
      <c r="E146" s="65" t="s">
        <v>17</v>
      </c>
      <c r="F146" s="65" t="s">
        <v>17</v>
      </c>
      <c r="G146" s="18" t="str">
        <f t="shared" si="7"/>
        <v/>
      </c>
      <c r="H146" s="66" t="s">
        <v>91</v>
      </c>
      <c r="I146" s="15" t="str">
        <f t="shared" si="6"/>
        <v xml:space="preserve"> </v>
      </c>
      <c r="J146" s="18" t="str">
        <f t="shared" si="8"/>
        <v xml:space="preserve"> </v>
      </c>
      <c r="L146" s="8">
        <v>58</v>
      </c>
      <c r="M146" s="67">
        <v>0</v>
      </c>
      <c r="N146" s="67">
        <v>0</v>
      </c>
      <c r="O146" s="20"/>
      <c r="P146" s="58"/>
      <c r="Q146" s="55"/>
      <c r="R146" s="55"/>
      <c r="S146" s="55"/>
      <c r="T146" s="55"/>
      <c r="U146" s="55"/>
      <c r="V146" s="55"/>
      <c r="W146" s="55"/>
      <c r="X146" s="58"/>
      <c r="Y146" s="58"/>
      <c r="Z146" s="58"/>
      <c r="AA146" s="58"/>
      <c r="AB146" s="58"/>
      <c r="AH146" s="9"/>
    </row>
    <row r="147" spans="1:34" ht="15.75" customHeight="1">
      <c r="A147" s="88" t="s">
        <v>17</v>
      </c>
      <c r="B147" s="18" t="str">
        <f t="shared" si="5"/>
        <v/>
      </c>
      <c r="C147" s="62" t="s">
        <v>17</v>
      </c>
      <c r="D147" s="1" t="s">
        <v>17</v>
      </c>
      <c r="E147" s="65" t="s">
        <v>17</v>
      </c>
      <c r="F147" s="65" t="s">
        <v>17</v>
      </c>
      <c r="G147" s="18" t="str">
        <f t="shared" si="7"/>
        <v/>
      </c>
      <c r="H147" s="66" t="s">
        <v>91</v>
      </c>
      <c r="I147" s="15" t="str">
        <f t="shared" si="6"/>
        <v xml:space="preserve"> </v>
      </c>
      <c r="J147" s="18" t="str">
        <f t="shared" si="8"/>
        <v xml:space="preserve"> </v>
      </c>
      <c r="L147" s="8">
        <v>59</v>
      </c>
      <c r="M147" s="67">
        <v>0</v>
      </c>
      <c r="N147" s="67">
        <v>0</v>
      </c>
      <c r="O147" s="20"/>
      <c r="P147" s="58"/>
      <c r="Q147" s="55"/>
      <c r="R147" s="55"/>
      <c r="S147" s="55"/>
      <c r="T147" s="55"/>
      <c r="U147" s="55"/>
      <c r="V147" s="55"/>
      <c r="W147" s="55"/>
      <c r="X147" s="58"/>
      <c r="Y147" s="58"/>
      <c r="Z147" s="58"/>
      <c r="AA147" s="58"/>
      <c r="AB147" s="58"/>
      <c r="AH147" s="1"/>
    </row>
    <row r="148" spans="1:34" ht="15.75" customHeight="1">
      <c r="A148" s="88" t="s">
        <v>17</v>
      </c>
      <c r="B148" s="18" t="str">
        <f t="shared" si="5"/>
        <v/>
      </c>
      <c r="C148" s="62" t="s">
        <v>17</v>
      </c>
      <c r="D148" s="1" t="s">
        <v>17</v>
      </c>
      <c r="E148" s="65" t="s">
        <v>17</v>
      </c>
      <c r="F148" s="65" t="s">
        <v>17</v>
      </c>
      <c r="G148" s="18" t="str">
        <f t="shared" si="7"/>
        <v/>
      </c>
      <c r="H148" s="66" t="s">
        <v>91</v>
      </c>
      <c r="I148" s="15" t="str">
        <f t="shared" si="6"/>
        <v xml:space="preserve"> </v>
      </c>
      <c r="J148" s="18" t="str">
        <f t="shared" si="8"/>
        <v xml:space="preserve"> </v>
      </c>
      <c r="L148" s="8">
        <v>60</v>
      </c>
      <c r="M148" s="67">
        <v>0</v>
      </c>
      <c r="N148" s="67">
        <v>0</v>
      </c>
      <c r="O148" s="20"/>
      <c r="P148" s="58"/>
      <c r="Q148" s="55"/>
      <c r="R148" s="55"/>
      <c r="S148" s="55"/>
      <c r="T148" s="55"/>
      <c r="U148" s="55"/>
      <c r="V148" s="55"/>
      <c r="W148" s="55"/>
      <c r="X148" s="58"/>
      <c r="Y148" s="58"/>
      <c r="Z148" s="58"/>
      <c r="AA148" s="58"/>
      <c r="AB148" s="58"/>
      <c r="AH148" s="1"/>
    </row>
    <row r="149" spans="1:34" ht="15.75" customHeight="1">
      <c r="A149" s="88" t="s">
        <v>17</v>
      </c>
      <c r="B149" s="18" t="str">
        <f t="shared" si="5"/>
        <v/>
      </c>
      <c r="C149" s="62" t="s">
        <v>17</v>
      </c>
      <c r="D149" s="1" t="s">
        <v>17</v>
      </c>
      <c r="E149" s="65" t="s">
        <v>17</v>
      </c>
      <c r="F149" s="65" t="s">
        <v>17</v>
      </c>
      <c r="G149" s="18" t="str">
        <f t="shared" si="7"/>
        <v/>
      </c>
      <c r="H149" s="66" t="s">
        <v>91</v>
      </c>
      <c r="I149" s="15" t="str">
        <f t="shared" si="6"/>
        <v xml:space="preserve"> </v>
      </c>
      <c r="J149" s="18" t="str">
        <f t="shared" si="8"/>
        <v xml:space="preserve"> </v>
      </c>
      <c r="L149" s="8">
        <v>61</v>
      </c>
      <c r="M149" s="67">
        <v>0</v>
      </c>
      <c r="N149" s="67">
        <v>0</v>
      </c>
      <c r="O149" s="20"/>
      <c r="P149" s="58"/>
      <c r="Q149" s="55"/>
      <c r="R149" s="55"/>
      <c r="S149" s="55"/>
      <c r="T149" s="55"/>
      <c r="U149" s="55"/>
      <c r="V149" s="55"/>
      <c r="W149" s="55"/>
      <c r="X149" s="58"/>
      <c r="Y149" s="58"/>
      <c r="Z149" s="58"/>
      <c r="AA149" s="58"/>
      <c r="AB149" s="58"/>
      <c r="AH149" s="1"/>
    </row>
    <row r="150" spans="1:34" ht="15.75" customHeight="1">
      <c r="A150" s="88" t="s">
        <v>17</v>
      </c>
      <c r="B150" s="18" t="str">
        <f t="shared" si="5"/>
        <v/>
      </c>
      <c r="C150" s="62" t="s">
        <v>17</v>
      </c>
      <c r="D150" s="1" t="s">
        <v>17</v>
      </c>
      <c r="E150" s="65" t="s">
        <v>17</v>
      </c>
      <c r="F150" s="65" t="s">
        <v>17</v>
      </c>
      <c r="G150" s="18" t="str">
        <f t="shared" si="7"/>
        <v/>
      </c>
      <c r="H150" s="66" t="s">
        <v>91</v>
      </c>
      <c r="I150" s="15" t="str">
        <f t="shared" si="6"/>
        <v xml:space="preserve"> </v>
      </c>
      <c r="J150" s="18" t="str">
        <f t="shared" si="8"/>
        <v xml:space="preserve"> </v>
      </c>
      <c r="L150" s="8">
        <v>62</v>
      </c>
      <c r="M150" s="67">
        <v>0</v>
      </c>
      <c r="N150" s="67">
        <v>0</v>
      </c>
      <c r="O150" s="20"/>
      <c r="P150" s="58"/>
      <c r="Q150" s="55"/>
      <c r="R150" s="55"/>
      <c r="S150" s="55"/>
      <c r="T150" s="55"/>
      <c r="U150" s="55"/>
      <c r="V150" s="55"/>
      <c r="W150" s="55"/>
      <c r="X150" s="58"/>
      <c r="Y150" s="58"/>
      <c r="Z150" s="58"/>
      <c r="AA150" s="58"/>
      <c r="AB150" s="58"/>
      <c r="AH150" s="1"/>
    </row>
    <row r="151" spans="1:34" ht="15.75" customHeight="1">
      <c r="A151" s="88" t="s">
        <v>17</v>
      </c>
      <c r="B151" s="18" t="str">
        <f t="shared" si="5"/>
        <v/>
      </c>
      <c r="C151" s="62" t="s">
        <v>17</v>
      </c>
      <c r="D151" s="1" t="s">
        <v>17</v>
      </c>
      <c r="E151" s="65" t="s">
        <v>17</v>
      </c>
      <c r="F151" s="65" t="s">
        <v>17</v>
      </c>
      <c r="G151" s="18" t="str">
        <f t="shared" si="7"/>
        <v/>
      </c>
      <c r="H151" s="66" t="s">
        <v>91</v>
      </c>
      <c r="I151" s="15" t="str">
        <f t="shared" si="6"/>
        <v xml:space="preserve"> </v>
      </c>
      <c r="J151" s="18" t="str">
        <f t="shared" si="8"/>
        <v xml:space="preserve"> </v>
      </c>
      <c r="L151" s="8">
        <v>63</v>
      </c>
      <c r="M151" s="67">
        <v>0</v>
      </c>
      <c r="N151" s="67">
        <v>0</v>
      </c>
      <c r="O151" s="20"/>
      <c r="P151" s="58"/>
      <c r="Q151" s="55"/>
      <c r="R151" s="55"/>
      <c r="S151" s="55"/>
      <c r="T151" s="55"/>
      <c r="U151" s="55"/>
      <c r="V151" s="55"/>
      <c r="W151" s="55"/>
      <c r="X151" s="58"/>
      <c r="Y151" s="58"/>
      <c r="Z151" s="58"/>
      <c r="AA151" s="58"/>
      <c r="AB151" s="58"/>
      <c r="AH151" s="1"/>
    </row>
    <row r="152" spans="1:34" ht="15.75" customHeight="1">
      <c r="A152" s="88" t="s">
        <v>17</v>
      </c>
      <c r="B152" s="18" t="str">
        <f t="shared" si="5"/>
        <v/>
      </c>
      <c r="C152" s="62" t="s">
        <v>17</v>
      </c>
      <c r="D152" s="1" t="s">
        <v>17</v>
      </c>
      <c r="E152" s="65" t="s">
        <v>17</v>
      </c>
      <c r="F152" s="65" t="s">
        <v>17</v>
      </c>
      <c r="G152" s="18" t="str">
        <f t="shared" si="7"/>
        <v/>
      </c>
      <c r="H152" s="66" t="s">
        <v>91</v>
      </c>
      <c r="I152" s="15" t="str">
        <f t="shared" si="6"/>
        <v xml:space="preserve"> </v>
      </c>
      <c r="J152" s="18" t="str">
        <f t="shared" si="8"/>
        <v xml:space="preserve"> </v>
      </c>
      <c r="L152" s="8">
        <v>64</v>
      </c>
      <c r="M152" s="67">
        <v>0</v>
      </c>
      <c r="N152" s="67">
        <v>0</v>
      </c>
      <c r="O152" s="20"/>
      <c r="P152" s="58"/>
      <c r="Q152" s="55"/>
      <c r="R152" s="55"/>
      <c r="S152" s="55"/>
      <c r="T152" s="55"/>
      <c r="U152" s="55"/>
      <c r="V152" s="55"/>
      <c r="W152" s="55"/>
      <c r="X152" s="58"/>
      <c r="Y152" s="58"/>
      <c r="Z152" s="58"/>
      <c r="AA152" s="58"/>
      <c r="AB152" s="58"/>
      <c r="AH152" s="1"/>
    </row>
    <row r="153" spans="1:34" ht="15.75" customHeight="1">
      <c r="A153" s="88" t="s">
        <v>17</v>
      </c>
      <c r="B153" s="18" t="str">
        <f t="shared" si="5"/>
        <v/>
      </c>
      <c r="C153" s="62" t="s">
        <v>17</v>
      </c>
      <c r="D153" s="1" t="s">
        <v>17</v>
      </c>
      <c r="E153" s="65" t="s">
        <v>17</v>
      </c>
      <c r="F153" s="65" t="s">
        <v>17</v>
      </c>
      <c r="G153" s="18" t="str">
        <f t="shared" si="7"/>
        <v/>
      </c>
      <c r="H153" s="66" t="s">
        <v>91</v>
      </c>
      <c r="I153" s="15" t="str">
        <f t="shared" si="6"/>
        <v xml:space="preserve"> </v>
      </c>
      <c r="J153" s="18" t="str">
        <f t="shared" si="8"/>
        <v xml:space="preserve"> </v>
      </c>
      <c r="L153" s="8">
        <v>65</v>
      </c>
      <c r="M153" s="67">
        <v>0</v>
      </c>
      <c r="N153" s="67">
        <v>0</v>
      </c>
      <c r="O153" s="20"/>
      <c r="P153" s="58"/>
      <c r="Q153" s="55"/>
      <c r="R153" s="55"/>
      <c r="S153" s="55"/>
      <c r="T153" s="55"/>
      <c r="U153" s="55"/>
      <c r="V153" s="55"/>
      <c r="W153" s="55"/>
      <c r="X153" s="58"/>
      <c r="Y153" s="58"/>
      <c r="Z153" s="58"/>
      <c r="AA153" s="58"/>
      <c r="AB153" s="58"/>
      <c r="AH153" s="1"/>
    </row>
    <row r="154" spans="1:34" ht="15.75" customHeight="1">
      <c r="A154" s="88" t="s">
        <v>17</v>
      </c>
      <c r="B154" s="18" t="str">
        <f t="shared" ref="B154:B198" si="9">IF(C154=" ","",IF(C154=$L$9,B153,B153+1))</f>
        <v/>
      </c>
      <c r="C154" s="62" t="s">
        <v>17</v>
      </c>
      <c r="D154" s="1" t="s">
        <v>17</v>
      </c>
      <c r="E154" s="65" t="s">
        <v>17</v>
      </c>
      <c r="F154" s="65" t="s">
        <v>17</v>
      </c>
      <c r="G154" s="18" t="str">
        <f t="shared" ref="G154:G198" si="10">IF(AND(M154&gt;0),0,IF(AND(N154&gt;0),1,""))</f>
        <v/>
      </c>
      <c r="H154" s="66" t="s">
        <v>91</v>
      </c>
      <c r="I154" s="15" t="str">
        <f t="shared" si="6"/>
        <v xml:space="preserve"> </v>
      </c>
      <c r="J154" s="18" t="str">
        <f t="shared" ref="J154:J198" si="11">IF(AND(M154&gt;0,M154&lt;999),M154,IF(AND(N154&gt;0,N154&lt;999),N154," "))</f>
        <v xml:space="preserve"> </v>
      </c>
      <c r="L154" s="8">
        <v>66</v>
      </c>
      <c r="M154" s="67">
        <v>0</v>
      </c>
      <c r="N154" s="67">
        <v>0</v>
      </c>
      <c r="O154" s="20"/>
      <c r="P154" s="58"/>
      <c r="Q154" s="55"/>
      <c r="R154" s="55"/>
      <c r="S154" s="55"/>
      <c r="T154" s="55"/>
      <c r="U154" s="55"/>
      <c r="V154" s="55"/>
      <c r="W154" s="55"/>
      <c r="X154" s="58"/>
      <c r="Y154" s="58"/>
      <c r="Z154" s="58"/>
      <c r="AA154" s="58"/>
      <c r="AB154" s="58"/>
      <c r="AH154" s="1"/>
    </row>
    <row r="155" spans="1:34" ht="15.75" customHeight="1">
      <c r="A155" s="88" t="s">
        <v>17</v>
      </c>
      <c r="B155" s="18" t="str">
        <f t="shared" si="9"/>
        <v/>
      </c>
      <c r="C155" s="62" t="s">
        <v>17</v>
      </c>
      <c r="D155" s="1" t="s">
        <v>17</v>
      </c>
      <c r="E155" s="65" t="s">
        <v>17</v>
      </c>
      <c r="F155" s="65" t="s">
        <v>17</v>
      </c>
      <c r="G155" s="18" t="str">
        <f t="shared" si="10"/>
        <v/>
      </c>
      <c r="H155" s="66" t="s">
        <v>91</v>
      </c>
      <c r="I155" s="15" t="str">
        <f t="shared" ref="I155:I198" si="12">IFERROR(IF(IF(ISERROR(H155-H154),"",H155-H154)&lt;0,"",H155-H154)," ")</f>
        <v xml:space="preserve"> </v>
      </c>
      <c r="J155" s="18" t="str">
        <f t="shared" si="11"/>
        <v xml:space="preserve"> </v>
      </c>
      <c r="L155" s="8">
        <v>67</v>
      </c>
      <c r="M155" s="67">
        <v>0</v>
      </c>
      <c r="N155" s="67">
        <v>0</v>
      </c>
      <c r="O155" s="20"/>
      <c r="P155" s="58"/>
      <c r="Q155" s="55"/>
      <c r="R155" s="55"/>
      <c r="S155" s="55"/>
      <c r="T155" s="55"/>
      <c r="U155" s="55"/>
      <c r="V155" s="55"/>
      <c r="W155" s="55"/>
      <c r="X155" s="58"/>
      <c r="Y155" s="58"/>
      <c r="Z155" s="58"/>
      <c r="AA155" s="58"/>
      <c r="AB155" s="58"/>
      <c r="AH155" s="1"/>
    </row>
    <row r="156" spans="1:34" ht="15.75" customHeight="1">
      <c r="A156" s="88" t="s">
        <v>17</v>
      </c>
      <c r="B156" s="18" t="str">
        <f t="shared" si="9"/>
        <v/>
      </c>
      <c r="C156" s="62" t="s">
        <v>17</v>
      </c>
      <c r="D156" s="1" t="s">
        <v>17</v>
      </c>
      <c r="E156" s="65" t="s">
        <v>17</v>
      </c>
      <c r="F156" s="65" t="s">
        <v>17</v>
      </c>
      <c r="G156" s="18" t="str">
        <f t="shared" si="10"/>
        <v/>
      </c>
      <c r="H156" s="66" t="s">
        <v>91</v>
      </c>
      <c r="I156" s="15" t="str">
        <f t="shared" si="12"/>
        <v xml:space="preserve"> </v>
      </c>
      <c r="J156" s="18" t="str">
        <f t="shared" si="11"/>
        <v xml:space="preserve"> </v>
      </c>
      <c r="L156" s="8">
        <v>68</v>
      </c>
      <c r="M156" s="67">
        <v>0</v>
      </c>
      <c r="N156" s="67">
        <v>0</v>
      </c>
      <c r="O156" s="20"/>
      <c r="P156" s="58"/>
      <c r="Q156" s="55"/>
      <c r="R156" s="55"/>
      <c r="S156" s="55"/>
      <c r="T156" s="55"/>
      <c r="U156" s="55"/>
      <c r="V156" s="55"/>
      <c r="W156" s="55"/>
      <c r="X156" s="58"/>
      <c r="Y156" s="58"/>
      <c r="Z156" s="58"/>
      <c r="AA156" s="58"/>
      <c r="AB156" s="58"/>
      <c r="AH156" s="1"/>
    </row>
    <row r="157" spans="1:34" ht="15.75" customHeight="1">
      <c r="A157" s="88" t="s">
        <v>17</v>
      </c>
      <c r="B157" s="18" t="str">
        <f t="shared" si="9"/>
        <v/>
      </c>
      <c r="C157" s="62" t="s">
        <v>17</v>
      </c>
      <c r="D157" s="1" t="s">
        <v>17</v>
      </c>
      <c r="E157" s="65" t="s">
        <v>17</v>
      </c>
      <c r="F157" s="65" t="s">
        <v>17</v>
      </c>
      <c r="G157" s="18" t="str">
        <f t="shared" si="10"/>
        <v/>
      </c>
      <c r="H157" s="66" t="s">
        <v>91</v>
      </c>
      <c r="I157" s="15" t="str">
        <f t="shared" si="12"/>
        <v xml:space="preserve"> </v>
      </c>
      <c r="J157" s="18" t="str">
        <f t="shared" si="11"/>
        <v xml:space="preserve"> </v>
      </c>
      <c r="L157" s="8">
        <v>69</v>
      </c>
      <c r="M157" s="67">
        <v>0</v>
      </c>
      <c r="N157" s="67">
        <v>0</v>
      </c>
      <c r="O157" s="20"/>
      <c r="P157" s="58"/>
      <c r="Q157" s="55"/>
      <c r="R157" s="55"/>
      <c r="S157" s="55"/>
      <c r="T157" s="55"/>
      <c r="U157" s="55"/>
      <c r="V157" s="55"/>
      <c r="W157" s="55"/>
      <c r="X157" s="58"/>
      <c r="Y157" s="58"/>
      <c r="Z157" s="58"/>
      <c r="AA157" s="58"/>
      <c r="AB157" s="58"/>
      <c r="AH157" s="1"/>
    </row>
    <row r="158" spans="1:34" ht="15.75" customHeight="1">
      <c r="A158" s="88" t="s">
        <v>17</v>
      </c>
      <c r="B158" s="18" t="str">
        <f t="shared" si="9"/>
        <v/>
      </c>
      <c r="C158" s="62" t="s">
        <v>17</v>
      </c>
      <c r="D158" s="1" t="s">
        <v>17</v>
      </c>
      <c r="E158" s="65" t="s">
        <v>17</v>
      </c>
      <c r="F158" s="65" t="s">
        <v>17</v>
      </c>
      <c r="G158" s="18" t="str">
        <f t="shared" si="10"/>
        <v/>
      </c>
      <c r="H158" s="66" t="s">
        <v>91</v>
      </c>
      <c r="I158" s="15" t="str">
        <f t="shared" si="12"/>
        <v xml:space="preserve"> </v>
      </c>
      <c r="J158" s="18" t="str">
        <f t="shared" si="11"/>
        <v xml:space="preserve"> </v>
      </c>
      <c r="L158" s="8">
        <v>70</v>
      </c>
      <c r="M158" s="67">
        <v>0</v>
      </c>
      <c r="N158" s="67">
        <v>0</v>
      </c>
      <c r="O158" s="20"/>
      <c r="P158" s="58"/>
      <c r="Q158" s="55"/>
      <c r="R158" s="55"/>
      <c r="S158" s="55"/>
      <c r="T158" s="55"/>
      <c r="U158" s="55"/>
      <c r="V158" s="55"/>
      <c r="W158" s="55"/>
      <c r="X158" s="58"/>
      <c r="Y158" s="58"/>
      <c r="Z158" s="58"/>
      <c r="AA158" s="58"/>
      <c r="AB158" s="58"/>
      <c r="AH158" s="1"/>
    </row>
    <row r="159" spans="1:34" ht="15.75" customHeight="1">
      <c r="A159" s="88" t="s">
        <v>17</v>
      </c>
      <c r="B159" s="18" t="str">
        <f t="shared" si="9"/>
        <v/>
      </c>
      <c r="C159" s="62" t="s">
        <v>17</v>
      </c>
      <c r="D159" s="1" t="s">
        <v>17</v>
      </c>
      <c r="E159" s="65" t="s">
        <v>17</v>
      </c>
      <c r="F159" s="65" t="s">
        <v>17</v>
      </c>
      <c r="G159" s="18" t="str">
        <f t="shared" si="10"/>
        <v/>
      </c>
      <c r="H159" s="66" t="s">
        <v>91</v>
      </c>
      <c r="I159" s="15" t="str">
        <f t="shared" si="12"/>
        <v xml:space="preserve"> </v>
      </c>
      <c r="J159" s="18" t="str">
        <f t="shared" si="11"/>
        <v xml:space="preserve"> </v>
      </c>
      <c r="L159" s="8">
        <v>71</v>
      </c>
      <c r="M159" s="67">
        <v>0</v>
      </c>
      <c r="N159" s="67">
        <v>0</v>
      </c>
      <c r="O159" s="20"/>
      <c r="P159" s="58"/>
      <c r="Q159" s="55"/>
      <c r="R159" s="55"/>
      <c r="S159" s="55"/>
      <c r="T159" s="55"/>
      <c r="U159" s="55"/>
      <c r="V159" s="55"/>
      <c r="W159" s="55"/>
      <c r="X159" s="58"/>
      <c r="Y159" s="58"/>
      <c r="Z159" s="58"/>
      <c r="AA159" s="58"/>
      <c r="AB159" s="58"/>
      <c r="AH159" s="1"/>
    </row>
    <row r="160" spans="1:34" ht="15.75" customHeight="1">
      <c r="A160" s="88" t="s">
        <v>17</v>
      </c>
      <c r="B160" s="18" t="str">
        <f t="shared" si="9"/>
        <v/>
      </c>
      <c r="C160" s="62" t="s">
        <v>17</v>
      </c>
      <c r="D160" s="1" t="s">
        <v>17</v>
      </c>
      <c r="E160" s="65" t="s">
        <v>17</v>
      </c>
      <c r="F160" s="65" t="s">
        <v>17</v>
      </c>
      <c r="G160" s="18" t="str">
        <f t="shared" si="10"/>
        <v/>
      </c>
      <c r="H160" s="66" t="s">
        <v>91</v>
      </c>
      <c r="I160" s="15" t="str">
        <f t="shared" si="12"/>
        <v xml:space="preserve"> </v>
      </c>
      <c r="J160" s="18" t="str">
        <f t="shared" si="11"/>
        <v xml:space="preserve"> </v>
      </c>
      <c r="L160" s="8">
        <v>72</v>
      </c>
      <c r="M160" s="67">
        <v>0</v>
      </c>
      <c r="N160" s="67">
        <v>0</v>
      </c>
      <c r="O160" s="20"/>
      <c r="P160" s="58"/>
      <c r="Q160" s="55"/>
      <c r="R160" s="55"/>
      <c r="S160" s="55"/>
      <c r="T160" s="55"/>
      <c r="U160" s="55"/>
      <c r="V160" s="55"/>
      <c r="W160" s="55"/>
      <c r="X160" s="58"/>
      <c r="Y160" s="58"/>
      <c r="Z160" s="58"/>
      <c r="AA160" s="58"/>
      <c r="AB160" s="58"/>
      <c r="AH160" s="1"/>
    </row>
    <row r="161" spans="1:34" ht="15.75" customHeight="1">
      <c r="A161" s="88" t="s">
        <v>17</v>
      </c>
      <c r="B161" s="18" t="str">
        <f t="shared" si="9"/>
        <v/>
      </c>
      <c r="C161" s="62" t="s">
        <v>17</v>
      </c>
      <c r="D161" s="1" t="s">
        <v>17</v>
      </c>
      <c r="E161" s="65" t="s">
        <v>17</v>
      </c>
      <c r="F161" s="65" t="s">
        <v>17</v>
      </c>
      <c r="G161" s="18" t="str">
        <f t="shared" si="10"/>
        <v/>
      </c>
      <c r="H161" s="66" t="s">
        <v>91</v>
      </c>
      <c r="I161" s="15" t="str">
        <f t="shared" si="12"/>
        <v xml:space="preserve"> </v>
      </c>
      <c r="J161" s="18" t="str">
        <f t="shared" si="11"/>
        <v xml:space="preserve"> </v>
      </c>
      <c r="L161" s="8">
        <v>73</v>
      </c>
      <c r="M161" s="67">
        <v>0</v>
      </c>
      <c r="N161" s="67">
        <v>0</v>
      </c>
      <c r="O161" s="20"/>
      <c r="P161" s="58"/>
      <c r="Q161" s="55"/>
      <c r="R161" s="55"/>
      <c r="S161" s="55"/>
      <c r="T161" s="55"/>
      <c r="U161" s="55"/>
      <c r="V161" s="55"/>
      <c r="W161" s="55"/>
      <c r="X161" s="58"/>
      <c r="Y161" s="58"/>
      <c r="Z161" s="58"/>
      <c r="AA161" s="58"/>
      <c r="AB161" s="58"/>
      <c r="AH161" s="1"/>
    </row>
    <row r="162" spans="1:34" ht="15.75" customHeight="1">
      <c r="A162" s="88" t="s">
        <v>17</v>
      </c>
      <c r="B162" s="18" t="str">
        <f t="shared" si="9"/>
        <v/>
      </c>
      <c r="C162" s="62" t="s">
        <v>17</v>
      </c>
      <c r="D162" s="1" t="s">
        <v>17</v>
      </c>
      <c r="E162" s="65" t="s">
        <v>17</v>
      </c>
      <c r="F162" s="65" t="s">
        <v>17</v>
      </c>
      <c r="G162" s="18" t="str">
        <f t="shared" si="10"/>
        <v/>
      </c>
      <c r="H162" s="66" t="s">
        <v>91</v>
      </c>
      <c r="I162" s="15" t="str">
        <f t="shared" si="12"/>
        <v xml:space="preserve"> </v>
      </c>
      <c r="J162" s="18" t="str">
        <f t="shared" si="11"/>
        <v xml:space="preserve"> </v>
      </c>
      <c r="L162" s="8">
        <v>74</v>
      </c>
      <c r="M162" s="67">
        <v>0</v>
      </c>
      <c r="N162" s="67">
        <v>0</v>
      </c>
      <c r="O162" s="20"/>
      <c r="P162" s="58"/>
      <c r="Q162" s="55"/>
      <c r="R162" s="55"/>
      <c r="S162" s="55"/>
      <c r="T162" s="55"/>
      <c r="U162" s="55"/>
      <c r="V162" s="55"/>
      <c r="W162" s="55"/>
      <c r="X162" s="58"/>
      <c r="Y162" s="58"/>
      <c r="Z162" s="58"/>
      <c r="AA162" s="58"/>
      <c r="AB162" s="58"/>
      <c r="AH162" s="1"/>
    </row>
    <row r="163" spans="1:34" ht="15.75" customHeight="1">
      <c r="A163" s="88" t="s">
        <v>17</v>
      </c>
      <c r="B163" s="18" t="str">
        <f t="shared" si="9"/>
        <v/>
      </c>
      <c r="C163" s="62" t="s">
        <v>17</v>
      </c>
      <c r="D163" s="1" t="s">
        <v>17</v>
      </c>
      <c r="E163" s="65" t="s">
        <v>17</v>
      </c>
      <c r="F163" s="65" t="s">
        <v>17</v>
      </c>
      <c r="G163" s="18" t="str">
        <f t="shared" si="10"/>
        <v/>
      </c>
      <c r="H163" s="66" t="s">
        <v>91</v>
      </c>
      <c r="I163" s="15" t="str">
        <f t="shared" si="12"/>
        <v xml:space="preserve"> </v>
      </c>
      <c r="J163" s="18" t="str">
        <f t="shared" si="11"/>
        <v xml:space="preserve"> </v>
      </c>
      <c r="L163" s="8">
        <v>75</v>
      </c>
      <c r="M163" s="67">
        <v>0</v>
      </c>
      <c r="N163" s="67">
        <v>0</v>
      </c>
      <c r="O163" s="20"/>
      <c r="P163" s="58"/>
      <c r="Q163" s="55"/>
      <c r="R163" s="55"/>
      <c r="S163" s="55"/>
      <c r="T163" s="55"/>
      <c r="U163" s="55"/>
      <c r="V163" s="55"/>
      <c r="W163" s="55"/>
      <c r="X163" s="58"/>
      <c r="Y163" s="58"/>
      <c r="Z163" s="58"/>
      <c r="AA163" s="58"/>
      <c r="AB163" s="58"/>
      <c r="AH163" s="1"/>
    </row>
    <row r="164" spans="1:34" ht="15.75" customHeight="1">
      <c r="A164" s="88" t="s">
        <v>17</v>
      </c>
      <c r="B164" s="18" t="str">
        <f t="shared" si="9"/>
        <v/>
      </c>
      <c r="C164" s="62" t="s">
        <v>17</v>
      </c>
      <c r="D164" s="1" t="s">
        <v>17</v>
      </c>
      <c r="E164" s="65" t="s">
        <v>17</v>
      </c>
      <c r="F164" s="65" t="s">
        <v>17</v>
      </c>
      <c r="G164" s="18" t="str">
        <f t="shared" si="10"/>
        <v/>
      </c>
      <c r="H164" s="66" t="s">
        <v>91</v>
      </c>
      <c r="I164" s="15" t="str">
        <f t="shared" si="12"/>
        <v xml:space="preserve"> </v>
      </c>
      <c r="J164" s="18" t="str">
        <f t="shared" si="11"/>
        <v xml:space="preserve"> </v>
      </c>
      <c r="L164" s="8">
        <v>76</v>
      </c>
      <c r="M164" s="67">
        <v>0</v>
      </c>
      <c r="N164" s="67">
        <v>0</v>
      </c>
      <c r="O164" s="20"/>
      <c r="P164" s="58"/>
      <c r="Q164" s="55"/>
      <c r="R164" s="55"/>
      <c r="S164" s="55"/>
      <c r="T164" s="55"/>
      <c r="U164" s="55"/>
      <c r="V164" s="55"/>
      <c r="W164" s="55"/>
      <c r="X164" s="58"/>
      <c r="Y164" s="58"/>
      <c r="Z164" s="58"/>
      <c r="AA164" s="58"/>
      <c r="AB164" s="58"/>
      <c r="AH164" s="1"/>
    </row>
    <row r="165" spans="1:34" ht="15.75" customHeight="1">
      <c r="A165" s="88" t="s">
        <v>17</v>
      </c>
      <c r="B165" s="18" t="str">
        <f t="shared" si="9"/>
        <v/>
      </c>
      <c r="C165" s="62" t="s">
        <v>17</v>
      </c>
      <c r="D165" s="1" t="s">
        <v>17</v>
      </c>
      <c r="E165" s="65" t="s">
        <v>17</v>
      </c>
      <c r="F165" s="65" t="s">
        <v>17</v>
      </c>
      <c r="G165" s="18" t="str">
        <f t="shared" si="10"/>
        <v/>
      </c>
      <c r="H165" s="66" t="s">
        <v>91</v>
      </c>
      <c r="I165" s="15" t="str">
        <f t="shared" si="12"/>
        <v xml:space="preserve"> </v>
      </c>
      <c r="J165" s="18" t="str">
        <f t="shared" si="11"/>
        <v xml:space="preserve"> </v>
      </c>
      <c r="L165" s="8">
        <v>77</v>
      </c>
      <c r="M165" s="67">
        <v>0</v>
      </c>
      <c r="N165" s="67">
        <v>0</v>
      </c>
      <c r="O165" s="20"/>
      <c r="P165" s="58"/>
      <c r="Q165" s="55"/>
      <c r="R165" s="55"/>
      <c r="S165" s="55"/>
      <c r="T165" s="55"/>
      <c r="U165" s="55"/>
      <c r="V165" s="55"/>
      <c r="W165" s="55"/>
      <c r="X165" s="58"/>
      <c r="Y165" s="58"/>
      <c r="Z165" s="58"/>
      <c r="AA165" s="58"/>
      <c r="AB165" s="58"/>
      <c r="AH165" s="1"/>
    </row>
    <row r="166" spans="1:34" ht="15.75" customHeight="1">
      <c r="A166" s="88" t="s">
        <v>17</v>
      </c>
      <c r="B166" s="18" t="str">
        <f t="shared" si="9"/>
        <v/>
      </c>
      <c r="C166" s="62" t="s">
        <v>17</v>
      </c>
      <c r="D166" s="1" t="s">
        <v>17</v>
      </c>
      <c r="E166" s="65" t="s">
        <v>17</v>
      </c>
      <c r="F166" s="65" t="s">
        <v>17</v>
      </c>
      <c r="G166" s="18" t="str">
        <f t="shared" si="10"/>
        <v/>
      </c>
      <c r="H166" s="66" t="s">
        <v>91</v>
      </c>
      <c r="I166" s="15" t="str">
        <f t="shared" si="12"/>
        <v xml:space="preserve"> </v>
      </c>
      <c r="J166" s="18" t="str">
        <f t="shared" si="11"/>
        <v xml:space="preserve"> </v>
      </c>
      <c r="L166" s="8">
        <v>78</v>
      </c>
      <c r="M166" s="67">
        <v>0</v>
      </c>
      <c r="N166" s="67">
        <v>0</v>
      </c>
      <c r="O166" s="20"/>
      <c r="P166" s="58"/>
      <c r="Q166" s="55"/>
      <c r="R166" s="55"/>
      <c r="S166" s="55"/>
      <c r="T166" s="55"/>
      <c r="U166" s="55"/>
      <c r="V166" s="55"/>
      <c r="W166" s="55"/>
      <c r="X166" s="58"/>
      <c r="Y166" s="58"/>
      <c r="Z166" s="58"/>
      <c r="AA166" s="58"/>
      <c r="AB166" s="58"/>
      <c r="AH166" s="1"/>
    </row>
    <row r="167" spans="1:34" ht="15.75" customHeight="1">
      <c r="A167" s="88" t="s">
        <v>17</v>
      </c>
      <c r="B167" s="18" t="str">
        <f t="shared" si="9"/>
        <v/>
      </c>
      <c r="C167" s="62" t="s">
        <v>17</v>
      </c>
      <c r="D167" s="1" t="s">
        <v>17</v>
      </c>
      <c r="E167" s="65" t="s">
        <v>17</v>
      </c>
      <c r="F167" s="65" t="s">
        <v>17</v>
      </c>
      <c r="G167" s="18" t="str">
        <f t="shared" si="10"/>
        <v/>
      </c>
      <c r="H167" s="66" t="s">
        <v>91</v>
      </c>
      <c r="I167" s="15" t="str">
        <f t="shared" si="12"/>
        <v xml:space="preserve"> </v>
      </c>
      <c r="J167" s="18" t="str">
        <f t="shared" si="11"/>
        <v xml:space="preserve"> </v>
      </c>
      <c r="L167" s="8">
        <v>79</v>
      </c>
      <c r="M167" s="67">
        <v>0</v>
      </c>
      <c r="N167" s="67">
        <v>0</v>
      </c>
      <c r="O167" s="20"/>
      <c r="P167" s="58"/>
      <c r="Q167" s="55"/>
      <c r="R167" s="55"/>
      <c r="S167" s="55"/>
      <c r="T167" s="55"/>
      <c r="U167" s="55"/>
      <c r="V167" s="55"/>
      <c r="W167" s="55"/>
      <c r="X167" s="58"/>
      <c r="Y167" s="58"/>
      <c r="Z167" s="58"/>
      <c r="AA167" s="58"/>
      <c r="AB167" s="58"/>
      <c r="AH167" s="1"/>
    </row>
    <row r="168" spans="1:34" ht="15.75" customHeight="1">
      <c r="A168" s="88" t="s">
        <v>17</v>
      </c>
      <c r="B168" s="18" t="str">
        <f t="shared" si="9"/>
        <v/>
      </c>
      <c r="C168" s="62" t="s">
        <v>17</v>
      </c>
      <c r="D168" s="1" t="s">
        <v>17</v>
      </c>
      <c r="E168" s="65" t="s">
        <v>17</v>
      </c>
      <c r="F168" s="65" t="s">
        <v>17</v>
      </c>
      <c r="G168" s="18" t="str">
        <f t="shared" si="10"/>
        <v/>
      </c>
      <c r="H168" s="66" t="s">
        <v>91</v>
      </c>
      <c r="I168" s="15" t="str">
        <f t="shared" si="12"/>
        <v xml:space="preserve"> </v>
      </c>
      <c r="J168" s="18" t="str">
        <f t="shared" si="11"/>
        <v xml:space="preserve"> </v>
      </c>
      <c r="L168" s="8">
        <v>80</v>
      </c>
      <c r="M168" s="67">
        <v>0</v>
      </c>
      <c r="N168" s="67">
        <v>0</v>
      </c>
      <c r="O168" s="20"/>
      <c r="P168" s="58"/>
      <c r="Q168" s="55"/>
      <c r="R168" s="55"/>
      <c r="S168" s="55"/>
      <c r="T168" s="55"/>
      <c r="U168" s="55"/>
      <c r="V168" s="55"/>
      <c r="W168" s="55"/>
      <c r="X168" s="58"/>
      <c r="Y168" s="58"/>
      <c r="Z168" s="58"/>
      <c r="AA168" s="58"/>
      <c r="AB168" s="58"/>
      <c r="AH168" s="1"/>
    </row>
    <row r="169" spans="1:34" ht="15.75" customHeight="1">
      <c r="A169" s="88" t="s">
        <v>17</v>
      </c>
      <c r="B169" s="18" t="str">
        <f t="shared" si="9"/>
        <v/>
      </c>
      <c r="C169" s="62" t="s">
        <v>17</v>
      </c>
      <c r="D169" s="1" t="s">
        <v>17</v>
      </c>
      <c r="E169" s="65" t="s">
        <v>17</v>
      </c>
      <c r="F169" s="65" t="s">
        <v>17</v>
      </c>
      <c r="G169" s="18" t="str">
        <f t="shared" si="10"/>
        <v/>
      </c>
      <c r="H169" s="66" t="s">
        <v>91</v>
      </c>
      <c r="I169" s="15" t="str">
        <f t="shared" si="12"/>
        <v xml:space="preserve"> </v>
      </c>
      <c r="J169" s="18" t="str">
        <f t="shared" si="11"/>
        <v xml:space="preserve"> </v>
      </c>
      <c r="L169" s="8">
        <v>81</v>
      </c>
      <c r="M169" s="67">
        <v>0</v>
      </c>
      <c r="N169" s="67">
        <v>0</v>
      </c>
      <c r="O169" s="20"/>
      <c r="P169" s="58"/>
      <c r="Q169" s="55"/>
      <c r="R169" s="55"/>
      <c r="S169" s="55"/>
      <c r="T169" s="55"/>
      <c r="U169" s="55"/>
      <c r="V169" s="55"/>
      <c r="W169" s="55"/>
      <c r="X169" s="58"/>
      <c r="Y169" s="58"/>
      <c r="Z169" s="58"/>
      <c r="AA169" s="58"/>
      <c r="AB169" s="58"/>
      <c r="AH169" s="1"/>
    </row>
    <row r="170" spans="1:34" ht="15.75" customHeight="1">
      <c r="A170" s="88" t="s">
        <v>17</v>
      </c>
      <c r="B170" s="18" t="str">
        <f t="shared" si="9"/>
        <v/>
      </c>
      <c r="C170" s="62" t="s">
        <v>17</v>
      </c>
      <c r="D170" s="1" t="s">
        <v>17</v>
      </c>
      <c r="E170" s="65" t="s">
        <v>17</v>
      </c>
      <c r="F170" s="65" t="s">
        <v>17</v>
      </c>
      <c r="G170" s="18" t="str">
        <f t="shared" si="10"/>
        <v/>
      </c>
      <c r="H170" s="66" t="s">
        <v>91</v>
      </c>
      <c r="I170" s="15" t="str">
        <f t="shared" si="12"/>
        <v xml:space="preserve"> </v>
      </c>
      <c r="J170" s="18" t="str">
        <f t="shared" si="11"/>
        <v xml:space="preserve"> </v>
      </c>
      <c r="L170" s="8">
        <v>82</v>
      </c>
      <c r="M170" s="67">
        <v>0</v>
      </c>
      <c r="N170" s="67">
        <v>0</v>
      </c>
      <c r="O170" s="20"/>
      <c r="P170" s="58"/>
      <c r="Q170" s="55"/>
      <c r="R170" s="55"/>
      <c r="S170" s="55"/>
      <c r="T170" s="55"/>
      <c r="U170" s="55"/>
      <c r="V170" s="55"/>
      <c r="W170" s="55"/>
      <c r="X170" s="58"/>
      <c r="Y170" s="58"/>
      <c r="Z170" s="58"/>
      <c r="AA170" s="58"/>
      <c r="AB170" s="58"/>
      <c r="AH170" s="1"/>
    </row>
    <row r="171" spans="1:34" ht="15.75" customHeight="1">
      <c r="A171" s="88" t="s">
        <v>17</v>
      </c>
      <c r="B171" s="18" t="str">
        <f t="shared" si="9"/>
        <v/>
      </c>
      <c r="C171" s="62" t="s">
        <v>17</v>
      </c>
      <c r="D171" s="1" t="s">
        <v>17</v>
      </c>
      <c r="E171" s="65" t="s">
        <v>17</v>
      </c>
      <c r="F171" s="65" t="s">
        <v>17</v>
      </c>
      <c r="G171" s="18" t="str">
        <f t="shared" si="10"/>
        <v/>
      </c>
      <c r="H171" s="66" t="s">
        <v>91</v>
      </c>
      <c r="I171" s="15" t="str">
        <f t="shared" si="12"/>
        <v xml:space="preserve"> </v>
      </c>
      <c r="J171" s="18" t="str">
        <f t="shared" si="11"/>
        <v xml:space="preserve"> </v>
      </c>
      <c r="L171" s="8">
        <v>83</v>
      </c>
      <c r="M171" s="67">
        <v>0</v>
      </c>
      <c r="N171" s="67">
        <v>0</v>
      </c>
      <c r="O171" s="20"/>
      <c r="P171" s="58"/>
      <c r="Q171" s="55"/>
      <c r="R171" s="55"/>
      <c r="S171" s="55"/>
      <c r="T171" s="55"/>
      <c r="U171" s="55"/>
      <c r="V171" s="55"/>
      <c r="W171" s="55"/>
      <c r="X171" s="58"/>
      <c r="Y171" s="58"/>
      <c r="Z171" s="58"/>
      <c r="AA171" s="58"/>
      <c r="AB171" s="58"/>
      <c r="AH171" s="1"/>
    </row>
    <row r="172" spans="1:34" ht="15.75" customHeight="1">
      <c r="A172" s="88" t="s">
        <v>17</v>
      </c>
      <c r="B172" s="18" t="str">
        <f t="shared" si="9"/>
        <v/>
      </c>
      <c r="C172" s="62" t="s">
        <v>17</v>
      </c>
      <c r="D172" s="1" t="s">
        <v>17</v>
      </c>
      <c r="E172" s="65" t="s">
        <v>17</v>
      </c>
      <c r="F172" s="65" t="s">
        <v>17</v>
      </c>
      <c r="G172" s="18" t="str">
        <f t="shared" si="10"/>
        <v/>
      </c>
      <c r="H172" s="66" t="s">
        <v>91</v>
      </c>
      <c r="I172" s="15" t="str">
        <f t="shared" si="12"/>
        <v xml:space="preserve"> </v>
      </c>
      <c r="J172" s="18" t="str">
        <f t="shared" si="11"/>
        <v xml:space="preserve"> </v>
      </c>
      <c r="L172" s="8">
        <v>84</v>
      </c>
      <c r="M172" s="67">
        <v>0</v>
      </c>
      <c r="N172" s="67">
        <v>0</v>
      </c>
      <c r="O172" s="20"/>
      <c r="P172" s="58"/>
      <c r="Q172" s="55"/>
      <c r="R172" s="55"/>
      <c r="S172" s="55"/>
      <c r="T172" s="55"/>
      <c r="U172" s="55"/>
      <c r="V172" s="55"/>
      <c r="W172" s="55"/>
      <c r="X172" s="58"/>
      <c r="Y172" s="58"/>
      <c r="Z172" s="58"/>
      <c r="AA172" s="58"/>
      <c r="AB172" s="58"/>
      <c r="AH172" s="1"/>
    </row>
    <row r="173" spans="1:34" ht="15.75" customHeight="1">
      <c r="A173" s="88" t="s">
        <v>17</v>
      </c>
      <c r="B173" s="18" t="str">
        <f t="shared" si="9"/>
        <v/>
      </c>
      <c r="C173" s="62" t="s">
        <v>17</v>
      </c>
      <c r="D173" s="1" t="s">
        <v>17</v>
      </c>
      <c r="E173" s="65" t="s">
        <v>17</v>
      </c>
      <c r="F173" s="65" t="s">
        <v>17</v>
      </c>
      <c r="G173" s="18" t="str">
        <f t="shared" si="10"/>
        <v/>
      </c>
      <c r="H173" s="66" t="s">
        <v>91</v>
      </c>
      <c r="I173" s="15" t="str">
        <f t="shared" si="12"/>
        <v xml:space="preserve"> </v>
      </c>
      <c r="J173" s="18" t="str">
        <f t="shared" si="11"/>
        <v xml:space="preserve"> </v>
      </c>
      <c r="L173" s="8">
        <v>85</v>
      </c>
      <c r="M173" s="67">
        <v>0</v>
      </c>
      <c r="N173" s="67">
        <v>0</v>
      </c>
      <c r="O173" s="20"/>
      <c r="P173" s="58"/>
      <c r="Q173" s="55"/>
      <c r="R173" s="55"/>
      <c r="S173" s="55"/>
      <c r="T173" s="55"/>
      <c r="U173" s="55"/>
      <c r="V173" s="55"/>
      <c r="W173" s="55"/>
      <c r="X173" s="58"/>
      <c r="Y173" s="58"/>
      <c r="Z173" s="58"/>
      <c r="AA173" s="58"/>
      <c r="AB173" s="58"/>
      <c r="AH173" s="1"/>
    </row>
    <row r="174" spans="1:34" ht="15.75" customHeight="1">
      <c r="A174" s="88" t="s">
        <v>17</v>
      </c>
      <c r="B174" s="18" t="str">
        <f t="shared" si="9"/>
        <v/>
      </c>
      <c r="C174" s="62" t="s">
        <v>17</v>
      </c>
      <c r="D174" s="1" t="s">
        <v>17</v>
      </c>
      <c r="E174" s="65" t="s">
        <v>17</v>
      </c>
      <c r="F174" s="65" t="s">
        <v>17</v>
      </c>
      <c r="G174" s="18" t="str">
        <f t="shared" si="10"/>
        <v/>
      </c>
      <c r="H174" s="66" t="s">
        <v>91</v>
      </c>
      <c r="I174" s="15" t="str">
        <f t="shared" si="12"/>
        <v xml:space="preserve"> </v>
      </c>
      <c r="J174" s="18" t="str">
        <f t="shared" si="11"/>
        <v xml:space="preserve"> </v>
      </c>
      <c r="L174" s="8">
        <v>86</v>
      </c>
      <c r="M174" s="67">
        <v>0</v>
      </c>
      <c r="N174" s="67">
        <v>0</v>
      </c>
      <c r="O174" s="20"/>
      <c r="P174" s="58"/>
      <c r="Q174" s="55"/>
      <c r="R174" s="55"/>
      <c r="S174" s="55"/>
      <c r="T174" s="55"/>
      <c r="U174" s="55"/>
      <c r="V174" s="55"/>
      <c r="W174" s="55"/>
      <c r="X174" s="58"/>
      <c r="Y174" s="58"/>
      <c r="Z174" s="58"/>
      <c r="AA174" s="58"/>
      <c r="AB174" s="58"/>
      <c r="AH174" s="1"/>
    </row>
    <row r="175" spans="1:34" ht="15.75" customHeight="1">
      <c r="A175" s="88" t="s">
        <v>17</v>
      </c>
      <c r="B175" s="18" t="str">
        <f t="shared" si="9"/>
        <v/>
      </c>
      <c r="C175" s="62" t="s">
        <v>17</v>
      </c>
      <c r="D175" s="1" t="s">
        <v>17</v>
      </c>
      <c r="E175" s="65" t="s">
        <v>17</v>
      </c>
      <c r="F175" s="65" t="s">
        <v>17</v>
      </c>
      <c r="G175" s="18" t="str">
        <f t="shared" si="10"/>
        <v/>
      </c>
      <c r="H175" s="66" t="s">
        <v>91</v>
      </c>
      <c r="I175" s="15" t="str">
        <f t="shared" si="12"/>
        <v xml:space="preserve"> </v>
      </c>
      <c r="J175" s="18" t="str">
        <f t="shared" si="11"/>
        <v xml:space="preserve"> </v>
      </c>
      <c r="L175" s="8">
        <v>87</v>
      </c>
      <c r="M175" s="67">
        <v>0</v>
      </c>
      <c r="N175" s="67">
        <v>0</v>
      </c>
      <c r="O175" s="20"/>
      <c r="P175" s="58"/>
      <c r="Q175" s="55"/>
      <c r="R175" s="55"/>
      <c r="S175" s="55"/>
      <c r="T175" s="55"/>
      <c r="U175" s="55"/>
      <c r="V175" s="55"/>
      <c r="W175" s="55"/>
      <c r="X175" s="58"/>
      <c r="Y175" s="58"/>
      <c r="Z175" s="58"/>
      <c r="AA175" s="58"/>
      <c r="AB175" s="58"/>
      <c r="AH175" s="1"/>
    </row>
    <row r="176" spans="1:34" ht="15.75" customHeight="1">
      <c r="A176" s="88" t="s">
        <v>17</v>
      </c>
      <c r="B176" s="18" t="str">
        <f t="shared" si="9"/>
        <v/>
      </c>
      <c r="C176" s="62" t="s">
        <v>17</v>
      </c>
      <c r="D176" s="1" t="s">
        <v>17</v>
      </c>
      <c r="E176" s="65" t="s">
        <v>17</v>
      </c>
      <c r="F176" s="65" t="s">
        <v>17</v>
      </c>
      <c r="G176" s="18" t="str">
        <f t="shared" si="10"/>
        <v/>
      </c>
      <c r="H176" s="66" t="s">
        <v>91</v>
      </c>
      <c r="I176" s="15" t="str">
        <f t="shared" si="12"/>
        <v xml:space="preserve"> </v>
      </c>
      <c r="J176" s="18" t="str">
        <f t="shared" si="11"/>
        <v xml:space="preserve"> </v>
      </c>
      <c r="L176" s="8">
        <v>88</v>
      </c>
      <c r="M176" s="67">
        <v>0</v>
      </c>
      <c r="N176" s="67">
        <v>0</v>
      </c>
      <c r="O176" s="20"/>
      <c r="P176" s="58"/>
      <c r="Q176" s="55"/>
      <c r="R176" s="55"/>
      <c r="S176" s="55"/>
      <c r="T176" s="55"/>
      <c r="U176" s="55"/>
      <c r="V176" s="55"/>
      <c r="W176" s="55"/>
      <c r="X176" s="58"/>
      <c r="Y176" s="58"/>
      <c r="Z176" s="58"/>
      <c r="AA176" s="58"/>
      <c r="AB176" s="58"/>
      <c r="AH176" s="1"/>
    </row>
    <row r="177" spans="1:34" ht="15.75" customHeight="1">
      <c r="A177" s="88" t="s">
        <v>17</v>
      </c>
      <c r="B177" s="18" t="str">
        <f t="shared" si="9"/>
        <v/>
      </c>
      <c r="C177" s="62" t="s">
        <v>17</v>
      </c>
      <c r="D177" s="1" t="s">
        <v>17</v>
      </c>
      <c r="E177" s="65" t="s">
        <v>17</v>
      </c>
      <c r="F177" s="65" t="s">
        <v>17</v>
      </c>
      <c r="G177" s="18" t="str">
        <f t="shared" si="10"/>
        <v/>
      </c>
      <c r="H177" s="66" t="s">
        <v>91</v>
      </c>
      <c r="I177" s="15" t="str">
        <f t="shared" si="12"/>
        <v xml:space="preserve"> </v>
      </c>
      <c r="J177" s="18" t="str">
        <f t="shared" si="11"/>
        <v xml:space="preserve"> </v>
      </c>
      <c r="L177" s="8">
        <v>89</v>
      </c>
      <c r="M177" s="67">
        <v>0</v>
      </c>
      <c r="N177" s="67">
        <v>0</v>
      </c>
      <c r="O177" s="20"/>
      <c r="P177" s="58"/>
      <c r="Q177" s="55"/>
      <c r="R177" s="55"/>
      <c r="S177" s="55"/>
      <c r="T177" s="55"/>
      <c r="U177" s="55"/>
      <c r="V177" s="55"/>
      <c r="W177" s="55"/>
      <c r="X177" s="58"/>
      <c r="Y177" s="58"/>
      <c r="Z177" s="58"/>
      <c r="AA177" s="58"/>
      <c r="AB177" s="58"/>
      <c r="AH177" s="1"/>
    </row>
    <row r="178" spans="1:34" ht="15.75" customHeight="1">
      <c r="A178" s="88" t="s">
        <v>17</v>
      </c>
      <c r="B178" s="18" t="str">
        <f t="shared" si="9"/>
        <v/>
      </c>
      <c r="C178" s="62" t="s">
        <v>17</v>
      </c>
      <c r="D178" s="1" t="s">
        <v>17</v>
      </c>
      <c r="E178" s="65" t="s">
        <v>17</v>
      </c>
      <c r="F178" s="65" t="s">
        <v>17</v>
      </c>
      <c r="G178" s="18" t="str">
        <f t="shared" si="10"/>
        <v/>
      </c>
      <c r="H178" s="66" t="s">
        <v>91</v>
      </c>
      <c r="I178" s="15" t="str">
        <f t="shared" si="12"/>
        <v xml:space="preserve"> </v>
      </c>
      <c r="J178" s="18" t="str">
        <f t="shared" si="11"/>
        <v xml:space="preserve"> </v>
      </c>
      <c r="L178" s="8">
        <v>90</v>
      </c>
      <c r="M178" s="67">
        <v>0</v>
      </c>
      <c r="N178" s="67">
        <v>0</v>
      </c>
      <c r="O178" s="20"/>
      <c r="P178" s="58"/>
      <c r="Q178" s="55"/>
      <c r="R178" s="55"/>
      <c r="S178" s="55"/>
      <c r="T178" s="55"/>
      <c r="U178" s="55"/>
      <c r="V178" s="55"/>
      <c r="W178" s="55"/>
      <c r="X178" s="58"/>
      <c r="Y178" s="58"/>
      <c r="Z178" s="58"/>
      <c r="AA178" s="58"/>
      <c r="AB178" s="58"/>
      <c r="AH178" s="1"/>
    </row>
    <row r="179" spans="1:34" ht="15.75" customHeight="1">
      <c r="A179" s="88" t="s">
        <v>17</v>
      </c>
      <c r="B179" s="18" t="str">
        <f t="shared" si="9"/>
        <v/>
      </c>
      <c r="C179" s="62" t="s">
        <v>17</v>
      </c>
      <c r="D179" s="1" t="s">
        <v>17</v>
      </c>
      <c r="E179" s="65" t="s">
        <v>17</v>
      </c>
      <c r="F179" s="65" t="s">
        <v>17</v>
      </c>
      <c r="G179" s="18" t="str">
        <f t="shared" si="10"/>
        <v/>
      </c>
      <c r="H179" s="66" t="s">
        <v>91</v>
      </c>
      <c r="I179" s="15" t="str">
        <f t="shared" si="12"/>
        <v xml:space="preserve"> </v>
      </c>
      <c r="J179" s="18" t="str">
        <f t="shared" si="11"/>
        <v xml:space="preserve"> </v>
      </c>
      <c r="L179" s="8">
        <v>91</v>
      </c>
      <c r="M179" s="67">
        <v>0</v>
      </c>
      <c r="N179" s="67">
        <v>0</v>
      </c>
      <c r="O179" s="20"/>
      <c r="P179" s="58"/>
      <c r="Q179" s="55"/>
      <c r="R179" s="55"/>
      <c r="S179" s="55"/>
      <c r="T179" s="55"/>
      <c r="U179" s="55"/>
      <c r="V179" s="55"/>
      <c r="W179" s="55"/>
      <c r="X179" s="58"/>
      <c r="Y179" s="58"/>
      <c r="Z179" s="58"/>
      <c r="AA179" s="58"/>
      <c r="AB179" s="58"/>
      <c r="AH179" s="1"/>
    </row>
    <row r="180" spans="1:34" ht="15.75" customHeight="1">
      <c r="A180" s="88" t="s">
        <v>17</v>
      </c>
      <c r="B180" s="18" t="str">
        <f t="shared" si="9"/>
        <v/>
      </c>
      <c r="C180" s="62" t="s">
        <v>17</v>
      </c>
      <c r="D180" s="1" t="s">
        <v>17</v>
      </c>
      <c r="E180" s="65" t="s">
        <v>17</v>
      </c>
      <c r="F180" s="65" t="s">
        <v>17</v>
      </c>
      <c r="G180" s="18" t="str">
        <f t="shared" si="10"/>
        <v/>
      </c>
      <c r="H180" s="66" t="s">
        <v>91</v>
      </c>
      <c r="I180" s="15" t="str">
        <f t="shared" si="12"/>
        <v xml:space="preserve"> </v>
      </c>
      <c r="J180" s="18" t="str">
        <f t="shared" si="11"/>
        <v xml:space="preserve"> </v>
      </c>
      <c r="L180" s="8">
        <v>92</v>
      </c>
      <c r="M180" s="67">
        <v>0</v>
      </c>
      <c r="N180" s="67">
        <v>0</v>
      </c>
      <c r="O180" s="20"/>
      <c r="P180" s="58"/>
      <c r="Q180" s="55"/>
      <c r="R180" s="55"/>
      <c r="S180" s="55"/>
      <c r="T180" s="55"/>
      <c r="U180" s="55"/>
      <c r="V180" s="55"/>
      <c r="W180" s="55"/>
      <c r="X180" s="58"/>
      <c r="Y180" s="58"/>
      <c r="Z180" s="58"/>
      <c r="AA180" s="58"/>
      <c r="AB180" s="58"/>
      <c r="AH180" s="1"/>
    </row>
    <row r="181" spans="1:34" ht="15.75" customHeight="1">
      <c r="A181" s="88" t="s">
        <v>17</v>
      </c>
      <c r="B181" s="18" t="str">
        <f t="shared" si="9"/>
        <v/>
      </c>
      <c r="C181" s="62" t="s">
        <v>17</v>
      </c>
      <c r="D181" s="1" t="s">
        <v>17</v>
      </c>
      <c r="E181" s="65" t="s">
        <v>17</v>
      </c>
      <c r="F181" s="65" t="s">
        <v>17</v>
      </c>
      <c r="G181" s="18" t="str">
        <f t="shared" si="10"/>
        <v/>
      </c>
      <c r="H181" s="66" t="s">
        <v>91</v>
      </c>
      <c r="I181" s="15" t="str">
        <f t="shared" si="12"/>
        <v xml:space="preserve"> </v>
      </c>
      <c r="J181" s="18" t="str">
        <f t="shared" si="11"/>
        <v xml:space="preserve"> </v>
      </c>
      <c r="L181" s="8">
        <v>93</v>
      </c>
      <c r="M181" s="67">
        <v>0</v>
      </c>
      <c r="N181" s="67">
        <v>0</v>
      </c>
      <c r="O181" s="20"/>
      <c r="P181" s="58"/>
      <c r="Q181" s="55"/>
      <c r="R181" s="55"/>
      <c r="S181" s="55"/>
      <c r="T181" s="55"/>
      <c r="U181" s="55"/>
      <c r="V181" s="55"/>
      <c r="W181" s="55"/>
      <c r="X181" s="58"/>
      <c r="Y181" s="58"/>
      <c r="Z181" s="58"/>
      <c r="AA181" s="58"/>
      <c r="AB181" s="58"/>
      <c r="AH181" s="1"/>
    </row>
    <row r="182" spans="1:34" ht="15.75" customHeight="1">
      <c r="A182" s="88" t="s">
        <v>17</v>
      </c>
      <c r="B182" s="18" t="str">
        <f t="shared" si="9"/>
        <v/>
      </c>
      <c r="C182" s="62" t="s">
        <v>17</v>
      </c>
      <c r="D182" s="1" t="s">
        <v>17</v>
      </c>
      <c r="E182" s="65" t="s">
        <v>17</v>
      </c>
      <c r="F182" s="65" t="s">
        <v>17</v>
      </c>
      <c r="G182" s="18" t="str">
        <f t="shared" si="10"/>
        <v/>
      </c>
      <c r="H182" s="66" t="s">
        <v>91</v>
      </c>
      <c r="I182" s="15" t="str">
        <f t="shared" si="12"/>
        <v xml:space="preserve"> </v>
      </c>
      <c r="J182" s="18" t="str">
        <f t="shared" si="11"/>
        <v xml:space="preserve"> </v>
      </c>
      <c r="L182" s="8">
        <v>94</v>
      </c>
      <c r="M182" s="67">
        <v>0</v>
      </c>
      <c r="N182" s="67">
        <v>0</v>
      </c>
      <c r="O182" s="20"/>
      <c r="P182" s="58"/>
      <c r="Q182" s="55"/>
      <c r="R182" s="55"/>
      <c r="S182" s="55"/>
      <c r="T182" s="55"/>
      <c r="U182" s="55"/>
      <c r="V182" s="55"/>
      <c r="W182" s="55"/>
      <c r="X182" s="58"/>
      <c r="Y182" s="58"/>
      <c r="Z182" s="58"/>
      <c r="AA182" s="58"/>
      <c r="AB182" s="58"/>
      <c r="AH182" s="1"/>
    </row>
    <row r="183" spans="1:34" ht="15.75" customHeight="1">
      <c r="A183" s="88" t="s">
        <v>17</v>
      </c>
      <c r="B183" s="18" t="str">
        <f t="shared" si="9"/>
        <v/>
      </c>
      <c r="C183" s="62" t="s">
        <v>17</v>
      </c>
      <c r="D183" s="1" t="s">
        <v>17</v>
      </c>
      <c r="E183" s="65" t="s">
        <v>17</v>
      </c>
      <c r="F183" s="65" t="s">
        <v>17</v>
      </c>
      <c r="G183" s="18" t="str">
        <f t="shared" si="10"/>
        <v/>
      </c>
      <c r="H183" s="66" t="s">
        <v>91</v>
      </c>
      <c r="I183" s="15" t="str">
        <f t="shared" si="12"/>
        <v xml:space="preserve"> </v>
      </c>
      <c r="J183" s="18" t="str">
        <f t="shared" si="11"/>
        <v xml:space="preserve"> </v>
      </c>
      <c r="L183" s="8">
        <v>95</v>
      </c>
      <c r="M183" s="67">
        <v>0</v>
      </c>
      <c r="N183" s="67">
        <v>0</v>
      </c>
      <c r="O183" s="20"/>
      <c r="P183" s="58"/>
      <c r="Q183" s="55"/>
      <c r="R183" s="55"/>
      <c r="S183" s="55"/>
      <c r="T183" s="55"/>
      <c r="U183" s="55"/>
      <c r="V183" s="55"/>
      <c r="W183" s="55"/>
      <c r="X183" s="58"/>
      <c r="Y183" s="58"/>
      <c r="Z183" s="58"/>
      <c r="AA183" s="58"/>
      <c r="AB183" s="58"/>
      <c r="AH183" s="1"/>
    </row>
    <row r="184" spans="1:34" ht="15.75" customHeight="1">
      <c r="A184" s="88" t="s">
        <v>17</v>
      </c>
      <c r="B184" s="18" t="str">
        <f t="shared" si="9"/>
        <v/>
      </c>
      <c r="C184" s="62" t="s">
        <v>17</v>
      </c>
      <c r="D184" s="1" t="s">
        <v>17</v>
      </c>
      <c r="E184" s="65" t="s">
        <v>17</v>
      </c>
      <c r="F184" s="65" t="s">
        <v>17</v>
      </c>
      <c r="G184" s="18" t="str">
        <f t="shared" si="10"/>
        <v/>
      </c>
      <c r="H184" s="66" t="s">
        <v>91</v>
      </c>
      <c r="I184" s="15" t="str">
        <f t="shared" si="12"/>
        <v xml:space="preserve"> </v>
      </c>
      <c r="J184" s="18" t="str">
        <f t="shared" si="11"/>
        <v xml:space="preserve"> </v>
      </c>
      <c r="L184" s="8">
        <v>96</v>
      </c>
      <c r="M184" s="67">
        <v>0</v>
      </c>
      <c r="N184" s="67">
        <v>0</v>
      </c>
      <c r="O184" s="20"/>
      <c r="P184" s="58"/>
      <c r="Q184" s="55"/>
      <c r="R184" s="55"/>
      <c r="S184" s="55"/>
      <c r="T184" s="55"/>
      <c r="U184" s="55"/>
      <c r="V184" s="55"/>
      <c r="W184" s="55"/>
      <c r="X184" s="58"/>
      <c r="Y184" s="58"/>
      <c r="Z184" s="58"/>
      <c r="AA184" s="58"/>
      <c r="AB184" s="58"/>
      <c r="AH184" s="1"/>
    </row>
    <row r="185" spans="1:34" ht="15.75" customHeight="1">
      <c r="A185" s="88" t="s">
        <v>17</v>
      </c>
      <c r="B185" s="18" t="str">
        <f t="shared" si="9"/>
        <v/>
      </c>
      <c r="C185" s="62" t="s">
        <v>17</v>
      </c>
      <c r="D185" s="1" t="s">
        <v>17</v>
      </c>
      <c r="E185" s="65" t="s">
        <v>17</v>
      </c>
      <c r="F185" s="65" t="s">
        <v>17</v>
      </c>
      <c r="G185" s="18" t="str">
        <f t="shared" si="10"/>
        <v/>
      </c>
      <c r="H185" s="66" t="s">
        <v>91</v>
      </c>
      <c r="I185" s="15" t="str">
        <f t="shared" si="12"/>
        <v xml:space="preserve"> </v>
      </c>
      <c r="J185" s="18" t="str">
        <f t="shared" si="11"/>
        <v xml:space="preserve"> </v>
      </c>
      <c r="L185" s="8">
        <v>97</v>
      </c>
      <c r="M185" s="67">
        <v>0</v>
      </c>
      <c r="N185" s="67">
        <v>0</v>
      </c>
      <c r="O185" s="20"/>
      <c r="P185" s="58"/>
      <c r="Q185" s="55"/>
      <c r="R185" s="55"/>
      <c r="S185" s="55"/>
      <c r="T185" s="55"/>
      <c r="U185" s="55"/>
      <c r="V185" s="55"/>
      <c r="W185" s="55"/>
      <c r="X185" s="58"/>
      <c r="Y185" s="58"/>
      <c r="Z185" s="58"/>
      <c r="AA185" s="58"/>
      <c r="AB185" s="58"/>
      <c r="AH185" s="1"/>
    </row>
    <row r="186" spans="1:34" ht="15.75" customHeight="1">
      <c r="A186" s="88" t="s">
        <v>17</v>
      </c>
      <c r="B186" s="18" t="str">
        <f t="shared" si="9"/>
        <v/>
      </c>
      <c r="C186" s="62" t="s">
        <v>17</v>
      </c>
      <c r="D186" s="1" t="s">
        <v>17</v>
      </c>
      <c r="E186" s="65" t="s">
        <v>17</v>
      </c>
      <c r="F186" s="65" t="s">
        <v>17</v>
      </c>
      <c r="G186" s="18" t="str">
        <f t="shared" si="10"/>
        <v/>
      </c>
      <c r="H186" s="66" t="s">
        <v>91</v>
      </c>
      <c r="I186" s="15" t="str">
        <f t="shared" si="12"/>
        <v xml:space="preserve"> </v>
      </c>
      <c r="J186" s="18" t="str">
        <f t="shared" si="11"/>
        <v xml:space="preserve"> </v>
      </c>
      <c r="L186" s="8">
        <v>98</v>
      </c>
      <c r="M186" s="67">
        <v>0</v>
      </c>
      <c r="N186" s="67">
        <v>0</v>
      </c>
      <c r="O186" s="20"/>
      <c r="P186" s="58"/>
      <c r="Q186" s="55"/>
      <c r="R186" s="55"/>
      <c r="S186" s="55"/>
      <c r="T186" s="55"/>
      <c r="U186" s="55"/>
      <c r="V186" s="55"/>
      <c r="W186" s="55"/>
      <c r="X186" s="58"/>
      <c r="Y186" s="58"/>
      <c r="Z186" s="58"/>
      <c r="AA186" s="58"/>
      <c r="AB186" s="58"/>
      <c r="AH186" s="1"/>
    </row>
    <row r="187" spans="1:34" ht="15.75" customHeight="1">
      <c r="A187" s="88" t="s">
        <v>17</v>
      </c>
      <c r="B187" s="18" t="str">
        <f t="shared" si="9"/>
        <v/>
      </c>
      <c r="C187" s="62" t="s">
        <v>17</v>
      </c>
      <c r="D187" s="1" t="s">
        <v>17</v>
      </c>
      <c r="E187" s="65" t="s">
        <v>17</v>
      </c>
      <c r="F187" s="65" t="s">
        <v>17</v>
      </c>
      <c r="G187" s="18" t="str">
        <f t="shared" si="10"/>
        <v/>
      </c>
      <c r="H187" s="66" t="s">
        <v>91</v>
      </c>
      <c r="I187" s="15" t="str">
        <f t="shared" si="12"/>
        <v xml:space="preserve"> </v>
      </c>
      <c r="J187" s="18" t="str">
        <f t="shared" si="11"/>
        <v xml:space="preserve"> </v>
      </c>
      <c r="L187" s="8">
        <v>99</v>
      </c>
      <c r="M187" s="67">
        <v>0</v>
      </c>
      <c r="N187" s="67">
        <v>0</v>
      </c>
      <c r="O187" s="20"/>
      <c r="P187" s="58"/>
      <c r="Q187" s="55"/>
      <c r="R187" s="55"/>
      <c r="S187" s="55"/>
      <c r="T187" s="55"/>
      <c r="U187" s="55"/>
      <c r="V187" s="55"/>
      <c r="W187" s="55"/>
      <c r="X187" s="58"/>
      <c r="Y187" s="58"/>
      <c r="Z187" s="58"/>
      <c r="AA187" s="58"/>
      <c r="AB187" s="58"/>
      <c r="AH187" s="1"/>
    </row>
    <row r="188" spans="1:34" ht="15.75" customHeight="1">
      <c r="A188" s="88" t="s">
        <v>17</v>
      </c>
      <c r="B188" s="18" t="str">
        <f t="shared" si="9"/>
        <v/>
      </c>
      <c r="C188" s="62" t="s">
        <v>17</v>
      </c>
      <c r="D188" s="1" t="s">
        <v>17</v>
      </c>
      <c r="E188" s="65" t="s">
        <v>17</v>
      </c>
      <c r="F188" s="65" t="s">
        <v>17</v>
      </c>
      <c r="G188" s="18" t="str">
        <f t="shared" si="10"/>
        <v/>
      </c>
      <c r="H188" s="66" t="s">
        <v>91</v>
      </c>
      <c r="I188" s="15" t="str">
        <f t="shared" si="12"/>
        <v xml:space="preserve"> </v>
      </c>
      <c r="J188" s="18" t="str">
        <f t="shared" si="11"/>
        <v xml:space="preserve"> </v>
      </c>
      <c r="L188" s="8">
        <v>100</v>
      </c>
      <c r="M188" s="67">
        <v>0</v>
      </c>
      <c r="N188" s="67">
        <v>0</v>
      </c>
      <c r="O188" s="20"/>
      <c r="P188" s="58"/>
      <c r="Q188" s="55"/>
      <c r="R188" s="55"/>
      <c r="S188" s="55"/>
      <c r="T188" s="55"/>
      <c r="U188" s="55"/>
      <c r="V188" s="55"/>
      <c r="W188" s="55"/>
      <c r="X188" s="58"/>
      <c r="Y188" s="58"/>
      <c r="Z188" s="58"/>
      <c r="AA188" s="58"/>
      <c r="AB188" s="58"/>
      <c r="AH188" s="1"/>
    </row>
    <row r="189" spans="1:34" ht="15.75" customHeight="1">
      <c r="A189" s="88" t="s">
        <v>17</v>
      </c>
      <c r="B189" s="18" t="str">
        <f t="shared" si="9"/>
        <v/>
      </c>
      <c r="C189" s="62" t="s">
        <v>17</v>
      </c>
      <c r="D189" s="1" t="s">
        <v>17</v>
      </c>
      <c r="E189" s="65" t="s">
        <v>17</v>
      </c>
      <c r="F189" s="65" t="s">
        <v>17</v>
      </c>
      <c r="G189" s="18" t="str">
        <f t="shared" si="10"/>
        <v/>
      </c>
      <c r="H189" s="66" t="s">
        <v>91</v>
      </c>
      <c r="I189" s="15" t="str">
        <f t="shared" si="12"/>
        <v xml:space="preserve"> </v>
      </c>
      <c r="J189" s="18" t="str">
        <f t="shared" si="11"/>
        <v xml:space="preserve"> </v>
      </c>
      <c r="L189" s="8">
        <v>101</v>
      </c>
      <c r="M189" s="67">
        <v>0</v>
      </c>
      <c r="N189" s="67">
        <v>0</v>
      </c>
      <c r="O189" s="20"/>
      <c r="P189" s="58"/>
      <c r="Q189" s="55"/>
      <c r="R189" s="55"/>
      <c r="S189" s="55"/>
      <c r="T189" s="55"/>
      <c r="U189" s="55"/>
      <c r="V189" s="55"/>
      <c r="W189" s="55"/>
      <c r="X189" s="58"/>
      <c r="Y189" s="58"/>
      <c r="Z189" s="58"/>
      <c r="AA189" s="58"/>
      <c r="AB189" s="58"/>
      <c r="AH189" s="1"/>
    </row>
    <row r="190" spans="1:34" ht="15.75" customHeight="1">
      <c r="A190" s="88" t="s">
        <v>17</v>
      </c>
      <c r="B190" s="18" t="str">
        <f t="shared" si="9"/>
        <v/>
      </c>
      <c r="C190" s="62" t="s">
        <v>17</v>
      </c>
      <c r="D190" s="1" t="s">
        <v>17</v>
      </c>
      <c r="E190" s="65" t="s">
        <v>17</v>
      </c>
      <c r="F190" s="65" t="s">
        <v>17</v>
      </c>
      <c r="G190" s="18" t="str">
        <f t="shared" si="10"/>
        <v/>
      </c>
      <c r="H190" s="66" t="s">
        <v>91</v>
      </c>
      <c r="I190" s="15" t="str">
        <f t="shared" si="12"/>
        <v xml:space="preserve"> </v>
      </c>
      <c r="J190" s="18" t="str">
        <f t="shared" si="11"/>
        <v xml:space="preserve"> </v>
      </c>
      <c r="L190" s="8">
        <v>102</v>
      </c>
      <c r="M190" s="67">
        <v>0</v>
      </c>
      <c r="N190" s="67">
        <v>0</v>
      </c>
      <c r="O190" s="20"/>
      <c r="P190" s="58"/>
      <c r="Q190" s="55"/>
      <c r="R190" s="55"/>
      <c r="S190" s="55"/>
      <c r="T190" s="55"/>
      <c r="U190" s="55"/>
      <c r="V190" s="55"/>
      <c r="W190" s="55"/>
      <c r="X190" s="58"/>
      <c r="Y190" s="58"/>
      <c r="Z190" s="58"/>
      <c r="AA190" s="58"/>
      <c r="AB190" s="58"/>
      <c r="AH190" s="1"/>
    </row>
    <row r="191" spans="1:34" ht="15.75" customHeight="1">
      <c r="A191" s="88" t="s">
        <v>17</v>
      </c>
      <c r="B191" s="18" t="str">
        <f t="shared" si="9"/>
        <v/>
      </c>
      <c r="C191" s="62" t="s">
        <v>17</v>
      </c>
      <c r="D191" s="1" t="s">
        <v>17</v>
      </c>
      <c r="E191" s="65" t="s">
        <v>17</v>
      </c>
      <c r="F191" s="65" t="s">
        <v>17</v>
      </c>
      <c r="G191" s="18" t="str">
        <f t="shared" si="10"/>
        <v/>
      </c>
      <c r="H191" s="66" t="s">
        <v>91</v>
      </c>
      <c r="I191" s="15" t="str">
        <f t="shared" si="12"/>
        <v xml:space="preserve"> </v>
      </c>
      <c r="J191" s="18" t="str">
        <f t="shared" si="11"/>
        <v xml:space="preserve"> </v>
      </c>
      <c r="L191" s="8">
        <v>103</v>
      </c>
      <c r="M191" s="67">
        <v>0</v>
      </c>
      <c r="N191" s="67">
        <v>0</v>
      </c>
      <c r="O191" s="20"/>
      <c r="P191" s="58"/>
      <c r="Q191" s="55"/>
      <c r="R191" s="55"/>
      <c r="S191" s="55"/>
      <c r="T191" s="55"/>
      <c r="U191" s="55"/>
      <c r="V191" s="55"/>
      <c r="W191" s="55"/>
      <c r="X191" s="58"/>
      <c r="Y191" s="58"/>
      <c r="Z191" s="58"/>
      <c r="AA191" s="58"/>
      <c r="AB191" s="58"/>
      <c r="AH191" s="1"/>
    </row>
    <row r="192" spans="1:34" ht="15.75" customHeight="1">
      <c r="A192" s="88" t="s">
        <v>17</v>
      </c>
      <c r="B192" s="18" t="str">
        <f t="shared" si="9"/>
        <v/>
      </c>
      <c r="C192" s="62" t="s">
        <v>17</v>
      </c>
      <c r="D192" s="1" t="s">
        <v>17</v>
      </c>
      <c r="E192" s="65" t="s">
        <v>17</v>
      </c>
      <c r="F192" s="65" t="s">
        <v>17</v>
      </c>
      <c r="G192" s="18" t="str">
        <f t="shared" si="10"/>
        <v/>
      </c>
      <c r="H192" s="66" t="s">
        <v>91</v>
      </c>
      <c r="I192" s="15" t="str">
        <f t="shared" si="12"/>
        <v xml:space="preserve"> </v>
      </c>
      <c r="J192" s="18" t="str">
        <f t="shared" si="11"/>
        <v xml:space="preserve"> </v>
      </c>
      <c r="L192" s="8">
        <v>104</v>
      </c>
      <c r="M192" s="67">
        <v>0</v>
      </c>
      <c r="N192" s="67">
        <v>0</v>
      </c>
      <c r="O192" s="20"/>
      <c r="P192" s="58"/>
      <c r="Q192" s="55"/>
      <c r="R192" s="55"/>
      <c r="S192" s="55"/>
      <c r="T192" s="55"/>
      <c r="U192" s="55"/>
      <c r="V192" s="55"/>
      <c r="W192" s="55"/>
      <c r="X192" s="58"/>
      <c r="Y192" s="58"/>
      <c r="Z192" s="58"/>
      <c r="AA192" s="58"/>
      <c r="AB192" s="58"/>
      <c r="AH192" s="1"/>
    </row>
    <row r="193" spans="1:34" ht="15.75" customHeight="1">
      <c r="A193" s="88" t="s">
        <v>17</v>
      </c>
      <c r="B193" s="18" t="str">
        <f t="shared" si="9"/>
        <v/>
      </c>
      <c r="C193" s="62" t="s">
        <v>17</v>
      </c>
      <c r="D193" s="1" t="s">
        <v>17</v>
      </c>
      <c r="E193" s="65" t="s">
        <v>17</v>
      </c>
      <c r="F193" s="65" t="s">
        <v>17</v>
      </c>
      <c r="G193" s="18" t="str">
        <f t="shared" si="10"/>
        <v/>
      </c>
      <c r="H193" s="66" t="s">
        <v>91</v>
      </c>
      <c r="I193" s="15" t="str">
        <f t="shared" si="12"/>
        <v xml:space="preserve"> </v>
      </c>
      <c r="J193" s="18" t="str">
        <f t="shared" si="11"/>
        <v xml:space="preserve"> </v>
      </c>
      <c r="L193" s="8">
        <v>105</v>
      </c>
      <c r="M193" s="67">
        <v>0</v>
      </c>
      <c r="N193" s="67">
        <v>0</v>
      </c>
      <c r="O193" s="20"/>
      <c r="P193" s="58"/>
      <c r="Q193" s="55"/>
      <c r="R193" s="55"/>
      <c r="S193" s="55"/>
      <c r="T193" s="55"/>
      <c r="U193" s="55"/>
      <c r="V193" s="55"/>
      <c r="W193" s="55"/>
      <c r="X193" s="58"/>
      <c r="Y193" s="58"/>
      <c r="Z193" s="58"/>
      <c r="AA193" s="58"/>
      <c r="AB193" s="58"/>
      <c r="AH193" s="1"/>
    </row>
    <row r="194" spans="1:34" ht="15.75" customHeight="1">
      <c r="A194" s="88" t="s">
        <v>17</v>
      </c>
      <c r="B194" s="18" t="str">
        <f t="shared" si="9"/>
        <v/>
      </c>
      <c r="C194" s="62" t="s">
        <v>17</v>
      </c>
      <c r="D194" s="1" t="s">
        <v>17</v>
      </c>
      <c r="E194" s="65" t="s">
        <v>17</v>
      </c>
      <c r="F194" s="65" t="s">
        <v>17</v>
      </c>
      <c r="G194" s="18" t="str">
        <f t="shared" si="10"/>
        <v/>
      </c>
      <c r="H194" s="66" t="s">
        <v>91</v>
      </c>
      <c r="I194" s="15" t="str">
        <f t="shared" si="12"/>
        <v xml:space="preserve"> </v>
      </c>
      <c r="J194" s="18" t="str">
        <f t="shared" si="11"/>
        <v xml:space="preserve"> </v>
      </c>
      <c r="L194" s="8">
        <v>106</v>
      </c>
      <c r="M194" s="67">
        <v>0</v>
      </c>
      <c r="N194" s="67">
        <v>0</v>
      </c>
      <c r="O194" s="20"/>
      <c r="P194" s="58"/>
      <c r="Q194" s="55"/>
      <c r="R194" s="55"/>
      <c r="S194" s="55"/>
      <c r="T194" s="55"/>
      <c r="U194" s="55"/>
      <c r="V194" s="55"/>
      <c r="W194" s="55"/>
      <c r="X194" s="58"/>
      <c r="Y194" s="58"/>
      <c r="Z194" s="58"/>
      <c r="AA194" s="58"/>
      <c r="AB194" s="58"/>
      <c r="AH194" s="1"/>
    </row>
    <row r="195" spans="1:34" ht="15.75" customHeight="1">
      <c r="A195" s="88" t="s">
        <v>17</v>
      </c>
      <c r="B195" s="18" t="str">
        <f t="shared" si="9"/>
        <v/>
      </c>
      <c r="C195" s="62" t="s">
        <v>17</v>
      </c>
      <c r="D195" s="1" t="s">
        <v>17</v>
      </c>
      <c r="E195" s="65" t="s">
        <v>17</v>
      </c>
      <c r="F195" s="65" t="s">
        <v>17</v>
      </c>
      <c r="G195" s="18" t="str">
        <f t="shared" si="10"/>
        <v/>
      </c>
      <c r="H195" s="66" t="s">
        <v>91</v>
      </c>
      <c r="I195" s="15" t="str">
        <f t="shared" si="12"/>
        <v xml:space="preserve"> </v>
      </c>
      <c r="J195" s="18" t="str">
        <f t="shared" si="11"/>
        <v xml:space="preserve"> </v>
      </c>
      <c r="L195" s="8">
        <v>107</v>
      </c>
      <c r="M195" s="67">
        <v>0</v>
      </c>
      <c r="N195" s="67">
        <v>0</v>
      </c>
      <c r="O195" s="20"/>
      <c r="P195" s="58"/>
      <c r="Q195" s="55"/>
      <c r="R195" s="55"/>
      <c r="S195" s="55"/>
      <c r="T195" s="55"/>
      <c r="U195" s="55"/>
      <c r="V195" s="55"/>
      <c r="W195" s="55"/>
      <c r="X195" s="58"/>
      <c r="Y195" s="58"/>
      <c r="Z195" s="58"/>
      <c r="AA195" s="58"/>
      <c r="AB195" s="58"/>
      <c r="AH195" s="1"/>
    </row>
    <row r="196" spans="1:34" ht="15.75" customHeight="1">
      <c r="A196" s="88" t="s">
        <v>17</v>
      </c>
      <c r="B196" s="18" t="str">
        <f t="shared" si="9"/>
        <v/>
      </c>
      <c r="C196" s="62" t="s">
        <v>17</v>
      </c>
      <c r="D196" s="1" t="s">
        <v>17</v>
      </c>
      <c r="E196" s="65" t="s">
        <v>17</v>
      </c>
      <c r="F196" s="65" t="s">
        <v>17</v>
      </c>
      <c r="G196" s="18" t="str">
        <f t="shared" si="10"/>
        <v/>
      </c>
      <c r="H196" s="66" t="s">
        <v>91</v>
      </c>
      <c r="I196" s="15" t="str">
        <f t="shared" si="12"/>
        <v xml:space="preserve"> </v>
      </c>
      <c r="J196" s="18" t="str">
        <f t="shared" si="11"/>
        <v xml:space="preserve"> </v>
      </c>
      <c r="L196" s="8">
        <v>108</v>
      </c>
      <c r="M196" s="67">
        <v>0</v>
      </c>
      <c r="N196" s="67">
        <v>0</v>
      </c>
      <c r="O196" s="20"/>
      <c r="P196" s="58"/>
      <c r="Q196" s="55"/>
      <c r="R196" s="55"/>
      <c r="S196" s="55"/>
      <c r="T196" s="55"/>
      <c r="U196" s="55"/>
      <c r="V196" s="55"/>
      <c r="W196" s="55"/>
      <c r="X196" s="58"/>
      <c r="Y196" s="58"/>
      <c r="Z196" s="58"/>
      <c r="AA196" s="58"/>
      <c r="AB196" s="58"/>
      <c r="AH196" s="1"/>
    </row>
    <row r="197" spans="1:34" ht="15.75" customHeight="1">
      <c r="A197" s="88" t="s">
        <v>17</v>
      </c>
      <c r="B197" s="18" t="str">
        <f t="shared" si="9"/>
        <v/>
      </c>
      <c r="C197" s="62" t="s">
        <v>17</v>
      </c>
      <c r="D197" s="1" t="s">
        <v>17</v>
      </c>
      <c r="E197" s="65" t="s">
        <v>17</v>
      </c>
      <c r="F197" s="65" t="s">
        <v>17</v>
      </c>
      <c r="G197" s="18" t="str">
        <f t="shared" si="10"/>
        <v/>
      </c>
      <c r="H197" s="66" t="s">
        <v>91</v>
      </c>
      <c r="I197" s="15" t="str">
        <f t="shared" si="12"/>
        <v xml:space="preserve"> </v>
      </c>
      <c r="J197" s="18" t="str">
        <f t="shared" si="11"/>
        <v xml:space="preserve"> </v>
      </c>
      <c r="L197" s="8">
        <v>109</v>
      </c>
      <c r="M197" s="67">
        <v>0</v>
      </c>
      <c r="N197" s="67">
        <v>0</v>
      </c>
      <c r="O197" s="20"/>
      <c r="P197" s="58"/>
      <c r="Q197" s="55"/>
      <c r="R197" s="55"/>
      <c r="S197" s="55"/>
      <c r="T197" s="55"/>
      <c r="U197" s="55"/>
      <c r="V197" s="55"/>
      <c r="W197" s="55"/>
      <c r="X197" s="58"/>
      <c r="Y197" s="58"/>
      <c r="Z197" s="58"/>
      <c r="AA197" s="58"/>
      <c r="AB197" s="58"/>
      <c r="AH197" s="1"/>
    </row>
    <row r="198" spans="1:34" ht="15.75" customHeight="1">
      <c r="A198" s="88" t="s">
        <v>17</v>
      </c>
      <c r="B198" s="18" t="str">
        <f t="shared" si="9"/>
        <v/>
      </c>
      <c r="C198" s="62" t="s">
        <v>17</v>
      </c>
      <c r="D198" s="1" t="s">
        <v>17</v>
      </c>
      <c r="E198" s="65" t="s">
        <v>17</v>
      </c>
      <c r="F198" s="65" t="s">
        <v>17</v>
      </c>
      <c r="G198" s="18" t="str">
        <f t="shared" si="10"/>
        <v/>
      </c>
      <c r="H198" s="66" t="s">
        <v>91</v>
      </c>
      <c r="I198" s="15" t="str">
        <f t="shared" si="12"/>
        <v xml:space="preserve"> </v>
      </c>
      <c r="J198" s="18" t="str">
        <f t="shared" si="11"/>
        <v xml:space="preserve"> </v>
      </c>
      <c r="L198" s="8">
        <v>110</v>
      </c>
      <c r="M198" s="67">
        <v>0</v>
      </c>
      <c r="N198" s="67">
        <v>0</v>
      </c>
      <c r="O198" s="20"/>
      <c r="P198" s="58"/>
      <c r="Q198" s="55"/>
      <c r="R198" s="55"/>
      <c r="S198" s="55"/>
      <c r="T198" s="55"/>
      <c r="U198" s="55"/>
      <c r="V198" s="55"/>
      <c r="W198" s="55"/>
      <c r="X198" s="58"/>
      <c r="Y198" s="58"/>
      <c r="Z198" s="58"/>
      <c r="AA198" s="58"/>
      <c r="AB198" s="58"/>
      <c r="AH198" s="1"/>
    </row>
    <row r="199" spans="1:34" ht="15.75" customHeight="1">
      <c r="J199" s="1"/>
      <c r="L199" s="8"/>
      <c r="M199" s="8"/>
      <c r="N199" s="8"/>
      <c r="O199" s="20"/>
      <c r="P199" s="58"/>
      <c r="Q199" s="55"/>
      <c r="R199" s="55"/>
      <c r="S199" s="55"/>
      <c r="T199" s="55"/>
      <c r="U199" s="55"/>
      <c r="V199" s="55"/>
      <c r="W199" s="55"/>
      <c r="X199" s="58"/>
      <c r="Y199" s="58"/>
      <c r="Z199" s="58"/>
      <c r="AA199" s="58"/>
      <c r="AB199" s="58"/>
      <c r="AH199" s="1"/>
    </row>
    <row r="200" spans="1:34" ht="15.75" customHeight="1">
      <c r="J200" s="1"/>
      <c r="L200" s="8"/>
      <c r="M200" s="8"/>
      <c r="N200" s="8"/>
      <c r="P200" s="58"/>
      <c r="Q200" s="55"/>
      <c r="R200" s="55"/>
      <c r="S200" s="55"/>
      <c r="T200" s="55"/>
      <c r="U200" s="55"/>
      <c r="V200" s="55"/>
      <c r="W200" s="55"/>
      <c r="X200" s="58"/>
      <c r="Y200" s="58"/>
      <c r="Z200" s="58"/>
      <c r="AA200" s="58"/>
      <c r="AB200" s="58"/>
      <c r="AH200" s="1"/>
    </row>
    <row r="201" spans="1:34" ht="15.75" customHeight="1">
      <c r="J201" s="1"/>
      <c r="P201" s="58"/>
      <c r="Q201" s="55"/>
      <c r="R201" s="55"/>
      <c r="S201" s="55"/>
      <c r="T201" s="55"/>
      <c r="U201" s="55"/>
      <c r="V201" s="55"/>
      <c r="W201" s="55"/>
      <c r="X201" s="58"/>
      <c r="Y201" s="58"/>
      <c r="Z201" s="58"/>
      <c r="AA201" s="58"/>
      <c r="AB201" s="58"/>
      <c r="AH201" s="1"/>
    </row>
    <row r="202" spans="1:34" ht="15.75" customHeight="1">
      <c r="J202" s="1"/>
      <c r="P202" s="58"/>
      <c r="Q202" s="55"/>
      <c r="R202" s="55"/>
      <c r="S202" s="55"/>
      <c r="T202" s="55"/>
      <c r="U202" s="55"/>
      <c r="V202" s="55"/>
      <c r="W202" s="55"/>
      <c r="X202" s="58"/>
      <c r="Y202" s="58"/>
      <c r="Z202" s="58"/>
      <c r="AA202" s="58"/>
      <c r="AB202" s="58"/>
      <c r="AH202" s="1"/>
    </row>
    <row r="203" spans="1:34">
      <c r="P203" s="58"/>
      <c r="Q203" s="55"/>
      <c r="R203" s="55"/>
      <c r="S203" s="55"/>
      <c r="T203" s="55"/>
      <c r="U203" s="55"/>
      <c r="V203" s="55"/>
      <c r="W203" s="55"/>
      <c r="X203" s="58"/>
      <c r="Y203" s="58"/>
      <c r="Z203" s="58"/>
      <c r="AA203" s="58"/>
      <c r="AB203" s="58"/>
    </row>
    <row r="204" spans="1:34">
      <c r="P204" s="58"/>
      <c r="Q204" s="55"/>
      <c r="R204" s="55"/>
      <c r="S204" s="55"/>
      <c r="T204" s="55"/>
      <c r="U204" s="55"/>
      <c r="V204" s="55"/>
      <c r="W204" s="55"/>
      <c r="X204" s="58"/>
      <c r="Y204" s="58"/>
      <c r="Z204" s="58"/>
      <c r="AA204" s="58"/>
      <c r="AB204" s="58"/>
    </row>
    <row r="205" spans="1:34">
      <c r="P205" s="58"/>
      <c r="Q205" s="55"/>
      <c r="R205" s="55"/>
      <c r="S205" s="55"/>
      <c r="T205" s="55"/>
      <c r="U205" s="55"/>
      <c r="V205" s="55"/>
      <c r="W205" s="55"/>
      <c r="X205" s="58"/>
      <c r="Y205" s="58"/>
      <c r="Z205" s="58"/>
      <c r="AA205" s="58"/>
      <c r="AB205" s="58"/>
    </row>
    <row r="206" spans="1:34">
      <c r="P206" s="58"/>
      <c r="Q206" s="55"/>
      <c r="R206" s="55"/>
      <c r="S206" s="55"/>
      <c r="T206" s="55"/>
      <c r="U206" s="55"/>
      <c r="V206" s="55"/>
      <c r="W206" s="55"/>
      <c r="X206" s="58"/>
      <c r="Y206" s="58"/>
      <c r="Z206" s="58"/>
      <c r="AA206" s="58"/>
      <c r="AB206" s="58"/>
    </row>
    <row r="207" spans="1:34">
      <c r="P207" s="58"/>
      <c r="Q207" s="55"/>
      <c r="R207" s="55"/>
      <c r="S207" s="55"/>
      <c r="T207" s="55"/>
      <c r="U207" s="55"/>
      <c r="V207" s="55"/>
      <c r="W207" s="55"/>
      <c r="X207" s="58"/>
      <c r="Y207" s="58"/>
      <c r="Z207" s="58"/>
      <c r="AA207" s="58"/>
      <c r="AB207" s="58"/>
    </row>
    <row r="208" spans="1:34">
      <c r="P208" s="58"/>
      <c r="Q208" s="55"/>
      <c r="R208" s="55"/>
      <c r="S208" s="55"/>
      <c r="T208" s="55"/>
      <c r="U208" s="55"/>
      <c r="V208" s="55"/>
      <c r="W208" s="55"/>
      <c r="X208" s="58"/>
      <c r="Y208" s="58"/>
      <c r="Z208" s="58"/>
      <c r="AA208" s="58"/>
      <c r="AB208" s="58"/>
    </row>
    <row r="209" spans="16:28">
      <c r="P209" s="58"/>
      <c r="Q209" s="55"/>
      <c r="R209" s="55"/>
      <c r="S209" s="55"/>
      <c r="T209" s="55"/>
      <c r="U209" s="55"/>
      <c r="V209" s="55"/>
      <c r="W209" s="55"/>
      <c r="X209" s="58"/>
      <c r="Y209" s="58"/>
      <c r="Z209" s="58"/>
      <c r="AA209" s="58"/>
      <c r="AB209" s="58"/>
    </row>
    <row r="210" spans="16:28">
      <c r="P210" s="58"/>
      <c r="Q210" s="55"/>
      <c r="R210" s="55"/>
      <c r="S210" s="55"/>
      <c r="T210" s="55"/>
      <c r="U210" s="55"/>
      <c r="V210" s="55"/>
      <c r="W210" s="55"/>
      <c r="X210" s="58"/>
      <c r="Y210" s="58"/>
      <c r="Z210" s="58"/>
      <c r="AA210" s="58"/>
      <c r="AB210" s="58"/>
    </row>
    <row r="211" spans="16:28">
      <c r="P211" s="58"/>
      <c r="Q211" s="55"/>
      <c r="R211" s="55"/>
      <c r="S211" s="55"/>
      <c r="T211" s="55"/>
      <c r="U211" s="55"/>
      <c r="V211" s="55"/>
      <c r="W211" s="55"/>
      <c r="X211" s="58"/>
      <c r="Y211" s="58"/>
      <c r="Z211" s="58"/>
      <c r="AA211" s="58"/>
      <c r="AB211" s="58"/>
    </row>
    <row r="212" spans="16:28">
      <c r="P212" s="58"/>
      <c r="Q212" s="55"/>
      <c r="R212" s="55"/>
      <c r="S212" s="55"/>
      <c r="T212" s="55"/>
      <c r="U212" s="55"/>
      <c r="V212" s="55"/>
      <c r="W212" s="55"/>
      <c r="X212" s="58"/>
      <c r="Y212" s="58"/>
      <c r="Z212" s="58"/>
      <c r="AA212" s="58"/>
      <c r="AB212" s="58"/>
    </row>
    <row r="213" spans="16:28">
      <c r="P213" s="58"/>
      <c r="Q213" s="55"/>
      <c r="R213" s="55"/>
      <c r="S213" s="55"/>
      <c r="T213" s="55"/>
      <c r="U213" s="55"/>
      <c r="V213" s="55"/>
      <c r="W213" s="55"/>
      <c r="X213" s="58"/>
      <c r="Y213" s="58"/>
      <c r="Z213" s="58"/>
      <c r="AA213" s="58"/>
      <c r="AB213" s="58"/>
    </row>
    <row r="40409" spans="4:34">
      <c r="O40409" s="1"/>
    </row>
    <row r="40410" spans="4:34">
      <c r="AH40410" s="1"/>
    </row>
    <row r="40412" spans="4:34">
      <c r="D40412" s="1">
        <v>1888</v>
      </c>
      <c r="J40412" s="1"/>
      <c r="K40412" s="1"/>
    </row>
  </sheetData>
  <mergeCells count="96">
    <mergeCell ref="T82:T86"/>
    <mergeCell ref="U82:U86"/>
    <mergeCell ref="Y82:Y86"/>
    <mergeCell ref="AA82:AA86"/>
    <mergeCell ref="AB82:AB86"/>
    <mergeCell ref="W81:W86"/>
    <mergeCell ref="X81:X86"/>
    <mergeCell ref="Y81:Z81"/>
    <mergeCell ref="AA81:AB81"/>
    <mergeCell ref="Z82:Z86"/>
    <mergeCell ref="P81:P86"/>
    <mergeCell ref="Q81:Q86"/>
    <mergeCell ref="R81:S81"/>
    <mergeCell ref="R82:R86"/>
    <mergeCell ref="S82:S86"/>
    <mergeCell ref="E35:E36"/>
    <mergeCell ref="B37:D38"/>
    <mergeCell ref="E37:E38"/>
    <mergeCell ref="T81:U81"/>
    <mergeCell ref="B41:D42"/>
    <mergeCell ref="E41:E42"/>
    <mergeCell ref="D79:I79"/>
    <mergeCell ref="B81:B88"/>
    <mergeCell ref="C81:C88"/>
    <mergeCell ref="D81:D88"/>
    <mergeCell ref="E81:E88"/>
    <mergeCell ref="F81:F88"/>
    <mergeCell ref="G81:G88"/>
    <mergeCell ref="H81:H88"/>
    <mergeCell ref="I81:I88"/>
    <mergeCell ref="J81:J88"/>
    <mergeCell ref="B39:D40"/>
    <mergeCell ref="E39:E40"/>
    <mergeCell ref="Z22:Z26"/>
    <mergeCell ref="AA22:AA26"/>
    <mergeCell ref="AB22:AB26"/>
    <mergeCell ref="B26:J27"/>
    <mergeCell ref="B28:J29"/>
    <mergeCell ref="B30:J31"/>
    <mergeCell ref="B22:J23"/>
    <mergeCell ref="R22:R26"/>
    <mergeCell ref="S22:S26"/>
    <mergeCell ref="T22:T26"/>
    <mergeCell ref="U22:U26"/>
    <mergeCell ref="Y22:Y26"/>
    <mergeCell ref="B33:J34"/>
    <mergeCell ref="B35:D36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10:J11"/>
    <mergeCell ref="Y10:Z10"/>
    <mergeCell ref="AA10:AB10"/>
    <mergeCell ref="Y11:Z11"/>
    <mergeCell ref="AA11:AB11"/>
    <mergeCell ref="Y4:Z7"/>
    <mergeCell ref="AA4:AB7"/>
    <mergeCell ref="B5:J6"/>
    <mergeCell ref="B8:J9"/>
    <mergeCell ref="Y8:Z8"/>
    <mergeCell ref="AA8:AB8"/>
    <mergeCell ref="Y9:Z9"/>
    <mergeCell ref="AA9:AB9"/>
    <mergeCell ref="W135:X135"/>
    <mergeCell ref="P135:Q135"/>
    <mergeCell ref="W75:X75"/>
    <mergeCell ref="P75:Q75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</mergeCells>
  <conditionalFormatting sqref="C89:C113 C120:C198">
    <cfRule type="notContainsBlanks" dxfId="25" priority="3">
      <formula>LEN(TRIM(C89))&gt;0</formula>
    </cfRule>
  </conditionalFormatting>
  <conditionalFormatting sqref="D89:J89 J100:J101 D112:J113 B89:B113 D90:G111 B120:B198 D120:J198 I90:J99 I102:J111">
    <cfRule type="expression" dxfId="24" priority="4">
      <formula>IF($C89=" ",FALSE,TRUE)</formula>
    </cfRule>
  </conditionalFormatting>
  <conditionalFormatting sqref="B89:B113 B120:B198">
    <cfRule type="expression" dxfId="23" priority="2">
      <formula>IF($C89=$L$9,TRUE,FALSE)</formula>
    </cfRule>
  </conditionalFormatting>
  <conditionalFormatting sqref="I100">
    <cfRule type="expression" dxfId="22" priority="16">
      <formula>IF($C101=" ",FALSE,TRUE)</formula>
    </cfRule>
  </conditionalFormatting>
  <conditionalFormatting sqref="H90:H111">
    <cfRule type="expression" dxfId="21" priority="1">
      <formula>IF($C90=" ",FALSE,TRUE)</formula>
    </cfRule>
  </conditionalFormatting>
  <pageMargins left="0.7" right="0.7" top="0.75" bottom="0.75" header="0.3" footer="0.3"/>
  <pageSetup paperSize="9" scale="42" fitToHeight="0" orientation="portrait" horizontalDpi="4294967295" verticalDpi="4294967295" r:id="rId1"/>
  <rowBreaks count="2" manualBreakCount="2">
    <brk id="77" max="28" man="1"/>
    <brk id="147" max="28" man="1"/>
  </rowBreaks>
  <colBreaks count="1" manualBreakCount="1">
    <brk id="14" max="154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C00000"/>
  </sheetPr>
  <dimension ref="A1:AL40410"/>
  <sheetViews>
    <sheetView view="pageBreakPreview" topLeftCell="A61" zoomScale="64" zoomScaleNormal="50" zoomScaleSheetLayoutView="64" workbookViewId="0">
      <selection activeCell="Q116" sqref="Q116"/>
    </sheetView>
  </sheetViews>
  <sheetFormatPr defaultRowHeight="15.75"/>
  <cols>
    <col min="1" max="1" width="5.7109375" style="1" customWidth="1"/>
    <col min="2" max="2" width="9.7109375" style="1" customWidth="1"/>
    <col min="3" max="3" width="49.42578125" style="1" customWidth="1"/>
    <col min="4" max="4" width="33" style="1" customWidth="1"/>
    <col min="5" max="5" width="18.7109375" style="1" customWidth="1"/>
    <col min="6" max="6" width="19.140625" style="1" customWidth="1"/>
    <col min="7" max="7" width="10.85546875" style="1" customWidth="1"/>
    <col min="8" max="8" width="12" style="1" customWidth="1"/>
    <col min="9" max="9" width="12.5703125" style="1" customWidth="1"/>
    <col min="10" max="10" width="16.140625" customWidth="1"/>
    <col min="11" max="11" width="5.5703125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16" customWidth="1"/>
    <col min="16" max="16" width="9.5703125" style="16" customWidth="1"/>
    <col min="17" max="17" width="10" style="17" customWidth="1"/>
    <col min="18" max="18" width="13.5703125" style="17" customWidth="1"/>
    <col min="19" max="19" width="18.85546875" style="17" customWidth="1"/>
    <col min="20" max="20" width="13.5703125" style="17" customWidth="1"/>
    <col min="21" max="21" width="18.85546875" style="17" customWidth="1"/>
    <col min="22" max="22" width="9.42578125" style="17" customWidth="1"/>
    <col min="23" max="23" width="9.5703125" style="17" customWidth="1"/>
    <col min="24" max="24" width="10" style="16" customWidth="1"/>
    <col min="25" max="25" width="13.5703125" style="16" customWidth="1"/>
    <col min="26" max="26" width="18.85546875" style="16" customWidth="1"/>
    <col min="27" max="27" width="13.5703125" style="16" customWidth="1"/>
    <col min="28" max="28" width="18.85546875" style="16" customWidth="1"/>
    <col min="29" max="29" width="5.7109375" style="16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4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8" ht="74.25" customHeight="1">
      <c r="E1" s="165" t="s">
        <v>70</v>
      </c>
      <c r="F1" s="165"/>
      <c r="G1" s="165"/>
      <c r="H1" s="165"/>
      <c r="I1" s="165"/>
      <c r="J1" s="165"/>
      <c r="L1" s="2" t="s">
        <v>2</v>
      </c>
      <c r="M1" s="3"/>
      <c r="N1" s="64">
        <v>8</v>
      </c>
    </row>
    <row r="2" spans="1:38" ht="16.5" customHeight="1">
      <c r="D2" s="73"/>
      <c r="E2" s="165"/>
      <c r="F2" s="165"/>
      <c r="G2" s="165"/>
      <c r="H2" s="165"/>
      <c r="I2" s="165"/>
      <c r="J2" s="165"/>
      <c r="L2" s="59" t="str">
        <f ca="1">INDIRECT("лоты!C"&amp;SUM(N1,3))</f>
        <v>28м</v>
      </c>
      <c r="M2" s="5" t="s">
        <v>61</v>
      </c>
      <c r="N2" s="6"/>
      <c r="O2" s="19"/>
      <c r="P2" s="166" t="s">
        <v>23</v>
      </c>
      <c r="Q2" s="166"/>
      <c r="R2" s="166"/>
      <c r="S2" s="166"/>
      <c r="T2" s="166"/>
      <c r="U2" s="166"/>
      <c r="V2" s="166"/>
      <c r="W2" s="166"/>
      <c r="X2" s="166"/>
      <c r="Y2" s="166"/>
      <c r="Z2" s="166"/>
      <c r="AA2" s="166"/>
      <c r="AB2" s="166"/>
      <c r="AD2" s="8"/>
      <c r="AE2" s="8"/>
      <c r="AF2" s="8"/>
      <c r="AG2" s="8"/>
      <c r="AH2" s="9"/>
      <c r="AI2" s="8"/>
      <c r="AJ2" s="8"/>
      <c r="AK2" s="9"/>
      <c r="AL2" s="8"/>
    </row>
    <row r="3" spans="1:38" ht="15" customHeight="1">
      <c r="D3" s="73"/>
      <c r="E3" s="165"/>
      <c r="F3" s="165"/>
      <c r="G3" s="165"/>
      <c r="H3" s="165"/>
      <c r="I3" s="165"/>
      <c r="J3" s="165"/>
      <c r="L3" s="60" t="str">
        <f ca="1">IF(INDIRECT("лоты!d"&amp;SUM(N1,3))="","",INDIRECT("лоты!d"&amp;SUM(N1,3)))</f>
        <v/>
      </c>
      <c r="M3" s="1" t="s">
        <v>62</v>
      </c>
      <c r="N3" s="7"/>
      <c r="O3" s="19"/>
      <c r="AI3" s="8"/>
      <c r="AJ3" s="8"/>
      <c r="AK3" s="9"/>
      <c r="AL3" s="8"/>
    </row>
    <row r="4" spans="1:38" ht="15" customHeight="1">
      <c r="L4" s="5">
        <v>152</v>
      </c>
      <c r="M4" s="5" t="s">
        <v>3</v>
      </c>
      <c r="N4" s="6"/>
      <c r="O4" s="19"/>
      <c r="P4" s="167" t="s">
        <v>24</v>
      </c>
      <c r="Q4" s="167" t="s">
        <v>25</v>
      </c>
      <c r="R4" s="167" t="s">
        <v>26</v>
      </c>
      <c r="S4" s="167" t="s">
        <v>27</v>
      </c>
      <c r="T4" s="167" t="s">
        <v>28</v>
      </c>
      <c r="U4" s="167" t="s">
        <v>29</v>
      </c>
      <c r="V4" s="167" t="s">
        <v>30</v>
      </c>
      <c r="W4" s="167" t="s">
        <v>34</v>
      </c>
      <c r="X4" s="171" t="s">
        <v>49</v>
      </c>
      <c r="Y4" s="172" t="s">
        <v>31</v>
      </c>
      <c r="Z4" s="173"/>
      <c r="AA4" s="172" t="s">
        <v>32</v>
      </c>
      <c r="AB4" s="173"/>
      <c r="AI4" s="8"/>
      <c r="AJ4" s="8"/>
      <c r="AK4" s="9"/>
      <c r="AL4" s="8"/>
    </row>
    <row r="5" spans="1:38" ht="15" customHeight="1">
      <c r="B5" s="178" t="str">
        <f ca="1">"№ (ID) Маршрута: "&amp;VLOOKUP(L2,лоты!C:G,5,0)</f>
        <v>№ (ID) Маршрута: 328</v>
      </c>
      <c r="C5" s="178"/>
      <c r="D5" s="178"/>
      <c r="E5" s="178"/>
      <c r="F5" s="178"/>
      <c r="G5" s="178"/>
      <c r="H5" s="178"/>
      <c r="I5" s="178"/>
      <c r="J5" s="178"/>
      <c r="L5" s="10">
        <v>152</v>
      </c>
      <c r="M5" s="8" t="s">
        <v>4</v>
      </c>
      <c r="N5" s="7"/>
      <c r="O5" s="19"/>
      <c r="P5" s="168"/>
      <c r="Q5" s="168"/>
      <c r="R5" s="168"/>
      <c r="S5" s="168"/>
      <c r="T5" s="168"/>
      <c r="U5" s="168"/>
      <c r="V5" s="168"/>
      <c r="W5" s="168"/>
      <c r="X5" s="171"/>
      <c r="Y5" s="174"/>
      <c r="Z5" s="175"/>
      <c r="AA5" s="174"/>
      <c r="AB5" s="175"/>
      <c r="AI5" s="8"/>
      <c r="AJ5" s="8"/>
      <c r="AK5" s="9"/>
      <c r="AL5" s="8"/>
    </row>
    <row r="6" spans="1:38" ht="15.75" customHeight="1">
      <c r="B6" s="178"/>
      <c r="C6" s="178"/>
      <c r="D6" s="178"/>
      <c r="E6" s="178"/>
      <c r="F6" s="178"/>
      <c r="G6" s="178"/>
      <c r="H6" s="178"/>
      <c r="I6" s="178"/>
      <c r="J6" s="178"/>
      <c r="L6" s="63">
        <v>298</v>
      </c>
      <c r="M6" s="5" t="s">
        <v>6</v>
      </c>
      <c r="N6" s="5"/>
      <c r="P6" s="168"/>
      <c r="Q6" s="168"/>
      <c r="R6" s="168"/>
      <c r="S6" s="168"/>
      <c r="T6" s="168"/>
      <c r="U6" s="168"/>
      <c r="V6" s="168"/>
      <c r="W6" s="168"/>
      <c r="X6" s="171"/>
      <c r="Y6" s="174"/>
      <c r="Z6" s="175"/>
      <c r="AA6" s="174"/>
      <c r="AB6" s="175"/>
      <c r="AI6" s="8"/>
      <c r="AJ6" s="8"/>
      <c r="AK6" s="9"/>
      <c r="AL6" s="8"/>
    </row>
    <row r="7" spans="1:38" ht="15.75" customHeight="1">
      <c r="A7" s="40"/>
      <c r="L7" s="10">
        <v>299</v>
      </c>
      <c r="M7" s="8" t="s">
        <v>8</v>
      </c>
      <c r="N7" s="8"/>
      <c r="P7" s="169"/>
      <c r="Q7" s="169"/>
      <c r="R7" s="169"/>
      <c r="S7" s="169"/>
      <c r="T7" s="169"/>
      <c r="U7" s="169"/>
      <c r="V7" s="169"/>
      <c r="W7" s="169"/>
      <c r="X7" s="171"/>
      <c r="Y7" s="176"/>
      <c r="Z7" s="177"/>
      <c r="AA7" s="176"/>
      <c r="AB7" s="177"/>
      <c r="AI7" s="8"/>
      <c r="AJ7" s="8"/>
      <c r="AK7" s="9"/>
      <c r="AL7" s="8"/>
    </row>
    <row r="8" spans="1:38" ht="15.75" customHeight="1">
      <c r="A8" s="40"/>
      <c r="B8" s="178" t="s">
        <v>5</v>
      </c>
      <c r="C8" s="178"/>
      <c r="D8" s="178"/>
      <c r="E8" s="178"/>
      <c r="F8" s="178"/>
      <c r="G8" s="178"/>
      <c r="H8" s="178"/>
      <c r="I8" s="178"/>
      <c r="J8" s="178"/>
      <c r="L8" s="51">
        <v>1</v>
      </c>
      <c r="M8" s="5" t="s">
        <v>11</v>
      </c>
      <c r="N8" s="5"/>
      <c r="P8" s="107">
        <v>1</v>
      </c>
      <c r="Q8" s="56">
        <v>1</v>
      </c>
      <c r="R8" s="56">
        <v>1</v>
      </c>
      <c r="S8" s="56">
        <v>1</v>
      </c>
      <c r="T8" s="56">
        <v>1</v>
      </c>
      <c r="U8" s="56">
        <v>1</v>
      </c>
      <c r="V8" s="56">
        <v>0</v>
      </c>
      <c r="W8" s="56">
        <v>0</v>
      </c>
      <c r="X8" s="56">
        <v>0</v>
      </c>
      <c r="Y8" s="179" t="s">
        <v>42</v>
      </c>
      <c r="Z8" s="179"/>
      <c r="AA8" s="179" t="s">
        <v>43</v>
      </c>
      <c r="AB8" s="179"/>
      <c r="AD8" s="8"/>
      <c r="AE8" s="8"/>
      <c r="AF8" s="8"/>
      <c r="AG8" s="8"/>
      <c r="AH8" s="9"/>
      <c r="AI8" s="8"/>
      <c r="AJ8" s="8"/>
      <c r="AK8" s="9"/>
      <c r="AL8" s="8"/>
    </row>
    <row r="9" spans="1:38" ht="15.75" customHeight="1">
      <c r="A9" s="40"/>
      <c r="B9" s="178"/>
      <c r="C9" s="178"/>
      <c r="D9" s="178"/>
      <c r="E9" s="178"/>
      <c r="F9" s="178"/>
      <c r="G9" s="178"/>
      <c r="H9" s="178"/>
      <c r="I9" s="178"/>
      <c r="J9" s="178"/>
      <c r="L9" s="51" t="s">
        <v>52</v>
      </c>
      <c r="M9" s="5" t="s">
        <v>60</v>
      </c>
      <c r="N9" s="5"/>
      <c r="P9" s="107">
        <v>2</v>
      </c>
      <c r="Q9" s="56">
        <v>0</v>
      </c>
      <c r="R9" s="56">
        <v>0</v>
      </c>
      <c r="S9" s="56">
        <v>0</v>
      </c>
      <c r="T9" s="56">
        <v>0</v>
      </c>
      <c r="U9" s="56">
        <v>0</v>
      </c>
      <c r="V9" s="56">
        <v>1</v>
      </c>
      <c r="W9" s="56">
        <v>1</v>
      </c>
      <c r="X9" s="56">
        <v>1</v>
      </c>
      <c r="Y9" s="179" t="s">
        <v>42</v>
      </c>
      <c r="Z9" s="179"/>
      <c r="AA9" s="179" t="s">
        <v>43</v>
      </c>
      <c r="AB9" s="179"/>
      <c r="AD9" s="8"/>
      <c r="AE9" s="8"/>
      <c r="AF9" s="8"/>
      <c r="AG9" s="8"/>
      <c r="AH9" s="9"/>
      <c r="AI9" s="8"/>
      <c r="AJ9" s="8"/>
      <c r="AK9" s="9"/>
      <c r="AL9" s="8"/>
    </row>
    <row r="10" spans="1:38" ht="15.75" customHeight="1">
      <c r="A10" s="40"/>
      <c r="B10" s="180" t="s">
        <v>7</v>
      </c>
      <c r="C10" s="180"/>
      <c r="D10" s="180"/>
      <c r="E10" s="180"/>
      <c r="F10" s="180"/>
      <c r="G10" s="180"/>
      <c r="H10" s="180"/>
      <c r="I10" s="180"/>
      <c r="J10" s="180"/>
      <c r="L10" s="52" t="str">
        <f ca="1">INDIRECT("лоты!e"&amp;SUM(N1,3))</f>
        <v>28м</v>
      </c>
      <c r="M10" s="5" t="s">
        <v>63</v>
      </c>
      <c r="N10" s="5"/>
      <c r="P10" s="107">
        <v>3</v>
      </c>
      <c r="Q10" s="56">
        <v>1</v>
      </c>
      <c r="R10" s="56">
        <v>1</v>
      </c>
      <c r="S10" s="56">
        <v>1</v>
      </c>
      <c r="T10" s="56">
        <v>1</v>
      </c>
      <c r="U10" s="56">
        <v>1</v>
      </c>
      <c r="V10" s="56">
        <v>0</v>
      </c>
      <c r="W10" s="56">
        <v>0</v>
      </c>
      <c r="X10" s="56">
        <v>0</v>
      </c>
      <c r="Y10" s="179" t="s">
        <v>50</v>
      </c>
      <c r="Z10" s="179"/>
      <c r="AA10" s="179" t="s">
        <v>44</v>
      </c>
      <c r="AB10" s="179"/>
      <c r="AD10" s="8"/>
      <c r="AE10" s="8"/>
      <c r="AF10" s="8"/>
      <c r="AG10" s="8"/>
      <c r="AH10" s="9"/>
      <c r="AI10" s="8"/>
      <c r="AJ10" s="8"/>
      <c r="AK10" s="9"/>
      <c r="AL10" s="8"/>
    </row>
    <row r="11" spans="1:38" ht="15.75" customHeight="1">
      <c r="A11" s="40"/>
      <c r="B11" s="180"/>
      <c r="C11" s="180"/>
      <c r="D11" s="180"/>
      <c r="E11" s="180"/>
      <c r="F11" s="180"/>
      <c r="G11" s="180"/>
      <c r="H11" s="180"/>
      <c r="I11" s="180"/>
      <c r="J11" s="180"/>
      <c r="L11" s="10" t="str">
        <f>INDEX(C87:C196,MATCH(L9,C87:C196,0)-1)</f>
        <v>Метро "Ул. 1905 года"</v>
      </c>
      <c r="M11" s="53" t="s">
        <v>64</v>
      </c>
      <c r="N11" s="10"/>
      <c r="O11" s="50"/>
      <c r="P11" s="107">
        <v>4</v>
      </c>
      <c r="Q11" s="56">
        <v>0</v>
      </c>
      <c r="R11" s="56">
        <v>0</v>
      </c>
      <c r="S11" s="56">
        <v>0</v>
      </c>
      <c r="T11" s="56">
        <v>0</v>
      </c>
      <c r="U11" s="56">
        <v>0</v>
      </c>
      <c r="V11" s="56">
        <v>1</v>
      </c>
      <c r="W11" s="56">
        <v>1</v>
      </c>
      <c r="X11" s="56">
        <v>1</v>
      </c>
      <c r="Y11" s="179" t="s">
        <v>50</v>
      </c>
      <c r="Z11" s="179"/>
      <c r="AA11" s="179" t="s">
        <v>44</v>
      </c>
      <c r="AB11" s="179"/>
      <c r="AD11" s="8"/>
      <c r="AE11" s="8"/>
      <c r="AF11" s="8"/>
      <c r="AG11" s="8"/>
      <c r="AH11" s="9"/>
      <c r="AI11" s="8"/>
      <c r="AJ11" s="8"/>
      <c r="AK11" s="9"/>
      <c r="AL11" s="8"/>
    </row>
    <row r="12" spans="1:38" ht="15.75" customHeight="1">
      <c r="A12" s="40"/>
      <c r="L12" s="53"/>
      <c r="M12" s="10"/>
      <c r="N12" s="10"/>
      <c r="O12" s="50"/>
      <c r="P12" s="23"/>
      <c r="Q12" s="24"/>
      <c r="R12" s="24"/>
      <c r="S12" s="24"/>
      <c r="T12" s="24"/>
      <c r="U12" s="24"/>
      <c r="V12" s="24"/>
      <c r="W12" s="24"/>
      <c r="X12" s="23"/>
      <c r="Y12" s="23"/>
      <c r="Z12" s="23"/>
      <c r="AA12" s="23"/>
      <c r="AB12" s="23"/>
      <c r="AD12" s="8"/>
      <c r="AE12" s="8"/>
      <c r="AF12" s="8"/>
      <c r="AG12" s="8"/>
      <c r="AH12" s="9"/>
      <c r="AI12" s="8"/>
      <c r="AJ12" s="8"/>
      <c r="AK12" s="9"/>
      <c r="AL12" s="8"/>
    </row>
    <row r="13" spans="1:38" ht="15.75" customHeight="1">
      <c r="A13" s="40"/>
      <c r="M13" s="10"/>
      <c r="N13" s="10"/>
      <c r="O13" s="50"/>
      <c r="P13" s="170" t="s">
        <v>35</v>
      </c>
      <c r="Q13" s="170"/>
      <c r="R13" s="170"/>
      <c r="S13" s="170"/>
      <c r="T13" s="170"/>
      <c r="U13" s="170"/>
      <c r="V13" s="170"/>
      <c r="W13" s="170"/>
      <c r="X13" s="170"/>
      <c r="Y13" s="170"/>
      <c r="Z13" s="170"/>
      <c r="AA13" s="170"/>
      <c r="AB13" s="170"/>
      <c r="AC13" s="34"/>
      <c r="AD13" s="8"/>
      <c r="AE13" s="8"/>
      <c r="AF13" s="8"/>
      <c r="AG13" s="8"/>
      <c r="AH13" s="9"/>
      <c r="AI13" s="8"/>
      <c r="AJ13" s="8"/>
      <c r="AK13" s="9"/>
      <c r="AL13" s="8"/>
    </row>
    <row r="14" spans="1:38" ht="15.75" customHeight="1">
      <c r="A14" s="40"/>
      <c r="B14" s="178" t="s">
        <v>9</v>
      </c>
      <c r="C14" s="178"/>
      <c r="D14" s="178"/>
      <c r="E14" s="178"/>
      <c r="F14" s="178"/>
      <c r="G14" s="178"/>
      <c r="H14" s="178"/>
      <c r="I14" s="178"/>
      <c r="J14" s="178"/>
      <c r="L14" s="53"/>
      <c r="M14" s="10"/>
      <c r="N14" s="10"/>
      <c r="O14" s="50"/>
      <c r="P14" s="23"/>
      <c r="Q14" s="24"/>
      <c r="R14" s="24"/>
      <c r="S14" s="24"/>
      <c r="T14" s="24"/>
      <c r="U14" s="24"/>
      <c r="V14" s="24"/>
      <c r="W14" s="24"/>
      <c r="X14" s="23"/>
      <c r="Y14" s="23"/>
      <c r="Z14" s="23"/>
      <c r="AA14" s="23"/>
      <c r="AB14" s="23"/>
      <c r="AD14" s="8"/>
      <c r="AE14" s="8"/>
      <c r="AF14" s="8"/>
      <c r="AG14" s="8"/>
      <c r="AH14" s="9"/>
      <c r="AI14" s="8"/>
      <c r="AJ14" s="8"/>
      <c r="AK14" s="9"/>
      <c r="AL14" s="8"/>
    </row>
    <row r="15" spans="1:38" ht="15.75" customHeight="1">
      <c r="A15" s="40"/>
      <c r="B15" s="178"/>
      <c r="C15" s="178"/>
      <c r="D15" s="178"/>
      <c r="E15" s="178"/>
      <c r="F15" s="178"/>
      <c r="G15" s="178"/>
      <c r="H15" s="178"/>
      <c r="I15" s="178"/>
      <c r="J15" s="178"/>
      <c r="L15" s="53"/>
      <c r="M15" s="10"/>
      <c r="N15" s="10"/>
      <c r="O15" s="50"/>
      <c r="P15" s="181" t="s">
        <v>24</v>
      </c>
      <c r="Q15" s="181"/>
      <c r="R15" s="181"/>
      <c r="S15" s="181"/>
      <c r="T15" s="171" t="s">
        <v>36</v>
      </c>
      <c r="U15" s="171"/>
      <c r="V15" s="171"/>
      <c r="W15" s="171" t="s">
        <v>37</v>
      </c>
      <c r="X15" s="171"/>
      <c r="Y15" s="171"/>
      <c r="Z15" s="171" t="s">
        <v>38</v>
      </c>
      <c r="AA15" s="171"/>
      <c r="AB15" s="171"/>
      <c r="AD15" s="8"/>
      <c r="AE15" s="8"/>
      <c r="AF15" s="8"/>
      <c r="AG15" s="8"/>
      <c r="AH15" s="9"/>
      <c r="AI15" s="8"/>
      <c r="AJ15" s="8"/>
      <c r="AK15" s="9"/>
      <c r="AL15" s="8"/>
    </row>
    <row r="16" spans="1:38" ht="15.75" customHeight="1">
      <c r="A16" s="40"/>
      <c r="B16" s="180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БВ</v>
      </c>
      <c r="C16" s="180"/>
      <c r="D16" s="180"/>
      <c r="E16" s="180"/>
      <c r="F16" s="180"/>
      <c r="G16" s="180"/>
      <c r="H16" s="180"/>
      <c r="I16" s="180"/>
      <c r="J16" s="180"/>
      <c r="L16" s="53"/>
      <c r="M16" s="10"/>
      <c r="N16" s="10"/>
      <c r="O16" s="50"/>
      <c r="P16" s="181"/>
      <c r="Q16" s="181"/>
      <c r="R16" s="181"/>
      <c r="S16" s="181"/>
      <c r="T16" s="171"/>
      <c r="U16" s="171"/>
      <c r="V16" s="171"/>
      <c r="W16" s="171"/>
      <c r="X16" s="171"/>
      <c r="Y16" s="171"/>
      <c r="Z16" s="171"/>
      <c r="AA16" s="171"/>
      <c r="AB16" s="171"/>
      <c r="AD16" s="12"/>
      <c r="AE16" s="11"/>
      <c r="AF16" s="12"/>
      <c r="AG16" s="8"/>
      <c r="AH16" s="13"/>
      <c r="AI16" s="8"/>
      <c r="AJ16" s="13"/>
      <c r="AK16" s="8"/>
      <c r="AL16" s="8"/>
    </row>
    <row r="17" spans="1:38" ht="15.75" customHeight="1">
      <c r="A17" s="40"/>
      <c r="B17" s="180"/>
      <c r="C17" s="180"/>
      <c r="D17" s="180"/>
      <c r="E17" s="180"/>
      <c r="F17" s="180"/>
      <c r="G17" s="180"/>
      <c r="H17" s="180"/>
      <c r="I17" s="180"/>
      <c r="J17" s="180"/>
      <c r="L17" s="10"/>
      <c r="M17" s="10"/>
      <c r="N17" s="10"/>
      <c r="O17" s="50"/>
      <c r="P17" s="181" t="s">
        <v>39</v>
      </c>
      <c r="Q17" s="181"/>
      <c r="R17" s="181"/>
      <c r="S17" s="181"/>
      <c r="T17" s="171" t="s">
        <v>33</v>
      </c>
      <c r="U17" s="171"/>
      <c r="V17" s="171"/>
      <c r="W17" s="171" t="s">
        <v>40</v>
      </c>
      <c r="X17" s="171"/>
      <c r="Y17" s="171"/>
      <c r="Z17" s="171" t="s">
        <v>39</v>
      </c>
      <c r="AA17" s="171"/>
      <c r="AB17" s="171"/>
      <c r="AD17" s="12"/>
      <c r="AE17" s="11"/>
      <c r="AF17" s="12"/>
      <c r="AG17" s="8"/>
      <c r="AH17" s="13"/>
      <c r="AI17" s="8"/>
      <c r="AJ17" s="13"/>
      <c r="AK17" s="8"/>
      <c r="AL17" s="8"/>
    </row>
    <row r="18" spans="1:38" ht="15.75" customHeight="1">
      <c r="A18" s="40"/>
      <c r="L18" s="10"/>
      <c r="M18" s="10"/>
      <c r="N18" s="10"/>
      <c r="O18" s="50"/>
      <c r="P18" s="23"/>
      <c r="Q18" s="24"/>
      <c r="R18" s="24"/>
      <c r="S18" s="24"/>
      <c r="T18" s="24"/>
      <c r="U18" s="24"/>
      <c r="V18" s="24"/>
      <c r="W18" s="24"/>
      <c r="X18" s="23"/>
      <c r="Y18" s="23"/>
      <c r="Z18" s="23"/>
      <c r="AA18" s="23"/>
      <c r="AB18" s="23"/>
      <c r="AD18" s="12"/>
      <c r="AE18" s="11"/>
      <c r="AF18" s="12"/>
      <c r="AG18" s="8"/>
      <c r="AH18" s="13"/>
      <c r="AI18" s="8"/>
      <c r="AJ18" s="13"/>
      <c r="AK18" s="8"/>
      <c r="AL18" s="8"/>
    </row>
    <row r="19" spans="1:38" ht="15.75" customHeight="1">
      <c r="A19" s="40"/>
      <c r="B19" s="178" t="s">
        <v>18</v>
      </c>
      <c r="C19" s="178"/>
      <c r="D19" s="178"/>
      <c r="E19" s="178"/>
      <c r="F19" s="178"/>
      <c r="G19" s="178"/>
      <c r="H19" s="178"/>
      <c r="I19" s="178"/>
      <c r="J19" s="178"/>
      <c r="L19" s="10"/>
      <c r="M19" s="10"/>
      <c r="N19" s="10"/>
      <c r="O19" s="50"/>
      <c r="P19" s="182" t="s">
        <v>41</v>
      </c>
      <c r="Q19" s="182"/>
      <c r="R19" s="182"/>
      <c r="S19" s="182"/>
      <c r="T19" s="182"/>
      <c r="U19" s="182"/>
      <c r="V19" s="182"/>
      <c r="W19" s="182"/>
      <c r="X19" s="182"/>
      <c r="Y19" s="182"/>
      <c r="Z19" s="182"/>
      <c r="AA19" s="182"/>
      <c r="AB19" s="182"/>
      <c r="AD19" s="12"/>
      <c r="AE19" s="11"/>
      <c r="AF19" s="12"/>
      <c r="AG19" s="8"/>
      <c r="AH19" s="13"/>
      <c r="AI19" s="8"/>
      <c r="AJ19" s="13"/>
      <c r="AK19" s="8"/>
      <c r="AL19" s="8"/>
    </row>
    <row r="20" spans="1:38" ht="15.75" customHeight="1">
      <c r="A20" s="40"/>
      <c r="B20" s="178"/>
      <c r="C20" s="178"/>
      <c r="D20" s="178"/>
      <c r="E20" s="178"/>
      <c r="F20" s="178"/>
      <c r="G20" s="178"/>
      <c r="H20" s="178"/>
      <c r="I20" s="178"/>
      <c r="J20" s="178"/>
      <c r="L20" s="10"/>
      <c r="M20" s="10"/>
      <c r="N20" s="10"/>
      <c r="O20" s="50"/>
      <c r="P20" s="23"/>
      <c r="Q20" s="24"/>
      <c r="R20" s="24"/>
      <c r="S20" s="24"/>
      <c r="T20" s="24"/>
      <c r="U20" s="24"/>
      <c r="V20" s="24"/>
      <c r="W20" s="24"/>
      <c r="X20" s="23"/>
      <c r="Y20" s="23"/>
      <c r="Z20" s="23"/>
      <c r="AA20" s="23"/>
      <c r="AB20" s="23"/>
      <c r="AD20" s="12"/>
      <c r="AE20" s="11"/>
      <c r="AF20" s="12"/>
      <c r="AG20" s="8"/>
      <c r="AH20" s="13"/>
      <c r="AI20" s="8"/>
      <c r="AJ20" s="13"/>
      <c r="AK20" s="8"/>
      <c r="AL20" s="8"/>
    </row>
    <row r="21" spans="1:38" ht="15.75" customHeight="1">
      <c r="A21" s="40"/>
      <c r="P21" s="183" t="s">
        <v>24</v>
      </c>
      <c r="Q21" s="183" t="s">
        <v>10</v>
      </c>
      <c r="R21" s="186" t="s">
        <v>46</v>
      </c>
      <c r="S21" s="187"/>
      <c r="T21" s="186" t="s">
        <v>47</v>
      </c>
      <c r="U21" s="187"/>
      <c r="V21" s="47"/>
      <c r="W21" s="183" t="s">
        <v>24</v>
      </c>
      <c r="X21" s="183" t="s">
        <v>10</v>
      </c>
      <c r="Y21" s="186" t="s">
        <v>46</v>
      </c>
      <c r="Z21" s="187"/>
      <c r="AA21" s="186" t="s">
        <v>47</v>
      </c>
      <c r="AB21" s="187"/>
      <c r="AD21" s="12"/>
      <c r="AE21" s="11"/>
      <c r="AF21" s="12"/>
      <c r="AG21" s="8"/>
      <c r="AH21" s="13"/>
      <c r="AI21" s="8"/>
      <c r="AJ21" s="13"/>
      <c r="AK21" s="8"/>
      <c r="AL21" s="8"/>
    </row>
    <row r="22" spans="1:38" ht="15.75" customHeight="1">
      <c r="A22" s="40"/>
      <c r="B22" s="180" t="str">
        <f ca="1">"Минимальное количество транспортных средств:  "&amp;ROUND(VLOOKUP(L2,лоты!C:H,6,0),0)&amp;"  ед."</f>
        <v>Минимальное количество транспортных средств:  5  ед.</v>
      </c>
      <c r="C22" s="180"/>
      <c r="D22" s="180"/>
      <c r="E22" s="180"/>
      <c r="F22" s="180"/>
      <c r="G22" s="180"/>
      <c r="H22" s="180"/>
      <c r="I22" s="180"/>
      <c r="J22" s="180"/>
      <c r="P22" s="184"/>
      <c r="Q22" s="184"/>
      <c r="R22" s="183" t="s">
        <v>68</v>
      </c>
      <c r="S22" s="183" t="s">
        <v>69</v>
      </c>
      <c r="T22" s="183" t="s">
        <v>68</v>
      </c>
      <c r="U22" s="183" t="s">
        <v>69</v>
      </c>
      <c r="V22" s="47"/>
      <c r="W22" s="184"/>
      <c r="X22" s="184"/>
      <c r="Y22" s="183" t="s">
        <v>68</v>
      </c>
      <c r="Z22" s="183" t="s">
        <v>69</v>
      </c>
      <c r="AA22" s="183" t="s">
        <v>68</v>
      </c>
      <c r="AB22" s="183" t="s">
        <v>69</v>
      </c>
      <c r="AD22" s="12"/>
      <c r="AE22" s="11"/>
      <c r="AF22" s="12"/>
      <c r="AG22" s="8"/>
      <c r="AH22" s="13"/>
      <c r="AI22" s="8"/>
      <c r="AJ22" s="13"/>
      <c r="AK22" s="8"/>
      <c r="AL22" s="8"/>
    </row>
    <row r="23" spans="1:38" ht="15.75" customHeight="1">
      <c r="A23" s="40"/>
      <c r="B23" s="180"/>
      <c r="C23" s="180"/>
      <c r="D23" s="180"/>
      <c r="E23" s="180"/>
      <c r="F23" s="180"/>
      <c r="G23" s="180"/>
      <c r="H23" s="180"/>
      <c r="I23" s="180"/>
      <c r="J23" s="180"/>
      <c r="P23" s="184"/>
      <c r="Q23" s="184"/>
      <c r="R23" s="184"/>
      <c r="S23" s="184"/>
      <c r="T23" s="184"/>
      <c r="U23" s="184"/>
      <c r="V23" s="47"/>
      <c r="W23" s="184"/>
      <c r="X23" s="184"/>
      <c r="Y23" s="184"/>
      <c r="Z23" s="184"/>
      <c r="AA23" s="184"/>
      <c r="AB23" s="184"/>
      <c r="AD23" s="12"/>
      <c r="AE23" s="11"/>
      <c r="AF23" s="12"/>
      <c r="AG23" s="8"/>
      <c r="AH23" s="13"/>
      <c r="AI23" s="8"/>
      <c r="AJ23" s="13"/>
      <c r="AK23" s="8"/>
      <c r="AL23" s="8"/>
    </row>
    <row r="24" spans="1:38" ht="15.75" customHeight="1">
      <c r="A24" s="40"/>
      <c r="P24" s="184"/>
      <c r="Q24" s="184"/>
      <c r="R24" s="184"/>
      <c r="S24" s="184"/>
      <c r="T24" s="184"/>
      <c r="U24" s="184"/>
      <c r="V24" s="47"/>
      <c r="W24" s="184"/>
      <c r="X24" s="184"/>
      <c r="Y24" s="184"/>
      <c r="Z24" s="184"/>
      <c r="AA24" s="184"/>
      <c r="AB24" s="184"/>
      <c r="AD24" s="12"/>
      <c r="AE24" s="11"/>
      <c r="AF24" s="12"/>
      <c r="AG24" s="8"/>
      <c r="AH24" s="13"/>
      <c r="AI24" s="8"/>
      <c r="AJ24" s="13"/>
      <c r="AK24" s="8"/>
      <c r="AL24" s="8"/>
    </row>
    <row r="25" spans="1:38" ht="15.75" customHeight="1">
      <c r="A25" s="40"/>
      <c r="P25" s="184"/>
      <c r="Q25" s="184"/>
      <c r="R25" s="184"/>
      <c r="S25" s="184"/>
      <c r="T25" s="184"/>
      <c r="U25" s="184"/>
      <c r="V25" s="47"/>
      <c r="W25" s="184"/>
      <c r="X25" s="184"/>
      <c r="Y25" s="184"/>
      <c r="Z25" s="184"/>
      <c r="AA25" s="184"/>
      <c r="AB25" s="184"/>
      <c r="AD25" s="12"/>
      <c r="AE25" s="11"/>
      <c r="AF25" s="12"/>
      <c r="AG25" s="8"/>
      <c r="AH25" s="13"/>
      <c r="AI25" s="8"/>
      <c r="AJ25" s="13"/>
      <c r="AK25" s="8"/>
      <c r="AL25" s="8"/>
    </row>
    <row r="26" spans="1:38" ht="15.75" customHeight="1">
      <c r="A26" s="40"/>
      <c r="B26" s="180" t="s">
        <v>53</v>
      </c>
      <c r="C26" s="180"/>
      <c r="D26" s="180"/>
      <c r="E26" s="180"/>
      <c r="F26" s="180"/>
      <c r="G26" s="180"/>
      <c r="H26" s="180"/>
      <c r="I26" s="180"/>
      <c r="J26" s="180"/>
      <c r="P26" s="185"/>
      <c r="Q26" s="185"/>
      <c r="R26" s="185"/>
      <c r="S26" s="185"/>
      <c r="T26" s="185"/>
      <c r="U26" s="185"/>
      <c r="V26" s="57"/>
      <c r="W26" s="185"/>
      <c r="X26" s="185"/>
      <c r="Y26" s="185"/>
      <c r="Z26" s="185"/>
      <c r="AA26" s="185"/>
      <c r="AB26" s="185"/>
      <c r="AC26" s="34"/>
      <c r="AD26" s="12"/>
      <c r="AE26" s="11"/>
      <c r="AF26" s="12"/>
      <c r="AG26" s="8"/>
      <c r="AH26" s="13"/>
      <c r="AI26" s="8"/>
      <c r="AJ26" s="13"/>
      <c r="AK26" s="8"/>
      <c r="AL26" s="8"/>
    </row>
    <row r="27" spans="1:38" ht="15.75" customHeight="1">
      <c r="A27" s="40"/>
      <c r="B27" s="180"/>
      <c r="C27" s="180"/>
      <c r="D27" s="180"/>
      <c r="E27" s="180"/>
      <c r="F27" s="180"/>
      <c r="G27" s="180"/>
      <c r="H27" s="180"/>
      <c r="I27" s="180"/>
      <c r="J27" s="180"/>
      <c r="N27" s="1">
        <v>180</v>
      </c>
      <c r="P27" s="112">
        <v>1</v>
      </c>
      <c r="Q27" s="43">
        <v>0.125</v>
      </c>
      <c r="R27" s="112">
        <v>0</v>
      </c>
      <c r="S27" s="112" t="s">
        <v>194</v>
      </c>
      <c r="T27" s="112">
        <v>0</v>
      </c>
      <c r="U27" s="112" t="s">
        <v>194</v>
      </c>
      <c r="V27" s="57"/>
      <c r="W27" s="54">
        <v>2</v>
      </c>
      <c r="X27" s="43">
        <v>0.125</v>
      </c>
      <c r="Y27" s="112">
        <v>0</v>
      </c>
      <c r="Z27" s="112" t="s">
        <v>194</v>
      </c>
      <c r="AA27" s="112">
        <v>0</v>
      </c>
      <c r="AB27" s="112" t="s">
        <v>194</v>
      </c>
      <c r="AC27" s="34"/>
      <c r="AD27" s="12"/>
      <c r="AE27" s="11"/>
      <c r="AF27" s="12"/>
      <c r="AG27" s="8"/>
      <c r="AH27" s="13"/>
      <c r="AI27" s="8"/>
      <c r="AJ27" s="13"/>
      <c r="AK27" s="8"/>
      <c r="AL27" s="8"/>
    </row>
    <row r="28" spans="1:38" ht="15.75" customHeight="1">
      <c r="A28" s="40"/>
      <c r="B28" s="180" t="str">
        <f>"Начальный пункт: "&amp;C87</f>
        <v>Начальный пункт: Метро "Фили"</v>
      </c>
      <c r="C28" s="180"/>
      <c r="D28" s="180"/>
      <c r="E28" s="180"/>
      <c r="F28" s="180"/>
      <c r="G28" s="180"/>
      <c r="H28" s="180"/>
      <c r="I28" s="180"/>
      <c r="J28" s="180"/>
      <c r="N28" s="1">
        <v>210</v>
      </c>
      <c r="P28" s="107">
        <v>1</v>
      </c>
      <c r="Q28" s="27">
        <v>0.14583333333333301</v>
      </c>
      <c r="R28" s="112">
        <v>0</v>
      </c>
      <c r="S28" s="112" t="s">
        <v>194</v>
      </c>
      <c r="T28" s="112">
        <v>0</v>
      </c>
      <c r="U28" s="112" t="s">
        <v>194</v>
      </c>
      <c r="V28" s="47"/>
      <c r="W28" s="28">
        <v>2</v>
      </c>
      <c r="X28" s="27">
        <v>0.14583333333333301</v>
      </c>
      <c r="Y28" s="112">
        <v>0</v>
      </c>
      <c r="Z28" s="112" t="s">
        <v>194</v>
      </c>
      <c r="AA28" s="112">
        <v>0</v>
      </c>
      <c r="AB28" s="112" t="s">
        <v>194</v>
      </c>
      <c r="AD28" s="12"/>
      <c r="AE28" s="11"/>
      <c r="AF28" s="12"/>
      <c r="AG28" s="8"/>
      <c r="AH28" s="13"/>
      <c r="AI28" s="8"/>
      <c r="AJ28" s="13"/>
      <c r="AK28" s="8"/>
      <c r="AL28" s="8"/>
    </row>
    <row r="29" spans="1:38" ht="15.75" customHeight="1">
      <c r="A29" s="40"/>
      <c r="B29" s="180"/>
      <c r="C29" s="180"/>
      <c r="D29" s="180"/>
      <c r="E29" s="180"/>
      <c r="F29" s="180"/>
      <c r="G29" s="180"/>
      <c r="H29" s="180"/>
      <c r="I29" s="180"/>
      <c r="J29" s="180"/>
      <c r="N29" s="1">
        <v>240</v>
      </c>
      <c r="P29" s="107">
        <v>1</v>
      </c>
      <c r="Q29" s="27">
        <v>0.16666666666666699</v>
      </c>
      <c r="R29" s="112">
        <v>0</v>
      </c>
      <c r="S29" s="112" t="s">
        <v>194</v>
      </c>
      <c r="T29" s="112">
        <v>0</v>
      </c>
      <c r="U29" s="112" t="s">
        <v>194</v>
      </c>
      <c r="V29" s="47"/>
      <c r="W29" s="28">
        <v>2</v>
      </c>
      <c r="X29" s="27">
        <v>0.16666666666666699</v>
      </c>
      <c r="Y29" s="112">
        <v>0</v>
      </c>
      <c r="Z29" s="112" t="s">
        <v>194</v>
      </c>
      <c r="AA29" s="112">
        <v>0</v>
      </c>
      <c r="AB29" s="112" t="s">
        <v>194</v>
      </c>
      <c r="AD29" s="12"/>
      <c r="AE29" s="11"/>
      <c r="AF29" s="12"/>
      <c r="AG29" s="8"/>
      <c r="AH29" s="13"/>
      <c r="AI29" s="8"/>
      <c r="AJ29" s="13"/>
      <c r="AK29" s="8"/>
      <c r="AL29" s="8"/>
    </row>
    <row r="30" spans="1:38" ht="15.75" customHeight="1">
      <c r="A30" s="40"/>
      <c r="B30" s="180" t="str">
        <f>"Конечный пункт: "&amp;L11</f>
        <v>Конечный пункт: Метро "Ул. 1905 года"</v>
      </c>
      <c r="C30" s="180"/>
      <c r="D30" s="180"/>
      <c r="E30" s="180"/>
      <c r="F30" s="180"/>
      <c r="G30" s="180"/>
      <c r="H30" s="180"/>
      <c r="I30" s="180"/>
      <c r="J30" s="180"/>
      <c r="N30" s="1">
        <v>270</v>
      </c>
      <c r="P30" s="107">
        <v>1</v>
      </c>
      <c r="Q30" s="27">
        <v>0.1875</v>
      </c>
      <c r="R30" s="112">
        <v>0</v>
      </c>
      <c r="S30" s="112" t="s">
        <v>194</v>
      </c>
      <c r="T30" s="112">
        <v>0</v>
      </c>
      <c r="U30" s="112" t="s">
        <v>194</v>
      </c>
      <c r="V30" s="47"/>
      <c r="W30" s="28">
        <v>2</v>
      </c>
      <c r="X30" s="27">
        <v>0.1875</v>
      </c>
      <c r="Y30" s="112">
        <v>0</v>
      </c>
      <c r="Z30" s="112" t="s">
        <v>194</v>
      </c>
      <c r="AA30" s="112">
        <v>0</v>
      </c>
      <c r="AB30" s="112" t="s">
        <v>194</v>
      </c>
      <c r="AD30" s="12"/>
      <c r="AE30" s="11"/>
      <c r="AF30" s="12"/>
      <c r="AG30" s="8"/>
      <c r="AH30" s="13"/>
      <c r="AI30" s="8"/>
      <c r="AJ30" s="13"/>
      <c r="AK30" s="8"/>
      <c r="AL30" s="8"/>
    </row>
    <row r="31" spans="1:38" ht="15.75" customHeight="1">
      <c r="A31" s="40"/>
      <c r="B31" s="180"/>
      <c r="C31" s="180"/>
      <c r="D31" s="180"/>
      <c r="E31" s="180"/>
      <c r="F31" s="180"/>
      <c r="G31" s="180"/>
      <c r="H31" s="180"/>
      <c r="I31" s="180"/>
      <c r="J31" s="180"/>
      <c r="N31" s="1">
        <v>300</v>
      </c>
      <c r="P31" s="107">
        <v>1</v>
      </c>
      <c r="Q31" s="27">
        <v>0.20833333333333334</v>
      </c>
      <c r="R31" s="112">
        <v>0</v>
      </c>
      <c r="S31" s="112" t="s">
        <v>194</v>
      </c>
      <c r="T31" s="112">
        <v>0</v>
      </c>
      <c r="U31" s="112" t="s">
        <v>194</v>
      </c>
      <c r="V31" s="47"/>
      <c r="W31" s="28">
        <v>2</v>
      </c>
      <c r="X31" s="21">
        <v>0.20833333333333334</v>
      </c>
      <c r="Y31" s="112">
        <v>0</v>
      </c>
      <c r="Z31" s="112" t="s">
        <v>194</v>
      </c>
      <c r="AA31" s="112">
        <v>0</v>
      </c>
      <c r="AB31" s="112" t="s">
        <v>194</v>
      </c>
      <c r="AD31" s="12"/>
      <c r="AE31" s="11"/>
      <c r="AF31" s="12"/>
      <c r="AG31" s="8"/>
      <c r="AH31" s="13"/>
      <c r="AI31" s="8"/>
      <c r="AJ31" s="13"/>
      <c r="AK31" s="8"/>
      <c r="AL31" s="8"/>
    </row>
    <row r="32" spans="1:38" ht="15.75" customHeight="1">
      <c r="A32" s="40"/>
      <c r="B32" s="40"/>
      <c r="C32" s="40"/>
      <c r="D32" s="40"/>
      <c r="E32" s="40"/>
      <c r="F32" s="40"/>
      <c r="G32" s="40"/>
      <c r="H32" s="40"/>
      <c r="I32" s="40"/>
      <c r="N32" s="14">
        <v>330</v>
      </c>
      <c r="P32" s="112">
        <v>1</v>
      </c>
      <c r="Q32" s="43">
        <v>0.22916666666666666</v>
      </c>
      <c r="R32" s="112">
        <v>0</v>
      </c>
      <c r="S32" s="112" t="s">
        <v>194</v>
      </c>
      <c r="T32" s="112">
        <v>0</v>
      </c>
      <c r="U32" s="112" t="s">
        <v>194</v>
      </c>
      <c r="V32" s="57"/>
      <c r="W32" s="54">
        <v>2</v>
      </c>
      <c r="X32" s="44">
        <v>0.22916666666666666</v>
      </c>
      <c r="Y32" s="112">
        <v>0</v>
      </c>
      <c r="Z32" s="112" t="s">
        <v>194</v>
      </c>
      <c r="AA32" s="112">
        <v>0</v>
      </c>
      <c r="AB32" s="112" t="s">
        <v>194</v>
      </c>
      <c r="AC32" s="34"/>
      <c r="AD32" s="12"/>
      <c r="AE32" s="11"/>
      <c r="AF32" s="12"/>
      <c r="AG32" s="8"/>
      <c r="AH32" s="13"/>
      <c r="AI32" s="8"/>
      <c r="AJ32" s="13"/>
      <c r="AK32" s="8"/>
      <c r="AL32" s="8"/>
    </row>
    <row r="33" spans="1:38" ht="15.75" customHeight="1">
      <c r="A33" s="40"/>
      <c r="B33" s="178" t="s">
        <v>12</v>
      </c>
      <c r="C33" s="178"/>
      <c r="D33" s="178"/>
      <c r="E33" s="178"/>
      <c r="F33" s="178"/>
      <c r="G33" s="178"/>
      <c r="H33" s="178"/>
      <c r="I33" s="178"/>
      <c r="J33" s="178"/>
      <c r="N33" s="14">
        <v>360</v>
      </c>
      <c r="P33" s="112">
        <v>1</v>
      </c>
      <c r="Q33" s="43">
        <v>0.25</v>
      </c>
      <c r="R33" s="112">
        <v>0</v>
      </c>
      <c r="S33" s="112" t="s">
        <v>194</v>
      </c>
      <c r="T33" s="112">
        <v>0</v>
      </c>
      <c r="U33" s="112" t="s">
        <v>194</v>
      </c>
      <c r="V33" s="57"/>
      <c r="W33" s="54">
        <v>2</v>
      </c>
      <c r="X33" s="44">
        <v>0.25</v>
      </c>
      <c r="Y33" s="112">
        <v>0</v>
      </c>
      <c r="Z33" s="112" t="s">
        <v>194</v>
      </c>
      <c r="AA33" s="112">
        <v>0</v>
      </c>
      <c r="AB33" s="112" t="s">
        <v>194</v>
      </c>
      <c r="AC33" s="34"/>
      <c r="AD33" s="12"/>
      <c r="AE33" s="11"/>
      <c r="AF33" s="12"/>
      <c r="AG33" s="8"/>
      <c r="AH33" s="13"/>
      <c r="AI33" s="8"/>
      <c r="AJ33" s="13"/>
      <c r="AK33" s="8"/>
      <c r="AL33" s="8"/>
    </row>
    <row r="34" spans="1:38" ht="15.75" customHeight="1">
      <c r="A34" s="40"/>
      <c r="B34" s="178"/>
      <c r="C34" s="178"/>
      <c r="D34" s="178"/>
      <c r="E34" s="178"/>
      <c r="F34" s="178"/>
      <c r="G34" s="178"/>
      <c r="H34" s="178"/>
      <c r="I34" s="178"/>
      <c r="J34" s="178"/>
      <c r="N34" s="1">
        <v>390</v>
      </c>
      <c r="O34" s="17"/>
      <c r="P34" s="112">
        <v>1</v>
      </c>
      <c r="Q34" s="43">
        <v>0.27083333333333331</v>
      </c>
      <c r="R34" s="112">
        <v>1</v>
      </c>
      <c r="S34" s="112" t="s">
        <v>195</v>
      </c>
      <c r="T34" s="112">
        <v>1</v>
      </c>
      <c r="U34" s="112" t="s">
        <v>195</v>
      </c>
      <c r="V34" s="57"/>
      <c r="W34" s="54">
        <v>2</v>
      </c>
      <c r="X34" s="44">
        <v>0.27083333333333331</v>
      </c>
      <c r="Y34" s="112">
        <v>0</v>
      </c>
      <c r="Z34" s="112" t="s">
        <v>194</v>
      </c>
      <c r="AA34" s="112">
        <v>0</v>
      </c>
      <c r="AB34" s="112" t="s">
        <v>194</v>
      </c>
      <c r="AC34" s="34"/>
      <c r="AD34" s="12"/>
      <c r="AE34" s="11"/>
      <c r="AF34" s="12"/>
      <c r="AG34" s="8"/>
      <c r="AH34" s="13"/>
      <c r="AI34" s="8"/>
      <c r="AJ34" s="13"/>
      <c r="AK34" s="8"/>
      <c r="AL34" s="8"/>
    </row>
    <row r="35" spans="1:38" ht="15.75" customHeight="1">
      <c r="A35" s="40"/>
      <c r="B35" s="190" t="s">
        <v>65</v>
      </c>
      <c r="C35" s="190"/>
      <c r="D35" s="190"/>
      <c r="E35" s="189">
        <f t="array" ref="E35">ROUND(MAX(IF(G79:G197=0,H79:H197)),2)</f>
        <v>6.43</v>
      </c>
      <c r="F35" s="40"/>
      <c r="G35" s="40"/>
      <c r="H35" s="40"/>
      <c r="I35" s="40"/>
      <c r="N35" s="1">
        <v>420</v>
      </c>
      <c r="O35" s="17"/>
      <c r="P35" s="112">
        <v>1</v>
      </c>
      <c r="Q35" s="43">
        <v>0.29166666666666669</v>
      </c>
      <c r="R35" s="112">
        <v>3</v>
      </c>
      <c r="S35" s="112">
        <v>10</v>
      </c>
      <c r="T35" s="112">
        <v>3</v>
      </c>
      <c r="U35" s="112">
        <v>10</v>
      </c>
      <c r="V35" s="57"/>
      <c r="W35" s="54">
        <v>2</v>
      </c>
      <c r="X35" s="44">
        <v>0.29166666666666669</v>
      </c>
      <c r="Y35" s="112">
        <v>1</v>
      </c>
      <c r="Z35" s="112" t="s">
        <v>195</v>
      </c>
      <c r="AA35" s="112">
        <v>1</v>
      </c>
      <c r="AB35" s="112" t="s">
        <v>195</v>
      </c>
      <c r="AC35" s="34"/>
      <c r="AD35" s="12"/>
      <c r="AE35" s="11"/>
      <c r="AF35" s="12"/>
      <c r="AG35" s="8"/>
      <c r="AH35" s="13"/>
      <c r="AI35" s="8"/>
      <c r="AJ35" s="13"/>
      <c r="AK35" s="8"/>
      <c r="AL35" s="8"/>
    </row>
    <row r="36" spans="1:38" ht="15.75" customHeight="1">
      <c r="A36" s="40"/>
      <c r="B36" s="190"/>
      <c r="C36" s="190"/>
      <c r="D36" s="190"/>
      <c r="E36" s="189"/>
      <c r="F36" s="40"/>
      <c r="G36" s="40"/>
      <c r="H36" s="40"/>
      <c r="I36" s="40"/>
      <c r="N36" s="1">
        <v>450</v>
      </c>
      <c r="P36" s="107">
        <v>1</v>
      </c>
      <c r="Q36" s="27">
        <v>0.3125</v>
      </c>
      <c r="R36" s="112">
        <v>3</v>
      </c>
      <c r="S36" s="112">
        <v>10</v>
      </c>
      <c r="T36" s="112">
        <v>3</v>
      </c>
      <c r="U36" s="112">
        <v>10</v>
      </c>
      <c r="V36" s="47"/>
      <c r="W36" s="28">
        <v>2</v>
      </c>
      <c r="X36" s="21">
        <v>0.3125</v>
      </c>
      <c r="Y36" s="112">
        <v>1</v>
      </c>
      <c r="Z36" s="112" t="s">
        <v>195</v>
      </c>
      <c r="AA36" s="112">
        <v>1</v>
      </c>
      <c r="AB36" s="112" t="s">
        <v>195</v>
      </c>
      <c r="AD36" s="8"/>
      <c r="AE36" s="8"/>
      <c r="AF36" s="8"/>
      <c r="AG36" s="8"/>
      <c r="AH36" s="9"/>
      <c r="AI36" s="8"/>
      <c r="AJ36" s="8"/>
      <c r="AK36" s="8"/>
      <c r="AL36" s="8"/>
    </row>
    <row r="37" spans="1:38" ht="15.75" customHeight="1">
      <c r="B37" s="190" t="s">
        <v>66</v>
      </c>
      <c r="C37" s="190"/>
      <c r="D37" s="190"/>
      <c r="E37" s="189">
        <f t="array" ref="E37">ROUND(MAX(IF(G79:G197=1,H79:H197)),2)</f>
        <v>4.74</v>
      </c>
      <c r="F37" s="40"/>
      <c r="G37" s="40"/>
      <c r="H37" s="40"/>
      <c r="I37" s="40"/>
      <c r="N37" s="1">
        <v>480</v>
      </c>
      <c r="P37" s="107">
        <v>1</v>
      </c>
      <c r="Q37" s="27">
        <v>0.33333333333333331</v>
      </c>
      <c r="R37" s="112">
        <v>3</v>
      </c>
      <c r="S37" s="112">
        <v>10</v>
      </c>
      <c r="T37" s="112">
        <v>3</v>
      </c>
      <c r="U37" s="112">
        <v>10</v>
      </c>
      <c r="V37" s="47"/>
      <c r="W37" s="28">
        <v>2</v>
      </c>
      <c r="X37" s="21">
        <v>0.33333333333333331</v>
      </c>
      <c r="Y37" s="112">
        <v>1</v>
      </c>
      <c r="Z37" s="112" t="s">
        <v>195</v>
      </c>
      <c r="AA37" s="112">
        <v>1</v>
      </c>
      <c r="AB37" s="112" t="s">
        <v>195</v>
      </c>
    </row>
    <row r="38" spans="1:38" ht="15.75" customHeight="1">
      <c r="A38" s="40"/>
      <c r="B38" s="190"/>
      <c r="C38" s="190"/>
      <c r="D38" s="190"/>
      <c r="E38" s="189"/>
      <c r="F38" s="41"/>
      <c r="G38" s="41"/>
      <c r="H38" s="41"/>
      <c r="I38" s="41"/>
      <c r="N38" s="1">
        <v>510</v>
      </c>
      <c r="P38" s="107">
        <v>1</v>
      </c>
      <c r="Q38" s="27">
        <v>0.35416666666666669</v>
      </c>
      <c r="R38" s="112">
        <v>3</v>
      </c>
      <c r="S38" s="112">
        <v>10</v>
      </c>
      <c r="T38" s="112">
        <v>3</v>
      </c>
      <c r="U38" s="112">
        <v>10</v>
      </c>
      <c r="V38" s="47"/>
      <c r="W38" s="28">
        <v>2</v>
      </c>
      <c r="X38" s="21">
        <v>0.35416666666666669</v>
      </c>
      <c r="Y38" s="112">
        <v>1</v>
      </c>
      <c r="Z38" s="112" t="s">
        <v>195</v>
      </c>
      <c r="AA38" s="112">
        <v>1</v>
      </c>
      <c r="AB38" s="112" t="s">
        <v>195</v>
      </c>
    </row>
    <row r="39" spans="1:38" ht="15.75" customHeight="1">
      <c r="A39" s="40"/>
      <c r="B39" s="188" t="s">
        <v>67</v>
      </c>
      <c r="C39" s="188"/>
      <c r="D39" s="188"/>
      <c r="E39" s="189">
        <f>SUM(E35:E38)</f>
        <v>11.17</v>
      </c>
      <c r="F39" s="40"/>
      <c r="G39" s="40"/>
      <c r="H39" s="40"/>
      <c r="I39" s="40"/>
      <c r="N39" s="1">
        <v>540</v>
      </c>
      <c r="P39" s="107">
        <v>1</v>
      </c>
      <c r="Q39" s="27">
        <v>0.375</v>
      </c>
      <c r="R39" s="112">
        <v>3</v>
      </c>
      <c r="S39" s="112">
        <v>10</v>
      </c>
      <c r="T39" s="112">
        <v>3</v>
      </c>
      <c r="U39" s="112">
        <v>10</v>
      </c>
      <c r="V39" s="47"/>
      <c r="W39" s="28">
        <v>2</v>
      </c>
      <c r="X39" s="21">
        <v>0.375</v>
      </c>
      <c r="Y39" s="112">
        <v>1</v>
      </c>
      <c r="Z39" s="112" t="s">
        <v>195</v>
      </c>
      <c r="AA39" s="112">
        <v>1</v>
      </c>
      <c r="AB39" s="112" t="s">
        <v>195</v>
      </c>
    </row>
    <row r="40" spans="1:38" ht="15.75" customHeight="1">
      <c r="A40" s="40"/>
      <c r="B40" s="188"/>
      <c r="C40" s="188"/>
      <c r="D40" s="188"/>
      <c r="E40" s="189"/>
      <c r="F40" s="40"/>
      <c r="G40" s="40"/>
      <c r="H40" s="40"/>
      <c r="I40" s="40"/>
      <c r="L40" s="8"/>
      <c r="N40" s="1">
        <v>570</v>
      </c>
      <c r="P40" s="107">
        <v>1</v>
      </c>
      <c r="Q40" s="27">
        <v>0.39583333333333331</v>
      </c>
      <c r="R40" s="112">
        <v>3</v>
      </c>
      <c r="S40" s="112">
        <v>10</v>
      </c>
      <c r="T40" s="112">
        <v>3</v>
      </c>
      <c r="U40" s="112">
        <v>10</v>
      </c>
      <c r="V40" s="47"/>
      <c r="W40" s="28">
        <v>2</v>
      </c>
      <c r="X40" s="21">
        <v>0.39583333333333331</v>
      </c>
      <c r="Y40" s="112">
        <v>1</v>
      </c>
      <c r="Z40" s="112" t="s">
        <v>195</v>
      </c>
      <c r="AA40" s="112">
        <v>1</v>
      </c>
      <c r="AB40" s="112" t="s">
        <v>195</v>
      </c>
    </row>
    <row r="41" spans="1:38" ht="15.75" customHeight="1">
      <c r="A41" s="40"/>
      <c r="B41" s="188"/>
      <c r="C41" s="188"/>
      <c r="D41" s="188"/>
      <c r="E41" s="191"/>
      <c r="F41" s="42"/>
      <c r="G41" s="42"/>
      <c r="H41" s="42"/>
      <c r="I41" s="42"/>
      <c r="N41" s="1">
        <v>600</v>
      </c>
      <c r="P41" s="107">
        <v>1</v>
      </c>
      <c r="Q41" s="27">
        <v>0.41666666666666669</v>
      </c>
      <c r="R41" s="112">
        <v>2</v>
      </c>
      <c r="S41" s="112" t="s">
        <v>198</v>
      </c>
      <c r="T41" s="112">
        <v>2</v>
      </c>
      <c r="U41" s="112" t="s">
        <v>198</v>
      </c>
      <c r="V41" s="47"/>
      <c r="W41" s="28">
        <v>2</v>
      </c>
      <c r="X41" s="21">
        <v>0.41666666666666669</v>
      </c>
      <c r="Y41" s="112">
        <v>2</v>
      </c>
      <c r="Z41" s="112" t="s">
        <v>206</v>
      </c>
      <c r="AA41" s="112">
        <v>2</v>
      </c>
      <c r="AB41" s="112" t="s">
        <v>206</v>
      </c>
    </row>
    <row r="42" spans="1:38" ht="15.75" customHeight="1">
      <c r="A42" s="40"/>
      <c r="B42" s="188"/>
      <c r="C42" s="188"/>
      <c r="D42" s="188"/>
      <c r="E42" s="191"/>
      <c r="F42" s="40"/>
      <c r="G42" s="40"/>
      <c r="H42" s="40"/>
      <c r="I42" s="40"/>
      <c r="N42" s="1">
        <v>630</v>
      </c>
      <c r="P42" s="107">
        <v>1</v>
      </c>
      <c r="Q42" s="27">
        <v>0.4375</v>
      </c>
      <c r="R42" s="112">
        <v>1</v>
      </c>
      <c r="S42" s="112" t="s">
        <v>198</v>
      </c>
      <c r="T42" s="112">
        <v>1</v>
      </c>
      <c r="U42" s="112" t="s">
        <v>198</v>
      </c>
      <c r="V42" s="47"/>
      <c r="W42" s="28">
        <v>2</v>
      </c>
      <c r="X42" s="21">
        <v>0.4375</v>
      </c>
      <c r="Y42" s="112">
        <v>1</v>
      </c>
      <c r="Z42" s="112" t="s">
        <v>206</v>
      </c>
      <c r="AA42" s="112">
        <v>1</v>
      </c>
      <c r="AB42" s="112" t="s">
        <v>206</v>
      </c>
    </row>
    <row r="43" spans="1:38" ht="15.75" customHeight="1">
      <c r="A43" s="40"/>
      <c r="B43" s="40"/>
      <c r="C43" s="40"/>
      <c r="D43" s="40"/>
      <c r="E43" s="40"/>
      <c r="F43" s="40"/>
      <c r="G43" s="40"/>
      <c r="H43" s="40"/>
      <c r="I43" s="40"/>
      <c r="N43" s="1">
        <v>660</v>
      </c>
      <c r="P43" s="107">
        <v>1</v>
      </c>
      <c r="Q43" s="27">
        <v>0.45833333333333298</v>
      </c>
      <c r="R43" s="112">
        <v>2</v>
      </c>
      <c r="S43" s="112" t="s">
        <v>198</v>
      </c>
      <c r="T43" s="112">
        <v>2</v>
      </c>
      <c r="U43" s="112" t="s">
        <v>198</v>
      </c>
      <c r="V43" s="47"/>
      <c r="W43" s="28">
        <v>2</v>
      </c>
      <c r="X43" s="21">
        <v>0.45833333333333298</v>
      </c>
      <c r="Y43" s="112">
        <v>2</v>
      </c>
      <c r="Z43" s="112" t="s">
        <v>206</v>
      </c>
      <c r="AA43" s="112">
        <v>2</v>
      </c>
      <c r="AB43" s="112" t="s">
        <v>206</v>
      </c>
    </row>
    <row r="44" spans="1:38" ht="15.75" customHeight="1">
      <c r="A44" s="40"/>
      <c r="B44" s="40"/>
      <c r="C44" s="40"/>
      <c r="D44" s="40"/>
      <c r="E44" s="40"/>
      <c r="F44" s="40"/>
      <c r="G44" s="40"/>
      <c r="H44" s="40"/>
      <c r="I44" s="40"/>
      <c r="N44" s="1">
        <v>690</v>
      </c>
      <c r="P44" s="107">
        <v>1</v>
      </c>
      <c r="Q44" s="27">
        <v>0.47916666666666702</v>
      </c>
      <c r="R44" s="112">
        <v>1</v>
      </c>
      <c r="S44" s="112" t="s">
        <v>198</v>
      </c>
      <c r="T44" s="112">
        <v>1</v>
      </c>
      <c r="U44" s="112" t="s">
        <v>198</v>
      </c>
      <c r="V44" s="47"/>
      <c r="W44" s="28">
        <v>2</v>
      </c>
      <c r="X44" s="21">
        <v>0.47916666666666702</v>
      </c>
      <c r="Y44" s="112">
        <v>2</v>
      </c>
      <c r="Z44" s="112" t="s">
        <v>206</v>
      </c>
      <c r="AA44" s="112">
        <v>2</v>
      </c>
      <c r="AB44" s="112" t="s">
        <v>206</v>
      </c>
    </row>
    <row r="45" spans="1:38" ht="15.75" customHeight="1">
      <c r="A45" s="40"/>
      <c r="B45" s="40"/>
      <c r="C45" s="40"/>
      <c r="D45" s="40"/>
      <c r="E45" s="40"/>
      <c r="F45" s="40"/>
      <c r="G45" s="40"/>
      <c r="H45" s="40"/>
      <c r="I45" s="40"/>
      <c r="N45" s="1">
        <v>720</v>
      </c>
      <c r="P45" s="107">
        <v>1</v>
      </c>
      <c r="Q45" s="27">
        <v>0.5</v>
      </c>
      <c r="R45" s="112">
        <v>2</v>
      </c>
      <c r="S45" s="112" t="s">
        <v>198</v>
      </c>
      <c r="T45" s="112">
        <v>2</v>
      </c>
      <c r="U45" s="112" t="s">
        <v>198</v>
      </c>
      <c r="V45" s="47"/>
      <c r="W45" s="28">
        <v>2</v>
      </c>
      <c r="X45" s="21">
        <v>0.5</v>
      </c>
      <c r="Y45" s="112">
        <v>2</v>
      </c>
      <c r="Z45" s="112" t="s">
        <v>206</v>
      </c>
      <c r="AA45" s="112">
        <v>2</v>
      </c>
      <c r="AB45" s="112" t="s">
        <v>206</v>
      </c>
    </row>
    <row r="46" spans="1:38" ht="15.75" customHeight="1">
      <c r="A46" s="40"/>
      <c r="B46" s="40"/>
      <c r="C46" s="40"/>
      <c r="D46" s="40"/>
      <c r="E46" s="40"/>
      <c r="F46" s="40"/>
      <c r="G46" s="40"/>
      <c r="H46" s="40"/>
      <c r="I46" s="40"/>
      <c r="N46" s="1">
        <v>750</v>
      </c>
      <c r="P46" s="107">
        <v>1</v>
      </c>
      <c r="Q46" s="27">
        <v>0.52083333333333337</v>
      </c>
      <c r="R46" s="112">
        <v>1</v>
      </c>
      <c r="S46" s="112" t="s">
        <v>198</v>
      </c>
      <c r="T46" s="112">
        <v>1</v>
      </c>
      <c r="U46" s="112" t="s">
        <v>198</v>
      </c>
      <c r="V46" s="47"/>
      <c r="W46" s="28">
        <v>2</v>
      </c>
      <c r="X46" s="21">
        <v>0.52083333333333337</v>
      </c>
      <c r="Y46" s="112">
        <v>2</v>
      </c>
      <c r="Z46" s="112" t="s">
        <v>206</v>
      </c>
      <c r="AA46" s="112">
        <v>2</v>
      </c>
      <c r="AB46" s="112" t="s">
        <v>206</v>
      </c>
    </row>
    <row r="47" spans="1:38" ht="15.75" customHeight="1">
      <c r="A47" s="40"/>
      <c r="B47" s="40"/>
      <c r="C47" s="40"/>
      <c r="D47" s="40"/>
      <c r="E47" s="40"/>
      <c r="F47" s="40"/>
      <c r="G47" s="40"/>
      <c r="H47" s="40"/>
      <c r="I47" s="40"/>
      <c r="N47" s="1">
        <v>780</v>
      </c>
      <c r="P47" s="107">
        <v>1</v>
      </c>
      <c r="Q47" s="27">
        <v>0.54166666666666663</v>
      </c>
      <c r="R47" s="112">
        <v>2</v>
      </c>
      <c r="S47" s="112" t="s">
        <v>198</v>
      </c>
      <c r="T47" s="112">
        <v>2</v>
      </c>
      <c r="U47" s="112" t="s">
        <v>198</v>
      </c>
      <c r="V47" s="47"/>
      <c r="W47" s="28">
        <v>2</v>
      </c>
      <c r="X47" s="21">
        <v>0.54166666666666663</v>
      </c>
      <c r="Y47" s="112">
        <v>1</v>
      </c>
      <c r="Z47" s="112" t="s">
        <v>206</v>
      </c>
      <c r="AA47" s="112">
        <v>1</v>
      </c>
      <c r="AB47" s="112" t="s">
        <v>206</v>
      </c>
    </row>
    <row r="48" spans="1:38" ht="15.75" customHeight="1">
      <c r="A48" s="40"/>
      <c r="B48" s="40"/>
      <c r="C48" s="40"/>
      <c r="D48" s="40"/>
      <c r="E48" s="40"/>
      <c r="F48" s="40"/>
      <c r="G48" s="40"/>
      <c r="H48" s="40"/>
      <c r="I48" s="40"/>
      <c r="N48" s="1">
        <v>810</v>
      </c>
      <c r="P48" s="107">
        <v>1</v>
      </c>
      <c r="Q48" s="27">
        <v>0.5625</v>
      </c>
      <c r="R48" s="112">
        <v>1</v>
      </c>
      <c r="S48" s="112" t="s">
        <v>198</v>
      </c>
      <c r="T48" s="112">
        <v>1</v>
      </c>
      <c r="U48" s="112" t="s">
        <v>198</v>
      </c>
      <c r="V48" s="47"/>
      <c r="W48" s="28">
        <v>2</v>
      </c>
      <c r="X48" s="21">
        <v>0.5625</v>
      </c>
      <c r="Y48" s="112">
        <v>2</v>
      </c>
      <c r="Z48" s="112" t="s">
        <v>206</v>
      </c>
      <c r="AA48" s="112">
        <v>2</v>
      </c>
      <c r="AB48" s="112" t="s">
        <v>206</v>
      </c>
    </row>
    <row r="49" spans="1:34" ht="15.75" customHeight="1">
      <c r="A49" s="40"/>
      <c r="B49" s="40"/>
      <c r="C49" s="40"/>
      <c r="D49" s="40"/>
      <c r="E49" s="40"/>
      <c r="F49" s="40"/>
      <c r="G49" s="40"/>
      <c r="H49" s="40"/>
      <c r="I49" s="40"/>
      <c r="N49" s="1">
        <v>840</v>
      </c>
      <c r="P49" s="107">
        <v>1</v>
      </c>
      <c r="Q49" s="27">
        <v>0.58333333333333337</v>
      </c>
      <c r="R49" s="112">
        <v>2</v>
      </c>
      <c r="S49" s="112" t="s">
        <v>198</v>
      </c>
      <c r="T49" s="112">
        <v>2</v>
      </c>
      <c r="U49" s="112" t="s">
        <v>198</v>
      </c>
      <c r="V49" s="47"/>
      <c r="W49" s="28">
        <v>2</v>
      </c>
      <c r="X49" s="21">
        <v>0.58333333333333337</v>
      </c>
      <c r="Y49" s="112">
        <v>2</v>
      </c>
      <c r="Z49" s="112" t="s">
        <v>206</v>
      </c>
      <c r="AA49" s="112">
        <v>2</v>
      </c>
      <c r="AB49" s="112" t="s">
        <v>206</v>
      </c>
      <c r="AH49" s="1"/>
    </row>
    <row r="50" spans="1:34" ht="15.75" customHeight="1">
      <c r="A50" s="40"/>
      <c r="B50" s="40"/>
      <c r="C50" s="40"/>
      <c r="D50" s="40"/>
      <c r="E50" s="40"/>
      <c r="F50" s="40"/>
      <c r="G50" s="40"/>
      <c r="H50" s="40"/>
      <c r="I50" s="40"/>
      <c r="N50" s="1">
        <v>870</v>
      </c>
      <c r="P50" s="107">
        <v>1</v>
      </c>
      <c r="Q50" s="27">
        <v>0.60416666666666663</v>
      </c>
      <c r="R50" s="112">
        <v>1</v>
      </c>
      <c r="S50" s="112" t="s">
        <v>198</v>
      </c>
      <c r="T50" s="112">
        <v>1</v>
      </c>
      <c r="U50" s="112" t="s">
        <v>198</v>
      </c>
      <c r="V50" s="47"/>
      <c r="W50" s="28">
        <v>2</v>
      </c>
      <c r="X50" s="21">
        <v>0.60416666666666663</v>
      </c>
      <c r="Y50" s="112">
        <v>2</v>
      </c>
      <c r="Z50" s="112" t="s">
        <v>206</v>
      </c>
      <c r="AA50" s="112">
        <v>2</v>
      </c>
      <c r="AB50" s="112" t="s">
        <v>206</v>
      </c>
      <c r="AH50" s="1"/>
    </row>
    <row r="51" spans="1:34" ht="15.75" customHeight="1">
      <c r="A51" s="40"/>
      <c r="B51" s="40"/>
      <c r="C51" s="40"/>
      <c r="D51" s="40"/>
      <c r="E51" s="40"/>
      <c r="F51" s="40"/>
      <c r="G51" s="40"/>
      <c r="H51" s="40"/>
      <c r="I51" s="40"/>
      <c r="N51" s="1">
        <v>900</v>
      </c>
      <c r="P51" s="107">
        <v>1</v>
      </c>
      <c r="Q51" s="27">
        <v>0.625</v>
      </c>
      <c r="R51" s="112">
        <v>2</v>
      </c>
      <c r="S51" s="112" t="s">
        <v>198</v>
      </c>
      <c r="T51" s="112">
        <v>2</v>
      </c>
      <c r="U51" s="112" t="s">
        <v>198</v>
      </c>
      <c r="V51" s="47"/>
      <c r="W51" s="28">
        <v>2</v>
      </c>
      <c r="X51" s="21">
        <v>0.625</v>
      </c>
      <c r="Y51" s="112">
        <v>2</v>
      </c>
      <c r="Z51" s="112" t="s">
        <v>206</v>
      </c>
      <c r="AA51" s="112">
        <v>2</v>
      </c>
      <c r="AB51" s="112" t="s">
        <v>206</v>
      </c>
      <c r="AH51" s="1"/>
    </row>
    <row r="52" spans="1:34" ht="15.75" customHeight="1">
      <c r="A52" s="40"/>
      <c r="B52" s="40"/>
      <c r="C52" s="40"/>
      <c r="D52" s="40"/>
      <c r="E52" s="40"/>
      <c r="F52" s="40"/>
      <c r="G52" s="40"/>
      <c r="H52" s="40"/>
      <c r="I52" s="40"/>
      <c r="N52" s="1">
        <v>930</v>
      </c>
      <c r="P52" s="107">
        <v>1</v>
      </c>
      <c r="Q52" s="27">
        <v>0.64583333333333337</v>
      </c>
      <c r="R52" s="112">
        <v>1</v>
      </c>
      <c r="S52" s="112" t="s">
        <v>198</v>
      </c>
      <c r="T52" s="112">
        <v>1</v>
      </c>
      <c r="U52" s="112" t="s">
        <v>198</v>
      </c>
      <c r="V52" s="47"/>
      <c r="W52" s="28">
        <v>2</v>
      </c>
      <c r="X52" s="21">
        <v>0.64583333333333337</v>
      </c>
      <c r="Y52" s="112">
        <v>1</v>
      </c>
      <c r="Z52" s="112" t="s">
        <v>206</v>
      </c>
      <c r="AA52" s="112">
        <v>1</v>
      </c>
      <c r="AB52" s="112" t="s">
        <v>206</v>
      </c>
      <c r="AH52" s="1"/>
    </row>
    <row r="53" spans="1:34" ht="15.75" customHeight="1">
      <c r="A53" s="40"/>
      <c r="B53" s="40"/>
      <c r="C53" s="40"/>
      <c r="D53" s="40"/>
      <c r="E53" s="40"/>
      <c r="F53" s="40"/>
      <c r="G53" s="40"/>
      <c r="H53" s="40"/>
      <c r="I53" s="40"/>
      <c r="N53" s="1">
        <v>960</v>
      </c>
      <c r="P53" s="107">
        <v>1</v>
      </c>
      <c r="Q53" s="27">
        <v>0.66666666666666663</v>
      </c>
      <c r="R53" s="112">
        <v>2</v>
      </c>
      <c r="S53" s="112" t="s">
        <v>203</v>
      </c>
      <c r="T53" s="112">
        <v>2</v>
      </c>
      <c r="U53" s="112" t="s">
        <v>203</v>
      </c>
      <c r="V53" s="47"/>
      <c r="W53" s="28">
        <v>2</v>
      </c>
      <c r="X53" s="21">
        <v>0.66666666666666663</v>
      </c>
      <c r="Y53" s="112">
        <v>2</v>
      </c>
      <c r="Z53" s="112" t="s">
        <v>206</v>
      </c>
      <c r="AA53" s="112">
        <v>2</v>
      </c>
      <c r="AB53" s="112" t="s">
        <v>206</v>
      </c>
      <c r="AH53" s="1"/>
    </row>
    <row r="54" spans="1:34" ht="15.75" customHeight="1">
      <c r="A54" s="40"/>
      <c r="B54" s="40"/>
      <c r="C54" s="40"/>
      <c r="D54" s="40"/>
      <c r="E54" s="40"/>
      <c r="F54" s="40"/>
      <c r="G54" s="40"/>
      <c r="H54" s="40"/>
      <c r="I54" s="40"/>
      <c r="N54" s="1">
        <v>990</v>
      </c>
      <c r="P54" s="107">
        <v>1</v>
      </c>
      <c r="Q54" s="27">
        <v>0.6875</v>
      </c>
      <c r="R54" s="112">
        <v>2</v>
      </c>
      <c r="S54" s="112" t="s">
        <v>203</v>
      </c>
      <c r="T54" s="112">
        <v>2</v>
      </c>
      <c r="U54" s="112" t="s">
        <v>203</v>
      </c>
      <c r="V54" s="47"/>
      <c r="W54" s="28">
        <v>2</v>
      </c>
      <c r="X54" s="21">
        <v>0.6875</v>
      </c>
      <c r="Y54" s="112">
        <v>2</v>
      </c>
      <c r="Z54" s="112" t="s">
        <v>206</v>
      </c>
      <c r="AA54" s="112">
        <v>2</v>
      </c>
      <c r="AB54" s="112" t="s">
        <v>206</v>
      </c>
      <c r="AH54" s="1"/>
    </row>
    <row r="55" spans="1:34" ht="15.75" customHeight="1">
      <c r="A55" s="40"/>
      <c r="B55" s="40"/>
      <c r="C55" s="40"/>
      <c r="D55" s="40"/>
      <c r="E55" s="40"/>
      <c r="F55" s="40"/>
      <c r="G55" s="40"/>
      <c r="H55" s="40"/>
      <c r="I55" s="40"/>
      <c r="N55" s="1">
        <v>1020</v>
      </c>
      <c r="P55" s="107">
        <v>1</v>
      </c>
      <c r="Q55" s="27">
        <v>0.70833333333333337</v>
      </c>
      <c r="R55" s="112">
        <v>3</v>
      </c>
      <c r="S55" s="112" t="s">
        <v>203</v>
      </c>
      <c r="T55" s="112">
        <v>3</v>
      </c>
      <c r="U55" s="112" t="s">
        <v>203</v>
      </c>
      <c r="V55" s="47"/>
      <c r="W55" s="28">
        <v>2</v>
      </c>
      <c r="X55" s="21">
        <v>0.70833333333333337</v>
      </c>
      <c r="Y55" s="112">
        <v>2</v>
      </c>
      <c r="Z55" s="112" t="s">
        <v>206</v>
      </c>
      <c r="AA55" s="112">
        <v>2</v>
      </c>
      <c r="AB55" s="112" t="s">
        <v>206</v>
      </c>
      <c r="AH55" s="1"/>
    </row>
    <row r="56" spans="1:34" ht="15.75" customHeight="1">
      <c r="A56" s="40"/>
      <c r="B56" s="40"/>
      <c r="C56" s="40"/>
      <c r="D56" s="40"/>
      <c r="E56" s="40"/>
      <c r="F56" s="40"/>
      <c r="G56" s="40"/>
      <c r="H56" s="40"/>
      <c r="I56" s="40"/>
      <c r="N56" s="1">
        <v>1050</v>
      </c>
      <c r="P56" s="107">
        <v>1</v>
      </c>
      <c r="Q56" s="27">
        <v>0.72916666666666663</v>
      </c>
      <c r="R56" s="112">
        <v>2</v>
      </c>
      <c r="S56" s="112" t="s">
        <v>203</v>
      </c>
      <c r="T56" s="112">
        <v>2</v>
      </c>
      <c r="U56" s="112" t="s">
        <v>203</v>
      </c>
      <c r="V56" s="47"/>
      <c r="W56" s="28">
        <v>2</v>
      </c>
      <c r="X56" s="21">
        <v>0.72916666666666663</v>
      </c>
      <c r="Y56" s="112">
        <v>2</v>
      </c>
      <c r="Z56" s="112" t="s">
        <v>206</v>
      </c>
      <c r="AA56" s="112">
        <v>2</v>
      </c>
      <c r="AB56" s="112" t="s">
        <v>206</v>
      </c>
      <c r="AH56" s="1"/>
    </row>
    <row r="57" spans="1:34" ht="15.75" customHeight="1">
      <c r="A57" s="40"/>
      <c r="B57" s="40"/>
      <c r="C57" s="40"/>
      <c r="D57" s="40"/>
      <c r="E57" s="40"/>
      <c r="F57" s="40"/>
      <c r="G57" s="40"/>
      <c r="H57" s="40"/>
      <c r="I57" s="40"/>
      <c r="N57" s="1">
        <v>1080</v>
      </c>
      <c r="P57" s="107">
        <v>1</v>
      </c>
      <c r="Q57" s="27">
        <v>0.75</v>
      </c>
      <c r="R57" s="112">
        <v>3</v>
      </c>
      <c r="S57" s="112" t="s">
        <v>203</v>
      </c>
      <c r="T57" s="112">
        <v>3</v>
      </c>
      <c r="U57" s="112" t="s">
        <v>203</v>
      </c>
      <c r="V57" s="47"/>
      <c r="W57" s="28">
        <v>2</v>
      </c>
      <c r="X57" s="21">
        <v>0.75</v>
      </c>
      <c r="Y57" s="112">
        <v>1</v>
      </c>
      <c r="Z57" s="112" t="s">
        <v>206</v>
      </c>
      <c r="AA57" s="112">
        <v>1</v>
      </c>
      <c r="AB57" s="112" t="s">
        <v>206</v>
      </c>
      <c r="AH57" s="1"/>
    </row>
    <row r="58" spans="1:34" ht="15.75" customHeight="1">
      <c r="A58" s="40"/>
      <c r="B58" s="40"/>
      <c r="C58" s="40"/>
      <c r="D58" s="40"/>
      <c r="E58" s="40"/>
      <c r="F58" s="40"/>
      <c r="G58" s="40"/>
      <c r="H58" s="40"/>
      <c r="I58" s="40"/>
      <c r="N58" s="1">
        <v>1110</v>
      </c>
      <c r="P58" s="107">
        <v>1</v>
      </c>
      <c r="Q58" s="27">
        <v>0.77083333333333337</v>
      </c>
      <c r="R58" s="112">
        <v>2</v>
      </c>
      <c r="S58" s="112" t="s">
        <v>203</v>
      </c>
      <c r="T58" s="112">
        <v>2</v>
      </c>
      <c r="U58" s="112" t="s">
        <v>203</v>
      </c>
      <c r="V58" s="47"/>
      <c r="W58" s="28">
        <v>2</v>
      </c>
      <c r="X58" s="21">
        <v>0.77083333333333337</v>
      </c>
      <c r="Y58" s="112">
        <v>2</v>
      </c>
      <c r="Z58" s="112" t="s">
        <v>206</v>
      </c>
      <c r="AA58" s="112">
        <v>2</v>
      </c>
      <c r="AB58" s="112" t="s">
        <v>206</v>
      </c>
      <c r="AH58" s="1"/>
    </row>
    <row r="59" spans="1:34" ht="15.75" customHeight="1">
      <c r="A59" s="40"/>
      <c r="B59" s="40"/>
      <c r="C59" s="40"/>
      <c r="D59" s="40"/>
      <c r="E59" s="40"/>
      <c r="F59" s="40"/>
      <c r="G59" s="40"/>
      <c r="H59" s="40"/>
      <c r="I59" s="40"/>
      <c r="N59" s="1">
        <v>1140</v>
      </c>
      <c r="P59" s="107">
        <v>1</v>
      </c>
      <c r="Q59" s="27">
        <v>0.79166666666666663</v>
      </c>
      <c r="R59" s="112">
        <v>1</v>
      </c>
      <c r="S59" s="112" t="s">
        <v>198</v>
      </c>
      <c r="T59" s="112">
        <v>1</v>
      </c>
      <c r="U59" s="112" t="s">
        <v>198</v>
      </c>
      <c r="V59" s="47"/>
      <c r="W59" s="28">
        <v>2</v>
      </c>
      <c r="X59" s="21">
        <v>0.79166666666666663</v>
      </c>
      <c r="Y59" s="112">
        <v>2</v>
      </c>
      <c r="Z59" s="112" t="s">
        <v>206</v>
      </c>
      <c r="AA59" s="112">
        <v>2</v>
      </c>
      <c r="AB59" s="112" t="s">
        <v>206</v>
      </c>
      <c r="AH59" s="1"/>
    </row>
    <row r="60" spans="1:34" ht="15.75" customHeight="1">
      <c r="A60" s="40"/>
      <c r="B60" s="40"/>
      <c r="C60" s="40"/>
      <c r="D60" s="40"/>
      <c r="E60" s="41"/>
      <c r="F60" s="41"/>
      <c r="G60" s="41"/>
      <c r="H60" s="41"/>
      <c r="I60" s="41"/>
      <c r="N60" s="1">
        <v>1170</v>
      </c>
      <c r="P60" s="107">
        <v>1</v>
      </c>
      <c r="Q60" s="27">
        <v>0.8125</v>
      </c>
      <c r="R60" s="112">
        <v>2</v>
      </c>
      <c r="S60" s="112" t="s">
        <v>198</v>
      </c>
      <c r="T60" s="112">
        <v>2</v>
      </c>
      <c r="U60" s="112" t="s">
        <v>198</v>
      </c>
      <c r="V60" s="47"/>
      <c r="W60" s="28">
        <v>2</v>
      </c>
      <c r="X60" s="21">
        <v>0.8125</v>
      </c>
      <c r="Y60" s="112">
        <v>2</v>
      </c>
      <c r="Z60" s="112" t="s">
        <v>206</v>
      </c>
      <c r="AA60" s="112">
        <v>2</v>
      </c>
      <c r="AB60" s="112" t="s">
        <v>206</v>
      </c>
      <c r="AH60" s="1"/>
    </row>
    <row r="61" spans="1:34" ht="15.75" customHeight="1">
      <c r="A61" s="40"/>
      <c r="B61" s="40"/>
      <c r="C61" s="40"/>
      <c r="D61" s="40"/>
      <c r="E61" s="40"/>
      <c r="F61" s="40"/>
      <c r="G61" s="40"/>
      <c r="H61" s="40"/>
      <c r="I61" s="40"/>
      <c r="N61" s="1">
        <v>1200</v>
      </c>
      <c r="P61" s="107">
        <v>1</v>
      </c>
      <c r="Q61" s="27">
        <v>0.83333333333333337</v>
      </c>
      <c r="R61" s="112">
        <v>1</v>
      </c>
      <c r="S61" s="112" t="s">
        <v>195</v>
      </c>
      <c r="T61" s="112">
        <v>1</v>
      </c>
      <c r="U61" s="112" t="s">
        <v>195</v>
      </c>
      <c r="V61" s="47"/>
      <c r="W61" s="28">
        <v>2</v>
      </c>
      <c r="X61" s="21">
        <v>0.83333333333333337</v>
      </c>
      <c r="Y61" s="112">
        <v>1</v>
      </c>
      <c r="Z61" s="112" t="s">
        <v>195</v>
      </c>
      <c r="AA61" s="112">
        <v>1</v>
      </c>
      <c r="AB61" s="112" t="s">
        <v>195</v>
      </c>
      <c r="AH61" s="1"/>
    </row>
    <row r="62" spans="1:34" ht="15.75" customHeight="1">
      <c r="A62" s="40"/>
      <c r="B62" s="40"/>
      <c r="C62" s="40"/>
      <c r="D62" s="42"/>
      <c r="E62" s="42"/>
      <c r="F62" s="42"/>
      <c r="G62" s="42"/>
      <c r="H62" s="42"/>
      <c r="I62" s="42"/>
      <c r="N62" s="1">
        <v>1230</v>
      </c>
      <c r="P62" s="107">
        <v>1</v>
      </c>
      <c r="Q62" s="27">
        <v>0.85416666666666663</v>
      </c>
      <c r="R62" s="112">
        <v>1</v>
      </c>
      <c r="S62" s="112" t="s">
        <v>195</v>
      </c>
      <c r="T62" s="112">
        <v>1</v>
      </c>
      <c r="U62" s="112" t="s">
        <v>195</v>
      </c>
      <c r="V62" s="47"/>
      <c r="W62" s="28">
        <v>2</v>
      </c>
      <c r="X62" s="21">
        <v>0.85416666666666663</v>
      </c>
      <c r="Y62" s="112">
        <v>1</v>
      </c>
      <c r="Z62" s="112" t="s">
        <v>195</v>
      </c>
      <c r="AA62" s="112">
        <v>1</v>
      </c>
      <c r="AB62" s="112" t="s">
        <v>195</v>
      </c>
      <c r="AH62" s="1"/>
    </row>
    <row r="63" spans="1:34" ht="15.75" customHeight="1">
      <c r="A63" s="40"/>
      <c r="B63" s="40"/>
      <c r="C63" s="40"/>
      <c r="D63" s="41"/>
      <c r="E63" s="41"/>
      <c r="F63" s="41"/>
      <c r="G63" s="41"/>
      <c r="H63" s="41"/>
      <c r="I63" s="41"/>
      <c r="N63" s="1">
        <v>1260</v>
      </c>
      <c r="P63" s="107">
        <v>1</v>
      </c>
      <c r="Q63" s="27">
        <v>0.875</v>
      </c>
      <c r="R63" s="112">
        <v>1</v>
      </c>
      <c r="S63" s="112" t="s">
        <v>195</v>
      </c>
      <c r="T63" s="112">
        <v>1</v>
      </c>
      <c r="U63" s="112" t="s">
        <v>195</v>
      </c>
      <c r="V63" s="47"/>
      <c r="W63" s="28">
        <v>2</v>
      </c>
      <c r="X63" s="21">
        <v>0.875</v>
      </c>
      <c r="Y63" s="112">
        <v>1</v>
      </c>
      <c r="Z63" s="112" t="s">
        <v>195</v>
      </c>
      <c r="AA63" s="112">
        <v>1</v>
      </c>
      <c r="AB63" s="112" t="s">
        <v>195</v>
      </c>
      <c r="AH63" s="1"/>
    </row>
    <row r="64" spans="1:34" ht="15.75" customHeight="1">
      <c r="A64" s="40"/>
      <c r="B64" s="40"/>
      <c r="C64" s="40"/>
      <c r="D64" s="41"/>
      <c r="E64" s="41"/>
      <c r="F64" s="41"/>
      <c r="G64" s="41"/>
      <c r="H64" s="41"/>
      <c r="I64" s="41"/>
      <c r="N64" s="1">
        <v>1290</v>
      </c>
      <c r="P64" s="107">
        <v>1</v>
      </c>
      <c r="Q64" s="27">
        <v>0.89583333333333304</v>
      </c>
      <c r="R64" s="112">
        <v>1</v>
      </c>
      <c r="S64" s="112" t="s">
        <v>195</v>
      </c>
      <c r="T64" s="112">
        <v>1</v>
      </c>
      <c r="U64" s="112" t="s">
        <v>195</v>
      </c>
      <c r="V64" s="47"/>
      <c r="W64" s="28">
        <v>2</v>
      </c>
      <c r="X64" s="21">
        <v>0.89583333333333304</v>
      </c>
      <c r="Y64" s="112">
        <v>1</v>
      </c>
      <c r="Z64" s="112" t="s">
        <v>195</v>
      </c>
      <c r="AA64" s="112">
        <v>1</v>
      </c>
      <c r="AB64" s="112" t="s">
        <v>195</v>
      </c>
      <c r="AH64" s="1"/>
    </row>
    <row r="65" spans="1:34" ht="15.75" customHeight="1">
      <c r="A65" s="40"/>
      <c r="B65" s="40"/>
      <c r="C65" s="40"/>
      <c r="D65" s="40"/>
      <c r="E65" s="40"/>
      <c r="F65" s="40"/>
      <c r="G65" s="40"/>
      <c r="H65" s="40"/>
      <c r="I65" s="40"/>
      <c r="N65" s="1">
        <v>1320</v>
      </c>
      <c r="P65" s="107">
        <v>1</v>
      </c>
      <c r="Q65" s="27">
        <v>0.91666666666666663</v>
      </c>
      <c r="R65" s="112">
        <v>1</v>
      </c>
      <c r="S65" s="112" t="s">
        <v>195</v>
      </c>
      <c r="T65" s="112">
        <v>1</v>
      </c>
      <c r="U65" s="112" t="s">
        <v>195</v>
      </c>
      <c r="V65" s="47"/>
      <c r="W65" s="28">
        <v>2</v>
      </c>
      <c r="X65" s="21">
        <v>0.91666666666666663</v>
      </c>
      <c r="Y65" s="112">
        <v>1</v>
      </c>
      <c r="Z65" s="112" t="s">
        <v>195</v>
      </c>
      <c r="AA65" s="112">
        <v>1</v>
      </c>
      <c r="AB65" s="112" t="s">
        <v>195</v>
      </c>
      <c r="AH65" s="1"/>
    </row>
    <row r="66" spans="1:34" ht="15.75" customHeight="1">
      <c r="A66" s="40"/>
      <c r="B66" s="40"/>
      <c r="C66" s="40"/>
      <c r="D66" s="40"/>
      <c r="E66" s="40"/>
      <c r="F66" s="40"/>
      <c r="G66" s="40"/>
      <c r="H66" s="40"/>
      <c r="I66" s="40"/>
      <c r="N66" s="1">
        <v>1350</v>
      </c>
      <c r="P66" s="107">
        <v>1</v>
      </c>
      <c r="Q66" s="27">
        <v>0.9375</v>
      </c>
      <c r="R66" s="112">
        <v>1</v>
      </c>
      <c r="S66" s="112" t="s">
        <v>195</v>
      </c>
      <c r="T66" s="112">
        <v>1</v>
      </c>
      <c r="U66" s="112" t="s">
        <v>195</v>
      </c>
      <c r="V66" s="47"/>
      <c r="W66" s="28">
        <v>2</v>
      </c>
      <c r="X66" s="21">
        <v>0.9375</v>
      </c>
      <c r="Y66" s="112">
        <v>1</v>
      </c>
      <c r="Z66" s="112" t="s">
        <v>195</v>
      </c>
      <c r="AA66" s="112">
        <v>1</v>
      </c>
      <c r="AB66" s="112" t="s">
        <v>195</v>
      </c>
      <c r="AH66" s="1"/>
    </row>
    <row r="67" spans="1:34" ht="15.75" customHeight="1">
      <c r="A67" s="40"/>
      <c r="B67" s="40"/>
      <c r="C67" s="40"/>
      <c r="D67" s="40"/>
      <c r="E67" s="40"/>
      <c r="F67" s="40"/>
      <c r="G67" s="40"/>
      <c r="H67" s="40"/>
      <c r="I67" s="40"/>
      <c r="N67" s="1">
        <v>1380</v>
      </c>
      <c r="P67" s="107">
        <v>1</v>
      </c>
      <c r="Q67" s="27">
        <v>0.95833333333333337</v>
      </c>
      <c r="R67" s="112">
        <v>0</v>
      </c>
      <c r="S67" s="112" t="s">
        <v>194</v>
      </c>
      <c r="T67" s="112">
        <v>0</v>
      </c>
      <c r="U67" s="112" t="s">
        <v>194</v>
      </c>
      <c r="V67" s="47"/>
      <c r="W67" s="28">
        <v>2</v>
      </c>
      <c r="X67" s="21">
        <v>0.95833333333333337</v>
      </c>
      <c r="Y67" s="112">
        <v>0</v>
      </c>
      <c r="Z67" s="112" t="s">
        <v>194</v>
      </c>
      <c r="AA67" s="112">
        <v>0</v>
      </c>
      <c r="AB67" s="112" t="s">
        <v>194</v>
      </c>
      <c r="AH67" s="1"/>
    </row>
    <row r="68" spans="1:34" ht="15.75" customHeight="1">
      <c r="A68" s="40"/>
      <c r="B68" s="40"/>
      <c r="C68" s="40"/>
      <c r="D68" s="40"/>
      <c r="E68" s="40"/>
      <c r="F68" s="40"/>
      <c r="G68" s="40"/>
      <c r="H68" s="40"/>
      <c r="I68" s="40"/>
      <c r="N68" s="1">
        <v>1410</v>
      </c>
      <c r="P68" s="107">
        <v>1</v>
      </c>
      <c r="Q68" s="27">
        <v>0.97916666666666663</v>
      </c>
      <c r="R68" s="112">
        <v>0</v>
      </c>
      <c r="S68" s="112" t="s">
        <v>194</v>
      </c>
      <c r="T68" s="112">
        <v>0</v>
      </c>
      <c r="U68" s="112" t="s">
        <v>194</v>
      </c>
      <c r="V68" s="47"/>
      <c r="W68" s="28">
        <v>2</v>
      </c>
      <c r="X68" s="21">
        <v>0.97916666666666663</v>
      </c>
      <c r="Y68" s="112">
        <v>0</v>
      </c>
      <c r="Z68" s="112" t="s">
        <v>194</v>
      </c>
      <c r="AA68" s="112">
        <v>0</v>
      </c>
      <c r="AB68" s="112" t="s">
        <v>194</v>
      </c>
      <c r="AH68" s="1"/>
    </row>
    <row r="69" spans="1:34" ht="15.75" customHeight="1">
      <c r="A69" s="40"/>
      <c r="B69" s="40"/>
      <c r="C69" s="40"/>
      <c r="D69" s="40"/>
      <c r="E69" s="40"/>
      <c r="F69" s="40"/>
      <c r="G69" s="40"/>
      <c r="H69" s="40"/>
      <c r="I69" s="40"/>
      <c r="N69" s="1">
        <v>0</v>
      </c>
      <c r="P69" s="107">
        <v>1</v>
      </c>
      <c r="Q69" s="27">
        <v>0</v>
      </c>
      <c r="R69" s="112">
        <v>0</v>
      </c>
      <c r="S69" s="112" t="s">
        <v>194</v>
      </c>
      <c r="T69" s="112">
        <v>0</v>
      </c>
      <c r="U69" s="112" t="s">
        <v>194</v>
      </c>
      <c r="V69" s="47"/>
      <c r="W69" s="28">
        <v>2</v>
      </c>
      <c r="X69" s="21">
        <v>0</v>
      </c>
      <c r="Y69" s="112">
        <v>0</v>
      </c>
      <c r="Z69" s="112" t="s">
        <v>194</v>
      </c>
      <c r="AA69" s="112">
        <v>0</v>
      </c>
      <c r="AB69" s="112" t="s">
        <v>194</v>
      </c>
      <c r="AH69" s="1"/>
    </row>
    <row r="70" spans="1:34" ht="15.75" customHeight="1">
      <c r="D70" s="17"/>
      <c r="E70" s="17"/>
      <c r="F70" s="17"/>
      <c r="G70" s="17"/>
      <c r="H70" s="17"/>
      <c r="I70" s="17"/>
      <c r="N70" s="1">
        <v>30</v>
      </c>
      <c r="P70" s="107">
        <v>1</v>
      </c>
      <c r="Q70" s="27">
        <v>2.0833333333333332E-2</v>
      </c>
      <c r="R70" s="112">
        <v>0</v>
      </c>
      <c r="S70" s="112" t="s">
        <v>194</v>
      </c>
      <c r="T70" s="112">
        <v>0</v>
      </c>
      <c r="U70" s="112" t="s">
        <v>194</v>
      </c>
      <c r="V70" s="47"/>
      <c r="W70" s="28">
        <v>2</v>
      </c>
      <c r="X70" s="21">
        <v>2.0833333333333332E-2</v>
      </c>
      <c r="Y70" s="112">
        <v>0</v>
      </c>
      <c r="Z70" s="112" t="s">
        <v>194</v>
      </c>
      <c r="AA70" s="112">
        <v>0</v>
      </c>
      <c r="AB70" s="112" t="s">
        <v>194</v>
      </c>
      <c r="AH70" s="1"/>
    </row>
    <row r="71" spans="1:34" ht="15.75" customHeight="1">
      <c r="D71" s="17"/>
      <c r="E71" s="17"/>
      <c r="F71" s="17"/>
      <c r="G71" s="17"/>
      <c r="H71" s="17"/>
      <c r="I71" s="17"/>
      <c r="N71" s="1">
        <v>60</v>
      </c>
      <c r="P71" s="107">
        <v>1</v>
      </c>
      <c r="Q71" s="27">
        <v>4.1666666666666699E-2</v>
      </c>
      <c r="R71" s="112">
        <v>0</v>
      </c>
      <c r="S71" s="112" t="s">
        <v>194</v>
      </c>
      <c r="T71" s="112">
        <v>0</v>
      </c>
      <c r="U71" s="112" t="s">
        <v>194</v>
      </c>
      <c r="V71" s="47"/>
      <c r="W71" s="28">
        <v>2</v>
      </c>
      <c r="X71" s="21">
        <v>4.1666666666666699E-2</v>
      </c>
      <c r="Y71" s="112">
        <v>0</v>
      </c>
      <c r="Z71" s="112" t="s">
        <v>194</v>
      </c>
      <c r="AA71" s="112">
        <v>0</v>
      </c>
      <c r="AB71" s="112" t="s">
        <v>194</v>
      </c>
      <c r="AH71" s="1"/>
    </row>
    <row r="72" spans="1:34" ht="15.75" customHeight="1">
      <c r="N72" s="1">
        <v>90</v>
      </c>
      <c r="P72" s="107">
        <v>1</v>
      </c>
      <c r="Q72" s="27">
        <v>6.25E-2</v>
      </c>
      <c r="R72" s="112">
        <v>0</v>
      </c>
      <c r="S72" s="112" t="s">
        <v>194</v>
      </c>
      <c r="T72" s="112">
        <v>0</v>
      </c>
      <c r="U72" s="112" t="s">
        <v>194</v>
      </c>
      <c r="V72" s="47"/>
      <c r="W72" s="28">
        <v>2</v>
      </c>
      <c r="X72" s="21">
        <v>6.25E-2</v>
      </c>
      <c r="Y72" s="112">
        <v>0</v>
      </c>
      <c r="Z72" s="112" t="s">
        <v>194</v>
      </c>
      <c r="AA72" s="112">
        <v>0</v>
      </c>
      <c r="AB72" s="112" t="s">
        <v>194</v>
      </c>
      <c r="AH72" s="1"/>
    </row>
    <row r="73" spans="1:34" ht="15.75" customHeight="1">
      <c r="N73" s="1">
        <v>120</v>
      </c>
      <c r="P73" s="107">
        <v>1</v>
      </c>
      <c r="Q73" s="27">
        <v>8.3333333333333301E-2</v>
      </c>
      <c r="R73" s="112">
        <v>0</v>
      </c>
      <c r="S73" s="112" t="s">
        <v>194</v>
      </c>
      <c r="T73" s="112">
        <v>0</v>
      </c>
      <c r="U73" s="112" t="s">
        <v>194</v>
      </c>
      <c r="V73" s="47"/>
      <c r="W73" s="28">
        <v>2</v>
      </c>
      <c r="X73" s="27">
        <v>8.3333333333333301E-2</v>
      </c>
      <c r="Y73" s="112">
        <v>0</v>
      </c>
      <c r="Z73" s="112" t="s">
        <v>194</v>
      </c>
      <c r="AA73" s="112">
        <v>0</v>
      </c>
      <c r="AB73" s="112" t="s">
        <v>194</v>
      </c>
      <c r="AH73" s="1"/>
    </row>
    <row r="74" spans="1:34" ht="15.75" customHeight="1">
      <c r="N74" s="1">
        <v>150</v>
      </c>
      <c r="P74" s="107">
        <v>1</v>
      </c>
      <c r="Q74" s="27">
        <v>0.104166666666667</v>
      </c>
      <c r="R74" s="112">
        <v>0</v>
      </c>
      <c r="S74" s="112" t="s">
        <v>194</v>
      </c>
      <c r="T74" s="112">
        <v>0</v>
      </c>
      <c r="U74" s="112" t="s">
        <v>194</v>
      </c>
      <c r="V74" s="47"/>
      <c r="W74" s="28">
        <v>2</v>
      </c>
      <c r="X74" s="27">
        <v>0.104166666666667</v>
      </c>
      <c r="Y74" s="112">
        <v>0</v>
      </c>
      <c r="Z74" s="112" t="s">
        <v>194</v>
      </c>
      <c r="AA74" s="112">
        <v>0</v>
      </c>
      <c r="AB74" s="112" t="s">
        <v>194</v>
      </c>
      <c r="AH74" s="1"/>
    </row>
    <row r="75" spans="1:34" ht="15.75" customHeight="1">
      <c r="P75" s="200" t="s">
        <v>68</v>
      </c>
      <c r="Q75" s="201"/>
      <c r="R75" s="75">
        <f>SUM(R27:R74)</f>
        <v>60</v>
      </c>
      <c r="S75" s="75"/>
      <c r="T75" s="75">
        <f>SUM(T27:T74)</f>
        <v>60</v>
      </c>
      <c r="U75" s="75"/>
      <c r="V75" s="47"/>
      <c r="W75" s="200" t="s">
        <v>68</v>
      </c>
      <c r="X75" s="201"/>
      <c r="Y75" s="75">
        <f>SUM(Y27:Y74)</f>
        <v>48</v>
      </c>
      <c r="Z75" s="75"/>
      <c r="AA75" s="75">
        <f>SUM(AA27:AA74)</f>
        <v>48</v>
      </c>
      <c r="AB75" s="75"/>
      <c r="AH75" s="1"/>
    </row>
    <row r="76" spans="1:34" ht="15.75" customHeight="1">
      <c r="P76" s="29"/>
      <c r="Q76" s="30"/>
      <c r="R76" s="29"/>
      <c r="S76" s="31"/>
      <c r="T76" s="29"/>
      <c r="U76" s="31"/>
      <c r="V76" s="55"/>
      <c r="W76" s="46"/>
      <c r="X76" s="32"/>
      <c r="Y76" s="29"/>
      <c r="Z76" s="31"/>
      <c r="AA76" s="29"/>
      <c r="AB76" s="31"/>
      <c r="AH76" s="1"/>
    </row>
    <row r="77" spans="1:34" ht="15.75" customHeight="1">
      <c r="D77" s="166" t="s">
        <v>19</v>
      </c>
      <c r="E77" s="166"/>
      <c r="F77" s="166"/>
      <c r="G77" s="166"/>
      <c r="H77" s="166"/>
      <c r="I77" s="166"/>
      <c r="P77" s="29"/>
      <c r="Q77" s="30"/>
      <c r="R77" s="29"/>
      <c r="S77" s="31"/>
      <c r="T77" s="29"/>
      <c r="U77" s="31"/>
      <c r="V77" s="55"/>
      <c r="W77" s="46"/>
      <c r="X77" s="32"/>
      <c r="Y77" s="29"/>
      <c r="Z77" s="31"/>
      <c r="AA77" s="29"/>
      <c r="AB77" s="31"/>
      <c r="AH77" s="1"/>
    </row>
    <row r="78" spans="1:34" ht="15.75" customHeight="1">
      <c r="P78" s="29"/>
      <c r="Q78" s="30"/>
      <c r="R78" s="29"/>
      <c r="S78" s="31"/>
      <c r="T78" s="29"/>
      <c r="U78" s="31"/>
      <c r="V78" s="55"/>
      <c r="W78" s="46"/>
      <c r="X78" s="32"/>
      <c r="Y78" s="29"/>
      <c r="Z78" s="31"/>
      <c r="AA78" s="29"/>
      <c r="AB78" s="31"/>
      <c r="AH78" s="1"/>
    </row>
    <row r="79" spans="1:34" ht="15.75" customHeight="1">
      <c r="B79" s="192" t="s">
        <v>20</v>
      </c>
      <c r="C79" s="193" t="s">
        <v>13</v>
      </c>
      <c r="D79" s="196" t="s">
        <v>51</v>
      </c>
      <c r="E79" s="196" t="s">
        <v>21</v>
      </c>
      <c r="F79" s="196" t="s">
        <v>22</v>
      </c>
      <c r="G79" s="196" t="s">
        <v>56</v>
      </c>
      <c r="H79" s="196" t="s">
        <v>14</v>
      </c>
      <c r="I79" s="192" t="s">
        <v>15</v>
      </c>
      <c r="J79" s="192" t="s">
        <v>57</v>
      </c>
      <c r="P79" s="197" t="s">
        <v>24</v>
      </c>
      <c r="Q79" s="197" t="s">
        <v>10</v>
      </c>
      <c r="R79" s="186" t="s">
        <v>46</v>
      </c>
      <c r="S79" s="187"/>
      <c r="T79" s="186" t="s">
        <v>47</v>
      </c>
      <c r="U79" s="187"/>
      <c r="V79" s="55"/>
      <c r="W79" s="197" t="s">
        <v>24</v>
      </c>
      <c r="X79" s="197" t="s">
        <v>10</v>
      </c>
      <c r="Y79" s="186" t="s">
        <v>46</v>
      </c>
      <c r="Z79" s="187"/>
      <c r="AA79" s="186" t="s">
        <v>47</v>
      </c>
      <c r="AB79" s="187"/>
      <c r="AH79" s="1"/>
    </row>
    <row r="80" spans="1:34" ht="15.75" customHeight="1">
      <c r="B80" s="192"/>
      <c r="C80" s="194"/>
      <c r="D80" s="196"/>
      <c r="E80" s="196"/>
      <c r="F80" s="196"/>
      <c r="G80" s="196"/>
      <c r="H80" s="196"/>
      <c r="I80" s="192"/>
      <c r="J80" s="192"/>
      <c r="P80" s="198"/>
      <c r="Q80" s="198"/>
      <c r="R80" s="183" t="s">
        <v>68</v>
      </c>
      <c r="S80" s="183" t="s">
        <v>69</v>
      </c>
      <c r="T80" s="183" t="s">
        <v>48</v>
      </c>
      <c r="U80" s="183" t="s">
        <v>69</v>
      </c>
      <c r="V80" s="55"/>
      <c r="W80" s="198"/>
      <c r="X80" s="198"/>
      <c r="Y80" s="183" t="s">
        <v>68</v>
      </c>
      <c r="Z80" s="183" t="s">
        <v>69</v>
      </c>
      <c r="AA80" s="183" t="s">
        <v>68</v>
      </c>
      <c r="AB80" s="183" t="s">
        <v>69</v>
      </c>
      <c r="AH80" s="1"/>
    </row>
    <row r="81" spans="1:34" ht="15.75" customHeight="1">
      <c r="B81" s="192"/>
      <c r="C81" s="194"/>
      <c r="D81" s="196"/>
      <c r="E81" s="196"/>
      <c r="F81" s="196"/>
      <c r="G81" s="196"/>
      <c r="H81" s="196"/>
      <c r="I81" s="192"/>
      <c r="J81" s="192"/>
      <c r="P81" s="198"/>
      <c r="Q81" s="198"/>
      <c r="R81" s="184"/>
      <c r="S81" s="184"/>
      <c r="T81" s="184"/>
      <c r="U81" s="184"/>
      <c r="V81" s="55"/>
      <c r="W81" s="198"/>
      <c r="X81" s="198"/>
      <c r="Y81" s="184"/>
      <c r="Z81" s="184"/>
      <c r="AA81" s="184"/>
      <c r="AB81" s="184"/>
    </row>
    <row r="82" spans="1:34" ht="15.75" customHeight="1">
      <c r="B82" s="192"/>
      <c r="C82" s="194"/>
      <c r="D82" s="196"/>
      <c r="E82" s="196"/>
      <c r="F82" s="196"/>
      <c r="G82" s="196"/>
      <c r="H82" s="196"/>
      <c r="I82" s="192"/>
      <c r="J82" s="192"/>
      <c r="P82" s="198"/>
      <c r="Q82" s="198"/>
      <c r="R82" s="184"/>
      <c r="S82" s="184"/>
      <c r="T82" s="184"/>
      <c r="U82" s="184"/>
      <c r="V82" s="55"/>
      <c r="W82" s="198"/>
      <c r="X82" s="198"/>
      <c r="Y82" s="184"/>
      <c r="Z82" s="184"/>
      <c r="AA82" s="184"/>
      <c r="AB82" s="184"/>
    </row>
    <row r="83" spans="1:34" ht="15.75" customHeight="1">
      <c r="B83" s="192"/>
      <c r="C83" s="194"/>
      <c r="D83" s="196"/>
      <c r="E83" s="196"/>
      <c r="F83" s="196"/>
      <c r="G83" s="196"/>
      <c r="H83" s="196"/>
      <c r="I83" s="192"/>
      <c r="J83" s="192"/>
      <c r="P83" s="198"/>
      <c r="Q83" s="198"/>
      <c r="R83" s="184"/>
      <c r="S83" s="184"/>
      <c r="T83" s="184"/>
      <c r="U83" s="184"/>
      <c r="V83" s="55"/>
      <c r="W83" s="198"/>
      <c r="X83" s="198"/>
      <c r="Y83" s="184"/>
      <c r="Z83" s="184"/>
      <c r="AA83" s="184"/>
      <c r="AB83" s="184"/>
    </row>
    <row r="84" spans="1:34" ht="15.75" customHeight="1">
      <c r="B84" s="192"/>
      <c r="C84" s="194"/>
      <c r="D84" s="196"/>
      <c r="E84" s="196"/>
      <c r="F84" s="196"/>
      <c r="G84" s="196"/>
      <c r="H84" s="196"/>
      <c r="I84" s="192"/>
      <c r="J84" s="192"/>
      <c r="P84" s="199"/>
      <c r="Q84" s="199"/>
      <c r="R84" s="185"/>
      <c r="S84" s="185"/>
      <c r="T84" s="185"/>
      <c r="U84" s="185"/>
      <c r="V84" s="55"/>
      <c r="W84" s="199"/>
      <c r="X84" s="199"/>
      <c r="Y84" s="185"/>
      <c r="Z84" s="185"/>
      <c r="AA84" s="185"/>
      <c r="AB84" s="185"/>
    </row>
    <row r="85" spans="1:34" ht="15.75" customHeight="1">
      <c r="B85" s="192"/>
      <c r="C85" s="194"/>
      <c r="D85" s="196"/>
      <c r="E85" s="196"/>
      <c r="F85" s="196"/>
      <c r="G85" s="196"/>
      <c r="H85" s="196"/>
      <c r="I85" s="192"/>
      <c r="J85" s="192"/>
      <c r="P85" s="107">
        <v>3</v>
      </c>
      <c r="Q85" s="27">
        <v>0.125</v>
      </c>
      <c r="R85" s="107">
        <v>0</v>
      </c>
      <c r="S85" s="107" t="s">
        <v>194</v>
      </c>
      <c r="T85" s="107">
        <v>0</v>
      </c>
      <c r="U85" s="107" t="s">
        <v>194</v>
      </c>
      <c r="V85" s="47"/>
      <c r="W85" s="28">
        <v>4</v>
      </c>
      <c r="X85" s="27">
        <v>0.125</v>
      </c>
      <c r="Y85" s="107">
        <v>0</v>
      </c>
      <c r="Z85" s="107" t="s">
        <v>194</v>
      </c>
      <c r="AA85" s="107">
        <v>0</v>
      </c>
      <c r="AB85" s="107" t="s">
        <v>194</v>
      </c>
    </row>
    <row r="86" spans="1:34" ht="15.75" customHeight="1">
      <c r="B86" s="192"/>
      <c r="C86" s="195"/>
      <c r="D86" s="196"/>
      <c r="E86" s="196"/>
      <c r="F86" s="196"/>
      <c r="G86" s="196"/>
      <c r="H86" s="196"/>
      <c r="I86" s="192"/>
      <c r="J86" s="192"/>
      <c r="L86" s="1" t="s">
        <v>16</v>
      </c>
      <c r="M86" s="68" t="s">
        <v>6</v>
      </c>
      <c r="N86" s="68" t="s">
        <v>8</v>
      </c>
      <c r="O86" s="20"/>
      <c r="P86" s="107">
        <v>3</v>
      </c>
      <c r="Q86" s="27">
        <v>0.14583333333333301</v>
      </c>
      <c r="R86" s="107">
        <v>0</v>
      </c>
      <c r="S86" s="107" t="s">
        <v>194</v>
      </c>
      <c r="T86" s="107">
        <v>0</v>
      </c>
      <c r="U86" s="107" t="s">
        <v>194</v>
      </c>
      <c r="V86" s="47"/>
      <c r="W86" s="28">
        <v>4</v>
      </c>
      <c r="X86" s="27">
        <v>0.14583333333333301</v>
      </c>
      <c r="Y86" s="107">
        <v>0</v>
      </c>
      <c r="Z86" s="107" t="s">
        <v>194</v>
      </c>
      <c r="AA86" s="107">
        <v>0</v>
      </c>
      <c r="AB86" s="107" t="s">
        <v>194</v>
      </c>
      <c r="AH86" s="9"/>
    </row>
    <row r="87" spans="1:34" ht="15.75" customHeight="1">
      <c r="A87" s="88">
        <v>2362</v>
      </c>
      <c r="B87" s="18">
        <v>1</v>
      </c>
      <c r="C87" s="62" t="s">
        <v>146</v>
      </c>
      <c r="D87" s="1" t="s">
        <v>234</v>
      </c>
      <c r="E87" s="65">
        <v>55.747071136017098</v>
      </c>
      <c r="F87" s="65">
        <v>37.514850436129898</v>
      </c>
      <c r="G87" s="18">
        <f>IF(AND(M87&gt;0),0,IF(AND(N87&gt;0),1,""))</f>
        <v>0</v>
      </c>
      <c r="H87" s="66">
        <v>0</v>
      </c>
      <c r="I87" s="15"/>
      <c r="J87" s="18">
        <f>IF(AND(M87&gt;0,M87&lt;999),M87,IF(AND(N87&gt;0,N87&lt;999),N87," "))</f>
        <v>1</v>
      </c>
      <c r="L87" s="8">
        <v>1</v>
      </c>
      <c r="M87" s="67">
        <v>1</v>
      </c>
      <c r="N87" s="8">
        <v>0</v>
      </c>
      <c r="O87" s="20"/>
      <c r="P87" s="107">
        <v>3</v>
      </c>
      <c r="Q87" s="27">
        <v>0.16666666666666699</v>
      </c>
      <c r="R87" s="107">
        <v>0</v>
      </c>
      <c r="S87" s="107" t="s">
        <v>194</v>
      </c>
      <c r="T87" s="107">
        <v>0</v>
      </c>
      <c r="U87" s="107" t="s">
        <v>194</v>
      </c>
      <c r="V87" s="47"/>
      <c r="W87" s="28">
        <v>4</v>
      </c>
      <c r="X87" s="27">
        <v>0.16666666666666699</v>
      </c>
      <c r="Y87" s="107">
        <v>0</v>
      </c>
      <c r="Z87" s="107" t="s">
        <v>194</v>
      </c>
      <c r="AA87" s="107">
        <v>0</v>
      </c>
      <c r="AB87" s="107" t="s">
        <v>194</v>
      </c>
      <c r="AH87" s="9"/>
    </row>
    <row r="88" spans="1:34" ht="15.75" customHeight="1">
      <c r="A88" s="88">
        <v>7949</v>
      </c>
      <c r="B88" s="18">
        <f t="shared" ref="B88:B151" si="0">IF(C88=" ","",IF(C88=$L$9,B87,B87+1))</f>
        <v>2</v>
      </c>
      <c r="C88" s="62" t="s">
        <v>147</v>
      </c>
      <c r="D88" s="1" t="s">
        <v>235</v>
      </c>
      <c r="E88" s="65">
        <v>55.754652820051</v>
      </c>
      <c r="F88" s="65">
        <v>37.521620591547602</v>
      </c>
      <c r="G88" s="18">
        <f t="shared" ref="G88:G151" si="1">IF(AND(M88&gt;0),0,IF(AND(N88&gt;0),1,""))</f>
        <v>0</v>
      </c>
      <c r="H88" s="66">
        <v>1.5069999999999999</v>
      </c>
      <c r="I88" s="15">
        <f>IFERROR(IF(IF(ISERROR(H88-H87),"",H88-H87)&lt;0,"",H88-H87)," ")</f>
        <v>1.5069999999999999</v>
      </c>
      <c r="J88" s="18">
        <f t="shared" ref="J88:J151" si="2">IF(AND(M88&gt;0,M88&lt;999),M88,IF(AND(N88&gt;0,N88&lt;999),N88," "))</f>
        <v>2</v>
      </c>
      <c r="L88" s="8">
        <v>2</v>
      </c>
      <c r="M88" s="67">
        <v>2</v>
      </c>
      <c r="N88" s="67">
        <v>0</v>
      </c>
      <c r="O88" s="20"/>
      <c r="P88" s="107">
        <v>3</v>
      </c>
      <c r="Q88" s="27">
        <v>0.1875</v>
      </c>
      <c r="R88" s="107">
        <v>0</v>
      </c>
      <c r="S88" s="107" t="s">
        <v>194</v>
      </c>
      <c r="T88" s="107">
        <v>0</v>
      </c>
      <c r="U88" s="107" t="s">
        <v>194</v>
      </c>
      <c r="V88" s="47"/>
      <c r="W88" s="28">
        <v>4</v>
      </c>
      <c r="X88" s="27">
        <v>0.1875</v>
      </c>
      <c r="Y88" s="107">
        <v>0</v>
      </c>
      <c r="Z88" s="107" t="s">
        <v>194</v>
      </c>
      <c r="AA88" s="107">
        <v>0</v>
      </c>
      <c r="AB88" s="107" t="s">
        <v>194</v>
      </c>
      <c r="AH88" s="49"/>
    </row>
    <row r="89" spans="1:34" ht="15.75" customHeight="1">
      <c r="A89" s="88">
        <v>6572</v>
      </c>
      <c r="B89" s="18">
        <f t="shared" si="0"/>
        <v>3</v>
      </c>
      <c r="C89" s="62" t="s">
        <v>148</v>
      </c>
      <c r="D89" s="1" t="s">
        <v>235</v>
      </c>
      <c r="E89" s="65">
        <v>55.755962758131098</v>
      </c>
      <c r="F89" s="65">
        <v>37.530000945744803</v>
      </c>
      <c r="G89" s="18">
        <f t="shared" si="1"/>
        <v>0</v>
      </c>
      <c r="H89" s="66">
        <v>2.0640000000000001</v>
      </c>
      <c r="I89" s="15">
        <f t="shared" ref="I89:I152" si="3">IFERROR(IF(IF(ISERROR(H89-H88),"",H89-H88)&lt;0,"",H89-H88)," ")</f>
        <v>0.55700000000000016</v>
      </c>
      <c r="J89" s="18">
        <f t="shared" si="2"/>
        <v>3</v>
      </c>
      <c r="L89" s="8">
        <v>3</v>
      </c>
      <c r="M89" s="67">
        <v>3</v>
      </c>
      <c r="N89" s="67">
        <v>0</v>
      </c>
      <c r="O89" s="20"/>
      <c r="P89" s="22">
        <v>3</v>
      </c>
      <c r="Q89" s="26">
        <v>0.20833333333333334</v>
      </c>
      <c r="R89" s="107">
        <v>0</v>
      </c>
      <c r="S89" s="107" t="s">
        <v>194</v>
      </c>
      <c r="T89" s="107">
        <v>0</v>
      </c>
      <c r="U89" s="107" t="s">
        <v>194</v>
      </c>
      <c r="V89" s="55"/>
      <c r="W89" s="28">
        <v>4</v>
      </c>
      <c r="X89" s="27">
        <v>0.20833333333333334</v>
      </c>
      <c r="Y89" s="107">
        <v>0</v>
      </c>
      <c r="Z89" s="107" t="s">
        <v>194</v>
      </c>
      <c r="AA89" s="107">
        <v>0</v>
      </c>
      <c r="AB89" s="107" t="s">
        <v>194</v>
      </c>
      <c r="AH89" s="49"/>
    </row>
    <row r="90" spans="1:34" ht="15.75" customHeight="1">
      <c r="A90" s="88">
        <v>6571</v>
      </c>
      <c r="B90" s="18">
        <f t="shared" si="0"/>
        <v>4</v>
      </c>
      <c r="C90" s="62" t="s">
        <v>149</v>
      </c>
      <c r="D90" s="1" t="s">
        <v>235</v>
      </c>
      <c r="E90" s="65">
        <v>55.755885625075798</v>
      </c>
      <c r="F90" s="65">
        <v>37.539827713580898</v>
      </c>
      <c r="G90" s="18">
        <f t="shared" si="1"/>
        <v>0</v>
      </c>
      <c r="H90" s="66">
        <v>2.7040000000000002</v>
      </c>
      <c r="I90" s="15">
        <f t="shared" si="3"/>
        <v>0.64000000000000012</v>
      </c>
      <c r="J90" s="18">
        <f t="shared" si="2"/>
        <v>4</v>
      </c>
      <c r="L90" s="8">
        <v>4</v>
      </c>
      <c r="M90" s="67">
        <v>4</v>
      </c>
      <c r="N90" s="67">
        <v>0</v>
      </c>
      <c r="O90" s="20"/>
      <c r="P90" s="22">
        <v>3</v>
      </c>
      <c r="Q90" s="26">
        <v>0.22916666666666666</v>
      </c>
      <c r="R90" s="107">
        <v>0</v>
      </c>
      <c r="S90" s="107" t="s">
        <v>194</v>
      </c>
      <c r="T90" s="107">
        <v>0</v>
      </c>
      <c r="U90" s="107" t="s">
        <v>194</v>
      </c>
      <c r="V90" s="55"/>
      <c r="W90" s="28">
        <v>4</v>
      </c>
      <c r="X90" s="27">
        <v>0.22916666666666666</v>
      </c>
      <c r="Y90" s="107">
        <v>0</v>
      </c>
      <c r="Z90" s="107" t="s">
        <v>194</v>
      </c>
      <c r="AA90" s="107">
        <v>0</v>
      </c>
      <c r="AB90" s="107" t="s">
        <v>194</v>
      </c>
      <c r="AH90" s="49"/>
    </row>
    <row r="91" spans="1:34" ht="15.75" customHeight="1">
      <c r="A91" s="88">
        <v>3548</v>
      </c>
      <c r="B91" s="18">
        <f t="shared" si="0"/>
        <v>5</v>
      </c>
      <c r="C91" s="62" t="s">
        <v>150</v>
      </c>
      <c r="D91" s="1" t="s">
        <v>235</v>
      </c>
      <c r="E91" s="65">
        <v>55.757208740960003</v>
      </c>
      <c r="F91" s="65">
        <v>37.545899126894199</v>
      </c>
      <c r="G91" s="18">
        <f t="shared" si="1"/>
        <v>0</v>
      </c>
      <c r="H91" s="66">
        <v>3.1150000000000002</v>
      </c>
      <c r="I91" s="15">
        <f t="shared" si="3"/>
        <v>0.41100000000000003</v>
      </c>
      <c r="J91" s="18">
        <f t="shared" si="2"/>
        <v>5</v>
      </c>
      <c r="L91" s="8">
        <v>5</v>
      </c>
      <c r="M91" s="67">
        <v>5</v>
      </c>
      <c r="N91" s="67">
        <v>0</v>
      </c>
      <c r="O91" s="20"/>
      <c r="P91" s="22">
        <v>3</v>
      </c>
      <c r="Q91" s="26">
        <v>0.25</v>
      </c>
      <c r="R91" s="107">
        <v>0</v>
      </c>
      <c r="S91" s="107" t="s">
        <v>194</v>
      </c>
      <c r="T91" s="107">
        <v>0</v>
      </c>
      <c r="U91" s="107" t="s">
        <v>194</v>
      </c>
      <c r="V91" s="55"/>
      <c r="W91" s="28">
        <v>4</v>
      </c>
      <c r="X91" s="27">
        <v>0.25</v>
      </c>
      <c r="Y91" s="107">
        <v>0</v>
      </c>
      <c r="Z91" s="107" t="s">
        <v>194</v>
      </c>
      <c r="AA91" s="107">
        <v>0</v>
      </c>
      <c r="AB91" s="107" t="s">
        <v>194</v>
      </c>
      <c r="AH91" s="49"/>
    </row>
    <row r="92" spans="1:34" ht="15.75" customHeight="1">
      <c r="A92" s="88">
        <v>3179</v>
      </c>
      <c r="B92" s="18">
        <f t="shared" si="0"/>
        <v>6</v>
      </c>
      <c r="C92" s="62" t="s">
        <v>151</v>
      </c>
      <c r="D92" s="1" t="s">
        <v>235</v>
      </c>
      <c r="E92" s="65">
        <v>55.758063938156099</v>
      </c>
      <c r="F92" s="65">
        <v>37.551123334523503</v>
      </c>
      <c r="G92" s="18">
        <f t="shared" si="1"/>
        <v>0</v>
      </c>
      <c r="H92" s="66">
        <v>3.4560000000000004</v>
      </c>
      <c r="I92" s="15">
        <f t="shared" si="3"/>
        <v>0.34100000000000019</v>
      </c>
      <c r="J92" s="18">
        <f t="shared" si="2"/>
        <v>6</v>
      </c>
      <c r="L92" s="8">
        <v>6</v>
      </c>
      <c r="M92" s="67">
        <v>6</v>
      </c>
      <c r="N92" s="67">
        <v>0</v>
      </c>
      <c r="O92" s="20"/>
      <c r="P92" s="22">
        <v>3</v>
      </c>
      <c r="Q92" s="26">
        <v>0.27083333333333331</v>
      </c>
      <c r="R92" s="107">
        <v>1</v>
      </c>
      <c r="S92" s="107" t="s">
        <v>195</v>
      </c>
      <c r="T92" s="107">
        <v>1</v>
      </c>
      <c r="U92" s="107" t="s">
        <v>195</v>
      </c>
      <c r="V92" s="55"/>
      <c r="W92" s="28">
        <v>4</v>
      </c>
      <c r="X92" s="27">
        <v>0.27083333333333331</v>
      </c>
      <c r="Y92" s="107">
        <v>0</v>
      </c>
      <c r="Z92" s="107" t="s">
        <v>194</v>
      </c>
      <c r="AA92" s="107">
        <v>0</v>
      </c>
      <c r="AB92" s="107" t="s">
        <v>194</v>
      </c>
      <c r="AH92" s="49"/>
    </row>
    <row r="93" spans="1:34" ht="15.75" customHeight="1">
      <c r="A93" s="88">
        <v>2974</v>
      </c>
      <c r="B93" s="18">
        <f t="shared" si="0"/>
        <v>7</v>
      </c>
      <c r="C93" s="62" t="s">
        <v>152</v>
      </c>
      <c r="D93" s="1" t="s">
        <v>235</v>
      </c>
      <c r="E93" s="65">
        <v>55.758521867420001</v>
      </c>
      <c r="F93" s="65">
        <v>37.554130261808297</v>
      </c>
      <c r="G93" s="18">
        <f t="shared" si="1"/>
        <v>0</v>
      </c>
      <c r="H93" s="66">
        <v>3.6530000000000005</v>
      </c>
      <c r="I93" s="15">
        <f t="shared" si="3"/>
        <v>0.19700000000000006</v>
      </c>
      <c r="J93" s="18">
        <f t="shared" si="2"/>
        <v>7</v>
      </c>
      <c r="L93" s="8">
        <v>7</v>
      </c>
      <c r="M93" s="67">
        <v>7</v>
      </c>
      <c r="N93" s="67">
        <v>0</v>
      </c>
      <c r="O93" s="20"/>
      <c r="P93" s="22">
        <v>3</v>
      </c>
      <c r="Q93" s="26">
        <v>0.29166666666666669</v>
      </c>
      <c r="R93" s="107">
        <v>3</v>
      </c>
      <c r="S93" s="107">
        <v>10</v>
      </c>
      <c r="T93" s="107">
        <v>3</v>
      </c>
      <c r="U93" s="107">
        <v>10</v>
      </c>
      <c r="V93" s="55"/>
      <c r="W93" s="28">
        <v>4</v>
      </c>
      <c r="X93" s="27">
        <v>0.29166666666666669</v>
      </c>
      <c r="Y93" s="107">
        <v>1</v>
      </c>
      <c r="Z93" s="107" t="s">
        <v>195</v>
      </c>
      <c r="AA93" s="107">
        <v>1</v>
      </c>
      <c r="AB93" s="107" t="s">
        <v>195</v>
      </c>
      <c r="AH93" s="49"/>
    </row>
    <row r="94" spans="1:34" ht="15.75" customHeight="1">
      <c r="A94" s="88">
        <v>2975</v>
      </c>
      <c r="B94" s="18">
        <f t="shared" si="0"/>
        <v>8</v>
      </c>
      <c r="C94" s="62" t="s">
        <v>153</v>
      </c>
      <c r="D94" s="1" t="s">
        <v>235</v>
      </c>
      <c r="E94" s="65">
        <v>55.758851691779803</v>
      </c>
      <c r="F94" s="65">
        <v>37.559255701058099</v>
      </c>
      <c r="G94" s="18">
        <f t="shared" si="1"/>
        <v>0</v>
      </c>
      <c r="H94" s="66">
        <v>3.9770000000000003</v>
      </c>
      <c r="I94" s="15">
        <f t="shared" si="3"/>
        <v>0.32399999999999984</v>
      </c>
      <c r="J94" s="18">
        <f t="shared" si="2"/>
        <v>8</v>
      </c>
      <c r="L94" s="8">
        <v>8</v>
      </c>
      <c r="M94" s="67">
        <v>8</v>
      </c>
      <c r="N94" s="67">
        <v>0</v>
      </c>
      <c r="O94" s="20"/>
      <c r="P94" s="22">
        <v>3</v>
      </c>
      <c r="Q94" s="26">
        <v>0.3125</v>
      </c>
      <c r="R94" s="107">
        <v>3</v>
      </c>
      <c r="S94" s="107">
        <v>10</v>
      </c>
      <c r="T94" s="107">
        <v>3</v>
      </c>
      <c r="U94" s="107">
        <v>10</v>
      </c>
      <c r="V94" s="55"/>
      <c r="W94" s="28">
        <v>4</v>
      </c>
      <c r="X94" s="27">
        <v>0.3125</v>
      </c>
      <c r="Y94" s="107">
        <v>1</v>
      </c>
      <c r="Z94" s="107" t="s">
        <v>195</v>
      </c>
      <c r="AA94" s="107">
        <v>1</v>
      </c>
      <c r="AB94" s="107" t="s">
        <v>195</v>
      </c>
      <c r="AH94" s="49"/>
    </row>
    <row r="95" spans="1:34" ht="15.75" customHeight="1">
      <c r="A95" s="88">
        <v>2976</v>
      </c>
      <c r="B95" s="18">
        <f t="shared" si="0"/>
        <v>9</v>
      </c>
      <c r="C95" s="62" t="s">
        <v>131</v>
      </c>
      <c r="D95" s="1" t="s">
        <v>236</v>
      </c>
      <c r="E95" s="65">
        <v>55.764305044699697</v>
      </c>
      <c r="F95" s="65">
        <v>37.564183971710797</v>
      </c>
      <c r="G95" s="18">
        <f t="shared" si="1"/>
        <v>0</v>
      </c>
      <c r="H95" s="66">
        <v>4.6779999999999999</v>
      </c>
      <c r="I95" s="15">
        <f t="shared" si="3"/>
        <v>0.70099999999999962</v>
      </c>
      <c r="J95" s="18">
        <f t="shared" si="2"/>
        <v>9</v>
      </c>
      <c r="L95" s="8">
        <v>9</v>
      </c>
      <c r="M95" s="67">
        <v>9</v>
      </c>
      <c r="N95" s="67">
        <v>0</v>
      </c>
      <c r="O95" s="20"/>
      <c r="P95" s="22">
        <v>3</v>
      </c>
      <c r="Q95" s="26">
        <v>0.33333333333333331</v>
      </c>
      <c r="R95" s="107">
        <v>3</v>
      </c>
      <c r="S95" s="107">
        <v>10</v>
      </c>
      <c r="T95" s="107">
        <v>3</v>
      </c>
      <c r="U95" s="107">
        <v>10</v>
      </c>
      <c r="V95" s="55"/>
      <c r="W95" s="28">
        <v>4</v>
      </c>
      <c r="X95" s="27">
        <v>0.33333333333333331</v>
      </c>
      <c r="Y95" s="107">
        <v>1</v>
      </c>
      <c r="Z95" s="107" t="s">
        <v>195</v>
      </c>
      <c r="AA95" s="107">
        <v>1</v>
      </c>
      <c r="AB95" s="107" t="s">
        <v>195</v>
      </c>
      <c r="AH95" s="49"/>
    </row>
    <row r="96" spans="1:34" ht="15.75" customHeight="1">
      <c r="A96" s="88" t="s">
        <v>52</v>
      </c>
      <c r="B96" s="18">
        <f t="shared" si="0"/>
        <v>9</v>
      </c>
      <c r="C96" s="62" t="s">
        <v>52</v>
      </c>
      <c r="D96" s="1" t="s">
        <v>17</v>
      </c>
      <c r="E96" s="65" t="s">
        <v>17</v>
      </c>
      <c r="F96" s="65" t="s">
        <v>17</v>
      </c>
      <c r="G96" s="18">
        <f t="shared" si="1"/>
        <v>0</v>
      </c>
      <c r="H96" s="66">
        <v>6.4279999999999999</v>
      </c>
      <c r="I96" s="15">
        <f t="shared" si="3"/>
        <v>1.75</v>
      </c>
      <c r="J96" s="18" t="str">
        <f t="shared" si="2"/>
        <v xml:space="preserve"> </v>
      </c>
      <c r="L96" s="8">
        <v>10</v>
      </c>
      <c r="M96" s="67">
        <v>999</v>
      </c>
      <c r="N96" s="67">
        <v>0</v>
      </c>
      <c r="O96" s="20"/>
      <c r="P96" s="22">
        <v>3</v>
      </c>
      <c r="Q96" s="26">
        <v>0.35416666666666669</v>
      </c>
      <c r="R96" s="107">
        <v>3</v>
      </c>
      <c r="S96" s="107">
        <v>10</v>
      </c>
      <c r="T96" s="107">
        <v>3</v>
      </c>
      <c r="U96" s="107">
        <v>10</v>
      </c>
      <c r="V96" s="55"/>
      <c r="W96" s="28">
        <v>4</v>
      </c>
      <c r="X96" s="27">
        <v>0.35416666666666669</v>
      </c>
      <c r="Y96" s="107">
        <v>1</v>
      </c>
      <c r="Z96" s="107" t="s">
        <v>195</v>
      </c>
      <c r="AA96" s="107">
        <v>1</v>
      </c>
      <c r="AB96" s="107" t="s">
        <v>195</v>
      </c>
      <c r="AH96" s="49"/>
    </row>
    <row r="97" spans="1:34" ht="15.75" customHeight="1">
      <c r="A97" s="88">
        <v>2958</v>
      </c>
      <c r="B97" s="18">
        <f t="shared" si="0"/>
        <v>10</v>
      </c>
      <c r="C97" s="62" t="s">
        <v>131</v>
      </c>
      <c r="D97" s="1" t="s">
        <v>236</v>
      </c>
      <c r="E97" s="65">
        <v>55.764803252502702</v>
      </c>
      <c r="F97" s="65">
        <v>37.563956165923301</v>
      </c>
      <c r="G97" s="18">
        <f t="shared" si="1"/>
        <v>1</v>
      </c>
      <c r="H97" s="66">
        <v>0</v>
      </c>
      <c r="I97" s="15" t="str">
        <f t="shared" si="3"/>
        <v/>
      </c>
      <c r="J97" s="18">
        <f t="shared" si="2"/>
        <v>1</v>
      </c>
      <c r="L97" s="8">
        <v>11</v>
      </c>
      <c r="M97" s="67">
        <v>0</v>
      </c>
      <c r="N97" s="67">
        <v>1</v>
      </c>
      <c r="O97" s="20"/>
      <c r="P97" s="22">
        <v>3</v>
      </c>
      <c r="Q97" s="26">
        <v>0.375</v>
      </c>
      <c r="R97" s="107">
        <v>3</v>
      </c>
      <c r="S97" s="107">
        <v>10</v>
      </c>
      <c r="T97" s="107">
        <v>3</v>
      </c>
      <c r="U97" s="107">
        <v>10</v>
      </c>
      <c r="V97" s="55"/>
      <c r="W97" s="28">
        <v>4</v>
      </c>
      <c r="X97" s="27">
        <v>0.375</v>
      </c>
      <c r="Y97" s="107">
        <v>1</v>
      </c>
      <c r="Z97" s="107" t="s">
        <v>195</v>
      </c>
      <c r="AA97" s="107">
        <v>1</v>
      </c>
      <c r="AB97" s="107" t="s">
        <v>195</v>
      </c>
      <c r="AH97" s="49"/>
    </row>
    <row r="98" spans="1:34" ht="15.75" customHeight="1">
      <c r="A98" s="88">
        <v>2959</v>
      </c>
      <c r="B98" s="18">
        <f t="shared" si="0"/>
        <v>11</v>
      </c>
      <c r="C98" s="62" t="s">
        <v>153</v>
      </c>
      <c r="D98" s="1" t="s">
        <v>237</v>
      </c>
      <c r="E98" s="65">
        <v>55.759860200480098</v>
      </c>
      <c r="F98" s="65">
        <v>37.560531922317601</v>
      </c>
      <c r="G98" s="18">
        <f t="shared" si="1"/>
        <v>1</v>
      </c>
      <c r="H98" s="66">
        <v>0.59699999999999998</v>
      </c>
      <c r="I98" s="15">
        <f t="shared" si="3"/>
        <v>0.59699999999999998</v>
      </c>
      <c r="J98" s="18">
        <f t="shared" si="2"/>
        <v>2</v>
      </c>
      <c r="L98" s="8">
        <v>12</v>
      </c>
      <c r="M98" s="67">
        <v>0</v>
      </c>
      <c r="N98" s="67">
        <v>2</v>
      </c>
      <c r="O98" s="20"/>
      <c r="P98" s="22">
        <v>3</v>
      </c>
      <c r="Q98" s="26">
        <v>0.39583333333333331</v>
      </c>
      <c r="R98" s="107">
        <v>3</v>
      </c>
      <c r="S98" s="107">
        <v>10</v>
      </c>
      <c r="T98" s="107">
        <v>3</v>
      </c>
      <c r="U98" s="107">
        <v>10</v>
      </c>
      <c r="V98" s="55"/>
      <c r="W98" s="28">
        <v>4</v>
      </c>
      <c r="X98" s="27">
        <v>0.39583333333333331</v>
      </c>
      <c r="Y98" s="107">
        <v>1</v>
      </c>
      <c r="Z98" s="107" t="s">
        <v>195</v>
      </c>
      <c r="AA98" s="107">
        <v>1</v>
      </c>
      <c r="AB98" s="107" t="s">
        <v>195</v>
      </c>
      <c r="AH98" s="49"/>
    </row>
    <row r="99" spans="1:34" ht="15.75" customHeight="1">
      <c r="A99" s="88">
        <v>2960</v>
      </c>
      <c r="B99" s="18">
        <f t="shared" si="0"/>
        <v>12</v>
      </c>
      <c r="C99" s="62" t="s">
        <v>152</v>
      </c>
      <c r="D99" s="1" t="s">
        <v>235</v>
      </c>
      <c r="E99" s="65">
        <v>55.758484620988703</v>
      </c>
      <c r="F99" s="65">
        <v>37.552155115540899</v>
      </c>
      <c r="G99" s="18">
        <f t="shared" si="1"/>
        <v>1</v>
      </c>
      <c r="H99" s="66">
        <v>1.18</v>
      </c>
      <c r="I99" s="15">
        <f t="shared" si="3"/>
        <v>0.58299999999999996</v>
      </c>
      <c r="J99" s="18">
        <f t="shared" si="2"/>
        <v>3</v>
      </c>
      <c r="L99" s="8">
        <v>13</v>
      </c>
      <c r="M99" s="67">
        <v>0</v>
      </c>
      <c r="N99" s="67">
        <v>3</v>
      </c>
      <c r="O99" s="20"/>
      <c r="P99" s="22">
        <v>3</v>
      </c>
      <c r="Q99" s="26">
        <v>0.41666666666666669</v>
      </c>
      <c r="R99" s="107">
        <v>2</v>
      </c>
      <c r="S99" s="107" t="s">
        <v>198</v>
      </c>
      <c r="T99" s="107">
        <v>2</v>
      </c>
      <c r="U99" s="107" t="s">
        <v>198</v>
      </c>
      <c r="V99" s="55"/>
      <c r="W99" s="28">
        <v>4</v>
      </c>
      <c r="X99" s="27">
        <v>0.41666666666666669</v>
      </c>
      <c r="Y99" s="107">
        <v>2</v>
      </c>
      <c r="Z99" s="107" t="s">
        <v>206</v>
      </c>
      <c r="AA99" s="107">
        <v>2</v>
      </c>
      <c r="AB99" s="107" t="s">
        <v>206</v>
      </c>
      <c r="AH99" s="49"/>
    </row>
    <row r="100" spans="1:34" ht="15.75" customHeight="1">
      <c r="A100" s="88">
        <v>3554</v>
      </c>
      <c r="B100" s="18">
        <f t="shared" si="0"/>
        <v>13</v>
      </c>
      <c r="C100" s="62" t="s">
        <v>150</v>
      </c>
      <c r="D100" s="1" t="s">
        <v>235</v>
      </c>
      <c r="E100" s="65">
        <v>55.757338775530798</v>
      </c>
      <c r="F100" s="65">
        <v>37.5452765168422</v>
      </c>
      <c r="G100" s="18">
        <f t="shared" si="1"/>
        <v>1</v>
      </c>
      <c r="H100" s="66">
        <v>1.631</v>
      </c>
      <c r="I100" s="15">
        <f t="shared" si="3"/>
        <v>0.45100000000000007</v>
      </c>
      <c r="J100" s="18">
        <f t="shared" si="2"/>
        <v>4</v>
      </c>
      <c r="L100" s="8">
        <v>14</v>
      </c>
      <c r="M100" s="67">
        <v>0</v>
      </c>
      <c r="N100" s="67">
        <v>4</v>
      </c>
      <c r="O100" s="20"/>
      <c r="P100" s="22">
        <v>3</v>
      </c>
      <c r="Q100" s="26">
        <v>0.4375</v>
      </c>
      <c r="R100" s="107">
        <v>1</v>
      </c>
      <c r="S100" s="107" t="s">
        <v>198</v>
      </c>
      <c r="T100" s="107">
        <v>1</v>
      </c>
      <c r="U100" s="107" t="s">
        <v>198</v>
      </c>
      <c r="V100" s="55"/>
      <c r="W100" s="28">
        <v>4</v>
      </c>
      <c r="X100" s="27">
        <v>0.4375</v>
      </c>
      <c r="Y100" s="107">
        <v>1</v>
      </c>
      <c r="Z100" s="107" t="s">
        <v>206</v>
      </c>
      <c r="AA100" s="107">
        <v>1</v>
      </c>
      <c r="AB100" s="107" t="s">
        <v>206</v>
      </c>
      <c r="AH100" s="49"/>
    </row>
    <row r="101" spans="1:34" ht="15.75" customHeight="1">
      <c r="A101" s="88">
        <v>6573</v>
      </c>
      <c r="B101" s="18">
        <f t="shared" si="0"/>
        <v>14</v>
      </c>
      <c r="C101" s="62" t="s">
        <v>149</v>
      </c>
      <c r="D101" s="1" t="s">
        <v>235</v>
      </c>
      <c r="E101" s="65">
        <v>55.756082887126198</v>
      </c>
      <c r="F101" s="65">
        <v>37.539559634616097</v>
      </c>
      <c r="G101" s="18">
        <f t="shared" si="1"/>
        <v>1</v>
      </c>
      <c r="H101" s="66">
        <v>2.016</v>
      </c>
      <c r="I101" s="15">
        <f t="shared" si="3"/>
        <v>0.38500000000000001</v>
      </c>
      <c r="J101" s="18">
        <f t="shared" si="2"/>
        <v>5</v>
      </c>
      <c r="L101" s="8">
        <v>15</v>
      </c>
      <c r="M101" s="67">
        <v>0</v>
      </c>
      <c r="N101" s="67">
        <v>5</v>
      </c>
      <c r="O101" s="20"/>
      <c r="P101" s="22">
        <v>3</v>
      </c>
      <c r="Q101" s="26">
        <v>0.45833333333333298</v>
      </c>
      <c r="R101" s="107">
        <v>2</v>
      </c>
      <c r="S101" s="107" t="s">
        <v>198</v>
      </c>
      <c r="T101" s="107">
        <v>2</v>
      </c>
      <c r="U101" s="107" t="s">
        <v>198</v>
      </c>
      <c r="V101" s="55"/>
      <c r="W101" s="28">
        <v>4</v>
      </c>
      <c r="X101" s="27">
        <v>0.45833333333333298</v>
      </c>
      <c r="Y101" s="107">
        <v>2</v>
      </c>
      <c r="Z101" s="107" t="s">
        <v>206</v>
      </c>
      <c r="AA101" s="107">
        <v>2</v>
      </c>
      <c r="AB101" s="107" t="s">
        <v>206</v>
      </c>
      <c r="AH101" s="49"/>
    </row>
    <row r="102" spans="1:34" ht="15.75" customHeight="1">
      <c r="A102" s="88">
        <v>6574</v>
      </c>
      <c r="B102" s="18">
        <f t="shared" si="0"/>
        <v>15</v>
      </c>
      <c r="C102" s="62" t="s">
        <v>148</v>
      </c>
      <c r="D102" s="1" t="s">
        <v>235</v>
      </c>
      <c r="E102" s="65">
        <v>55.7562297253818</v>
      </c>
      <c r="F102" s="65">
        <v>37.5299849365773</v>
      </c>
      <c r="G102" s="18">
        <f t="shared" si="1"/>
        <v>1</v>
      </c>
      <c r="H102" s="66">
        <v>2.6470000000000002</v>
      </c>
      <c r="I102" s="15">
        <f t="shared" si="3"/>
        <v>0.63100000000000023</v>
      </c>
      <c r="J102" s="18">
        <f t="shared" si="2"/>
        <v>6</v>
      </c>
      <c r="L102" s="8">
        <v>16</v>
      </c>
      <c r="M102" s="67">
        <v>0</v>
      </c>
      <c r="N102" s="67">
        <v>6</v>
      </c>
      <c r="O102" s="20"/>
      <c r="P102" s="22">
        <v>3</v>
      </c>
      <c r="Q102" s="26">
        <v>0.47916666666666702</v>
      </c>
      <c r="R102" s="107">
        <v>1</v>
      </c>
      <c r="S102" s="107" t="s">
        <v>198</v>
      </c>
      <c r="T102" s="107">
        <v>1</v>
      </c>
      <c r="U102" s="107" t="s">
        <v>198</v>
      </c>
      <c r="V102" s="55"/>
      <c r="W102" s="28">
        <v>4</v>
      </c>
      <c r="X102" s="27">
        <v>0.47916666666666702</v>
      </c>
      <c r="Y102" s="107">
        <v>2</v>
      </c>
      <c r="Z102" s="107" t="s">
        <v>206</v>
      </c>
      <c r="AA102" s="107">
        <v>2</v>
      </c>
      <c r="AB102" s="107" t="s">
        <v>206</v>
      </c>
      <c r="AH102" s="49"/>
    </row>
    <row r="103" spans="1:34" ht="15.75" customHeight="1">
      <c r="A103" s="88">
        <v>7953</v>
      </c>
      <c r="B103" s="18">
        <f t="shared" si="0"/>
        <v>16</v>
      </c>
      <c r="C103" s="62" t="s">
        <v>147</v>
      </c>
      <c r="D103" s="1" t="s">
        <v>238</v>
      </c>
      <c r="E103" s="65">
        <v>55.754882115275002</v>
      </c>
      <c r="F103" s="65">
        <v>37.521357304351802</v>
      </c>
      <c r="G103" s="18">
        <f t="shared" si="1"/>
        <v>1</v>
      </c>
      <c r="H103" s="66">
        <v>3.2130000000000001</v>
      </c>
      <c r="I103" s="15">
        <f t="shared" si="3"/>
        <v>0.56599999999999984</v>
      </c>
      <c r="J103" s="18">
        <f t="shared" si="2"/>
        <v>7</v>
      </c>
      <c r="L103" s="8">
        <v>17</v>
      </c>
      <c r="M103" s="67">
        <v>0</v>
      </c>
      <c r="N103" s="67">
        <v>7</v>
      </c>
      <c r="O103" s="20"/>
      <c r="P103" s="22">
        <v>3</v>
      </c>
      <c r="Q103" s="26">
        <v>0.5</v>
      </c>
      <c r="R103" s="107">
        <v>2</v>
      </c>
      <c r="S103" s="107" t="s">
        <v>198</v>
      </c>
      <c r="T103" s="107">
        <v>2</v>
      </c>
      <c r="U103" s="107" t="s">
        <v>198</v>
      </c>
      <c r="V103" s="55"/>
      <c r="W103" s="28">
        <v>4</v>
      </c>
      <c r="X103" s="27">
        <v>0.5</v>
      </c>
      <c r="Y103" s="107">
        <v>2</v>
      </c>
      <c r="Z103" s="107" t="s">
        <v>206</v>
      </c>
      <c r="AA103" s="107">
        <v>2</v>
      </c>
      <c r="AB103" s="107" t="s">
        <v>206</v>
      </c>
      <c r="AH103" s="49"/>
    </row>
    <row r="104" spans="1:34" ht="15.75" customHeight="1">
      <c r="A104" s="88">
        <v>2380</v>
      </c>
      <c r="B104" s="18">
        <f t="shared" si="0"/>
        <v>17</v>
      </c>
      <c r="C104" s="62" t="s">
        <v>154</v>
      </c>
      <c r="D104" s="1" t="s">
        <v>234</v>
      </c>
      <c r="E104" s="65">
        <v>55.750726444531601</v>
      </c>
      <c r="F104" s="65">
        <v>37.508647896646202</v>
      </c>
      <c r="G104" s="18">
        <f t="shared" si="1"/>
        <v>1</v>
      </c>
      <c r="H104" s="66">
        <v>4.1710000000000003</v>
      </c>
      <c r="I104" s="15">
        <f t="shared" si="3"/>
        <v>0.95800000000000018</v>
      </c>
      <c r="J104" s="18">
        <f t="shared" si="2"/>
        <v>8</v>
      </c>
      <c r="L104" s="8">
        <v>18</v>
      </c>
      <c r="M104" s="67">
        <v>0</v>
      </c>
      <c r="N104" s="67">
        <v>8</v>
      </c>
      <c r="O104" s="20"/>
      <c r="P104" s="22">
        <v>3</v>
      </c>
      <c r="Q104" s="26">
        <v>0.52083333333333337</v>
      </c>
      <c r="R104" s="107">
        <v>1</v>
      </c>
      <c r="S104" s="107" t="s">
        <v>198</v>
      </c>
      <c r="T104" s="107">
        <v>1</v>
      </c>
      <c r="U104" s="107" t="s">
        <v>198</v>
      </c>
      <c r="V104" s="55"/>
      <c r="W104" s="28">
        <v>4</v>
      </c>
      <c r="X104" s="27">
        <v>0.52083333333333337</v>
      </c>
      <c r="Y104" s="107">
        <v>2</v>
      </c>
      <c r="Z104" s="107" t="s">
        <v>206</v>
      </c>
      <c r="AA104" s="107">
        <v>2</v>
      </c>
      <c r="AB104" s="107" t="s">
        <v>206</v>
      </c>
      <c r="AH104" s="49"/>
    </row>
    <row r="105" spans="1:34" ht="15.75" customHeight="1">
      <c r="A105" s="88">
        <v>2381</v>
      </c>
      <c r="B105" s="18">
        <f t="shared" si="0"/>
        <v>18</v>
      </c>
      <c r="C105" s="62" t="s">
        <v>146</v>
      </c>
      <c r="D105" s="1" t="s">
        <v>234</v>
      </c>
      <c r="E105" s="65">
        <v>55.746801733688898</v>
      </c>
      <c r="F105" s="65">
        <v>37.514436321524599</v>
      </c>
      <c r="G105" s="18">
        <f t="shared" si="1"/>
        <v>1</v>
      </c>
      <c r="H105" s="66">
        <v>4.7439999999999998</v>
      </c>
      <c r="I105" s="15">
        <f t="shared" si="3"/>
        <v>0.57299999999999951</v>
      </c>
      <c r="J105" s="18">
        <f t="shared" si="2"/>
        <v>9</v>
      </c>
      <c r="L105" s="8">
        <v>19</v>
      </c>
      <c r="M105" s="67">
        <v>0</v>
      </c>
      <c r="N105" s="67">
        <v>9</v>
      </c>
      <c r="O105" s="20" t="s">
        <v>17</v>
      </c>
      <c r="P105" s="22">
        <v>3</v>
      </c>
      <c r="Q105" s="26">
        <v>0.54166666666666663</v>
      </c>
      <c r="R105" s="107">
        <v>2</v>
      </c>
      <c r="S105" s="107" t="s">
        <v>198</v>
      </c>
      <c r="T105" s="107">
        <v>2</v>
      </c>
      <c r="U105" s="107" t="s">
        <v>198</v>
      </c>
      <c r="V105" s="55"/>
      <c r="W105" s="28">
        <v>4</v>
      </c>
      <c r="X105" s="27">
        <v>0.54166666666666663</v>
      </c>
      <c r="Y105" s="107">
        <v>1</v>
      </c>
      <c r="Z105" s="107" t="s">
        <v>206</v>
      </c>
      <c r="AA105" s="107">
        <v>1</v>
      </c>
      <c r="AB105" s="107" t="s">
        <v>206</v>
      </c>
      <c r="AH105" s="49"/>
    </row>
    <row r="106" spans="1:34" ht="15.75" customHeight="1">
      <c r="A106" s="88" t="s">
        <v>52</v>
      </c>
      <c r="B106" s="18">
        <f t="shared" si="0"/>
        <v>18</v>
      </c>
      <c r="C106" s="62" t="s">
        <v>52</v>
      </c>
      <c r="D106" s="1" t="s">
        <v>17</v>
      </c>
      <c r="E106" s="65" t="s">
        <v>17</v>
      </c>
      <c r="F106" s="65" t="s">
        <v>17</v>
      </c>
      <c r="G106" s="18">
        <f t="shared" si="1"/>
        <v>1</v>
      </c>
      <c r="H106" s="66">
        <v>4.7439999999999998</v>
      </c>
      <c r="I106" s="15">
        <f t="shared" si="3"/>
        <v>0</v>
      </c>
      <c r="J106" s="18" t="str">
        <f t="shared" si="2"/>
        <v xml:space="preserve"> </v>
      </c>
      <c r="L106" s="8">
        <v>20</v>
      </c>
      <c r="M106" s="67">
        <v>0</v>
      </c>
      <c r="N106" s="67">
        <v>999</v>
      </c>
      <c r="O106" s="20"/>
      <c r="P106" s="22">
        <v>3</v>
      </c>
      <c r="Q106" s="26">
        <v>0.5625</v>
      </c>
      <c r="R106" s="107">
        <v>1</v>
      </c>
      <c r="S106" s="107" t="s">
        <v>198</v>
      </c>
      <c r="T106" s="107">
        <v>1</v>
      </c>
      <c r="U106" s="107" t="s">
        <v>198</v>
      </c>
      <c r="V106" s="55"/>
      <c r="W106" s="28">
        <v>4</v>
      </c>
      <c r="X106" s="27">
        <v>0.5625</v>
      </c>
      <c r="Y106" s="107">
        <v>2</v>
      </c>
      <c r="Z106" s="107" t="s">
        <v>206</v>
      </c>
      <c r="AA106" s="107">
        <v>2</v>
      </c>
      <c r="AB106" s="107" t="s">
        <v>206</v>
      </c>
      <c r="AH106" s="49"/>
    </row>
    <row r="107" spans="1:34" ht="15.75" customHeight="1">
      <c r="A107" s="88" t="s">
        <v>17</v>
      </c>
      <c r="B107" s="18" t="str">
        <f t="shared" si="0"/>
        <v/>
      </c>
      <c r="C107" s="62" t="s">
        <v>17</v>
      </c>
      <c r="D107" s="1" t="s">
        <v>17</v>
      </c>
      <c r="E107" s="65" t="s">
        <v>17</v>
      </c>
      <c r="F107" s="65" t="s">
        <v>17</v>
      </c>
      <c r="G107" s="18" t="str">
        <f t="shared" si="1"/>
        <v/>
      </c>
      <c r="H107" s="66" t="s">
        <v>91</v>
      </c>
      <c r="I107" s="15" t="str">
        <f t="shared" si="3"/>
        <v xml:space="preserve"> </v>
      </c>
      <c r="J107" s="18" t="str">
        <f t="shared" si="2"/>
        <v xml:space="preserve"> </v>
      </c>
      <c r="L107" s="8">
        <v>21</v>
      </c>
      <c r="M107" s="67">
        <v>0</v>
      </c>
      <c r="N107" s="67">
        <v>0</v>
      </c>
      <c r="O107" s="20"/>
      <c r="P107" s="22">
        <v>3</v>
      </c>
      <c r="Q107" s="26">
        <v>0.58333333333333337</v>
      </c>
      <c r="R107" s="107">
        <v>2</v>
      </c>
      <c r="S107" s="107" t="s">
        <v>198</v>
      </c>
      <c r="T107" s="107">
        <v>2</v>
      </c>
      <c r="U107" s="107" t="s">
        <v>198</v>
      </c>
      <c r="V107" s="55"/>
      <c r="W107" s="28">
        <v>4</v>
      </c>
      <c r="X107" s="27">
        <v>0.58333333333333337</v>
      </c>
      <c r="Y107" s="107">
        <v>2</v>
      </c>
      <c r="Z107" s="107" t="s">
        <v>206</v>
      </c>
      <c r="AA107" s="107">
        <v>2</v>
      </c>
      <c r="AB107" s="107" t="s">
        <v>206</v>
      </c>
      <c r="AH107" s="49"/>
    </row>
    <row r="108" spans="1:34" ht="15.75" customHeight="1">
      <c r="A108" s="88" t="s">
        <v>17</v>
      </c>
      <c r="B108" s="18" t="str">
        <f t="shared" si="0"/>
        <v/>
      </c>
      <c r="C108" s="62" t="s">
        <v>17</v>
      </c>
      <c r="D108" s="1" t="s">
        <v>17</v>
      </c>
      <c r="E108" s="65" t="s">
        <v>17</v>
      </c>
      <c r="F108" s="65" t="s">
        <v>17</v>
      </c>
      <c r="G108" s="18" t="str">
        <f t="shared" si="1"/>
        <v/>
      </c>
      <c r="H108" s="66" t="s">
        <v>91</v>
      </c>
      <c r="I108" s="15" t="str">
        <f t="shared" si="3"/>
        <v xml:space="preserve"> </v>
      </c>
      <c r="J108" s="18" t="str">
        <f t="shared" si="2"/>
        <v xml:space="preserve"> </v>
      </c>
      <c r="L108" s="8">
        <v>22</v>
      </c>
      <c r="M108" s="67">
        <v>0</v>
      </c>
      <c r="N108" s="67">
        <v>0</v>
      </c>
      <c r="O108" s="20"/>
      <c r="P108" s="22">
        <v>3</v>
      </c>
      <c r="Q108" s="26">
        <v>0.60416666666666663</v>
      </c>
      <c r="R108" s="107">
        <v>1</v>
      </c>
      <c r="S108" s="107" t="s">
        <v>198</v>
      </c>
      <c r="T108" s="107">
        <v>1</v>
      </c>
      <c r="U108" s="107" t="s">
        <v>198</v>
      </c>
      <c r="V108" s="55"/>
      <c r="W108" s="28">
        <v>4</v>
      </c>
      <c r="X108" s="27">
        <v>0.60416666666666663</v>
      </c>
      <c r="Y108" s="107">
        <v>2</v>
      </c>
      <c r="Z108" s="107" t="s">
        <v>206</v>
      </c>
      <c r="AA108" s="107">
        <v>2</v>
      </c>
      <c r="AB108" s="107" t="s">
        <v>206</v>
      </c>
      <c r="AH108" s="49"/>
    </row>
    <row r="109" spans="1:34" ht="15.75" customHeight="1">
      <c r="A109" s="88" t="s">
        <v>17</v>
      </c>
      <c r="B109" s="18" t="str">
        <f t="shared" si="0"/>
        <v/>
      </c>
      <c r="C109" s="62" t="s">
        <v>17</v>
      </c>
      <c r="D109" s="1" t="s">
        <v>17</v>
      </c>
      <c r="E109" s="65" t="s">
        <v>17</v>
      </c>
      <c r="F109" s="65" t="s">
        <v>17</v>
      </c>
      <c r="G109" s="18" t="str">
        <f t="shared" si="1"/>
        <v/>
      </c>
      <c r="H109" s="66" t="s">
        <v>91</v>
      </c>
      <c r="I109" s="15" t="str">
        <f t="shared" si="3"/>
        <v xml:space="preserve"> </v>
      </c>
      <c r="J109" s="18" t="str">
        <f t="shared" si="2"/>
        <v xml:space="preserve"> </v>
      </c>
      <c r="L109" s="8">
        <v>23</v>
      </c>
      <c r="M109" s="67">
        <v>0</v>
      </c>
      <c r="N109" s="67">
        <v>0</v>
      </c>
      <c r="O109" s="20"/>
      <c r="P109" s="22">
        <v>3</v>
      </c>
      <c r="Q109" s="26">
        <v>0.625</v>
      </c>
      <c r="R109" s="107">
        <v>2</v>
      </c>
      <c r="S109" s="107" t="s">
        <v>198</v>
      </c>
      <c r="T109" s="107">
        <v>2</v>
      </c>
      <c r="U109" s="107" t="s">
        <v>198</v>
      </c>
      <c r="V109" s="55"/>
      <c r="W109" s="28">
        <v>4</v>
      </c>
      <c r="X109" s="27">
        <v>0.625</v>
      </c>
      <c r="Y109" s="107">
        <v>2</v>
      </c>
      <c r="Z109" s="107" t="s">
        <v>206</v>
      </c>
      <c r="AA109" s="107">
        <v>2</v>
      </c>
      <c r="AB109" s="107" t="s">
        <v>206</v>
      </c>
      <c r="AH109" s="49"/>
    </row>
    <row r="110" spans="1:34" ht="15.75" customHeight="1">
      <c r="A110" s="88" t="s">
        <v>17</v>
      </c>
      <c r="B110" s="18" t="str">
        <f t="shared" si="0"/>
        <v/>
      </c>
      <c r="C110" s="62" t="s">
        <v>17</v>
      </c>
      <c r="D110" s="1" t="s">
        <v>17</v>
      </c>
      <c r="E110" s="65" t="s">
        <v>17</v>
      </c>
      <c r="F110" s="65" t="s">
        <v>17</v>
      </c>
      <c r="G110" s="18" t="str">
        <f t="shared" si="1"/>
        <v/>
      </c>
      <c r="H110" s="66" t="s">
        <v>91</v>
      </c>
      <c r="I110" s="15" t="str">
        <f t="shared" si="3"/>
        <v xml:space="preserve"> </v>
      </c>
      <c r="J110" s="18" t="str">
        <f t="shared" si="2"/>
        <v xml:space="preserve"> </v>
      </c>
      <c r="L110" s="8">
        <v>24</v>
      </c>
      <c r="M110" s="67">
        <v>0</v>
      </c>
      <c r="N110" s="67">
        <v>0</v>
      </c>
      <c r="O110" s="20"/>
      <c r="P110" s="22">
        <v>3</v>
      </c>
      <c r="Q110" s="26">
        <v>0.64583333333333337</v>
      </c>
      <c r="R110" s="107">
        <v>1</v>
      </c>
      <c r="S110" s="107" t="s">
        <v>198</v>
      </c>
      <c r="T110" s="107">
        <v>1</v>
      </c>
      <c r="U110" s="107" t="s">
        <v>198</v>
      </c>
      <c r="V110" s="55"/>
      <c r="W110" s="28">
        <v>4</v>
      </c>
      <c r="X110" s="27">
        <v>0.64583333333333337</v>
      </c>
      <c r="Y110" s="107">
        <v>1</v>
      </c>
      <c r="Z110" s="107" t="s">
        <v>206</v>
      </c>
      <c r="AA110" s="107">
        <v>1</v>
      </c>
      <c r="AB110" s="107" t="s">
        <v>206</v>
      </c>
      <c r="AH110" s="49"/>
    </row>
    <row r="111" spans="1:34" ht="15.75" customHeight="1">
      <c r="A111" s="88" t="s">
        <v>17</v>
      </c>
      <c r="B111" s="18" t="str">
        <f t="shared" si="0"/>
        <v/>
      </c>
      <c r="C111" s="62" t="s">
        <v>17</v>
      </c>
      <c r="D111" s="1" t="s">
        <v>17</v>
      </c>
      <c r="E111" s="65" t="s">
        <v>17</v>
      </c>
      <c r="F111" s="65" t="s">
        <v>17</v>
      </c>
      <c r="G111" s="18" t="str">
        <f t="shared" si="1"/>
        <v/>
      </c>
      <c r="H111" s="66" t="s">
        <v>91</v>
      </c>
      <c r="I111" s="15" t="str">
        <f t="shared" si="3"/>
        <v xml:space="preserve"> </v>
      </c>
      <c r="J111" s="18" t="str">
        <f t="shared" si="2"/>
        <v xml:space="preserve"> </v>
      </c>
      <c r="L111" s="8">
        <v>25</v>
      </c>
      <c r="M111" s="67">
        <v>0</v>
      </c>
      <c r="N111" s="67">
        <v>0</v>
      </c>
      <c r="O111" s="20"/>
      <c r="P111" s="22">
        <v>3</v>
      </c>
      <c r="Q111" s="26">
        <v>0.66666666666666663</v>
      </c>
      <c r="R111" s="107">
        <v>2</v>
      </c>
      <c r="S111" s="107" t="s">
        <v>203</v>
      </c>
      <c r="T111" s="107">
        <v>2</v>
      </c>
      <c r="U111" s="107" t="s">
        <v>203</v>
      </c>
      <c r="V111" s="55"/>
      <c r="W111" s="28">
        <v>4</v>
      </c>
      <c r="X111" s="27">
        <v>0.66666666666666663</v>
      </c>
      <c r="Y111" s="107">
        <v>2</v>
      </c>
      <c r="Z111" s="107" t="s">
        <v>206</v>
      </c>
      <c r="AA111" s="107">
        <v>2</v>
      </c>
      <c r="AB111" s="107" t="s">
        <v>206</v>
      </c>
      <c r="AH111" s="49"/>
    </row>
    <row r="112" spans="1:34" ht="15.75" customHeight="1">
      <c r="A112" s="88" t="s">
        <v>17</v>
      </c>
      <c r="B112" s="18" t="str">
        <f t="shared" si="0"/>
        <v/>
      </c>
      <c r="C112" s="62" t="s">
        <v>17</v>
      </c>
      <c r="D112" s="1" t="s">
        <v>17</v>
      </c>
      <c r="E112" s="65" t="s">
        <v>17</v>
      </c>
      <c r="F112" s="65" t="s">
        <v>17</v>
      </c>
      <c r="G112" s="18" t="str">
        <f t="shared" si="1"/>
        <v/>
      </c>
      <c r="H112" s="66" t="s">
        <v>91</v>
      </c>
      <c r="I112" s="15" t="str">
        <f t="shared" si="3"/>
        <v xml:space="preserve"> </v>
      </c>
      <c r="J112" s="18" t="str">
        <f t="shared" si="2"/>
        <v xml:space="preserve"> </v>
      </c>
      <c r="L112" s="8">
        <v>26</v>
      </c>
      <c r="M112" s="67">
        <v>0</v>
      </c>
      <c r="N112" s="67">
        <v>0</v>
      </c>
      <c r="O112" s="20"/>
      <c r="P112" s="22">
        <v>3</v>
      </c>
      <c r="Q112" s="26">
        <v>0.6875</v>
      </c>
      <c r="R112" s="107">
        <v>2</v>
      </c>
      <c r="S112" s="107" t="s">
        <v>203</v>
      </c>
      <c r="T112" s="107">
        <v>2</v>
      </c>
      <c r="U112" s="107" t="s">
        <v>203</v>
      </c>
      <c r="V112" s="55"/>
      <c r="W112" s="28">
        <v>4</v>
      </c>
      <c r="X112" s="27">
        <v>0.6875</v>
      </c>
      <c r="Y112" s="107">
        <v>2</v>
      </c>
      <c r="Z112" s="107" t="s">
        <v>206</v>
      </c>
      <c r="AA112" s="107">
        <v>2</v>
      </c>
      <c r="AB112" s="107" t="s">
        <v>206</v>
      </c>
      <c r="AH112" s="49"/>
    </row>
    <row r="113" spans="1:34" ht="15.75" customHeight="1">
      <c r="A113" s="88" t="s">
        <v>17</v>
      </c>
      <c r="B113" s="18" t="str">
        <f t="shared" si="0"/>
        <v/>
      </c>
      <c r="C113" s="62" t="s">
        <v>17</v>
      </c>
      <c r="D113" s="1" t="s">
        <v>17</v>
      </c>
      <c r="E113" s="65" t="s">
        <v>17</v>
      </c>
      <c r="F113" s="65" t="s">
        <v>17</v>
      </c>
      <c r="G113" s="18" t="str">
        <f t="shared" si="1"/>
        <v/>
      </c>
      <c r="H113" s="66" t="s">
        <v>91</v>
      </c>
      <c r="I113" s="15" t="str">
        <f t="shared" si="3"/>
        <v xml:space="preserve"> </v>
      </c>
      <c r="J113" s="18" t="str">
        <f t="shared" si="2"/>
        <v xml:space="preserve"> </v>
      </c>
      <c r="L113" s="8">
        <v>27</v>
      </c>
      <c r="M113" s="67">
        <v>0</v>
      </c>
      <c r="N113" s="67">
        <v>0</v>
      </c>
      <c r="O113" s="20"/>
      <c r="P113" s="22">
        <v>3</v>
      </c>
      <c r="Q113" s="26">
        <v>0.70833333333333337</v>
      </c>
      <c r="R113" s="107">
        <v>3</v>
      </c>
      <c r="S113" s="107" t="s">
        <v>203</v>
      </c>
      <c r="T113" s="107">
        <v>3</v>
      </c>
      <c r="U113" s="107" t="s">
        <v>203</v>
      </c>
      <c r="V113" s="55"/>
      <c r="W113" s="28">
        <v>4</v>
      </c>
      <c r="X113" s="27">
        <v>0.70833333333333337</v>
      </c>
      <c r="Y113" s="107">
        <v>2</v>
      </c>
      <c r="Z113" s="107" t="s">
        <v>206</v>
      </c>
      <c r="AA113" s="107">
        <v>2</v>
      </c>
      <c r="AB113" s="107" t="s">
        <v>206</v>
      </c>
      <c r="AH113" s="49"/>
    </row>
    <row r="114" spans="1:34" ht="15.75" customHeight="1">
      <c r="A114" s="88" t="s">
        <v>17</v>
      </c>
      <c r="B114" s="18" t="str">
        <f t="shared" si="0"/>
        <v/>
      </c>
      <c r="C114" s="62" t="s">
        <v>17</v>
      </c>
      <c r="D114" s="1" t="s">
        <v>17</v>
      </c>
      <c r="E114" s="65" t="s">
        <v>17</v>
      </c>
      <c r="F114" s="65" t="s">
        <v>17</v>
      </c>
      <c r="G114" s="18" t="str">
        <f t="shared" si="1"/>
        <v/>
      </c>
      <c r="H114" s="66" t="s">
        <v>91</v>
      </c>
      <c r="I114" s="15" t="str">
        <f t="shared" si="3"/>
        <v xml:space="preserve"> </v>
      </c>
      <c r="J114" s="18" t="str">
        <f t="shared" si="2"/>
        <v xml:space="preserve"> </v>
      </c>
      <c r="L114" s="8">
        <v>28</v>
      </c>
      <c r="M114" s="67">
        <v>0</v>
      </c>
      <c r="N114" s="67">
        <v>0</v>
      </c>
      <c r="O114" s="20"/>
      <c r="P114" s="22">
        <v>3</v>
      </c>
      <c r="Q114" s="26">
        <v>0.72916666666666663</v>
      </c>
      <c r="R114" s="107">
        <v>2</v>
      </c>
      <c r="S114" s="107" t="s">
        <v>203</v>
      </c>
      <c r="T114" s="107">
        <v>2</v>
      </c>
      <c r="U114" s="107" t="s">
        <v>203</v>
      </c>
      <c r="V114" s="55"/>
      <c r="W114" s="28">
        <v>4</v>
      </c>
      <c r="X114" s="27">
        <v>0.72916666666666663</v>
      </c>
      <c r="Y114" s="107">
        <v>2</v>
      </c>
      <c r="Z114" s="107" t="s">
        <v>206</v>
      </c>
      <c r="AA114" s="107">
        <v>2</v>
      </c>
      <c r="AB114" s="107" t="s">
        <v>206</v>
      </c>
      <c r="AH114" s="49"/>
    </row>
    <row r="115" spans="1:34" ht="15.75" customHeight="1">
      <c r="A115" s="88" t="s">
        <v>17</v>
      </c>
      <c r="B115" s="18" t="str">
        <f t="shared" si="0"/>
        <v/>
      </c>
      <c r="C115" s="62" t="s">
        <v>17</v>
      </c>
      <c r="D115" s="1" t="s">
        <v>17</v>
      </c>
      <c r="E115" s="65" t="s">
        <v>17</v>
      </c>
      <c r="F115" s="65" t="s">
        <v>17</v>
      </c>
      <c r="G115" s="18" t="str">
        <f t="shared" si="1"/>
        <v/>
      </c>
      <c r="H115" s="66" t="s">
        <v>91</v>
      </c>
      <c r="I115" s="15" t="str">
        <f t="shared" si="3"/>
        <v xml:space="preserve"> </v>
      </c>
      <c r="J115" s="18" t="str">
        <f t="shared" si="2"/>
        <v xml:space="preserve"> </v>
      </c>
      <c r="L115" s="8">
        <v>29</v>
      </c>
      <c r="M115" s="67">
        <v>0</v>
      </c>
      <c r="N115" s="67">
        <v>0</v>
      </c>
      <c r="O115" s="20"/>
      <c r="P115" s="22">
        <v>3</v>
      </c>
      <c r="Q115" s="26">
        <v>0.75</v>
      </c>
      <c r="R115" s="107">
        <v>2</v>
      </c>
      <c r="S115" s="107" t="s">
        <v>203</v>
      </c>
      <c r="T115" s="107">
        <v>2</v>
      </c>
      <c r="U115" s="107" t="s">
        <v>203</v>
      </c>
      <c r="V115" s="55"/>
      <c r="W115" s="28">
        <v>4</v>
      </c>
      <c r="X115" s="27">
        <v>0.75</v>
      </c>
      <c r="Y115" s="107">
        <v>1</v>
      </c>
      <c r="Z115" s="107" t="s">
        <v>206</v>
      </c>
      <c r="AA115" s="107">
        <v>1</v>
      </c>
      <c r="AB115" s="107" t="s">
        <v>206</v>
      </c>
      <c r="AH115" s="49"/>
    </row>
    <row r="116" spans="1:34" ht="15.75" customHeight="1">
      <c r="A116" s="88" t="s">
        <v>17</v>
      </c>
      <c r="B116" s="18" t="str">
        <f t="shared" si="0"/>
        <v/>
      </c>
      <c r="C116" s="62" t="s">
        <v>17</v>
      </c>
      <c r="D116" s="1" t="s">
        <v>17</v>
      </c>
      <c r="E116" s="65" t="s">
        <v>17</v>
      </c>
      <c r="F116" s="65" t="s">
        <v>17</v>
      </c>
      <c r="G116" s="18" t="str">
        <f t="shared" si="1"/>
        <v/>
      </c>
      <c r="H116" s="66" t="s">
        <v>91</v>
      </c>
      <c r="I116" s="15" t="str">
        <f t="shared" si="3"/>
        <v xml:space="preserve"> </v>
      </c>
      <c r="J116" s="18" t="str">
        <f t="shared" si="2"/>
        <v xml:space="preserve"> </v>
      </c>
      <c r="L116" s="8">
        <v>30</v>
      </c>
      <c r="M116" s="67">
        <v>0</v>
      </c>
      <c r="N116" s="67">
        <v>0</v>
      </c>
      <c r="O116" s="20"/>
      <c r="P116" s="22">
        <v>3</v>
      </c>
      <c r="Q116" s="26">
        <v>0.77083333333333337</v>
      </c>
      <c r="R116" s="107">
        <v>3</v>
      </c>
      <c r="S116" s="107" t="s">
        <v>203</v>
      </c>
      <c r="T116" s="107">
        <v>3</v>
      </c>
      <c r="U116" s="107" t="s">
        <v>203</v>
      </c>
      <c r="V116" s="55"/>
      <c r="W116" s="28">
        <v>4</v>
      </c>
      <c r="X116" s="27">
        <v>0.77083333333333337</v>
      </c>
      <c r="Y116" s="107">
        <v>2</v>
      </c>
      <c r="Z116" s="107" t="s">
        <v>206</v>
      </c>
      <c r="AA116" s="107">
        <v>2</v>
      </c>
      <c r="AB116" s="107" t="s">
        <v>206</v>
      </c>
      <c r="AH116" s="49"/>
    </row>
    <row r="117" spans="1:34" ht="15.75" customHeight="1">
      <c r="A117" s="88" t="s">
        <v>17</v>
      </c>
      <c r="B117" s="18" t="str">
        <f t="shared" si="0"/>
        <v/>
      </c>
      <c r="C117" s="62" t="s">
        <v>17</v>
      </c>
      <c r="D117" s="1" t="s">
        <v>17</v>
      </c>
      <c r="E117" s="65" t="s">
        <v>17</v>
      </c>
      <c r="F117" s="65" t="s">
        <v>17</v>
      </c>
      <c r="G117" s="18" t="str">
        <f t="shared" si="1"/>
        <v/>
      </c>
      <c r="H117" s="66" t="s">
        <v>91</v>
      </c>
      <c r="I117" s="15" t="str">
        <f t="shared" si="3"/>
        <v xml:space="preserve"> </v>
      </c>
      <c r="J117" s="18" t="str">
        <f t="shared" si="2"/>
        <v xml:space="preserve"> </v>
      </c>
      <c r="L117" s="8">
        <v>31</v>
      </c>
      <c r="M117" s="67">
        <v>0</v>
      </c>
      <c r="N117" s="67">
        <v>0</v>
      </c>
      <c r="O117" s="20"/>
      <c r="P117" s="22">
        <v>3</v>
      </c>
      <c r="Q117" s="26">
        <v>0.79166666666666663</v>
      </c>
      <c r="R117" s="107">
        <v>1</v>
      </c>
      <c r="S117" s="107" t="s">
        <v>198</v>
      </c>
      <c r="T117" s="107">
        <v>1</v>
      </c>
      <c r="U117" s="107" t="s">
        <v>198</v>
      </c>
      <c r="V117" s="55"/>
      <c r="W117" s="28">
        <v>4</v>
      </c>
      <c r="X117" s="27">
        <v>0.79166666666666663</v>
      </c>
      <c r="Y117" s="107">
        <v>2</v>
      </c>
      <c r="Z117" s="107" t="s">
        <v>206</v>
      </c>
      <c r="AA117" s="107">
        <v>2</v>
      </c>
      <c r="AB117" s="107" t="s">
        <v>206</v>
      </c>
      <c r="AH117" s="49"/>
    </row>
    <row r="118" spans="1:34" ht="15.75" customHeight="1">
      <c r="A118" s="88" t="s">
        <v>17</v>
      </c>
      <c r="B118" s="18" t="str">
        <f t="shared" si="0"/>
        <v/>
      </c>
      <c r="C118" s="62" t="s">
        <v>17</v>
      </c>
      <c r="D118" s="1" t="s">
        <v>17</v>
      </c>
      <c r="E118" s="65" t="s">
        <v>17</v>
      </c>
      <c r="F118" s="65" t="s">
        <v>17</v>
      </c>
      <c r="G118" s="18" t="str">
        <f t="shared" si="1"/>
        <v/>
      </c>
      <c r="H118" s="66" t="s">
        <v>91</v>
      </c>
      <c r="I118" s="15" t="str">
        <f t="shared" si="3"/>
        <v xml:space="preserve"> </v>
      </c>
      <c r="J118" s="18" t="str">
        <f t="shared" si="2"/>
        <v xml:space="preserve"> </v>
      </c>
      <c r="L118" s="8">
        <v>32</v>
      </c>
      <c r="M118" s="67">
        <v>0</v>
      </c>
      <c r="N118" s="67">
        <v>0</v>
      </c>
      <c r="O118" s="20"/>
      <c r="P118" s="22">
        <v>3</v>
      </c>
      <c r="Q118" s="26">
        <v>0.8125</v>
      </c>
      <c r="R118" s="107">
        <v>2</v>
      </c>
      <c r="S118" s="107" t="s">
        <v>198</v>
      </c>
      <c r="T118" s="107">
        <v>2</v>
      </c>
      <c r="U118" s="107" t="s">
        <v>198</v>
      </c>
      <c r="V118" s="55"/>
      <c r="W118" s="28">
        <v>4</v>
      </c>
      <c r="X118" s="27">
        <v>0.8125</v>
      </c>
      <c r="Y118" s="107">
        <v>2</v>
      </c>
      <c r="Z118" s="107" t="s">
        <v>206</v>
      </c>
      <c r="AA118" s="107">
        <v>2</v>
      </c>
      <c r="AB118" s="107" t="s">
        <v>206</v>
      </c>
      <c r="AH118" s="49"/>
    </row>
    <row r="119" spans="1:34" ht="15.75" customHeight="1">
      <c r="A119" s="88" t="s">
        <v>17</v>
      </c>
      <c r="B119" s="18" t="str">
        <f t="shared" si="0"/>
        <v/>
      </c>
      <c r="C119" s="62" t="s">
        <v>17</v>
      </c>
      <c r="D119" s="1" t="s">
        <v>17</v>
      </c>
      <c r="E119" s="65" t="s">
        <v>17</v>
      </c>
      <c r="F119" s="65" t="s">
        <v>17</v>
      </c>
      <c r="G119" s="18" t="str">
        <f t="shared" si="1"/>
        <v/>
      </c>
      <c r="H119" s="66" t="s">
        <v>91</v>
      </c>
      <c r="I119" s="15" t="str">
        <f t="shared" si="3"/>
        <v xml:space="preserve"> </v>
      </c>
      <c r="J119" s="18" t="str">
        <f t="shared" si="2"/>
        <v xml:space="preserve"> </v>
      </c>
      <c r="L119" s="8">
        <v>33</v>
      </c>
      <c r="M119" s="67">
        <v>0</v>
      </c>
      <c r="N119" s="67">
        <v>0</v>
      </c>
      <c r="O119" s="20"/>
      <c r="P119" s="22">
        <v>3</v>
      </c>
      <c r="Q119" s="26">
        <v>0.83333333333333337</v>
      </c>
      <c r="R119" s="107">
        <v>1</v>
      </c>
      <c r="S119" s="107" t="s">
        <v>195</v>
      </c>
      <c r="T119" s="107">
        <v>1</v>
      </c>
      <c r="U119" s="107" t="s">
        <v>195</v>
      </c>
      <c r="V119" s="55"/>
      <c r="W119" s="28">
        <v>4</v>
      </c>
      <c r="X119" s="27">
        <v>0.83333333333333337</v>
      </c>
      <c r="Y119" s="107">
        <v>1</v>
      </c>
      <c r="Z119" s="107" t="s">
        <v>195</v>
      </c>
      <c r="AA119" s="107">
        <v>1</v>
      </c>
      <c r="AB119" s="107" t="s">
        <v>195</v>
      </c>
      <c r="AH119" s="49"/>
    </row>
    <row r="120" spans="1:34" ht="15.75" customHeight="1">
      <c r="A120" s="88" t="s">
        <v>17</v>
      </c>
      <c r="B120" s="18" t="str">
        <f t="shared" si="0"/>
        <v/>
      </c>
      <c r="C120" s="62" t="s">
        <v>17</v>
      </c>
      <c r="D120" s="1" t="s">
        <v>17</v>
      </c>
      <c r="E120" s="65" t="s">
        <v>17</v>
      </c>
      <c r="F120" s="65" t="s">
        <v>17</v>
      </c>
      <c r="G120" s="18" t="str">
        <f t="shared" si="1"/>
        <v/>
      </c>
      <c r="H120" s="66" t="s">
        <v>91</v>
      </c>
      <c r="I120" s="15" t="str">
        <f t="shared" si="3"/>
        <v xml:space="preserve"> </v>
      </c>
      <c r="J120" s="18" t="str">
        <f t="shared" si="2"/>
        <v xml:space="preserve"> </v>
      </c>
      <c r="L120" s="8">
        <v>34</v>
      </c>
      <c r="M120" s="67">
        <v>0</v>
      </c>
      <c r="N120" s="67">
        <v>0</v>
      </c>
      <c r="O120" s="20"/>
      <c r="P120" s="22">
        <v>3</v>
      </c>
      <c r="Q120" s="26">
        <v>0.85416666666666663</v>
      </c>
      <c r="R120" s="107">
        <v>1</v>
      </c>
      <c r="S120" s="107" t="s">
        <v>195</v>
      </c>
      <c r="T120" s="107">
        <v>1</v>
      </c>
      <c r="U120" s="107" t="s">
        <v>195</v>
      </c>
      <c r="V120" s="55"/>
      <c r="W120" s="28">
        <v>4</v>
      </c>
      <c r="X120" s="27">
        <v>0.85416666666666663</v>
      </c>
      <c r="Y120" s="107">
        <v>1</v>
      </c>
      <c r="Z120" s="107" t="s">
        <v>195</v>
      </c>
      <c r="AA120" s="107">
        <v>1</v>
      </c>
      <c r="AB120" s="107" t="s">
        <v>195</v>
      </c>
      <c r="AH120" s="49"/>
    </row>
    <row r="121" spans="1:34" ht="15.75" customHeight="1">
      <c r="A121" s="88" t="s">
        <v>17</v>
      </c>
      <c r="B121" s="18" t="str">
        <f t="shared" si="0"/>
        <v/>
      </c>
      <c r="C121" s="62" t="s">
        <v>17</v>
      </c>
      <c r="D121" s="1" t="s">
        <v>17</v>
      </c>
      <c r="E121" s="65" t="s">
        <v>17</v>
      </c>
      <c r="F121" s="65" t="s">
        <v>17</v>
      </c>
      <c r="G121" s="18" t="str">
        <f t="shared" si="1"/>
        <v/>
      </c>
      <c r="H121" s="66" t="s">
        <v>91</v>
      </c>
      <c r="I121" s="15" t="str">
        <f t="shared" si="3"/>
        <v xml:space="preserve"> </v>
      </c>
      <c r="J121" s="18" t="str">
        <f t="shared" si="2"/>
        <v xml:space="preserve"> </v>
      </c>
      <c r="L121" s="8">
        <v>35</v>
      </c>
      <c r="M121" s="67">
        <v>0</v>
      </c>
      <c r="N121" s="67">
        <v>0</v>
      </c>
      <c r="O121" s="20"/>
      <c r="P121" s="22">
        <v>3</v>
      </c>
      <c r="Q121" s="26">
        <v>0.875</v>
      </c>
      <c r="R121" s="107">
        <v>1</v>
      </c>
      <c r="S121" s="107" t="s">
        <v>195</v>
      </c>
      <c r="T121" s="107">
        <v>1</v>
      </c>
      <c r="U121" s="107" t="s">
        <v>195</v>
      </c>
      <c r="V121" s="55"/>
      <c r="W121" s="28">
        <v>4</v>
      </c>
      <c r="X121" s="27">
        <v>0.875</v>
      </c>
      <c r="Y121" s="107">
        <v>1</v>
      </c>
      <c r="Z121" s="107" t="s">
        <v>195</v>
      </c>
      <c r="AA121" s="107">
        <v>1</v>
      </c>
      <c r="AB121" s="107" t="s">
        <v>195</v>
      </c>
      <c r="AH121" s="49"/>
    </row>
    <row r="122" spans="1:34" ht="15.75" customHeight="1">
      <c r="A122" s="88" t="s">
        <v>17</v>
      </c>
      <c r="B122" s="18" t="str">
        <f t="shared" si="0"/>
        <v/>
      </c>
      <c r="C122" s="62" t="s">
        <v>17</v>
      </c>
      <c r="D122" s="1" t="s">
        <v>17</v>
      </c>
      <c r="E122" s="65" t="s">
        <v>17</v>
      </c>
      <c r="F122" s="65" t="s">
        <v>17</v>
      </c>
      <c r="G122" s="18" t="str">
        <f t="shared" si="1"/>
        <v/>
      </c>
      <c r="H122" s="66" t="s">
        <v>91</v>
      </c>
      <c r="I122" s="15" t="str">
        <f t="shared" si="3"/>
        <v xml:space="preserve"> </v>
      </c>
      <c r="J122" s="18" t="str">
        <f t="shared" si="2"/>
        <v xml:space="preserve"> </v>
      </c>
      <c r="L122" s="8">
        <v>36</v>
      </c>
      <c r="M122" s="67">
        <v>0</v>
      </c>
      <c r="N122" s="67">
        <v>0</v>
      </c>
      <c r="O122" s="20"/>
      <c r="P122" s="22">
        <v>3</v>
      </c>
      <c r="Q122" s="26">
        <v>0.89583333333333304</v>
      </c>
      <c r="R122" s="107">
        <v>1</v>
      </c>
      <c r="S122" s="107" t="s">
        <v>195</v>
      </c>
      <c r="T122" s="107">
        <v>1</v>
      </c>
      <c r="U122" s="107" t="s">
        <v>195</v>
      </c>
      <c r="V122" s="55"/>
      <c r="W122" s="28">
        <v>4</v>
      </c>
      <c r="X122" s="27">
        <v>0.89583333333333304</v>
      </c>
      <c r="Y122" s="107">
        <v>1</v>
      </c>
      <c r="Z122" s="107" t="s">
        <v>195</v>
      </c>
      <c r="AA122" s="107">
        <v>1</v>
      </c>
      <c r="AB122" s="107" t="s">
        <v>195</v>
      </c>
      <c r="AH122" s="49"/>
    </row>
    <row r="123" spans="1:34" ht="15.75" customHeight="1">
      <c r="A123" s="88" t="s">
        <v>17</v>
      </c>
      <c r="B123" s="18" t="str">
        <f t="shared" si="0"/>
        <v/>
      </c>
      <c r="C123" s="62" t="s">
        <v>17</v>
      </c>
      <c r="D123" s="1" t="s">
        <v>17</v>
      </c>
      <c r="E123" s="65" t="s">
        <v>17</v>
      </c>
      <c r="F123" s="65" t="s">
        <v>17</v>
      </c>
      <c r="G123" s="18" t="str">
        <f t="shared" si="1"/>
        <v/>
      </c>
      <c r="H123" s="66" t="s">
        <v>91</v>
      </c>
      <c r="I123" s="15" t="str">
        <f t="shared" si="3"/>
        <v xml:space="preserve"> </v>
      </c>
      <c r="J123" s="18" t="str">
        <f t="shared" si="2"/>
        <v xml:space="preserve"> </v>
      </c>
      <c r="L123" s="8">
        <v>37</v>
      </c>
      <c r="M123" s="67">
        <v>0</v>
      </c>
      <c r="N123" s="67">
        <v>0</v>
      </c>
      <c r="O123" s="20"/>
      <c r="P123" s="22">
        <v>3</v>
      </c>
      <c r="Q123" s="26">
        <v>0.91666666666666663</v>
      </c>
      <c r="R123" s="107">
        <v>1</v>
      </c>
      <c r="S123" s="107" t="s">
        <v>195</v>
      </c>
      <c r="T123" s="107">
        <v>1</v>
      </c>
      <c r="U123" s="107" t="s">
        <v>195</v>
      </c>
      <c r="V123" s="55"/>
      <c r="W123" s="28">
        <v>4</v>
      </c>
      <c r="X123" s="27">
        <v>0.91666666666666663</v>
      </c>
      <c r="Y123" s="107">
        <v>1</v>
      </c>
      <c r="Z123" s="107" t="s">
        <v>195</v>
      </c>
      <c r="AA123" s="107">
        <v>1</v>
      </c>
      <c r="AB123" s="107" t="s">
        <v>195</v>
      </c>
      <c r="AH123" s="49"/>
    </row>
    <row r="124" spans="1:34" ht="15.75" customHeight="1">
      <c r="A124" s="88" t="s">
        <v>17</v>
      </c>
      <c r="B124" s="18" t="str">
        <f t="shared" si="0"/>
        <v/>
      </c>
      <c r="C124" s="62" t="s">
        <v>17</v>
      </c>
      <c r="D124" s="1" t="s">
        <v>17</v>
      </c>
      <c r="E124" s="65" t="s">
        <v>17</v>
      </c>
      <c r="F124" s="65" t="s">
        <v>17</v>
      </c>
      <c r="G124" s="18" t="str">
        <f t="shared" si="1"/>
        <v/>
      </c>
      <c r="H124" s="66" t="s">
        <v>91</v>
      </c>
      <c r="I124" s="15" t="str">
        <f t="shared" si="3"/>
        <v xml:space="preserve"> </v>
      </c>
      <c r="J124" s="18" t="str">
        <f t="shared" si="2"/>
        <v xml:space="preserve"> </v>
      </c>
      <c r="L124" s="8">
        <v>38</v>
      </c>
      <c r="M124" s="67">
        <v>0</v>
      </c>
      <c r="N124" s="67">
        <v>0</v>
      </c>
      <c r="O124" s="20"/>
      <c r="P124" s="22">
        <v>3</v>
      </c>
      <c r="Q124" s="26">
        <v>0.9375</v>
      </c>
      <c r="R124" s="107">
        <v>1</v>
      </c>
      <c r="S124" s="107" t="s">
        <v>195</v>
      </c>
      <c r="T124" s="107">
        <v>1</v>
      </c>
      <c r="U124" s="107" t="s">
        <v>195</v>
      </c>
      <c r="V124" s="55"/>
      <c r="W124" s="28">
        <v>4</v>
      </c>
      <c r="X124" s="27">
        <v>0.9375</v>
      </c>
      <c r="Y124" s="107">
        <v>1</v>
      </c>
      <c r="Z124" s="107" t="s">
        <v>195</v>
      </c>
      <c r="AA124" s="107">
        <v>1</v>
      </c>
      <c r="AB124" s="107" t="s">
        <v>195</v>
      </c>
      <c r="AH124" s="49"/>
    </row>
    <row r="125" spans="1:34" ht="15.75" customHeight="1">
      <c r="A125" s="88" t="s">
        <v>17</v>
      </c>
      <c r="B125" s="18" t="str">
        <f t="shared" si="0"/>
        <v/>
      </c>
      <c r="C125" s="62" t="s">
        <v>17</v>
      </c>
      <c r="D125" s="1" t="s">
        <v>17</v>
      </c>
      <c r="E125" s="65" t="s">
        <v>17</v>
      </c>
      <c r="F125" s="65" t="s">
        <v>17</v>
      </c>
      <c r="G125" s="18" t="str">
        <f t="shared" si="1"/>
        <v/>
      </c>
      <c r="H125" s="66" t="s">
        <v>91</v>
      </c>
      <c r="I125" s="15" t="str">
        <f t="shared" si="3"/>
        <v xml:space="preserve"> </v>
      </c>
      <c r="J125" s="18" t="str">
        <f t="shared" si="2"/>
        <v xml:space="preserve"> </v>
      </c>
      <c r="L125" s="8">
        <v>39</v>
      </c>
      <c r="M125" s="67">
        <v>0</v>
      </c>
      <c r="N125" s="67">
        <v>0</v>
      </c>
      <c r="O125" s="20"/>
      <c r="P125" s="22">
        <v>3</v>
      </c>
      <c r="Q125" s="26">
        <v>0.95833333333333337</v>
      </c>
      <c r="R125" s="107">
        <v>0</v>
      </c>
      <c r="S125" s="107" t="s">
        <v>194</v>
      </c>
      <c r="T125" s="107">
        <v>0</v>
      </c>
      <c r="U125" s="107" t="s">
        <v>194</v>
      </c>
      <c r="V125" s="55"/>
      <c r="W125" s="28">
        <v>4</v>
      </c>
      <c r="X125" s="27">
        <v>0.95833333333333337</v>
      </c>
      <c r="Y125" s="107">
        <v>0</v>
      </c>
      <c r="Z125" s="107" t="s">
        <v>194</v>
      </c>
      <c r="AA125" s="107">
        <v>0</v>
      </c>
      <c r="AB125" s="107" t="s">
        <v>194</v>
      </c>
      <c r="AH125" s="49"/>
    </row>
    <row r="126" spans="1:34" ht="15.75" customHeight="1">
      <c r="A126" s="88" t="s">
        <v>17</v>
      </c>
      <c r="B126" s="18" t="str">
        <f t="shared" si="0"/>
        <v/>
      </c>
      <c r="C126" s="62" t="s">
        <v>17</v>
      </c>
      <c r="D126" s="1" t="s">
        <v>17</v>
      </c>
      <c r="E126" s="65" t="s">
        <v>17</v>
      </c>
      <c r="F126" s="65" t="s">
        <v>17</v>
      </c>
      <c r="G126" s="18" t="str">
        <f t="shared" si="1"/>
        <v/>
      </c>
      <c r="H126" s="66" t="s">
        <v>91</v>
      </c>
      <c r="I126" s="15" t="str">
        <f t="shared" si="3"/>
        <v xml:space="preserve"> </v>
      </c>
      <c r="J126" s="18" t="str">
        <f t="shared" si="2"/>
        <v xml:space="preserve"> </v>
      </c>
      <c r="L126" s="8">
        <v>40</v>
      </c>
      <c r="M126" s="67">
        <v>0</v>
      </c>
      <c r="N126" s="67">
        <v>0</v>
      </c>
      <c r="O126" s="20"/>
      <c r="P126" s="22">
        <v>3</v>
      </c>
      <c r="Q126" s="26">
        <v>0.97916666666666663</v>
      </c>
      <c r="R126" s="107">
        <v>0</v>
      </c>
      <c r="S126" s="107" t="s">
        <v>194</v>
      </c>
      <c r="T126" s="107">
        <v>0</v>
      </c>
      <c r="U126" s="107" t="s">
        <v>194</v>
      </c>
      <c r="V126" s="55"/>
      <c r="W126" s="28">
        <v>4</v>
      </c>
      <c r="X126" s="27">
        <v>0.97916666666666663</v>
      </c>
      <c r="Y126" s="107">
        <v>0</v>
      </c>
      <c r="Z126" s="107" t="s">
        <v>194</v>
      </c>
      <c r="AA126" s="107">
        <v>0</v>
      </c>
      <c r="AB126" s="107" t="s">
        <v>194</v>
      </c>
      <c r="AH126" s="49"/>
    </row>
    <row r="127" spans="1:34" ht="15.75" customHeight="1">
      <c r="A127" s="88" t="s">
        <v>17</v>
      </c>
      <c r="B127" s="18" t="str">
        <f t="shared" si="0"/>
        <v/>
      </c>
      <c r="C127" s="62" t="s">
        <v>17</v>
      </c>
      <c r="D127" s="1" t="s">
        <v>17</v>
      </c>
      <c r="E127" s="65" t="s">
        <v>17</v>
      </c>
      <c r="F127" s="65" t="s">
        <v>17</v>
      </c>
      <c r="G127" s="18" t="str">
        <f t="shared" si="1"/>
        <v/>
      </c>
      <c r="H127" s="66" t="s">
        <v>91</v>
      </c>
      <c r="I127" s="15" t="str">
        <f t="shared" si="3"/>
        <v xml:space="preserve"> </v>
      </c>
      <c r="J127" s="18" t="str">
        <f t="shared" si="2"/>
        <v xml:space="preserve"> </v>
      </c>
      <c r="L127" s="8">
        <v>41</v>
      </c>
      <c r="M127" s="67">
        <v>0</v>
      </c>
      <c r="N127" s="67">
        <v>0</v>
      </c>
      <c r="O127" s="20"/>
      <c r="P127" s="22">
        <v>3</v>
      </c>
      <c r="Q127" s="26">
        <v>0</v>
      </c>
      <c r="R127" s="107">
        <v>0</v>
      </c>
      <c r="S127" s="107" t="s">
        <v>194</v>
      </c>
      <c r="T127" s="107">
        <v>0</v>
      </c>
      <c r="U127" s="107" t="s">
        <v>194</v>
      </c>
      <c r="V127" s="55"/>
      <c r="W127" s="28">
        <v>4</v>
      </c>
      <c r="X127" s="27">
        <v>0</v>
      </c>
      <c r="Y127" s="107">
        <v>0</v>
      </c>
      <c r="Z127" s="107" t="s">
        <v>194</v>
      </c>
      <c r="AA127" s="107">
        <v>0</v>
      </c>
      <c r="AB127" s="107" t="s">
        <v>194</v>
      </c>
      <c r="AH127" s="49"/>
    </row>
    <row r="128" spans="1:34" ht="15.75" customHeight="1">
      <c r="A128" s="88" t="s">
        <v>17</v>
      </c>
      <c r="B128" s="18" t="str">
        <f t="shared" si="0"/>
        <v/>
      </c>
      <c r="C128" s="62" t="s">
        <v>17</v>
      </c>
      <c r="D128" s="1" t="s">
        <v>17</v>
      </c>
      <c r="E128" s="65" t="s">
        <v>17</v>
      </c>
      <c r="F128" s="65" t="s">
        <v>17</v>
      </c>
      <c r="G128" s="18" t="str">
        <f t="shared" si="1"/>
        <v/>
      </c>
      <c r="H128" s="66" t="s">
        <v>91</v>
      </c>
      <c r="I128" s="15" t="str">
        <f t="shared" si="3"/>
        <v xml:space="preserve"> </v>
      </c>
      <c r="J128" s="18" t="str">
        <f t="shared" si="2"/>
        <v xml:space="preserve"> </v>
      </c>
      <c r="L128" s="8">
        <v>42</v>
      </c>
      <c r="M128" s="67">
        <v>0</v>
      </c>
      <c r="N128" s="67">
        <v>0</v>
      </c>
      <c r="O128" s="20"/>
      <c r="P128" s="22">
        <v>3</v>
      </c>
      <c r="Q128" s="26">
        <v>2.0833333333333332E-2</v>
      </c>
      <c r="R128" s="107">
        <v>0</v>
      </c>
      <c r="S128" s="107" t="s">
        <v>194</v>
      </c>
      <c r="T128" s="107">
        <v>0</v>
      </c>
      <c r="U128" s="107" t="s">
        <v>194</v>
      </c>
      <c r="V128" s="55"/>
      <c r="W128" s="28">
        <v>4</v>
      </c>
      <c r="X128" s="27">
        <v>2.0833333333333332E-2</v>
      </c>
      <c r="Y128" s="107">
        <v>0</v>
      </c>
      <c r="Z128" s="107" t="s">
        <v>194</v>
      </c>
      <c r="AA128" s="107">
        <v>0</v>
      </c>
      <c r="AB128" s="107" t="s">
        <v>194</v>
      </c>
      <c r="AH128" s="49"/>
    </row>
    <row r="129" spans="1:34" ht="15.75" customHeight="1">
      <c r="A129" s="88" t="s">
        <v>17</v>
      </c>
      <c r="B129" s="18" t="str">
        <f t="shared" si="0"/>
        <v/>
      </c>
      <c r="C129" s="62" t="s">
        <v>17</v>
      </c>
      <c r="D129" s="1" t="s">
        <v>17</v>
      </c>
      <c r="E129" s="65" t="s">
        <v>17</v>
      </c>
      <c r="F129" s="65" t="s">
        <v>17</v>
      </c>
      <c r="G129" s="18" t="str">
        <f t="shared" si="1"/>
        <v/>
      </c>
      <c r="H129" s="66" t="s">
        <v>91</v>
      </c>
      <c r="I129" s="15" t="str">
        <f t="shared" si="3"/>
        <v xml:space="preserve"> </v>
      </c>
      <c r="J129" s="18" t="str">
        <f t="shared" si="2"/>
        <v xml:space="preserve"> </v>
      </c>
      <c r="L129" s="8">
        <v>43</v>
      </c>
      <c r="M129" s="67">
        <v>0</v>
      </c>
      <c r="N129" s="67">
        <v>0</v>
      </c>
      <c r="O129" s="20"/>
      <c r="P129" s="22">
        <v>3</v>
      </c>
      <c r="Q129" s="26">
        <v>4.1666666666666699E-2</v>
      </c>
      <c r="R129" s="107">
        <v>0</v>
      </c>
      <c r="S129" s="107" t="s">
        <v>194</v>
      </c>
      <c r="T129" s="107">
        <v>0</v>
      </c>
      <c r="U129" s="107" t="s">
        <v>194</v>
      </c>
      <c r="V129" s="55"/>
      <c r="W129" s="28">
        <v>4</v>
      </c>
      <c r="X129" s="27">
        <v>4.1666666666666699E-2</v>
      </c>
      <c r="Y129" s="107">
        <v>0</v>
      </c>
      <c r="Z129" s="107" t="s">
        <v>194</v>
      </c>
      <c r="AA129" s="107">
        <v>0</v>
      </c>
      <c r="AB129" s="107" t="s">
        <v>194</v>
      </c>
      <c r="AH129" s="49"/>
    </row>
    <row r="130" spans="1:34" ht="15.75" customHeight="1">
      <c r="A130" s="88" t="s">
        <v>17</v>
      </c>
      <c r="B130" s="18" t="str">
        <f t="shared" si="0"/>
        <v/>
      </c>
      <c r="C130" s="62" t="s">
        <v>17</v>
      </c>
      <c r="D130" s="1" t="s">
        <v>17</v>
      </c>
      <c r="E130" s="65" t="s">
        <v>17</v>
      </c>
      <c r="F130" s="65" t="s">
        <v>17</v>
      </c>
      <c r="G130" s="18" t="str">
        <f t="shared" si="1"/>
        <v/>
      </c>
      <c r="H130" s="66" t="s">
        <v>91</v>
      </c>
      <c r="I130" s="15" t="str">
        <f t="shared" si="3"/>
        <v xml:space="preserve"> </v>
      </c>
      <c r="J130" s="18" t="str">
        <f t="shared" si="2"/>
        <v xml:space="preserve"> </v>
      </c>
      <c r="L130" s="8">
        <v>44</v>
      </c>
      <c r="M130" s="67">
        <v>0</v>
      </c>
      <c r="N130" s="67">
        <v>0</v>
      </c>
      <c r="O130" s="20"/>
      <c r="P130" s="22">
        <v>3</v>
      </c>
      <c r="Q130" s="26">
        <v>6.25E-2</v>
      </c>
      <c r="R130" s="107">
        <v>0</v>
      </c>
      <c r="S130" s="107" t="s">
        <v>194</v>
      </c>
      <c r="T130" s="107">
        <v>0</v>
      </c>
      <c r="U130" s="107" t="s">
        <v>194</v>
      </c>
      <c r="V130" s="55"/>
      <c r="W130" s="28">
        <v>4</v>
      </c>
      <c r="X130" s="27">
        <v>6.25E-2</v>
      </c>
      <c r="Y130" s="107">
        <v>0</v>
      </c>
      <c r="Z130" s="107" t="s">
        <v>194</v>
      </c>
      <c r="AA130" s="107">
        <v>0</v>
      </c>
      <c r="AB130" s="107" t="s">
        <v>194</v>
      </c>
      <c r="AH130" s="9"/>
    </row>
    <row r="131" spans="1:34" ht="15.75" customHeight="1">
      <c r="A131" s="88" t="s">
        <v>17</v>
      </c>
      <c r="B131" s="18" t="str">
        <f t="shared" si="0"/>
        <v/>
      </c>
      <c r="C131" s="62" t="s">
        <v>17</v>
      </c>
      <c r="D131" s="1" t="s">
        <v>17</v>
      </c>
      <c r="E131" s="65" t="s">
        <v>17</v>
      </c>
      <c r="F131" s="65" t="s">
        <v>17</v>
      </c>
      <c r="G131" s="18" t="str">
        <f t="shared" si="1"/>
        <v/>
      </c>
      <c r="H131" s="66" t="s">
        <v>91</v>
      </c>
      <c r="I131" s="15" t="str">
        <f t="shared" si="3"/>
        <v xml:space="preserve"> </v>
      </c>
      <c r="J131" s="18" t="str">
        <f t="shared" si="2"/>
        <v xml:space="preserve"> </v>
      </c>
      <c r="L131" s="8">
        <v>45</v>
      </c>
      <c r="M131" s="67">
        <v>0</v>
      </c>
      <c r="N131" s="67">
        <v>0</v>
      </c>
      <c r="O131" s="20"/>
      <c r="P131" s="107">
        <v>3</v>
      </c>
      <c r="Q131" s="27">
        <v>8.3333333333333301E-2</v>
      </c>
      <c r="R131" s="107">
        <v>0</v>
      </c>
      <c r="S131" s="107" t="s">
        <v>194</v>
      </c>
      <c r="T131" s="107">
        <v>0</v>
      </c>
      <c r="U131" s="107" t="s">
        <v>194</v>
      </c>
      <c r="V131" s="47"/>
      <c r="W131" s="28">
        <v>4</v>
      </c>
      <c r="X131" s="27">
        <v>8.3333333333333301E-2</v>
      </c>
      <c r="Y131" s="107">
        <v>0</v>
      </c>
      <c r="Z131" s="107" t="s">
        <v>194</v>
      </c>
      <c r="AA131" s="107">
        <v>0</v>
      </c>
      <c r="AB131" s="107" t="s">
        <v>194</v>
      </c>
      <c r="AH131" s="9"/>
    </row>
    <row r="132" spans="1:34" ht="15.75" customHeight="1">
      <c r="A132" s="88" t="s">
        <v>17</v>
      </c>
      <c r="B132" s="18" t="str">
        <f t="shared" si="0"/>
        <v/>
      </c>
      <c r="C132" s="62" t="s">
        <v>17</v>
      </c>
      <c r="D132" s="1" t="s">
        <v>17</v>
      </c>
      <c r="E132" s="65" t="s">
        <v>17</v>
      </c>
      <c r="F132" s="65" t="s">
        <v>17</v>
      </c>
      <c r="G132" s="18" t="str">
        <f t="shared" si="1"/>
        <v/>
      </c>
      <c r="H132" s="66" t="s">
        <v>91</v>
      </c>
      <c r="I132" s="15" t="str">
        <f t="shared" si="3"/>
        <v xml:space="preserve"> </v>
      </c>
      <c r="J132" s="18" t="str">
        <f t="shared" si="2"/>
        <v xml:space="preserve"> </v>
      </c>
      <c r="L132" s="8">
        <v>46</v>
      </c>
      <c r="M132" s="67">
        <v>0</v>
      </c>
      <c r="N132" s="67">
        <v>0</v>
      </c>
      <c r="O132" s="20"/>
      <c r="P132" s="107">
        <v>3</v>
      </c>
      <c r="Q132" s="27">
        <v>0.104166666666667</v>
      </c>
      <c r="R132" s="107">
        <v>0</v>
      </c>
      <c r="S132" s="107" t="s">
        <v>194</v>
      </c>
      <c r="T132" s="107">
        <v>0</v>
      </c>
      <c r="U132" s="107" t="s">
        <v>194</v>
      </c>
      <c r="V132" s="47"/>
      <c r="W132" s="28">
        <v>4</v>
      </c>
      <c r="X132" s="27">
        <v>0.104166666666667</v>
      </c>
      <c r="Y132" s="107">
        <v>0</v>
      </c>
      <c r="Z132" s="107" t="s">
        <v>194</v>
      </c>
      <c r="AA132" s="107">
        <v>0</v>
      </c>
      <c r="AB132" s="107" t="s">
        <v>194</v>
      </c>
      <c r="AH132" s="9"/>
    </row>
    <row r="133" spans="1:34" ht="15.75" customHeight="1">
      <c r="A133" s="88" t="s">
        <v>17</v>
      </c>
      <c r="B133" s="18" t="str">
        <f t="shared" si="0"/>
        <v/>
      </c>
      <c r="C133" s="62" t="s">
        <v>17</v>
      </c>
      <c r="D133" s="1" t="s">
        <v>17</v>
      </c>
      <c r="E133" s="65" t="s">
        <v>17</v>
      </c>
      <c r="F133" s="65" t="s">
        <v>17</v>
      </c>
      <c r="G133" s="18" t="str">
        <f t="shared" si="1"/>
        <v/>
      </c>
      <c r="H133" s="66" t="s">
        <v>91</v>
      </c>
      <c r="I133" s="15" t="str">
        <f t="shared" si="3"/>
        <v xml:space="preserve"> </v>
      </c>
      <c r="J133" s="18" t="str">
        <f t="shared" si="2"/>
        <v xml:space="preserve"> </v>
      </c>
      <c r="L133" s="8">
        <v>47</v>
      </c>
      <c r="M133" s="67">
        <v>0</v>
      </c>
      <c r="N133" s="67">
        <v>0</v>
      </c>
      <c r="O133" s="20"/>
      <c r="P133" s="200" t="s">
        <v>68</v>
      </c>
      <c r="Q133" s="201"/>
      <c r="R133" s="75">
        <f>SUM(R85:R132)</f>
        <v>60</v>
      </c>
      <c r="S133" s="75"/>
      <c r="T133" s="75">
        <f>SUM(T85:T132)</f>
        <v>60</v>
      </c>
      <c r="U133" s="75"/>
      <c r="V133" s="113"/>
      <c r="W133" s="200" t="s">
        <v>68</v>
      </c>
      <c r="X133" s="201"/>
      <c r="Y133" s="75">
        <f>SUM(Y85:Y132)</f>
        <v>48</v>
      </c>
      <c r="Z133" s="75"/>
      <c r="AA133" s="75">
        <f>SUM(AA85:AA132)</f>
        <v>48</v>
      </c>
      <c r="AB133" s="75"/>
      <c r="AH133" s="9"/>
    </row>
    <row r="134" spans="1:34" ht="15.75" customHeight="1">
      <c r="A134" s="88" t="s">
        <v>17</v>
      </c>
      <c r="B134" s="18" t="str">
        <f t="shared" si="0"/>
        <v/>
      </c>
      <c r="C134" s="62" t="s">
        <v>17</v>
      </c>
      <c r="D134" s="1" t="s">
        <v>17</v>
      </c>
      <c r="E134" s="65" t="s">
        <v>17</v>
      </c>
      <c r="F134" s="65" t="s">
        <v>17</v>
      </c>
      <c r="G134" s="18" t="str">
        <f t="shared" si="1"/>
        <v/>
      </c>
      <c r="H134" s="66" t="s">
        <v>91</v>
      </c>
      <c r="I134" s="15" t="str">
        <f t="shared" si="3"/>
        <v xml:space="preserve"> </v>
      </c>
      <c r="J134" s="18" t="str">
        <f t="shared" si="2"/>
        <v xml:space="preserve"> </v>
      </c>
      <c r="L134" s="8">
        <v>48</v>
      </c>
      <c r="M134" s="67">
        <v>0</v>
      </c>
      <c r="N134" s="67">
        <v>0</v>
      </c>
      <c r="O134" s="20"/>
      <c r="P134" s="45"/>
      <c r="Q134" s="47"/>
      <c r="R134" s="47"/>
      <c r="S134" s="47"/>
      <c r="T134" s="33"/>
      <c r="U134" s="47"/>
      <c r="V134" s="47"/>
      <c r="W134" s="47"/>
      <c r="X134" s="45"/>
      <c r="Y134" s="45"/>
      <c r="Z134" s="45"/>
      <c r="AA134" s="45"/>
      <c r="AB134" s="45"/>
      <c r="AH134" s="9"/>
    </row>
    <row r="135" spans="1:34" ht="15.75" customHeight="1">
      <c r="A135" s="88" t="s">
        <v>17</v>
      </c>
      <c r="B135" s="18" t="str">
        <f t="shared" si="0"/>
        <v/>
      </c>
      <c r="C135" s="62" t="s">
        <v>17</v>
      </c>
      <c r="D135" s="1" t="s">
        <v>17</v>
      </c>
      <c r="E135" s="65" t="s">
        <v>17</v>
      </c>
      <c r="F135" s="65" t="s">
        <v>17</v>
      </c>
      <c r="G135" s="18" t="str">
        <f t="shared" si="1"/>
        <v/>
      </c>
      <c r="H135" s="66" t="s">
        <v>91</v>
      </c>
      <c r="I135" s="15" t="str">
        <f t="shared" si="3"/>
        <v xml:space="preserve"> </v>
      </c>
      <c r="J135" s="18" t="str">
        <f t="shared" si="2"/>
        <v xml:space="preserve"> </v>
      </c>
      <c r="L135" s="8">
        <v>49</v>
      </c>
      <c r="M135" s="67">
        <v>0</v>
      </c>
      <c r="N135" s="67">
        <v>0</v>
      </c>
      <c r="O135" s="20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H135" s="9"/>
    </row>
    <row r="136" spans="1:34" ht="15.75" customHeight="1">
      <c r="A136" s="88" t="s">
        <v>17</v>
      </c>
      <c r="B136" s="18" t="str">
        <f t="shared" si="0"/>
        <v/>
      </c>
      <c r="C136" s="62" t="s">
        <v>17</v>
      </c>
      <c r="D136" s="1" t="s">
        <v>17</v>
      </c>
      <c r="E136" s="65" t="s">
        <v>17</v>
      </c>
      <c r="F136" s="65" t="s">
        <v>17</v>
      </c>
      <c r="G136" s="18" t="str">
        <f t="shared" si="1"/>
        <v/>
      </c>
      <c r="H136" s="66" t="s">
        <v>91</v>
      </c>
      <c r="I136" s="15" t="str">
        <f t="shared" si="3"/>
        <v xml:space="preserve"> </v>
      </c>
      <c r="J136" s="18" t="str">
        <f t="shared" si="2"/>
        <v xml:space="preserve"> </v>
      </c>
      <c r="L136" s="8">
        <v>50</v>
      </c>
      <c r="M136" s="67">
        <v>0</v>
      </c>
      <c r="N136" s="67">
        <v>0</v>
      </c>
      <c r="O136" s="20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H136" s="9"/>
    </row>
    <row r="137" spans="1:34" ht="15.75" customHeight="1">
      <c r="A137" s="88" t="s">
        <v>17</v>
      </c>
      <c r="B137" s="18" t="str">
        <f t="shared" si="0"/>
        <v/>
      </c>
      <c r="C137" s="62" t="s">
        <v>17</v>
      </c>
      <c r="D137" s="1" t="s">
        <v>17</v>
      </c>
      <c r="E137" s="65" t="s">
        <v>17</v>
      </c>
      <c r="F137" s="65" t="s">
        <v>17</v>
      </c>
      <c r="G137" s="18" t="str">
        <f t="shared" si="1"/>
        <v/>
      </c>
      <c r="H137" s="66" t="s">
        <v>91</v>
      </c>
      <c r="I137" s="15" t="str">
        <f t="shared" si="3"/>
        <v xml:space="preserve"> </v>
      </c>
      <c r="J137" s="18" t="str">
        <f t="shared" si="2"/>
        <v xml:space="preserve"> </v>
      </c>
      <c r="L137" s="8">
        <v>51</v>
      </c>
      <c r="M137" s="67">
        <v>0</v>
      </c>
      <c r="N137" s="67">
        <v>0</v>
      </c>
      <c r="O137" s="20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H137" s="9"/>
    </row>
    <row r="138" spans="1:34" ht="15.75" customHeight="1">
      <c r="A138" s="88" t="s">
        <v>17</v>
      </c>
      <c r="B138" s="18" t="str">
        <f t="shared" si="0"/>
        <v/>
      </c>
      <c r="C138" s="62" t="s">
        <v>17</v>
      </c>
      <c r="D138" s="1" t="s">
        <v>17</v>
      </c>
      <c r="E138" s="65" t="s">
        <v>17</v>
      </c>
      <c r="F138" s="65" t="s">
        <v>17</v>
      </c>
      <c r="G138" s="18" t="str">
        <f t="shared" si="1"/>
        <v/>
      </c>
      <c r="H138" s="66" t="s">
        <v>91</v>
      </c>
      <c r="I138" s="15" t="str">
        <f t="shared" si="3"/>
        <v xml:space="preserve"> </v>
      </c>
      <c r="J138" s="18" t="str">
        <f t="shared" si="2"/>
        <v xml:space="preserve"> </v>
      </c>
      <c r="L138" s="8">
        <v>52</v>
      </c>
      <c r="M138" s="67">
        <v>0</v>
      </c>
      <c r="N138" s="67">
        <v>0</v>
      </c>
      <c r="O138" s="20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H138" s="9"/>
    </row>
    <row r="139" spans="1:34" ht="15.75" customHeight="1">
      <c r="A139" s="88" t="s">
        <v>17</v>
      </c>
      <c r="B139" s="18" t="str">
        <f t="shared" si="0"/>
        <v/>
      </c>
      <c r="C139" s="62" t="s">
        <v>17</v>
      </c>
      <c r="D139" s="1" t="s">
        <v>17</v>
      </c>
      <c r="E139" s="65" t="s">
        <v>17</v>
      </c>
      <c r="F139" s="65" t="s">
        <v>17</v>
      </c>
      <c r="G139" s="18" t="str">
        <f t="shared" si="1"/>
        <v/>
      </c>
      <c r="H139" s="66" t="s">
        <v>91</v>
      </c>
      <c r="I139" s="15" t="str">
        <f t="shared" si="3"/>
        <v xml:space="preserve"> </v>
      </c>
      <c r="J139" s="18" t="str">
        <f t="shared" si="2"/>
        <v xml:space="preserve"> </v>
      </c>
      <c r="L139" s="8">
        <v>53</v>
      </c>
      <c r="M139" s="67">
        <v>0</v>
      </c>
      <c r="N139" s="67">
        <v>0</v>
      </c>
      <c r="O139" s="20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H139" s="9"/>
    </row>
    <row r="140" spans="1:34" ht="15.75" customHeight="1">
      <c r="A140" s="88" t="s">
        <v>17</v>
      </c>
      <c r="B140" s="18" t="str">
        <f t="shared" si="0"/>
        <v/>
      </c>
      <c r="C140" s="62" t="s">
        <v>17</v>
      </c>
      <c r="D140" s="1" t="s">
        <v>17</v>
      </c>
      <c r="E140" s="65" t="s">
        <v>17</v>
      </c>
      <c r="F140" s="65" t="s">
        <v>17</v>
      </c>
      <c r="G140" s="18" t="str">
        <f t="shared" si="1"/>
        <v/>
      </c>
      <c r="H140" s="66" t="s">
        <v>91</v>
      </c>
      <c r="I140" s="15" t="str">
        <f t="shared" si="3"/>
        <v xml:space="preserve"> </v>
      </c>
      <c r="J140" s="18" t="str">
        <f t="shared" si="2"/>
        <v xml:space="preserve"> </v>
      </c>
      <c r="L140" s="8">
        <v>54</v>
      </c>
      <c r="M140" s="67">
        <v>0</v>
      </c>
      <c r="N140" s="67">
        <v>0</v>
      </c>
      <c r="O140" s="20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H140" s="9"/>
    </row>
    <row r="141" spans="1:34" ht="15.75" customHeight="1">
      <c r="A141" s="88" t="s">
        <v>17</v>
      </c>
      <c r="B141" s="18" t="str">
        <f t="shared" si="0"/>
        <v/>
      </c>
      <c r="C141" s="62" t="s">
        <v>17</v>
      </c>
      <c r="D141" s="1" t="s">
        <v>17</v>
      </c>
      <c r="E141" s="65" t="s">
        <v>17</v>
      </c>
      <c r="F141" s="65" t="s">
        <v>17</v>
      </c>
      <c r="G141" s="18" t="str">
        <f t="shared" si="1"/>
        <v/>
      </c>
      <c r="H141" s="66" t="s">
        <v>91</v>
      </c>
      <c r="I141" s="15" t="str">
        <f t="shared" si="3"/>
        <v xml:space="preserve"> </v>
      </c>
      <c r="J141" s="18" t="str">
        <f t="shared" si="2"/>
        <v xml:space="preserve"> </v>
      </c>
      <c r="L141" s="8">
        <v>55</v>
      </c>
      <c r="M141" s="67">
        <v>0</v>
      </c>
      <c r="N141" s="67">
        <v>0</v>
      </c>
      <c r="O141" s="20"/>
      <c r="P141" s="45"/>
      <c r="Q141" s="47"/>
      <c r="R141" s="47"/>
      <c r="S141" s="47"/>
      <c r="T141" s="47"/>
      <c r="U141" s="47"/>
      <c r="V141" s="47"/>
      <c r="W141" s="47"/>
      <c r="X141" s="45"/>
      <c r="Y141" s="45"/>
      <c r="Z141" s="45"/>
      <c r="AA141" s="45"/>
      <c r="AB141" s="45"/>
      <c r="AH141" s="9"/>
    </row>
    <row r="142" spans="1:34" ht="15.75" customHeight="1">
      <c r="A142" s="88" t="s">
        <v>17</v>
      </c>
      <c r="B142" s="18" t="str">
        <f t="shared" si="0"/>
        <v/>
      </c>
      <c r="C142" s="62" t="s">
        <v>17</v>
      </c>
      <c r="D142" s="1" t="s">
        <v>17</v>
      </c>
      <c r="E142" s="65" t="s">
        <v>17</v>
      </c>
      <c r="F142" s="65" t="s">
        <v>17</v>
      </c>
      <c r="G142" s="18" t="str">
        <f t="shared" si="1"/>
        <v/>
      </c>
      <c r="H142" s="66" t="s">
        <v>91</v>
      </c>
      <c r="I142" s="15" t="str">
        <f t="shared" si="3"/>
        <v xml:space="preserve"> </v>
      </c>
      <c r="J142" s="18" t="str">
        <f t="shared" si="2"/>
        <v xml:space="preserve"> </v>
      </c>
      <c r="L142" s="8">
        <v>56</v>
      </c>
      <c r="M142" s="67">
        <v>0</v>
      </c>
      <c r="N142" s="67">
        <v>0</v>
      </c>
      <c r="O142" s="20"/>
      <c r="P142" s="45"/>
      <c r="Q142" s="47"/>
      <c r="R142" s="47"/>
      <c r="S142" s="47"/>
      <c r="T142" s="47"/>
      <c r="U142" s="47"/>
      <c r="V142" s="47"/>
      <c r="W142" s="47"/>
      <c r="X142" s="45"/>
      <c r="Y142" s="45"/>
      <c r="Z142" s="45"/>
      <c r="AA142" s="45"/>
      <c r="AB142" s="45"/>
      <c r="AH142" s="9"/>
    </row>
    <row r="143" spans="1:34" ht="15.75" customHeight="1">
      <c r="A143" s="88" t="s">
        <v>17</v>
      </c>
      <c r="B143" s="18" t="str">
        <f t="shared" si="0"/>
        <v/>
      </c>
      <c r="C143" s="62" t="s">
        <v>17</v>
      </c>
      <c r="D143" s="1" t="s">
        <v>17</v>
      </c>
      <c r="E143" s="65" t="s">
        <v>17</v>
      </c>
      <c r="F143" s="65" t="s">
        <v>17</v>
      </c>
      <c r="G143" s="18" t="str">
        <f t="shared" si="1"/>
        <v/>
      </c>
      <c r="H143" s="66" t="s">
        <v>91</v>
      </c>
      <c r="I143" s="15" t="str">
        <f t="shared" si="3"/>
        <v xml:space="preserve"> </v>
      </c>
      <c r="J143" s="18" t="str">
        <f t="shared" si="2"/>
        <v xml:space="preserve"> </v>
      </c>
      <c r="L143" s="8">
        <v>57</v>
      </c>
      <c r="M143" s="67">
        <v>0</v>
      </c>
      <c r="N143" s="67">
        <v>0</v>
      </c>
      <c r="O143" s="20"/>
      <c r="P143" s="58"/>
      <c r="Q143" s="55"/>
      <c r="R143" s="55"/>
      <c r="S143" s="55"/>
      <c r="T143" s="55"/>
      <c r="U143" s="55"/>
      <c r="V143" s="55"/>
      <c r="W143" s="55"/>
      <c r="X143" s="58"/>
      <c r="Y143" s="58"/>
      <c r="Z143" s="58"/>
      <c r="AA143" s="58"/>
      <c r="AB143" s="58"/>
      <c r="AH143" s="9"/>
    </row>
    <row r="144" spans="1:34" ht="15.75" customHeight="1">
      <c r="A144" s="88" t="s">
        <v>17</v>
      </c>
      <c r="B144" s="18" t="str">
        <f t="shared" si="0"/>
        <v/>
      </c>
      <c r="C144" s="62" t="s">
        <v>17</v>
      </c>
      <c r="D144" s="1" t="s">
        <v>17</v>
      </c>
      <c r="E144" s="65" t="s">
        <v>17</v>
      </c>
      <c r="F144" s="65" t="s">
        <v>17</v>
      </c>
      <c r="G144" s="18" t="str">
        <f t="shared" si="1"/>
        <v/>
      </c>
      <c r="H144" s="66" t="s">
        <v>91</v>
      </c>
      <c r="I144" s="15" t="str">
        <f t="shared" si="3"/>
        <v xml:space="preserve"> </v>
      </c>
      <c r="J144" s="18" t="str">
        <f t="shared" si="2"/>
        <v xml:space="preserve"> </v>
      </c>
      <c r="L144" s="8">
        <v>58</v>
      </c>
      <c r="M144" s="67">
        <v>0</v>
      </c>
      <c r="N144" s="67">
        <v>0</v>
      </c>
      <c r="O144" s="20"/>
      <c r="P144" s="58"/>
      <c r="Q144" s="55"/>
      <c r="R144" s="55"/>
      <c r="S144" s="55"/>
      <c r="T144" s="55"/>
      <c r="U144" s="55"/>
      <c r="V144" s="55"/>
      <c r="W144" s="55"/>
      <c r="X144" s="58"/>
      <c r="Y144" s="58"/>
      <c r="Z144" s="58"/>
      <c r="AA144" s="58"/>
      <c r="AB144" s="58"/>
      <c r="AH144" s="9"/>
    </row>
    <row r="145" spans="1:34" ht="15.75" customHeight="1">
      <c r="A145" s="88" t="s">
        <v>17</v>
      </c>
      <c r="B145" s="18" t="str">
        <f t="shared" si="0"/>
        <v/>
      </c>
      <c r="C145" s="62" t="s">
        <v>17</v>
      </c>
      <c r="D145" s="1" t="s">
        <v>17</v>
      </c>
      <c r="E145" s="65" t="s">
        <v>17</v>
      </c>
      <c r="F145" s="65" t="s">
        <v>17</v>
      </c>
      <c r="G145" s="18" t="str">
        <f t="shared" si="1"/>
        <v/>
      </c>
      <c r="H145" s="66" t="s">
        <v>91</v>
      </c>
      <c r="I145" s="15" t="str">
        <f t="shared" si="3"/>
        <v xml:space="preserve"> </v>
      </c>
      <c r="J145" s="18" t="str">
        <f t="shared" si="2"/>
        <v xml:space="preserve"> </v>
      </c>
      <c r="L145" s="8">
        <v>59</v>
      </c>
      <c r="M145" s="67">
        <v>0</v>
      </c>
      <c r="N145" s="67">
        <v>0</v>
      </c>
      <c r="O145" s="20"/>
      <c r="P145" s="58"/>
      <c r="Q145" s="55"/>
      <c r="R145" s="55"/>
      <c r="S145" s="55"/>
      <c r="T145" s="55"/>
      <c r="U145" s="55"/>
      <c r="V145" s="55"/>
      <c r="W145" s="55"/>
      <c r="X145" s="58"/>
      <c r="Y145" s="58"/>
      <c r="Z145" s="58"/>
      <c r="AA145" s="58"/>
      <c r="AB145" s="58"/>
      <c r="AH145" s="1"/>
    </row>
    <row r="146" spans="1:34" ht="15.75" customHeight="1">
      <c r="A146" s="88" t="s">
        <v>17</v>
      </c>
      <c r="B146" s="18" t="str">
        <f t="shared" si="0"/>
        <v/>
      </c>
      <c r="C146" s="62" t="s">
        <v>17</v>
      </c>
      <c r="D146" s="1" t="s">
        <v>17</v>
      </c>
      <c r="E146" s="65" t="s">
        <v>17</v>
      </c>
      <c r="F146" s="65" t="s">
        <v>17</v>
      </c>
      <c r="G146" s="18" t="str">
        <f t="shared" si="1"/>
        <v/>
      </c>
      <c r="H146" s="66" t="s">
        <v>91</v>
      </c>
      <c r="I146" s="15" t="str">
        <f t="shared" si="3"/>
        <v xml:space="preserve"> </v>
      </c>
      <c r="J146" s="18" t="str">
        <f t="shared" si="2"/>
        <v xml:space="preserve"> </v>
      </c>
      <c r="L146" s="8">
        <v>60</v>
      </c>
      <c r="M146" s="67">
        <v>0</v>
      </c>
      <c r="N146" s="67">
        <v>0</v>
      </c>
      <c r="O146" s="20"/>
      <c r="P146" s="58"/>
      <c r="Q146" s="55"/>
      <c r="R146" s="55"/>
      <c r="S146" s="55"/>
      <c r="T146" s="55"/>
      <c r="U146" s="55"/>
      <c r="V146" s="55"/>
      <c r="W146" s="55"/>
      <c r="X146" s="58"/>
      <c r="Y146" s="58"/>
      <c r="Z146" s="58"/>
      <c r="AA146" s="58"/>
      <c r="AB146" s="58"/>
      <c r="AH146" s="1"/>
    </row>
    <row r="147" spans="1:34" ht="15.75" customHeight="1">
      <c r="A147" s="88" t="s">
        <v>17</v>
      </c>
      <c r="B147" s="18" t="str">
        <f t="shared" si="0"/>
        <v/>
      </c>
      <c r="C147" s="62" t="s">
        <v>17</v>
      </c>
      <c r="D147" s="1" t="s">
        <v>17</v>
      </c>
      <c r="E147" s="65" t="s">
        <v>17</v>
      </c>
      <c r="F147" s="65" t="s">
        <v>17</v>
      </c>
      <c r="G147" s="18" t="str">
        <f t="shared" si="1"/>
        <v/>
      </c>
      <c r="H147" s="66" t="s">
        <v>91</v>
      </c>
      <c r="I147" s="15" t="str">
        <f t="shared" si="3"/>
        <v xml:space="preserve"> </v>
      </c>
      <c r="J147" s="18" t="str">
        <f t="shared" si="2"/>
        <v xml:space="preserve"> </v>
      </c>
      <c r="L147" s="8">
        <v>61</v>
      </c>
      <c r="M147" s="67">
        <v>0</v>
      </c>
      <c r="N147" s="67">
        <v>0</v>
      </c>
      <c r="O147" s="20"/>
      <c r="P147" s="58"/>
      <c r="Q147" s="55"/>
      <c r="R147" s="55"/>
      <c r="S147" s="55"/>
      <c r="T147" s="55"/>
      <c r="U147" s="55"/>
      <c r="V147" s="55"/>
      <c r="W147" s="55"/>
      <c r="X147" s="58"/>
      <c r="Y147" s="58"/>
      <c r="Z147" s="58"/>
      <c r="AA147" s="58"/>
      <c r="AB147" s="58"/>
      <c r="AH147" s="1"/>
    </row>
    <row r="148" spans="1:34" ht="15.75" customHeight="1">
      <c r="A148" s="88" t="s">
        <v>17</v>
      </c>
      <c r="B148" s="18" t="str">
        <f t="shared" si="0"/>
        <v/>
      </c>
      <c r="C148" s="62" t="s">
        <v>17</v>
      </c>
      <c r="D148" s="1" t="s">
        <v>17</v>
      </c>
      <c r="E148" s="65" t="s">
        <v>17</v>
      </c>
      <c r="F148" s="65" t="s">
        <v>17</v>
      </c>
      <c r="G148" s="18" t="str">
        <f t="shared" si="1"/>
        <v/>
      </c>
      <c r="H148" s="66" t="s">
        <v>91</v>
      </c>
      <c r="I148" s="15" t="str">
        <f t="shared" si="3"/>
        <v xml:space="preserve"> </v>
      </c>
      <c r="J148" s="18" t="str">
        <f t="shared" si="2"/>
        <v xml:space="preserve"> </v>
      </c>
      <c r="L148" s="8">
        <v>62</v>
      </c>
      <c r="M148" s="67">
        <v>0</v>
      </c>
      <c r="N148" s="67">
        <v>0</v>
      </c>
      <c r="O148" s="20"/>
      <c r="P148" s="58"/>
      <c r="Q148" s="55"/>
      <c r="R148" s="55"/>
      <c r="S148" s="55"/>
      <c r="T148" s="55"/>
      <c r="U148" s="55"/>
      <c r="V148" s="55"/>
      <c r="W148" s="55"/>
      <c r="X148" s="58"/>
      <c r="Y148" s="58"/>
      <c r="Z148" s="58"/>
      <c r="AA148" s="58"/>
      <c r="AB148" s="58"/>
      <c r="AH148" s="1"/>
    </row>
    <row r="149" spans="1:34" ht="15.75" customHeight="1">
      <c r="A149" s="88" t="s">
        <v>17</v>
      </c>
      <c r="B149" s="18" t="str">
        <f t="shared" si="0"/>
        <v/>
      </c>
      <c r="C149" s="62" t="s">
        <v>17</v>
      </c>
      <c r="D149" s="1" t="s">
        <v>17</v>
      </c>
      <c r="E149" s="65" t="s">
        <v>17</v>
      </c>
      <c r="F149" s="65" t="s">
        <v>17</v>
      </c>
      <c r="G149" s="18" t="str">
        <f t="shared" si="1"/>
        <v/>
      </c>
      <c r="H149" s="66" t="s">
        <v>91</v>
      </c>
      <c r="I149" s="15" t="str">
        <f t="shared" si="3"/>
        <v xml:space="preserve"> </v>
      </c>
      <c r="J149" s="18" t="str">
        <f t="shared" si="2"/>
        <v xml:space="preserve"> </v>
      </c>
      <c r="L149" s="8">
        <v>63</v>
      </c>
      <c r="M149" s="67">
        <v>0</v>
      </c>
      <c r="N149" s="67">
        <v>0</v>
      </c>
      <c r="O149" s="20"/>
      <c r="P149" s="58"/>
      <c r="Q149" s="55"/>
      <c r="R149" s="55"/>
      <c r="S149" s="55"/>
      <c r="T149" s="55"/>
      <c r="U149" s="55"/>
      <c r="V149" s="55"/>
      <c r="W149" s="55"/>
      <c r="X149" s="58"/>
      <c r="Y149" s="58"/>
      <c r="Z149" s="58"/>
      <c r="AA149" s="58"/>
      <c r="AB149" s="58"/>
      <c r="AH149" s="1"/>
    </row>
    <row r="150" spans="1:34" ht="15.75" customHeight="1">
      <c r="A150" s="88" t="s">
        <v>17</v>
      </c>
      <c r="B150" s="18" t="str">
        <f t="shared" si="0"/>
        <v/>
      </c>
      <c r="C150" s="62" t="s">
        <v>17</v>
      </c>
      <c r="D150" s="1" t="s">
        <v>17</v>
      </c>
      <c r="E150" s="65" t="s">
        <v>17</v>
      </c>
      <c r="F150" s="65" t="s">
        <v>17</v>
      </c>
      <c r="G150" s="18" t="str">
        <f t="shared" si="1"/>
        <v/>
      </c>
      <c r="H150" s="66" t="s">
        <v>91</v>
      </c>
      <c r="I150" s="15" t="str">
        <f t="shared" si="3"/>
        <v xml:space="preserve"> </v>
      </c>
      <c r="J150" s="18" t="str">
        <f t="shared" si="2"/>
        <v xml:space="preserve"> </v>
      </c>
      <c r="L150" s="8">
        <v>64</v>
      </c>
      <c r="M150" s="67">
        <v>0</v>
      </c>
      <c r="N150" s="67">
        <v>0</v>
      </c>
      <c r="O150" s="20"/>
      <c r="P150" s="58"/>
      <c r="Q150" s="55"/>
      <c r="R150" s="55"/>
      <c r="S150" s="55"/>
      <c r="T150" s="55"/>
      <c r="U150" s="55"/>
      <c r="V150" s="55"/>
      <c r="W150" s="55"/>
      <c r="X150" s="58"/>
      <c r="Y150" s="58"/>
      <c r="Z150" s="58"/>
      <c r="AA150" s="58"/>
      <c r="AB150" s="58"/>
      <c r="AH150" s="1"/>
    </row>
    <row r="151" spans="1:34" ht="15.75" customHeight="1">
      <c r="A151" s="88" t="s">
        <v>17</v>
      </c>
      <c r="B151" s="18" t="str">
        <f t="shared" si="0"/>
        <v/>
      </c>
      <c r="C151" s="62" t="s">
        <v>17</v>
      </c>
      <c r="D151" s="1" t="s">
        <v>17</v>
      </c>
      <c r="E151" s="65" t="s">
        <v>17</v>
      </c>
      <c r="F151" s="65" t="s">
        <v>17</v>
      </c>
      <c r="G151" s="18" t="str">
        <f t="shared" si="1"/>
        <v/>
      </c>
      <c r="H151" s="66" t="s">
        <v>91</v>
      </c>
      <c r="I151" s="15" t="str">
        <f t="shared" si="3"/>
        <v xml:space="preserve"> </v>
      </c>
      <c r="J151" s="18" t="str">
        <f t="shared" si="2"/>
        <v xml:space="preserve"> </v>
      </c>
      <c r="L151" s="8">
        <v>65</v>
      </c>
      <c r="M151" s="67">
        <v>0</v>
      </c>
      <c r="N151" s="67">
        <v>0</v>
      </c>
      <c r="O151" s="20"/>
      <c r="P151" s="58"/>
      <c r="Q151" s="55"/>
      <c r="R151" s="55"/>
      <c r="S151" s="55"/>
      <c r="T151" s="55"/>
      <c r="U151" s="55"/>
      <c r="V151" s="55"/>
      <c r="W151" s="55"/>
      <c r="X151" s="58"/>
      <c r="Y151" s="58"/>
      <c r="Z151" s="58"/>
      <c r="AA151" s="58"/>
      <c r="AB151" s="58"/>
      <c r="AH151" s="1"/>
    </row>
    <row r="152" spans="1:34" ht="15.75" customHeight="1">
      <c r="A152" s="88" t="s">
        <v>17</v>
      </c>
      <c r="B152" s="18" t="str">
        <f t="shared" ref="B152:B196" si="4">IF(C152=" ","",IF(C152=$L$9,B151,B151+1))</f>
        <v/>
      </c>
      <c r="C152" s="62" t="s">
        <v>17</v>
      </c>
      <c r="D152" s="1" t="s">
        <v>17</v>
      </c>
      <c r="E152" s="65" t="s">
        <v>17</v>
      </c>
      <c r="F152" s="65" t="s">
        <v>17</v>
      </c>
      <c r="G152" s="18" t="str">
        <f t="shared" ref="G152:G196" si="5">IF(AND(M152&gt;0),0,IF(AND(N152&gt;0),1,""))</f>
        <v/>
      </c>
      <c r="H152" s="66" t="s">
        <v>91</v>
      </c>
      <c r="I152" s="15" t="str">
        <f t="shared" si="3"/>
        <v xml:space="preserve"> </v>
      </c>
      <c r="J152" s="18" t="str">
        <f t="shared" ref="J152:J196" si="6">IF(AND(M152&gt;0,M152&lt;999),M152,IF(AND(N152&gt;0,N152&lt;999),N152," "))</f>
        <v xml:space="preserve"> </v>
      </c>
      <c r="L152" s="8">
        <v>66</v>
      </c>
      <c r="M152" s="67">
        <v>0</v>
      </c>
      <c r="N152" s="67">
        <v>0</v>
      </c>
      <c r="O152" s="20"/>
      <c r="P152" s="58"/>
      <c r="Q152" s="55"/>
      <c r="R152" s="55"/>
      <c r="S152" s="55"/>
      <c r="T152" s="55"/>
      <c r="U152" s="55"/>
      <c r="V152" s="55"/>
      <c r="W152" s="55"/>
      <c r="X152" s="58"/>
      <c r="Y152" s="58"/>
      <c r="Z152" s="58"/>
      <c r="AA152" s="58"/>
      <c r="AB152" s="58"/>
      <c r="AH152" s="1"/>
    </row>
    <row r="153" spans="1:34" ht="15.75" customHeight="1">
      <c r="A153" s="88" t="s">
        <v>17</v>
      </c>
      <c r="B153" s="18" t="str">
        <f t="shared" si="4"/>
        <v/>
      </c>
      <c r="C153" s="62" t="s">
        <v>17</v>
      </c>
      <c r="D153" s="1" t="s">
        <v>17</v>
      </c>
      <c r="E153" s="65" t="s">
        <v>17</v>
      </c>
      <c r="F153" s="65" t="s">
        <v>17</v>
      </c>
      <c r="G153" s="18" t="str">
        <f t="shared" si="5"/>
        <v/>
      </c>
      <c r="H153" s="66" t="s">
        <v>91</v>
      </c>
      <c r="I153" s="15" t="str">
        <f t="shared" ref="I153:I196" si="7">IFERROR(IF(IF(ISERROR(H153-H152),"",H153-H152)&lt;0,"",H153-H152)," ")</f>
        <v xml:space="preserve"> </v>
      </c>
      <c r="J153" s="18" t="str">
        <f t="shared" si="6"/>
        <v xml:space="preserve"> </v>
      </c>
      <c r="L153" s="8">
        <v>67</v>
      </c>
      <c r="M153" s="67">
        <v>0</v>
      </c>
      <c r="N153" s="67">
        <v>0</v>
      </c>
      <c r="O153" s="20"/>
      <c r="P153" s="58"/>
      <c r="Q153" s="55"/>
      <c r="R153" s="55"/>
      <c r="S153" s="55"/>
      <c r="T153" s="55"/>
      <c r="U153" s="55"/>
      <c r="V153" s="55"/>
      <c r="W153" s="55"/>
      <c r="X153" s="58"/>
      <c r="Y153" s="58"/>
      <c r="Z153" s="58"/>
      <c r="AA153" s="58"/>
      <c r="AB153" s="58"/>
      <c r="AH153" s="1"/>
    </row>
    <row r="154" spans="1:34" ht="15.75" customHeight="1">
      <c r="A154" s="88" t="s">
        <v>17</v>
      </c>
      <c r="B154" s="18" t="str">
        <f t="shared" si="4"/>
        <v/>
      </c>
      <c r="C154" s="62" t="s">
        <v>17</v>
      </c>
      <c r="D154" s="1" t="s">
        <v>17</v>
      </c>
      <c r="E154" s="65" t="s">
        <v>17</v>
      </c>
      <c r="F154" s="65" t="s">
        <v>17</v>
      </c>
      <c r="G154" s="18" t="str">
        <f t="shared" si="5"/>
        <v/>
      </c>
      <c r="H154" s="66" t="s">
        <v>91</v>
      </c>
      <c r="I154" s="15" t="str">
        <f t="shared" si="7"/>
        <v xml:space="preserve"> </v>
      </c>
      <c r="J154" s="18" t="str">
        <f t="shared" si="6"/>
        <v xml:space="preserve"> </v>
      </c>
      <c r="L154" s="8">
        <v>68</v>
      </c>
      <c r="M154" s="67">
        <v>0</v>
      </c>
      <c r="N154" s="67">
        <v>0</v>
      </c>
      <c r="O154" s="20"/>
      <c r="P154" s="58"/>
      <c r="Q154" s="55"/>
      <c r="R154" s="55"/>
      <c r="S154" s="55"/>
      <c r="T154" s="55"/>
      <c r="U154" s="55"/>
      <c r="V154" s="55"/>
      <c r="W154" s="55"/>
      <c r="X154" s="58"/>
      <c r="Y154" s="58"/>
      <c r="Z154" s="58"/>
      <c r="AA154" s="58"/>
      <c r="AB154" s="58"/>
      <c r="AH154" s="1"/>
    </row>
    <row r="155" spans="1:34" ht="15.75" customHeight="1">
      <c r="A155" s="88" t="s">
        <v>17</v>
      </c>
      <c r="B155" s="18" t="str">
        <f t="shared" si="4"/>
        <v/>
      </c>
      <c r="C155" s="62" t="s">
        <v>17</v>
      </c>
      <c r="D155" s="1" t="s">
        <v>17</v>
      </c>
      <c r="E155" s="65" t="s">
        <v>17</v>
      </c>
      <c r="F155" s="65" t="s">
        <v>17</v>
      </c>
      <c r="G155" s="18" t="str">
        <f t="shared" si="5"/>
        <v/>
      </c>
      <c r="H155" s="66" t="s">
        <v>91</v>
      </c>
      <c r="I155" s="15" t="str">
        <f t="shared" si="7"/>
        <v xml:space="preserve"> </v>
      </c>
      <c r="J155" s="18" t="str">
        <f t="shared" si="6"/>
        <v xml:space="preserve"> </v>
      </c>
      <c r="L155" s="8">
        <v>69</v>
      </c>
      <c r="M155" s="67">
        <v>0</v>
      </c>
      <c r="N155" s="67">
        <v>0</v>
      </c>
      <c r="O155" s="20"/>
      <c r="P155" s="58"/>
      <c r="Q155" s="55"/>
      <c r="R155" s="55"/>
      <c r="S155" s="55"/>
      <c r="T155" s="55"/>
      <c r="U155" s="55"/>
      <c r="V155" s="55"/>
      <c r="W155" s="55"/>
      <c r="X155" s="58"/>
      <c r="Y155" s="58"/>
      <c r="Z155" s="58"/>
      <c r="AA155" s="58"/>
      <c r="AB155" s="58"/>
      <c r="AH155" s="1"/>
    </row>
    <row r="156" spans="1:34" ht="15.75" customHeight="1">
      <c r="A156" s="88" t="s">
        <v>17</v>
      </c>
      <c r="B156" s="18" t="str">
        <f t="shared" si="4"/>
        <v/>
      </c>
      <c r="C156" s="62" t="s">
        <v>17</v>
      </c>
      <c r="D156" s="1" t="s">
        <v>17</v>
      </c>
      <c r="E156" s="65" t="s">
        <v>17</v>
      </c>
      <c r="F156" s="65" t="s">
        <v>17</v>
      </c>
      <c r="G156" s="18" t="str">
        <f t="shared" si="5"/>
        <v/>
      </c>
      <c r="H156" s="66" t="s">
        <v>91</v>
      </c>
      <c r="I156" s="15" t="str">
        <f t="shared" si="7"/>
        <v xml:space="preserve"> </v>
      </c>
      <c r="J156" s="18" t="str">
        <f t="shared" si="6"/>
        <v xml:space="preserve"> </v>
      </c>
      <c r="L156" s="8">
        <v>70</v>
      </c>
      <c r="M156" s="67">
        <v>0</v>
      </c>
      <c r="N156" s="67">
        <v>0</v>
      </c>
      <c r="O156" s="20"/>
      <c r="P156" s="58"/>
      <c r="Q156" s="55"/>
      <c r="R156" s="55"/>
      <c r="S156" s="55"/>
      <c r="T156" s="55"/>
      <c r="U156" s="55"/>
      <c r="V156" s="55"/>
      <c r="W156" s="55"/>
      <c r="X156" s="58"/>
      <c r="Y156" s="58"/>
      <c r="Z156" s="58"/>
      <c r="AA156" s="58"/>
      <c r="AB156" s="58"/>
      <c r="AH156" s="1"/>
    </row>
    <row r="157" spans="1:34" ht="15.75" customHeight="1">
      <c r="A157" s="88" t="s">
        <v>17</v>
      </c>
      <c r="B157" s="18" t="str">
        <f t="shared" si="4"/>
        <v/>
      </c>
      <c r="C157" s="62" t="s">
        <v>17</v>
      </c>
      <c r="D157" s="1" t="s">
        <v>17</v>
      </c>
      <c r="E157" s="65" t="s">
        <v>17</v>
      </c>
      <c r="F157" s="65" t="s">
        <v>17</v>
      </c>
      <c r="G157" s="18" t="str">
        <f t="shared" si="5"/>
        <v/>
      </c>
      <c r="H157" s="66" t="s">
        <v>91</v>
      </c>
      <c r="I157" s="15" t="str">
        <f t="shared" si="7"/>
        <v xml:space="preserve"> </v>
      </c>
      <c r="J157" s="18" t="str">
        <f t="shared" si="6"/>
        <v xml:space="preserve"> </v>
      </c>
      <c r="L157" s="8">
        <v>71</v>
      </c>
      <c r="M157" s="67">
        <v>0</v>
      </c>
      <c r="N157" s="67">
        <v>0</v>
      </c>
      <c r="O157" s="20"/>
      <c r="P157" s="58"/>
      <c r="Q157" s="55"/>
      <c r="R157" s="55"/>
      <c r="S157" s="55"/>
      <c r="T157" s="55"/>
      <c r="U157" s="55"/>
      <c r="V157" s="55"/>
      <c r="W157" s="55"/>
      <c r="X157" s="58"/>
      <c r="Y157" s="58"/>
      <c r="Z157" s="58"/>
      <c r="AA157" s="58"/>
      <c r="AB157" s="58"/>
      <c r="AH157" s="1"/>
    </row>
    <row r="158" spans="1:34" ht="15.75" customHeight="1">
      <c r="A158" s="88" t="s">
        <v>17</v>
      </c>
      <c r="B158" s="18" t="str">
        <f t="shared" si="4"/>
        <v/>
      </c>
      <c r="C158" s="62" t="s">
        <v>17</v>
      </c>
      <c r="D158" s="1" t="s">
        <v>17</v>
      </c>
      <c r="E158" s="65" t="s">
        <v>17</v>
      </c>
      <c r="F158" s="65" t="s">
        <v>17</v>
      </c>
      <c r="G158" s="18" t="str">
        <f t="shared" si="5"/>
        <v/>
      </c>
      <c r="H158" s="66" t="s">
        <v>91</v>
      </c>
      <c r="I158" s="15" t="str">
        <f t="shared" si="7"/>
        <v xml:space="preserve"> </v>
      </c>
      <c r="J158" s="18" t="str">
        <f t="shared" si="6"/>
        <v xml:space="preserve"> </v>
      </c>
      <c r="L158" s="8">
        <v>72</v>
      </c>
      <c r="M158" s="67">
        <v>0</v>
      </c>
      <c r="N158" s="67">
        <v>0</v>
      </c>
      <c r="O158" s="20"/>
      <c r="P158" s="58"/>
      <c r="Q158" s="55"/>
      <c r="R158" s="55"/>
      <c r="S158" s="55"/>
      <c r="T158" s="55"/>
      <c r="U158" s="55"/>
      <c r="V158" s="55"/>
      <c r="W158" s="55"/>
      <c r="X158" s="58"/>
      <c r="Y158" s="58"/>
      <c r="Z158" s="58"/>
      <c r="AA158" s="58"/>
      <c r="AB158" s="58"/>
      <c r="AH158" s="1"/>
    </row>
    <row r="159" spans="1:34" ht="15.75" customHeight="1">
      <c r="A159" s="88" t="s">
        <v>17</v>
      </c>
      <c r="B159" s="18" t="str">
        <f t="shared" si="4"/>
        <v/>
      </c>
      <c r="C159" s="62" t="s">
        <v>17</v>
      </c>
      <c r="D159" s="1" t="s">
        <v>17</v>
      </c>
      <c r="E159" s="65" t="s">
        <v>17</v>
      </c>
      <c r="F159" s="65" t="s">
        <v>17</v>
      </c>
      <c r="G159" s="18" t="str">
        <f t="shared" si="5"/>
        <v/>
      </c>
      <c r="H159" s="66" t="s">
        <v>91</v>
      </c>
      <c r="I159" s="15" t="str">
        <f t="shared" si="7"/>
        <v xml:space="preserve"> </v>
      </c>
      <c r="J159" s="18" t="str">
        <f t="shared" si="6"/>
        <v xml:space="preserve"> </v>
      </c>
      <c r="L159" s="8">
        <v>73</v>
      </c>
      <c r="M159" s="67">
        <v>0</v>
      </c>
      <c r="N159" s="67">
        <v>0</v>
      </c>
      <c r="O159" s="20"/>
      <c r="P159" s="58"/>
      <c r="Q159" s="55"/>
      <c r="R159" s="55"/>
      <c r="S159" s="55"/>
      <c r="T159" s="55"/>
      <c r="U159" s="55"/>
      <c r="V159" s="55"/>
      <c r="W159" s="55"/>
      <c r="X159" s="58"/>
      <c r="Y159" s="58"/>
      <c r="Z159" s="58"/>
      <c r="AA159" s="58"/>
      <c r="AB159" s="58"/>
      <c r="AH159" s="1"/>
    </row>
    <row r="160" spans="1:34" ht="15.75" customHeight="1">
      <c r="A160" s="88" t="s">
        <v>17</v>
      </c>
      <c r="B160" s="18" t="str">
        <f t="shared" si="4"/>
        <v/>
      </c>
      <c r="C160" s="62" t="s">
        <v>17</v>
      </c>
      <c r="D160" s="1" t="s">
        <v>17</v>
      </c>
      <c r="E160" s="65" t="s">
        <v>17</v>
      </c>
      <c r="F160" s="65" t="s">
        <v>17</v>
      </c>
      <c r="G160" s="18" t="str">
        <f t="shared" si="5"/>
        <v/>
      </c>
      <c r="H160" s="66" t="s">
        <v>91</v>
      </c>
      <c r="I160" s="15" t="str">
        <f t="shared" si="7"/>
        <v xml:space="preserve"> </v>
      </c>
      <c r="J160" s="18" t="str">
        <f t="shared" si="6"/>
        <v xml:space="preserve"> </v>
      </c>
      <c r="L160" s="8">
        <v>74</v>
      </c>
      <c r="M160" s="67">
        <v>0</v>
      </c>
      <c r="N160" s="67">
        <v>0</v>
      </c>
      <c r="O160" s="20"/>
      <c r="P160" s="58"/>
      <c r="Q160" s="55"/>
      <c r="R160" s="55"/>
      <c r="S160" s="55"/>
      <c r="T160" s="55"/>
      <c r="U160" s="55"/>
      <c r="V160" s="55"/>
      <c r="W160" s="55"/>
      <c r="X160" s="58"/>
      <c r="Y160" s="58"/>
      <c r="Z160" s="58"/>
      <c r="AA160" s="58"/>
      <c r="AB160" s="58"/>
      <c r="AH160" s="1"/>
    </row>
    <row r="161" spans="1:34" ht="15.75" customHeight="1">
      <c r="A161" s="88" t="s">
        <v>17</v>
      </c>
      <c r="B161" s="18" t="str">
        <f t="shared" si="4"/>
        <v/>
      </c>
      <c r="C161" s="62" t="s">
        <v>17</v>
      </c>
      <c r="D161" s="1" t="s">
        <v>17</v>
      </c>
      <c r="E161" s="65" t="s">
        <v>17</v>
      </c>
      <c r="F161" s="65" t="s">
        <v>17</v>
      </c>
      <c r="G161" s="18" t="str">
        <f t="shared" si="5"/>
        <v/>
      </c>
      <c r="H161" s="66" t="s">
        <v>91</v>
      </c>
      <c r="I161" s="15" t="str">
        <f t="shared" si="7"/>
        <v xml:space="preserve"> </v>
      </c>
      <c r="J161" s="18" t="str">
        <f t="shared" si="6"/>
        <v xml:space="preserve"> </v>
      </c>
      <c r="L161" s="8">
        <v>75</v>
      </c>
      <c r="M161" s="67">
        <v>0</v>
      </c>
      <c r="N161" s="67">
        <v>0</v>
      </c>
      <c r="O161" s="20"/>
      <c r="P161" s="58"/>
      <c r="Q161" s="55"/>
      <c r="R161" s="55"/>
      <c r="S161" s="55"/>
      <c r="T161" s="55"/>
      <c r="U161" s="55"/>
      <c r="V161" s="55"/>
      <c r="W161" s="55"/>
      <c r="X161" s="58"/>
      <c r="Y161" s="58"/>
      <c r="Z161" s="58"/>
      <c r="AA161" s="58"/>
      <c r="AB161" s="58"/>
      <c r="AH161" s="1"/>
    </row>
    <row r="162" spans="1:34" ht="15.75" customHeight="1">
      <c r="A162" s="88" t="s">
        <v>17</v>
      </c>
      <c r="B162" s="18" t="str">
        <f t="shared" si="4"/>
        <v/>
      </c>
      <c r="C162" s="62" t="s">
        <v>17</v>
      </c>
      <c r="D162" s="1" t="s">
        <v>17</v>
      </c>
      <c r="E162" s="65" t="s">
        <v>17</v>
      </c>
      <c r="F162" s="65" t="s">
        <v>17</v>
      </c>
      <c r="G162" s="18" t="str">
        <f t="shared" si="5"/>
        <v/>
      </c>
      <c r="H162" s="66" t="s">
        <v>91</v>
      </c>
      <c r="I162" s="15" t="str">
        <f t="shared" si="7"/>
        <v xml:space="preserve"> </v>
      </c>
      <c r="J162" s="18" t="str">
        <f t="shared" si="6"/>
        <v xml:space="preserve"> </v>
      </c>
      <c r="L162" s="8">
        <v>76</v>
      </c>
      <c r="M162" s="67">
        <v>0</v>
      </c>
      <c r="N162" s="67">
        <v>0</v>
      </c>
      <c r="O162" s="20"/>
      <c r="P162" s="58"/>
      <c r="Q162" s="55"/>
      <c r="R162" s="55"/>
      <c r="S162" s="55"/>
      <c r="T162" s="55"/>
      <c r="U162" s="55"/>
      <c r="V162" s="55"/>
      <c r="W162" s="55"/>
      <c r="X162" s="58"/>
      <c r="Y162" s="58"/>
      <c r="Z162" s="58"/>
      <c r="AA162" s="58"/>
      <c r="AB162" s="58"/>
      <c r="AH162" s="1"/>
    </row>
    <row r="163" spans="1:34" ht="15.75" customHeight="1">
      <c r="A163" s="88" t="s">
        <v>17</v>
      </c>
      <c r="B163" s="18" t="str">
        <f t="shared" si="4"/>
        <v/>
      </c>
      <c r="C163" s="62" t="s">
        <v>17</v>
      </c>
      <c r="D163" s="1" t="s">
        <v>17</v>
      </c>
      <c r="E163" s="65" t="s">
        <v>17</v>
      </c>
      <c r="F163" s="65" t="s">
        <v>17</v>
      </c>
      <c r="G163" s="18" t="str">
        <f t="shared" si="5"/>
        <v/>
      </c>
      <c r="H163" s="66" t="s">
        <v>91</v>
      </c>
      <c r="I163" s="15" t="str">
        <f t="shared" si="7"/>
        <v xml:space="preserve"> </v>
      </c>
      <c r="J163" s="18" t="str">
        <f t="shared" si="6"/>
        <v xml:space="preserve"> </v>
      </c>
      <c r="L163" s="8">
        <v>77</v>
      </c>
      <c r="M163" s="67">
        <v>0</v>
      </c>
      <c r="N163" s="67">
        <v>0</v>
      </c>
      <c r="O163" s="20"/>
      <c r="P163" s="58"/>
      <c r="Q163" s="55"/>
      <c r="R163" s="55"/>
      <c r="S163" s="55"/>
      <c r="T163" s="55"/>
      <c r="U163" s="55"/>
      <c r="V163" s="55"/>
      <c r="W163" s="55"/>
      <c r="X163" s="58"/>
      <c r="Y163" s="58"/>
      <c r="Z163" s="58"/>
      <c r="AA163" s="58"/>
      <c r="AB163" s="58"/>
      <c r="AH163" s="1"/>
    </row>
    <row r="164" spans="1:34" ht="15.75" customHeight="1">
      <c r="A164" s="88" t="s">
        <v>17</v>
      </c>
      <c r="B164" s="18" t="str">
        <f t="shared" si="4"/>
        <v/>
      </c>
      <c r="C164" s="62" t="s">
        <v>17</v>
      </c>
      <c r="D164" s="1" t="s">
        <v>17</v>
      </c>
      <c r="E164" s="65" t="s">
        <v>17</v>
      </c>
      <c r="F164" s="65" t="s">
        <v>17</v>
      </c>
      <c r="G164" s="18" t="str">
        <f t="shared" si="5"/>
        <v/>
      </c>
      <c r="H164" s="66" t="s">
        <v>91</v>
      </c>
      <c r="I164" s="15" t="str">
        <f t="shared" si="7"/>
        <v xml:space="preserve"> </v>
      </c>
      <c r="J164" s="18" t="str">
        <f t="shared" si="6"/>
        <v xml:space="preserve"> </v>
      </c>
      <c r="L164" s="8">
        <v>78</v>
      </c>
      <c r="M164" s="67">
        <v>0</v>
      </c>
      <c r="N164" s="67">
        <v>0</v>
      </c>
      <c r="O164" s="20"/>
      <c r="P164" s="58"/>
      <c r="Q164" s="55"/>
      <c r="R164" s="55"/>
      <c r="S164" s="55"/>
      <c r="T164" s="55"/>
      <c r="U164" s="55"/>
      <c r="V164" s="55"/>
      <c r="W164" s="55"/>
      <c r="X164" s="58"/>
      <c r="Y164" s="58"/>
      <c r="Z164" s="58"/>
      <c r="AA164" s="58"/>
      <c r="AB164" s="58"/>
      <c r="AH164" s="1"/>
    </row>
    <row r="165" spans="1:34" ht="15.75" customHeight="1">
      <c r="A165" s="88" t="s">
        <v>17</v>
      </c>
      <c r="B165" s="18" t="str">
        <f t="shared" si="4"/>
        <v/>
      </c>
      <c r="C165" s="62" t="s">
        <v>17</v>
      </c>
      <c r="D165" s="1" t="s">
        <v>17</v>
      </c>
      <c r="E165" s="65" t="s">
        <v>17</v>
      </c>
      <c r="F165" s="65" t="s">
        <v>17</v>
      </c>
      <c r="G165" s="18" t="str">
        <f t="shared" si="5"/>
        <v/>
      </c>
      <c r="H165" s="66" t="s">
        <v>91</v>
      </c>
      <c r="I165" s="15" t="str">
        <f t="shared" si="7"/>
        <v xml:space="preserve"> </v>
      </c>
      <c r="J165" s="18" t="str">
        <f t="shared" si="6"/>
        <v xml:space="preserve"> </v>
      </c>
      <c r="L165" s="8">
        <v>79</v>
      </c>
      <c r="M165" s="67">
        <v>0</v>
      </c>
      <c r="N165" s="67">
        <v>0</v>
      </c>
      <c r="O165" s="20"/>
      <c r="P165" s="58"/>
      <c r="Q165" s="55"/>
      <c r="R165" s="55"/>
      <c r="S165" s="55"/>
      <c r="T165" s="55"/>
      <c r="U165" s="55"/>
      <c r="V165" s="55"/>
      <c r="W165" s="55"/>
      <c r="X165" s="58"/>
      <c r="Y165" s="58"/>
      <c r="Z165" s="58"/>
      <c r="AA165" s="58"/>
      <c r="AB165" s="58"/>
      <c r="AH165" s="1"/>
    </row>
    <row r="166" spans="1:34" ht="15.75" customHeight="1">
      <c r="A166" s="88" t="s">
        <v>17</v>
      </c>
      <c r="B166" s="18" t="str">
        <f t="shared" si="4"/>
        <v/>
      </c>
      <c r="C166" s="62" t="s">
        <v>17</v>
      </c>
      <c r="D166" s="1" t="s">
        <v>17</v>
      </c>
      <c r="E166" s="65" t="s">
        <v>17</v>
      </c>
      <c r="F166" s="65" t="s">
        <v>17</v>
      </c>
      <c r="G166" s="18" t="str">
        <f t="shared" si="5"/>
        <v/>
      </c>
      <c r="H166" s="66" t="s">
        <v>91</v>
      </c>
      <c r="I166" s="15" t="str">
        <f t="shared" si="7"/>
        <v xml:space="preserve"> </v>
      </c>
      <c r="J166" s="18" t="str">
        <f t="shared" si="6"/>
        <v xml:space="preserve"> </v>
      </c>
      <c r="L166" s="8">
        <v>80</v>
      </c>
      <c r="M166" s="67">
        <v>0</v>
      </c>
      <c r="N166" s="67">
        <v>0</v>
      </c>
      <c r="O166" s="20"/>
      <c r="P166" s="58"/>
      <c r="Q166" s="55"/>
      <c r="R166" s="55"/>
      <c r="S166" s="55"/>
      <c r="T166" s="55"/>
      <c r="U166" s="55"/>
      <c r="V166" s="55"/>
      <c r="W166" s="55"/>
      <c r="X166" s="58"/>
      <c r="Y166" s="58"/>
      <c r="Z166" s="58"/>
      <c r="AA166" s="58"/>
      <c r="AB166" s="58"/>
      <c r="AH166" s="1"/>
    </row>
    <row r="167" spans="1:34" ht="15.75" customHeight="1">
      <c r="A167" s="88" t="s">
        <v>17</v>
      </c>
      <c r="B167" s="18" t="str">
        <f t="shared" si="4"/>
        <v/>
      </c>
      <c r="C167" s="62" t="s">
        <v>17</v>
      </c>
      <c r="D167" s="1" t="s">
        <v>17</v>
      </c>
      <c r="E167" s="65" t="s">
        <v>17</v>
      </c>
      <c r="F167" s="65" t="s">
        <v>17</v>
      </c>
      <c r="G167" s="18" t="str">
        <f t="shared" si="5"/>
        <v/>
      </c>
      <c r="H167" s="66" t="s">
        <v>91</v>
      </c>
      <c r="I167" s="15" t="str">
        <f t="shared" si="7"/>
        <v xml:space="preserve"> </v>
      </c>
      <c r="J167" s="18" t="str">
        <f t="shared" si="6"/>
        <v xml:space="preserve"> </v>
      </c>
      <c r="L167" s="8">
        <v>81</v>
      </c>
      <c r="M167" s="67">
        <v>0</v>
      </c>
      <c r="N167" s="67">
        <v>0</v>
      </c>
      <c r="O167" s="20"/>
      <c r="P167" s="58"/>
      <c r="Q167" s="55"/>
      <c r="R167" s="55"/>
      <c r="S167" s="55"/>
      <c r="T167" s="55"/>
      <c r="U167" s="55"/>
      <c r="V167" s="55"/>
      <c r="W167" s="55"/>
      <c r="X167" s="58"/>
      <c r="Y167" s="58"/>
      <c r="Z167" s="58"/>
      <c r="AA167" s="58"/>
      <c r="AB167" s="58"/>
      <c r="AH167" s="1"/>
    </row>
    <row r="168" spans="1:34" ht="15.75" customHeight="1">
      <c r="A168" s="88" t="s">
        <v>17</v>
      </c>
      <c r="B168" s="18" t="str">
        <f t="shared" si="4"/>
        <v/>
      </c>
      <c r="C168" s="62" t="s">
        <v>17</v>
      </c>
      <c r="D168" s="1" t="s">
        <v>17</v>
      </c>
      <c r="E168" s="65" t="s">
        <v>17</v>
      </c>
      <c r="F168" s="65" t="s">
        <v>17</v>
      </c>
      <c r="G168" s="18" t="str">
        <f t="shared" si="5"/>
        <v/>
      </c>
      <c r="H168" s="66" t="s">
        <v>91</v>
      </c>
      <c r="I168" s="15" t="str">
        <f t="shared" si="7"/>
        <v xml:space="preserve"> </v>
      </c>
      <c r="J168" s="18" t="str">
        <f t="shared" si="6"/>
        <v xml:space="preserve"> </v>
      </c>
      <c r="L168" s="8">
        <v>82</v>
      </c>
      <c r="M168" s="67">
        <v>0</v>
      </c>
      <c r="N168" s="67">
        <v>0</v>
      </c>
      <c r="O168" s="20"/>
      <c r="P168" s="58"/>
      <c r="Q168" s="55"/>
      <c r="R168" s="55"/>
      <c r="S168" s="55"/>
      <c r="T168" s="55"/>
      <c r="U168" s="55"/>
      <c r="V168" s="55"/>
      <c r="W168" s="55"/>
      <c r="X168" s="58"/>
      <c r="Y168" s="58"/>
      <c r="Z168" s="58"/>
      <c r="AA168" s="58"/>
      <c r="AB168" s="58"/>
      <c r="AH168" s="1"/>
    </row>
    <row r="169" spans="1:34" ht="15.75" customHeight="1">
      <c r="A169" s="88" t="s">
        <v>17</v>
      </c>
      <c r="B169" s="18" t="str">
        <f t="shared" si="4"/>
        <v/>
      </c>
      <c r="C169" s="62" t="s">
        <v>17</v>
      </c>
      <c r="D169" s="1" t="s">
        <v>17</v>
      </c>
      <c r="E169" s="65" t="s">
        <v>17</v>
      </c>
      <c r="F169" s="65" t="s">
        <v>17</v>
      </c>
      <c r="G169" s="18" t="str">
        <f t="shared" si="5"/>
        <v/>
      </c>
      <c r="H169" s="66" t="s">
        <v>91</v>
      </c>
      <c r="I169" s="15" t="str">
        <f t="shared" si="7"/>
        <v xml:space="preserve"> </v>
      </c>
      <c r="J169" s="18" t="str">
        <f t="shared" si="6"/>
        <v xml:space="preserve"> </v>
      </c>
      <c r="L169" s="8">
        <v>83</v>
      </c>
      <c r="M169" s="67">
        <v>0</v>
      </c>
      <c r="N169" s="67">
        <v>0</v>
      </c>
      <c r="O169" s="20"/>
      <c r="P169" s="58"/>
      <c r="Q169" s="55"/>
      <c r="R169" s="55"/>
      <c r="S169" s="55"/>
      <c r="T169" s="55"/>
      <c r="U169" s="55"/>
      <c r="V169" s="55"/>
      <c r="W169" s="55"/>
      <c r="X169" s="58"/>
      <c r="Y169" s="58"/>
      <c r="Z169" s="58"/>
      <c r="AA169" s="58"/>
      <c r="AB169" s="58"/>
      <c r="AH169" s="1"/>
    </row>
    <row r="170" spans="1:34" ht="15.75" customHeight="1">
      <c r="A170" s="88" t="s">
        <v>17</v>
      </c>
      <c r="B170" s="18" t="str">
        <f t="shared" si="4"/>
        <v/>
      </c>
      <c r="C170" s="62" t="s">
        <v>17</v>
      </c>
      <c r="D170" s="1" t="s">
        <v>17</v>
      </c>
      <c r="E170" s="65" t="s">
        <v>17</v>
      </c>
      <c r="F170" s="65" t="s">
        <v>17</v>
      </c>
      <c r="G170" s="18" t="str">
        <f t="shared" si="5"/>
        <v/>
      </c>
      <c r="H170" s="66" t="s">
        <v>91</v>
      </c>
      <c r="I170" s="15" t="str">
        <f t="shared" si="7"/>
        <v xml:space="preserve"> </v>
      </c>
      <c r="J170" s="18" t="str">
        <f t="shared" si="6"/>
        <v xml:space="preserve"> </v>
      </c>
      <c r="L170" s="8">
        <v>84</v>
      </c>
      <c r="M170" s="67">
        <v>0</v>
      </c>
      <c r="N170" s="67">
        <v>0</v>
      </c>
      <c r="O170" s="20"/>
      <c r="P170" s="58"/>
      <c r="Q170" s="55"/>
      <c r="R170" s="55"/>
      <c r="S170" s="55"/>
      <c r="T170" s="55"/>
      <c r="U170" s="55"/>
      <c r="V170" s="55"/>
      <c r="W170" s="55"/>
      <c r="X170" s="58"/>
      <c r="Y170" s="58"/>
      <c r="Z170" s="58"/>
      <c r="AA170" s="58"/>
      <c r="AB170" s="58"/>
      <c r="AH170" s="1"/>
    </row>
    <row r="171" spans="1:34" ht="15.75" customHeight="1">
      <c r="A171" s="88" t="s">
        <v>17</v>
      </c>
      <c r="B171" s="18" t="str">
        <f t="shared" si="4"/>
        <v/>
      </c>
      <c r="C171" s="62" t="s">
        <v>17</v>
      </c>
      <c r="D171" s="1" t="s">
        <v>17</v>
      </c>
      <c r="E171" s="65" t="s">
        <v>17</v>
      </c>
      <c r="F171" s="65" t="s">
        <v>17</v>
      </c>
      <c r="G171" s="18" t="str">
        <f t="shared" si="5"/>
        <v/>
      </c>
      <c r="H171" s="66" t="s">
        <v>91</v>
      </c>
      <c r="I171" s="15" t="str">
        <f t="shared" si="7"/>
        <v xml:space="preserve"> </v>
      </c>
      <c r="J171" s="18" t="str">
        <f t="shared" si="6"/>
        <v xml:space="preserve"> </v>
      </c>
      <c r="L171" s="8">
        <v>85</v>
      </c>
      <c r="M171" s="67">
        <v>0</v>
      </c>
      <c r="N171" s="67">
        <v>0</v>
      </c>
      <c r="O171" s="20"/>
      <c r="P171" s="58"/>
      <c r="Q171" s="55"/>
      <c r="R171" s="55"/>
      <c r="S171" s="55"/>
      <c r="T171" s="55"/>
      <c r="U171" s="55"/>
      <c r="V171" s="55"/>
      <c r="W171" s="55"/>
      <c r="X171" s="58"/>
      <c r="Y171" s="58"/>
      <c r="Z171" s="58"/>
      <c r="AA171" s="58"/>
      <c r="AB171" s="58"/>
      <c r="AH171" s="1"/>
    </row>
    <row r="172" spans="1:34" ht="15.75" customHeight="1">
      <c r="A172" s="88" t="s">
        <v>17</v>
      </c>
      <c r="B172" s="18" t="str">
        <f t="shared" si="4"/>
        <v/>
      </c>
      <c r="C172" s="62" t="s">
        <v>17</v>
      </c>
      <c r="D172" s="1" t="s">
        <v>17</v>
      </c>
      <c r="E172" s="65" t="s">
        <v>17</v>
      </c>
      <c r="F172" s="65" t="s">
        <v>17</v>
      </c>
      <c r="G172" s="18" t="str">
        <f t="shared" si="5"/>
        <v/>
      </c>
      <c r="H172" s="66" t="s">
        <v>91</v>
      </c>
      <c r="I172" s="15" t="str">
        <f t="shared" si="7"/>
        <v xml:space="preserve"> </v>
      </c>
      <c r="J172" s="18" t="str">
        <f t="shared" si="6"/>
        <v xml:space="preserve"> </v>
      </c>
      <c r="L172" s="8">
        <v>86</v>
      </c>
      <c r="M172" s="67">
        <v>0</v>
      </c>
      <c r="N172" s="67">
        <v>0</v>
      </c>
      <c r="O172" s="20"/>
      <c r="P172" s="58"/>
      <c r="Q172" s="55"/>
      <c r="R172" s="55"/>
      <c r="S172" s="55"/>
      <c r="T172" s="55"/>
      <c r="U172" s="55"/>
      <c r="V172" s="55"/>
      <c r="W172" s="55"/>
      <c r="X172" s="58"/>
      <c r="Y172" s="58"/>
      <c r="Z172" s="58"/>
      <c r="AA172" s="58"/>
      <c r="AB172" s="58"/>
      <c r="AH172" s="1"/>
    </row>
    <row r="173" spans="1:34" ht="15.75" customHeight="1">
      <c r="A173" s="88" t="s">
        <v>17</v>
      </c>
      <c r="B173" s="18" t="str">
        <f t="shared" si="4"/>
        <v/>
      </c>
      <c r="C173" s="62" t="s">
        <v>17</v>
      </c>
      <c r="D173" s="1" t="s">
        <v>17</v>
      </c>
      <c r="E173" s="65" t="s">
        <v>17</v>
      </c>
      <c r="F173" s="65" t="s">
        <v>17</v>
      </c>
      <c r="G173" s="18" t="str">
        <f t="shared" si="5"/>
        <v/>
      </c>
      <c r="H173" s="66" t="s">
        <v>91</v>
      </c>
      <c r="I173" s="15" t="str">
        <f t="shared" si="7"/>
        <v xml:space="preserve"> </v>
      </c>
      <c r="J173" s="18" t="str">
        <f t="shared" si="6"/>
        <v xml:space="preserve"> </v>
      </c>
      <c r="L173" s="8">
        <v>87</v>
      </c>
      <c r="M173" s="67">
        <v>0</v>
      </c>
      <c r="N173" s="67">
        <v>0</v>
      </c>
      <c r="O173" s="20"/>
      <c r="P173" s="58"/>
      <c r="Q173" s="55"/>
      <c r="R173" s="55"/>
      <c r="S173" s="55"/>
      <c r="T173" s="55"/>
      <c r="U173" s="55"/>
      <c r="V173" s="55"/>
      <c r="W173" s="55"/>
      <c r="X173" s="58"/>
      <c r="Y173" s="58"/>
      <c r="Z173" s="58"/>
      <c r="AA173" s="58"/>
      <c r="AB173" s="58"/>
      <c r="AH173" s="1"/>
    </row>
    <row r="174" spans="1:34" ht="15.75" customHeight="1">
      <c r="A174" s="88" t="s">
        <v>17</v>
      </c>
      <c r="B174" s="18" t="str">
        <f t="shared" si="4"/>
        <v/>
      </c>
      <c r="C174" s="62" t="s">
        <v>17</v>
      </c>
      <c r="D174" s="1" t="s">
        <v>17</v>
      </c>
      <c r="E174" s="65" t="s">
        <v>17</v>
      </c>
      <c r="F174" s="65" t="s">
        <v>17</v>
      </c>
      <c r="G174" s="18" t="str">
        <f t="shared" si="5"/>
        <v/>
      </c>
      <c r="H174" s="66" t="s">
        <v>91</v>
      </c>
      <c r="I174" s="15" t="str">
        <f t="shared" si="7"/>
        <v xml:space="preserve"> </v>
      </c>
      <c r="J174" s="18" t="str">
        <f t="shared" si="6"/>
        <v xml:space="preserve"> </v>
      </c>
      <c r="L174" s="8">
        <v>88</v>
      </c>
      <c r="M174" s="67">
        <v>0</v>
      </c>
      <c r="N174" s="67">
        <v>0</v>
      </c>
      <c r="O174" s="20"/>
      <c r="P174" s="58"/>
      <c r="Q174" s="55"/>
      <c r="R174" s="55"/>
      <c r="S174" s="55"/>
      <c r="T174" s="55"/>
      <c r="U174" s="55"/>
      <c r="V174" s="55"/>
      <c r="W174" s="55"/>
      <c r="X174" s="58"/>
      <c r="Y174" s="58"/>
      <c r="Z174" s="58"/>
      <c r="AA174" s="58"/>
      <c r="AB174" s="58"/>
      <c r="AH174" s="1"/>
    </row>
    <row r="175" spans="1:34" ht="15.75" customHeight="1">
      <c r="A175" s="88" t="s">
        <v>17</v>
      </c>
      <c r="B175" s="18" t="str">
        <f t="shared" si="4"/>
        <v/>
      </c>
      <c r="C175" s="62" t="s">
        <v>17</v>
      </c>
      <c r="D175" s="1" t="s">
        <v>17</v>
      </c>
      <c r="E175" s="65" t="s">
        <v>17</v>
      </c>
      <c r="F175" s="65" t="s">
        <v>17</v>
      </c>
      <c r="G175" s="18" t="str">
        <f t="shared" si="5"/>
        <v/>
      </c>
      <c r="H175" s="66" t="s">
        <v>91</v>
      </c>
      <c r="I175" s="15" t="str">
        <f t="shared" si="7"/>
        <v xml:space="preserve"> </v>
      </c>
      <c r="J175" s="18" t="str">
        <f t="shared" si="6"/>
        <v xml:space="preserve"> </v>
      </c>
      <c r="L175" s="8">
        <v>89</v>
      </c>
      <c r="M175" s="67">
        <v>0</v>
      </c>
      <c r="N175" s="67">
        <v>0</v>
      </c>
      <c r="O175" s="20"/>
      <c r="P175" s="58"/>
      <c r="Q175" s="55"/>
      <c r="R175" s="55"/>
      <c r="S175" s="55"/>
      <c r="T175" s="55"/>
      <c r="U175" s="55"/>
      <c r="V175" s="55"/>
      <c r="W175" s="55"/>
      <c r="X175" s="58"/>
      <c r="Y175" s="58"/>
      <c r="Z175" s="58"/>
      <c r="AA175" s="58"/>
      <c r="AB175" s="58"/>
      <c r="AH175" s="1"/>
    </row>
    <row r="176" spans="1:34" ht="15.75" customHeight="1">
      <c r="A176" s="88" t="s">
        <v>17</v>
      </c>
      <c r="B176" s="18" t="str">
        <f t="shared" si="4"/>
        <v/>
      </c>
      <c r="C176" s="62" t="s">
        <v>17</v>
      </c>
      <c r="D176" s="1" t="s">
        <v>17</v>
      </c>
      <c r="E176" s="65" t="s">
        <v>17</v>
      </c>
      <c r="F176" s="65" t="s">
        <v>17</v>
      </c>
      <c r="G176" s="18" t="str">
        <f t="shared" si="5"/>
        <v/>
      </c>
      <c r="H176" s="66" t="s">
        <v>91</v>
      </c>
      <c r="I176" s="15" t="str">
        <f t="shared" si="7"/>
        <v xml:space="preserve"> </v>
      </c>
      <c r="J176" s="18" t="str">
        <f t="shared" si="6"/>
        <v xml:space="preserve"> </v>
      </c>
      <c r="L176" s="8">
        <v>90</v>
      </c>
      <c r="M176" s="67">
        <v>0</v>
      </c>
      <c r="N176" s="67">
        <v>0</v>
      </c>
      <c r="O176" s="20"/>
      <c r="P176" s="58"/>
      <c r="Q176" s="55"/>
      <c r="R176" s="55"/>
      <c r="S176" s="55"/>
      <c r="T176" s="55"/>
      <c r="U176" s="55"/>
      <c r="V176" s="55"/>
      <c r="W176" s="55"/>
      <c r="X176" s="58"/>
      <c r="Y176" s="58"/>
      <c r="Z176" s="58"/>
      <c r="AA176" s="58"/>
      <c r="AB176" s="58"/>
      <c r="AH176" s="1"/>
    </row>
    <row r="177" spans="1:34" ht="15.75" customHeight="1">
      <c r="A177" s="88" t="s">
        <v>17</v>
      </c>
      <c r="B177" s="18" t="str">
        <f t="shared" si="4"/>
        <v/>
      </c>
      <c r="C177" s="62" t="s">
        <v>17</v>
      </c>
      <c r="D177" s="1" t="s">
        <v>17</v>
      </c>
      <c r="E177" s="65" t="s">
        <v>17</v>
      </c>
      <c r="F177" s="65" t="s">
        <v>17</v>
      </c>
      <c r="G177" s="18" t="str">
        <f t="shared" si="5"/>
        <v/>
      </c>
      <c r="H177" s="66" t="s">
        <v>91</v>
      </c>
      <c r="I177" s="15" t="str">
        <f t="shared" si="7"/>
        <v xml:space="preserve"> </v>
      </c>
      <c r="J177" s="18" t="str">
        <f t="shared" si="6"/>
        <v xml:space="preserve"> </v>
      </c>
      <c r="L177" s="8">
        <v>91</v>
      </c>
      <c r="M177" s="67">
        <v>0</v>
      </c>
      <c r="N177" s="67">
        <v>0</v>
      </c>
      <c r="O177" s="20"/>
      <c r="P177" s="58"/>
      <c r="Q177" s="55"/>
      <c r="R177" s="55"/>
      <c r="S177" s="55"/>
      <c r="T177" s="55"/>
      <c r="U177" s="55"/>
      <c r="V177" s="55"/>
      <c r="W177" s="55"/>
      <c r="X177" s="58"/>
      <c r="Y177" s="58"/>
      <c r="Z177" s="58"/>
      <c r="AA177" s="58"/>
      <c r="AB177" s="58"/>
      <c r="AH177" s="1"/>
    </row>
    <row r="178" spans="1:34" ht="15.75" customHeight="1">
      <c r="A178" s="88" t="s">
        <v>17</v>
      </c>
      <c r="B178" s="18" t="str">
        <f t="shared" si="4"/>
        <v/>
      </c>
      <c r="C178" s="62" t="s">
        <v>17</v>
      </c>
      <c r="D178" s="1" t="s">
        <v>17</v>
      </c>
      <c r="E178" s="65" t="s">
        <v>17</v>
      </c>
      <c r="F178" s="65" t="s">
        <v>17</v>
      </c>
      <c r="G178" s="18" t="str">
        <f t="shared" si="5"/>
        <v/>
      </c>
      <c r="H178" s="66" t="s">
        <v>91</v>
      </c>
      <c r="I178" s="15" t="str">
        <f t="shared" si="7"/>
        <v xml:space="preserve"> </v>
      </c>
      <c r="J178" s="18" t="str">
        <f t="shared" si="6"/>
        <v xml:space="preserve"> </v>
      </c>
      <c r="L178" s="8">
        <v>92</v>
      </c>
      <c r="M178" s="67">
        <v>0</v>
      </c>
      <c r="N178" s="67">
        <v>0</v>
      </c>
      <c r="O178" s="20"/>
      <c r="P178" s="58"/>
      <c r="Q178" s="55"/>
      <c r="R178" s="55"/>
      <c r="S178" s="55"/>
      <c r="T178" s="55"/>
      <c r="U178" s="55"/>
      <c r="V178" s="55"/>
      <c r="W178" s="55"/>
      <c r="X178" s="58"/>
      <c r="Y178" s="58"/>
      <c r="Z178" s="58"/>
      <c r="AA178" s="58"/>
      <c r="AB178" s="58"/>
      <c r="AH178" s="1"/>
    </row>
    <row r="179" spans="1:34" ht="15.75" customHeight="1">
      <c r="A179" s="88" t="s">
        <v>17</v>
      </c>
      <c r="B179" s="18" t="str">
        <f t="shared" si="4"/>
        <v/>
      </c>
      <c r="C179" s="62" t="s">
        <v>17</v>
      </c>
      <c r="D179" s="1" t="s">
        <v>17</v>
      </c>
      <c r="E179" s="65" t="s">
        <v>17</v>
      </c>
      <c r="F179" s="65" t="s">
        <v>17</v>
      </c>
      <c r="G179" s="18" t="str">
        <f t="shared" si="5"/>
        <v/>
      </c>
      <c r="H179" s="66" t="s">
        <v>91</v>
      </c>
      <c r="I179" s="15" t="str">
        <f t="shared" si="7"/>
        <v xml:space="preserve"> </v>
      </c>
      <c r="J179" s="18" t="str">
        <f t="shared" si="6"/>
        <v xml:space="preserve"> </v>
      </c>
      <c r="L179" s="8">
        <v>93</v>
      </c>
      <c r="M179" s="67">
        <v>0</v>
      </c>
      <c r="N179" s="67">
        <v>0</v>
      </c>
      <c r="O179" s="20"/>
      <c r="P179" s="58"/>
      <c r="Q179" s="55"/>
      <c r="R179" s="55"/>
      <c r="S179" s="55"/>
      <c r="T179" s="55"/>
      <c r="U179" s="55"/>
      <c r="V179" s="55"/>
      <c r="W179" s="55"/>
      <c r="X179" s="58"/>
      <c r="Y179" s="58"/>
      <c r="Z179" s="58"/>
      <c r="AA179" s="58"/>
      <c r="AB179" s="58"/>
      <c r="AH179" s="1"/>
    </row>
    <row r="180" spans="1:34" ht="15.75" customHeight="1">
      <c r="A180" s="88" t="s">
        <v>17</v>
      </c>
      <c r="B180" s="18" t="str">
        <f t="shared" si="4"/>
        <v/>
      </c>
      <c r="C180" s="62" t="s">
        <v>17</v>
      </c>
      <c r="D180" s="1" t="s">
        <v>17</v>
      </c>
      <c r="E180" s="65" t="s">
        <v>17</v>
      </c>
      <c r="F180" s="65" t="s">
        <v>17</v>
      </c>
      <c r="G180" s="18" t="str">
        <f t="shared" si="5"/>
        <v/>
      </c>
      <c r="H180" s="66" t="s">
        <v>91</v>
      </c>
      <c r="I180" s="15" t="str">
        <f t="shared" si="7"/>
        <v xml:space="preserve"> </v>
      </c>
      <c r="J180" s="18" t="str">
        <f t="shared" si="6"/>
        <v xml:space="preserve"> </v>
      </c>
      <c r="L180" s="8">
        <v>94</v>
      </c>
      <c r="M180" s="67">
        <v>0</v>
      </c>
      <c r="N180" s="67">
        <v>0</v>
      </c>
      <c r="O180" s="20"/>
      <c r="P180" s="58"/>
      <c r="Q180" s="55"/>
      <c r="R180" s="55"/>
      <c r="S180" s="55"/>
      <c r="T180" s="55"/>
      <c r="U180" s="55"/>
      <c r="V180" s="55"/>
      <c r="W180" s="55"/>
      <c r="X180" s="58"/>
      <c r="Y180" s="58"/>
      <c r="Z180" s="58"/>
      <c r="AA180" s="58"/>
      <c r="AB180" s="58"/>
      <c r="AH180" s="1"/>
    </row>
    <row r="181" spans="1:34" ht="15.75" customHeight="1">
      <c r="A181" s="88" t="s">
        <v>17</v>
      </c>
      <c r="B181" s="18" t="str">
        <f t="shared" si="4"/>
        <v/>
      </c>
      <c r="C181" s="62" t="s">
        <v>17</v>
      </c>
      <c r="D181" s="1" t="s">
        <v>17</v>
      </c>
      <c r="E181" s="65" t="s">
        <v>17</v>
      </c>
      <c r="F181" s="65" t="s">
        <v>17</v>
      </c>
      <c r="G181" s="18" t="str">
        <f t="shared" si="5"/>
        <v/>
      </c>
      <c r="H181" s="66" t="s">
        <v>91</v>
      </c>
      <c r="I181" s="15" t="str">
        <f t="shared" si="7"/>
        <v xml:space="preserve"> </v>
      </c>
      <c r="J181" s="18" t="str">
        <f t="shared" si="6"/>
        <v xml:space="preserve"> </v>
      </c>
      <c r="L181" s="8">
        <v>95</v>
      </c>
      <c r="M181" s="67">
        <v>0</v>
      </c>
      <c r="N181" s="67">
        <v>0</v>
      </c>
      <c r="O181" s="20"/>
      <c r="P181" s="58"/>
      <c r="Q181" s="55"/>
      <c r="R181" s="55"/>
      <c r="S181" s="55"/>
      <c r="T181" s="55"/>
      <c r="U181" s="55"/>
      <c r="V181" s="55"/>
      <c r="W181" s="55"/>
      <c r="X181" s="58"/>
      <c r="Y181" s="58"/>
      <c r="Z181" s="58"/>
      <c r="AA181" s="58"/>
      <c r="AB181" s="58"/>
      <c r="AH181" s="1"/>
    </row>
    <row r="182" spans="1:34" ht="15.75" customHeight="1">
      <c r="A182" s="88" t="s">
        <v>17</v>
      </c>
      <c r="B182" s="18" t="str">
        <f t="shared" si="4"/>
        <v/>
      </c>
      <c r="C182" s="62" t="s">
        <v>17</v>
      </c>
      <c r="D182" s="1" t="s">
        <v>17</v>
      </c>
      <c r="E182" s="65" t="s">
        <v>17</v>
      </c>
      <c r="F182" s="65" t="s">
        <v>17</v>
      </c>
      <c r="G182" s="18" t="str">
        <f t="shared" si="5"/>
        <v/>
      </c>
      <c r="H182" s="66" t="s">
        <v>91</v>
      </c>
      <c r="I182" s="15" t="str">
        <f t="shared" si="7"/>
        <v xml:space="preserve"> </v>
      </c>
      <c r="J182" s="18" t="str">
        <f t="shared" si="6"/>
        <v xml:space="preserve"> </v>
      </c>
      <c r="L182" s="8">
        <v>96</v>
      </c>
      <c r="M182" s="67">
        <v>0</v>
      </c>
      <c r="N182" s="67">
        <v>0</v>
      </c>
      <c r="O182" s="20"/>
      <c r="P182" s="58"/>
      <c r="Q182" s="55"/>
      <c r="R182" s="55"/>
      <c r="S182" s="55"/>
      <c r="T182" s="55"/>
      <c r="U182" s="55"/>
      <c r="V182" s="55"/>
      <c r="W182" s="55"/>
      <c r="X182" s="58"/>
      <c r="Y182" s="58"/>
      <c r="Z182" s="58"/>
      <c r="AA182" s="58"/>
      <c r="AB182" s="58"/>
      <c r="AH182" s="1"/>
    </row>
    <row r="183" spans="1:34" ht="15.75" customHeight="1">
      <c r="A183" s="88" t="s">
        <v>17</v>
      </c>
      <c r="B183" s="18" t="str">
        <f t="shared" si="4"/>
        <v/>
      </c>
      <c r="C183" s="62" t="s">
        <v>17</v>
      </c>
      <c r="D183" s="1" t="s">
        <v>17</v>
      </c>
      <c r="E183" s="65" t="s">
        <v>17</v>
      </c>
      <c r="F183" s="65" t="s">
        <v>17</v>
      </c>
      <c r="G183" s="18" t="str">
        <f t="shared" si="5"/>
        <v/>
      </c>
      <c r="H183" s="66" t="s">
        <v>91</v>
      </c>
      <c r="I183" s="15" t="str">
        <f t="shared" si="7"/>
        <v xml:space="preserve"> </v>
      </c>
      <c r="J183" s="18" t="str">
        <f t="shared" si="6"/>
        <v xml:space="preserve"> </v>
      </c>
      <c r="L183" s="8">
        <v>97</v>
      </c>
      <c r="M183" s="67">
        <v>0</v>
      </c>
      <c r="N183" s="67">
        <v>0</v>
      </c>
      <c r="O183" s="20"/>
      <c r="P183" s="58"/>
      <c r="Q183" s="55"/>
      <c r="R183" s="55"/>
      <c r="S183" s="55"/>
      <c r="T183" s="55"/>
      <c r="U183" s="55"/>
      <c r="V183" s="55"/>
      <c r="W183" s="55"/>
      <c r="X183" s="58"/>
      <c r="Y183" s="58"/>
      <c r="Z183" s="58"/>
      <c r="AA183" s="58"/>
      <c r="AB183" s="58"/>
      <c r="AH183" s="1"/>
    </row>
    <row r="184" spans="1:34" ht="15.75" customHeight="1">
      <c r="A184" s="88" t="s">
        <v>17</v>
      </c>
      <c r="B184" s="18" t="str">
        <f t="shared" si="4"/>
        <v/>
      </c>
      <c r="C184" s="62" t="s">
        <v>17</v>
      </c>
      <c r="D184" s="1" t="s">
        <v>17</v>
      </c>
      <c r="E184" s="65" t="s">
        <v>17</v>
      </c>
      <c r="F184" s="65" t="s">
        <v>17</v>
      </c>
      <c r="G184" s="18" t="str">
        <f t="shared" si="5"/>
        <v/>
      </c>
      <c r="H184" s="66" t="s">
        <v>91</v>
      </c>
      <c r="I184" s="15" t="str">
        <f t="shared" si="7"/>
        <v xml:space="preserve"> </v>
      </c>
      <c r="J184" s="18" t="str">
        <f t="shared" si="6"/>
        <v xml:space="preserve"> </v>
      </c>
      <c r="L184" s="8">
        <v>98</v>
      </c>
      <c r="M184" s="67">
        <v>0</v>
      </c>
      <c r="N184" s="67">
        <v>0</v>
      </c>
      <c r="O184" s="20"/>
      <c r="P184" s="58"/>
      <c r="Q184" s="55"/>
      <c r="R184" s="55"/>
      <c r="S184" s="55"/>
      <c r="T184" s="55"/>
      <c r="U184" s="55"/>
      <c r="V184" s="55"/>
      <c r="W184" s="55"/>
      <c r="X184" s="58"/>
      <c r="Y184" s="58"/>
      <c r="Z184" s="58"/>
      <c r="AA184" s="58"/>
      <c r="AB184" s="58"/>
      <c r="AH184" s="1"/>
    </row>
    <row r="185" spans="1:34" ht="15.75" customHeight="1">
      <c r="A185" s="88" t="s">
        <v>17</v>
      </c>
      <c r="B185" s="18" t="str">
        <f t="shared" si="4"/>
        <v/>
      </c>
      <c r="C185" s="62" t="s">
        <v>17</v>
      </c>
      <c r="D185" s="1" t="s">
        <v>17</v>
      </c>
      <c r="E185" s="65" t="s">
        <v>17</v>
      </c>
      <c r="F185" s="65" t="s">
        <v>17</v>
      </c>
      <c r="G185" s="18" t="str">
        <f t="shared" si="5"/>
        <v/>
      </c>
      <c r="H185" s="66" t="s">
        <v>91</v>
      </c>
      <c r="I185" s="15" t="str">
        <f t="shared" si="7"/>
        <v xml:space="preserve"> </v>
      </c>
      <c r="J185" s="18" t="str">
        <f t="shared" si="6"/>
        <v xml:space="preserve"> </v>
      </c>
      <c r="L185" s="8">
        <v>99</v>
      </c>
      <c r="M185" s="67">
        <v>0</v>
      </c>
      <c r="N185" s="67">
        <v>0</v>
      </c>
      <c r="O185" s="20"/>
      <c r="P185" s="58"/>
      <c r="Q185" s="55"/>
      <c r="R185" s="55"/>
      <c r="S185" s="55"/>
      <c r="T185" s="55"/>
      <c r="U185" s="55"/>
      <c r="V185" s="55"/>
      <c r="W185" s="55"/>
      <c r="X185" s="58"/>
      <c r="Y185" s="58"/>
      <c r="Z185" s="58"/>
      <c r="AA185" s="58"/>
      <c r="AB185" s="58"/>
      <c r="AH185" s="1"/>
    </row>
    <row r="186" spans="1:34" ht="15.75" customHeight="1">
      <c r="A186" s="88" t="s">
        <v>17</v>
      </c>
      <c r="B186" s="18" t="str">
        <f t="shared" si="4"/>
        <v/>
      </c>
      <c r="C186" s="62" t="s">
        <v>17</v>
      </c>
      <c r="D186" s="1" t="s">
        <v>17</v>
      </c>
      <c r="E186" s="65" t="s">
        <v>17</v>
      </c>
      <c r="F186" s="65" t="s">
        <v>17</v>
      </c>
      <c r="G186" s="18" t="str">
        <f t="shared" si="5"/>
        <v/>
      </c>
      <c r="H186" s="66" t="s">
        <v>91</v>
      </c>
      <c r="I186" s="15" t="str">
        <f t="shared" si="7"/>
        <v xml:space="preserve"> </v>
      </c>
      <c r="J186" s="18" t="str">
        <f t="shared" si="6"/>
        <v xml:space="preserve"> </v>
      </c>
      <c r="L186" s="8">
        <v>100</v>
      </c>
      <c r="M186" s="67">
        <v>0</v>
      </c>
      <c r="N186" s="67">
        <v>0</v>
      </c>
      <c r="O186" s="20"/>
      <c r="P186" s="58"/>
      <c r="Q186" s="55"/>
      <c r="R186" s="55"/>
      <c r="S186" s="55"/>
      <c r="T186" s="55"/>
      <c r="U186" s="55"/>
      <c r="V186" s="55"/>
      <c r="W186" s="55"/>
      <c r="X186" s="58"/>
      <c r="Y186" s="58"/>
      <c r="Z186" s="58"/>
      <c r="AA186" s="58"/>
      <c r="AB186" s="58"/>
      <c r="AH186" s="1"/>
    </row>
    <row r="187" spans="1:34" ht="15.75" customHeight="1">
      <c r="A187" s="88" t="s">
        <v>17</v>
      </c>
      <c r="B187" s="18" t="str">
        <f t="shared" si="4"/>
        <v/>
      </c>
      <c r="C187" s="62" t="s">
        <v>17</v>
      </c>
      <c r="D187" s="1" t="s">
        <v>17</v>
      </c>
      <c r="E187" s="65" t="s">
        <v>17</v>
      </c>
      <c r="F187" s="65" t="s">
        <v>17</v>
      </c>
      <c r="G187" s="18" t="str">
        <f t="shared" si="5"/>
        <v/>
      </c>
      <c r="H187" s="66" t="s">
        <v>91</v>
      </c>
      <c r="I187" s="15" t="str">
        <f t="shared" si="7"/>
        <v xml:space="preserve"> </v>
      </c>
      <c r="J187" s="18" t="str">
        <f t="shared" si="6"/>
        <v xml:space="preserve"> </v>
      </c>
      <c r="L187" s="8">
        <v>101</v>
      </c>
      <c r="M187" s="67">
        <v>0</v>
      </c>
      <c r="N187" s="67">
        <v>0</v>
      </c>
      <c r="O187" s="20"/>
      <c r="P187" s="58"/>
      <c r="Q187" s="55"/>
      <c r="R187" s="55"/>
      <c r="S187" s="55"/>
      <c r="T187" s="55"/>
      <c r="U187" s="55"/>
      <c r="V187" s="55"/>
      <c r="W187" s="55"/>
      <c r="X187" s="58"/>
      <c r="Y187" s="58"/>
      <c r="Z187" s="58"/>
      <c r="AA187" s="58"/>
      <c r="AB187" s="58"/>
      <c r="AH187" s="1"/>
    </row>
    <row r="188" spans="1:34" ht="15.75" customHeight="1">
      <c r="A188" s="88" t="s">
        <v>17</v>
      </c>
      <c r="B188" s="18" t="str">
        <f t="shared" si="4"/>
        <v/>
      </c>
      <c r="C188" s="62" t="s">
        <v>17</v>
      </c>
      <c r="D188" s="1" t="s">
        <v>17</v>
      </c>
      <c r="E188" s="65" t="s">
        <v>17</v>
      </c>
      <c r="F188" s="65" t="s">
        <v>17</v>
      </c>
      <c r="G188" s="18" t="str">
        <f t="shared" si="5"/>
        <v/>
      </c>
      <c r="H188" s="66" t="s">
        <v>91</v>
      </c>
      <c r="I188" s="15" t="str">
        <f t="shared" si="7"/>
        <v xml:space="preserve"> </v>
      </c>
      <c r="J188" s="18" t="str">
        <f t="shared" si="6"/>
        <v xml:space="preserve"> </v>
      </c>
      <c r="L188" s="8">
        <v>102</v>
      </c>
      <c r="M188" s="67">
        <v>0</v>
      </c>
      <c r="N188" s="67">
        <v>0</v>
      </c>
      <c r="O188" s="20"/>
      <c r="P188" s="58"/>
      <c r="Q188" s="55"/>
      <c r="R188" s="55"/>
      <c r="S188" s="55"/>
      <c r="T188" s="55"/>
      <c r="U188" s="55"/>
      <c r="V188" s="55"/>
      <c r="W188" s="55"/>
      <c r="X188" s="58"/>
      <c r="Y188" s="58"/>
      <c r="Z188" s="58"/>
      <c r="AA188" s="58"/>
      <c r="AB188" s="58"/>
      <c r="AH188" s="1"/>
    </row>
    <row r="189" spans="1:34" ht="15.75" customHeight="1">
      <c r="A189" s="88" t="s">
        <v>17</v>
      </c>
      <c r="B189" s="18" t="str">
        <f t="shared" si="4"/>
        <v/>
      </c>
      <c r="C189" s="62" t="s">
        <v>17</v>
      </c>
      <c r="D189" s="1" t="s">
        <v>17</v>
      </c>
      <c r="E189" s="65" t="s">
        <v>17</v>
      </c>
      <c r="F189" s="65" t="s">
        <v>17</v>
      </c>
      <c r="G189" s="18" t="str">
        <f t="shared" si="5"/>
        <v/>
      </c>
      <c r="H189" s="66" t="s">
        <v>91</v>
      </c>
      <c r="I189" s="15" t="str">
        <f t="shared" si="7"/>
        <v xml:space="preserve"> </v>
      </c>
      <c r="J189" s="18" t="str">
        <f t="shared" si="6"/>
        <v xml:space="preserve"> </v>
      </c>
      <c r="L189" s="8">
        <v>103</v>
      </c>
      <c r="M189" s="67">
        <v>0</v>
      </c>
      <c r="N189" s="67">
        <v>0</v>
      </c>
      <c r="O189" s="20"/>
      <c r="P189" s="58"/>
      <c r="Q189" s="55"/>
      <c r="R189" s="55"/>
      <c r="S189" s="55"/>
      <c r="T189" s="55"/>
      <c r="U189" s="55"/>
      <c r="V189" s="55"/>
      <c r="W189" s="55"/>
      <c r="X189" s="58"/>
      <c r="Y189" s="58"/>
      <c r="Z189" s="58"/>
      <c r="AA189" s="58"/>
      <c r="AB189" s="58"/>
      <c r="AH189" s="1"/>
    </row>
    <row r="190" spans="1:34" ht="15.75" customHeight="1">
      <c r="A190" s="88" t="s">
        <v>17</v>
      </c>
      <c r="B190" s="18" t="str">
        <f t="shared" si="4"/>
        <v/>
      </c>
      <c r="C190" s="62" t="s">
        <v>17</v>
      </c>
      <c r="D190" s="1" t="s">
        <v>17</v>
      </c>
      <c r="E190" s="65" t="s">
        <v>17</v>
      </c>
      <c r="F190" s="65" t="s">
        <v>17</v>
      </c>
      <c r="G190" s="18" t="str">
        <f t="shared" si="5"/>
        <v/>
      </c>
      <c r="H190" s="66" t="s">
        <v>91</v>
      </c>
      <c r="I190" s="15" t="str">
        <f t="shared" si="7"/>
        <v xml:space="preserve"> </v>
      </c>
      <c r="J190" s="18" t="str">
        <f t="shared" si="6"/>
        <v xml:space="preserve"> </v>
      </c>
      <c r="L190" s="8">
        <v>104</v>
      </c>
      <c r="M190" s="67">
        <v>0</v>
      </c>
      <c r="N190" s="67">
        <v>0</v>
      </c>
      <c r="O190" s="20"/>
      <c r="P190" s="58"/>
      <c r="Q190" s="55"/>
      <c r="R190" s="55"/>
      <c r="S190" s="55"/>
      <c r="T190" s="55"/>
      <c r="U190" s="55"/>
      <c r="V190" s="55"/>
      <c r="W190" s="55"/>
      <c r="X190" s="58"/>
      <c r="Y190" s="58"/>
      <c r="Z190" s="58"/>
      <c r="AA190" s="58"/>
      <c r="AB190" s="58"/>
      <c r="AH190" s="1"/>
    </row>
    <row r="191" spans="1:34" ht="15.75" customHeight="1">
      <c r="A191" s="88" t="s">
        <v>17</v>
      </c>
      <c r="B191" s="18" t="str">
        <f t="shared" si="4"/>
        <v/>
      </c>
      <c r="C191" s="62" t="s">
        <v>17</v>
      </c>
      <c r="D191" s="1" t="s">
        <v>17</v>
      </c>
      <c r="E191" s="65" t="s">
        <v>17</v>
      </c>
      <c r="F191" s="65" t="s">
        <v>17</v>
      </c>
      <c r="G191" s="18" t="str">
        <f t="shared" si="5"/>
        <v/>
      </c>
      <c r="H191" s="66" t="s">
        <v>91</v>
      </c>
      <c r="I191" s="15" t="str">
        <f t="shared" si="7"/>
        <v xml:space="preserve"> </v>
      </c>
      <c r="J191" s="18" t="str">
        <f t="shared" si="6"/>
        <v xml:space="preserve"> </v>
      </c>
      <c r="L191" s="8">
        <v>105</v>
      </c>
      <c r="M191" s="67">
        <v>0</v>
      </c>
      <c r="N191" s="67">
        <v>0</v>
      </c>
      <c r="O191" s="20"/>
      <c r="P191" s="58"/>
      <c r="Q191" s="55"/>
      <c r="R191" s="55"/>
      <c r="S191" s="55"/>
      <c r="T191" s="55"/>
      <c r="U191" s="55"/>
      <c r="V191" s="55"/>
      <c r="W191" s="55"/>
      <c r="X191" s="58"/>
      <c r="Y191" s="58"/>
      <c r="Z191" s="58"/>
      <c r="AA191" s="58"/>
      <c r="AB191" s="58"/>
      <c r="AH191" s="1"/>
    </row>
    <row r="192" spans="1:34" ht="15.75" customHeight="1">
      <c r="A192" s="88" t="s">
        <v>17</v>
      </c>
      <c r="B192" s="18" t="str">
        <f t="shared" si="4"/>
        <v/>
      </c>
      <c r="C192" s="62" t="s">
        <v>17</v>
      </c>
      <c r="D192" s="1" t="s">
        <v>17</v>
      </c>
      <c r="E192" s="65" t="s">
        <v>17</v>
      </c>
      <c r="F192" s="65" t="s">
        <v>17</v>
      </c>
      <c r="G192" s="18" t="str">
        <f t="shared" si="5"/>
        <v/>
      </c>
      <c r="H192" s="66" t="s">
        <v>91</v>
      </c>
      <c r="I192" s="15" t="str">
        <f t="shared" si="7"/>
        <v xml:space="preserve"> </v>
      </c>
      <c r="J192" s="18" t="str">
        <f t="shared" si="6"/>
        <v xml:space="preserve"> </v>
      </c>
      <c r="L192" s="8">
        <v>106</v>
      </c>
      <c r="M192" s="67">
        <v>0</v>
      </c>
      <c r="N192" s="67">
        <v>0</v>
      </c>
      <c r="O192" s="20"/>
      <c r="P192" s="58"/>
      <c r="Q192" s="55"/>
      <c r="R192" s="55"/>
      <c r="S192" s="55"/>
      <c r="T192" s="55"/>
      <c r="U192" s="55"/>
      <c r="V192" s="55"/>
      <c r="W192" s="55"/>
      <c r="X192" s="58"/>
      <c r="Y192" s="58"/>
      <c r="Z192" s="58"/>
      <c r="AA192" s="58"/>
      <c r="AB192" s="58"/>
      <c r="AH192" s="1"/>
    </row>
    <row r="193" spans="1:34" ht="15.75" customHeight="1">
      <c r="A193" s="88" t="s">
        <v>17</v>
      </c>
      <c r="B193" s="18" t="str">
        <f t="shared" si="4"/>
        <v/>
      </c>
      <c r="C193" s="62" t="s">
        <v>17</v>
      </c>
      <c r="D193" s="1" t="s">
        <v>17</v>
      </c>
      <c r="E193" s="65" t="s">
        <v>17</v>
      </c>
      <c r="F193" s="65" t="s">
        <v>17</v>
      </c>
      <c r="G193" s="18" t="str">
        <f t="shared" si="5"/>
        <v/>
      </c>
      <c r="H193" s="66" t="s">
        <v>91</v>
      </c>
      <c r="I193" s="15" t="str">
        <f t="shared" si="7"/>
        <v xml:space="preserve"> </v>
      </c>
      <c r="J193" s="18" t="str">
        <f t="shared" si="6"/>
        <v xml:space="preserve"> </v>
      </c>
      <c r="L193" s="8">
        <v>107</v>
      </c>
      <c r="M193" s="67">
        <v>0</v>
      </c>
      <c r="N193" s="67">
        <v>0</v>
      </c>
      <c r="O193" s="20"/>
      <c r="P193" s="58"/>
      <c r="Q193" s="55"/>
      <c r="R193" s="55"/>
      <c r="S193" s="55"/>
      <c r="T193" s="55"/>
      <c r="U193" s="55"/>
      <c r="V193" s="55"/>
      <c r="W193" s="55"/>
      <c r="X193" s="58"/>
      <c r="Y193" s="58"/>
      <c r="Z193" s="58"/>
      <c r="AA193" s="58"/>
      <c r="AB193" s="58"/>
      <c r="AH193" s="1"/>
    </row>
    <row r="194" spans="1:34" ht="15.75" customHeight="1">
      <c r="A194" s="88" t="s">
        <v>17</v>
      </c>
      <c r="B194" s="18" t="str">
        <f t="shared" si="4"/>
        <v/>
      </c>
      <c r="C194" s="62" t="s">
        <v>17</v>
      </c>
      <c r="D194" s="1" t="s">
        <v>17</v>
      </c>
      <c r="E194" s="65" t="s">
        <v>17</v>
      </c>
      <c r="F194" s="65" t="s">
        <v>17</v>
      </c>
      <c r="G194" s="18" t="str">
        <f t="shared" si="5"/>
        <v/>
      </c>
      <c r="H194" s="66" t="s">
        <v>91</v>
      </c>
      <c r="I194" s="15" t="str">
        <f t="shared" si="7"/>
        <v xml:space="preserve"> </v>
      </c>
      <c r="J194" s="18" t="str">
        <f t="shared" si="6"/>
        <v xml:space="preserve"> </v>
      </c>
      <c r="L194" s="8">
        <v>108</v>
      </c>
      <c r="M194" s="67">
        <v>0</v>
      </c>
      <c r="N194" s="67">
        <v>0</v>
      </c>
      <c r="O194" s="20"/>
      <c r="P194" s="58"/>
      <c r="Q194" s="55"/>
      <c r="R194" s="55"/>
      <c r="S194" s="55"/>
      <c r="T194" s="55"/>
      <c r="U194" s="55"/>
      <c r="V194" s="55"/>
      <c r="W194" s="55"/>
      <c r="X194" s="58"/>
      <c r="Y194" s="58"/>
      <c r="Z194" s="58"/>
      <c r="AA194" s="58"/>
      <c r="AB194" s="58"/>
      <c r="AH194" s="1"/>
    </row>
    <row r="195" spans="1:34" ht="15.75" customHeight="1">
      <c r="A195" s="88" t="s">
        <v>17</v>
      </c>
      <c r="B195" s="18" t="str">
        <f t="shared" si="4"/>
        <v/>
      </c>
      <c r="C195" s="62" t="s">
        <v>17</v>
      </c>
      <c r="D195" s="1" t="s">
        <v>17</v>
      </c>
      <c r="E195" s="65" t="s">
        <v>17</v>
      </c>
      <c r="F195" s="65" t="s">
        <v>17</v>
      </c>
      <c r="G195" s="18" t="str">
        <f t="shared" si="5"/>
        <v/>
      </c>
      <c r="H195" s="66" t="s">
        <v>91</v>
      </c>
      <c r="I195" s="15" t="str">
        <f t="shared" si="7"/>
        <v xml:space="preserve"> </v>
      </c>
      <c r="J195" s="18" t="str">
        <f t="shared" si="6"/>
        <v xml:space="preserve"> </v>
      </c>
      <c r="L195" s="8">
        <v>109</v>
      </c>
      <c r="M195" s="67">
        <v>0</v>
      </c>
      <c r="N195" s="67">
        <v>0</v>
      </c>
      <c r="O195" s="20"/>
      <c r="P195" s="58"/>
      <c r="Q195" s="55"/>
      <c r="R195" s="55"/>
      <c r="S195" s="55"/>
      <c r="T195" s="55"/>
      <c r="U195" s="55"/>
      <c r="V195" s="55"/>
      <c r="W195" s="55"/>
      <c r="X195" s="58"/>
      <c r="Y195" s="58"/>
      <c r="Z195" s="58"/>
      <c r="AA195" s="58"/>
      <c r="AB195" s="58"/>
      <c r="AH195" s="1"/>
    </row>
    <row r="196" spans="1:34" ht="15.75" customHeight="1">
      <c r="A196" s="88" t="s">
        <v>17</v>
      </c>
      <c r="B196" s="18" t="str">
        <f t="shared" si="4"/>
        <v/>
      </c>
      <c r="C196" s="62" t="s">
        <v>17</v>
      </c>
      <c r="D196" s="1" t="s">
        <v>17</v>
      </c>
      <c r="E196" s="65" t="s">
        <v>17</v>
      </c>
      <c r="F196" s="65" t="s">
        <v>17</v>
      </c>
      <c r="G196" s="18" t="str">
        <f t="shared" si="5"/>
        <v/>
      </c>
      <c r="H196" s="66" t="s">
        <v>91</v>
      </c>
      <c r="I196" s="15" t="str">
        <f t="shared" si="7"/>
        <v xml:space="preserve"> </v>
      </c>
      <c r="J196" s="18" t="str">
        <f t="shared" si="6"/>
        <v xml:space="preserve"> </v>
      </c>
      <c r="L196" s="8">
        <v>110</v>
      </c>
      <c r="M196" s="67">
        <v>0</v>
      </c>
      <c r="N196" s="67">
        <v>0</v>
      </c>
      <c r="O196" s="20"/>
      <c r="P196" s="58"/>
      <c r="Q196" s="55"/>
      <c r="R196" s="55"/>
      <c r="S196" s="55"/>
      <c r="T196" s="55"/>
      <c r="U196" s="55"/>
      <c r="V196" s="55"/>
      <c r="W196" s="55"/>
      <c r="X196" s="58"/>
      <c r="Y196" s="58"/>
      <c r="Z196" s="58"/>
      <c r="AA196" s="58"/>
      <c r="AB196" s="58"/>
      <c r="AH196" s="1"/>
    </row>
    <row r="197" spans="1:34" ht="15.75" customHeight="1">
      <c r="J197" s="1"/>
      <c r="L197" s="8"/>
      <c r="M197" s="8"/>
      <c r="N197" s="8"/>
      <c r="O197" s="20"/>
      <c r="P197" s="58"/>
      <c r="Q197" s="55"/>
      <c r="R197" s="55"/>
      <c r="S197" s="55"/>
      <c r="T197" s="55"/>
      <c r="U197" s="55"/>
      <c r="V197" s="55"/>
      <c r="W197" s="55"/>
      <c r="X197" s="58"/>
      <c r="Y197" s="58"/>
      <c r="Z197" s="58"/>
      <c r="AA197" s="58"/>
      <c r="AB197" s="58"/>
      <c r="AH197" s="1"/>
    </row>
    <row r="198" spans="1:34" ht="15.75" customHeight="1">
      <c r="J198" s="1"/>
      <c r="L198" s="8"/>
      <c r="M198" s="8"/>
      <c r="N198" s="8"/>
      <c r="P198" s="58"/>
      <c r="Q198" s="55"/>
      <c r="R198" s="55"/>
      <c r="S198" s="55"/>
      <c r="T198" s="55"/>
      <c r="U198" s="55"/>
      <c r="V198" s="55"/>
      <c r="W198" s="55"/>
      <c r="X198" s="58"/>
      <c r="Y198" s="58"/>
      <c r="Z198" s="58"/>
      <c r="AA198" s="58"/>
      <c r="AB198" s="58"/>
      <c r="AH198" s="1"/>
    </row>
    <row r="199" spans="1:34" ht="15.75" customHeight="1">
      <c r="J199" s="1"/>
      <c r="P199" s="58"/>
      <c r="Q199" s="55"/>
      <c r="R199" s="55"/>
      <c r="S199" s="55"/>
      <c r="T199" s="55"/>
      <c r="U199" s="55"/>
      <c r="V199" s="55"/>
      <c r="W199" s="55"/>
      <c r="X199" s="58"/>
      <c r="Y199" s="58"/>
      <c r="Z199" s="58"/>
      <c r="AA199" s="58"/>
      <c r="AB199" s="58"/>
      <c r="AH199" s="1"/>
    </row>
    <row r="200" spans="1:34" ht="15.75" customHeight="1">
      <c r="J200" s="1"/>
      <c r="P200" s="58"/>
      <c r="Q200" s="55"/>
      <c r="R200" s="55"/>
      <c r="S200" s="55"/>
      <c r="T200" s="55"/>
      <c r="U200" s="55"/>
      <c r="V200" s="55"/>
      <c r="W200" s="55"/>
      <c r="X200" s="58"/>
      <c r="Y200" s="58"/>
      <c r="Z200" s="58"/>
      <c r="AA200" s="58"/>
      <c r="AB200" s="58"/>
      <c r="AH200" s="1"/>
    </row>
    <row r="201" spans="1:34">
      <c r="P201" s="58"/>
      <c r="Q201" s="55"/>
      <c r="R201" s="55"/>
      <c r="S201" s="55"/>
      <c r="T201" s="55"/>
      <c r="U201" s="55"/>
      <c r="V201" s="55"/>
      <c r="W201" s="55"/>
      <c r="X201" s="58"/>
      <c r="Y201" s="58"/>
      <c r="Z201" s="58"/>
      <c r="AA201" s="58"/>
      <c r="AB201" s="58"/>
    </row>
    <row r="202" spans="1:34">
      <c r="P202" s="58"/>
      <c r="Q202" s="55"/>
      <c r="R202" s="55"/>
      <c r="S202" s="55"/>
      <c r="T202" s="55"/>
      <c r="U202" s="55"/>
      <c r="V202" s="55"/>
      <c r="W202" s="55"/>
      <c r="X202" s="58"/>
      <c r="Y202" s="58"/>
      <c r="Z202" s="58"/>
      <c r="AA202" s="58"/>
      <c r="AB202" s="58"/>
    </row>
    <row r="203" spans="1:34">
      <c r="P203" s="58"/>
      <c r="Q203" s="55"/>
      <c r="R203" s="55"/>
      <c r="S203" s="55"/>
      <c r="T203" s="55"/>
      <c r="U203" s="55"/>
      <c r="V203" s="55"/>
      <c r="W203" s="55"/>
      <c r="X203" s="58"/>
      <c r="Y203" s="58"/>
      <c r="Z203" s="58"/>
      <c r="AA203" s="58"/>
      <c r="AB203" s="58"/>
    </row>
    <row r="204" spans="1:34">
      <c r="P204" s="58"/>
      <c r="Q204" s="55"/>
      <c r="R204" s="55"/>
      <c r="S204" s="55"/>
      <c r="T204" s="55"/>
      <c r="U204" s="55"/>
      <c r="V204" s="55"/>
      <c r="W204" s="55"/>
      <c r="X204" s="58"/>
      <c r="Y204" s="58"/>
      <c r="Z204" s="58"/>
      <c r="AA204" s="58"/>
      <c r="AB204" s="58"/>
    </row>
    <row r="205" spans="1:34">
      <c r="P205" s="58"/>
      <c r="Q205" s="55"/>
      <c r="R205" s="55"/>
      <c r="S205" s="55"/>
      <c r="T205" s="55"/>
      <c r="U205" s="55"/>
      <c r="V205" s="55"/>
      <c r="W205" s="55"/>
      <c r="X205" s="58"/>
      <c r="Y205" s="58"/>
      <c r="Z205" s="58"/>
      <c r="AA205" s="58"/>
      <c r="AB205" s="58"/>
    </row>
    <row r="206" spans="1:34">
      <c r="P206" s="58"/>
      <c r="Q206" s="55"/>
      <c r="R206" s="55"/>
      <c r="S206" s="55"/>
      <c r="T206" s="55"/>
      <c r="U206" s="55"/>
      <c r="V206" s="55"/>
      <c r="W206" s="55"/>
      <c r="X206" s="58"/>
      <c r="Y206" s="58"/>
      <c r="Z206" s="58"/>
      <c r="AA206" s="58"/>
      <c r="AB206" s="58"/>
    </row>
    <row r="207" spans="1:34">
      <c r="P207" s="58"/>
      <c r="Q207" s="55"/>
      <c r="R207" s="55"/>
      <c r="S207" s="55"/>
      <c r="T207" s="55"/>
      <c r="U207" s="55"/>
      <c r="V207" s="55"/>
      <c r="W207" s="55"/>
      <c r="X207" s="58"/>
      <c r="Y207" s="58"/>
      <c r="Z207" s="58"/>
      <c r="AA207" s="58"/>
      <c r="AB207" s="58"/>
    </row>
    <row r="208" spans="1:34">
      <c r="P208" s="58"/>
      <c r="Q208" s="55"/>
      <c r="R208" s="55"/>
      <c r="S208" s="55"/>
      <c r="T208" s="55"/>
      <c r="U208" s="55"/>
      <c r="V208" s="55"/>
      <c r="W208" s="55"/>
      <c r="X208" s="58"/>
      <c r="Y208" s="58"/>
      <c r="Z208" s="58"/>
      <c r="AA208" s="58"/>
      <c r="AB208" s="58"/>
    </row>
    <row r="209" spans="16:28">
      <c r="P209" s="58"/>
      <c r="Q209" s="55"/>
      <c r="R209" s="55"/>
      <c r="S209" s="55"/>
      <c r="T209" s="55"/>
      <c r="U209" s="55"/>
      <c r="V209" s="55"/>
      <c r="W209" s="55"/>
      <c r="X209" s="58"/>
      <c r="Y209" s="58"/>
      <c r="Z209" s="58"/>
      <c r="AA209" s="58"/>
      <c r="AB209" s="58"/>
    </row>
    <row r="210" spans="16:28">
      <c r="P210" s="58"/>
      <c r="Q210" s="55"/>
      <c r="R210" s="55"/>
      <c r="S210" s="55"/>
      <c r="T210" s="55"/>
      <c r="U210" s="55"/>
      <c r="V210" s="55"/>
      <c r="W210" s="55"/>
      <c r="X210" s="58"/>
      <c r="Y210" s="58"/>
      <c r="Z210" s="58"/>
      <c r="AA210" s="58"/>
      <c r="AB210" s="58"/>
    </row>
    <row r="211" spans="16:28">
      <c r="P211" s="58"/>
      <c r="Q211" s="55"/>
      <c r="R211" s="55"/>
      <c r="S211" s="55"/>
      <c r="T211" s="55"/>
      <c r="U211" s="55"/>
      <c r="V211" s="55"/>
      <c r="W211" s="55"/>
      <c r="X211" s="58"/>
      <c r="Y211" s="58"/>
      <c r="Z211" s="58"/>
      <c r="AA211" s="58"/>
      <c r="AB211" s="58"/>
    </row>
    <row r="40407" spans="4:34">
      <c r="O40407" s="1"/>
    </row>
    <row r="40408" spans="4:34">
      <c r="AH40408" s="1"/>
    </row>
    <row r="40410" spans="4:34">
      <c r="D40410" s="1">
        <v>1888</v>
      </c>
      <c r="J40410" s="1"/>
      <c r="K40410" s="1"/>
    </row>
  </sheetData>
  <mergeCells count="96"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Z22:Z26"/>
    <mergeCell ref="AA22:AA26"/>
    <mergeCell ref="AB22:AB26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U22:U26"/>
    <mergeCell ref="Y22:Y26"/>
    <mergeCell ref="B39:D40"/>
    <mergeCell ref="E39:E40"/>
    <mergeCell ref="B28:J29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22:J23"/>
    <mergeCell ref="R22:R26"/>
    <mergeCell ref="S22:S26"/>
    <mergeCell ref="E35:E36"/>
    <mergeCell ref="B37:D38"/>
    <mergeCell ref="E37:E38"/>
    <mergeCell ref="T22:T26"/>
    <mergeCell ref="B35:D36"/>
    <mergeCell ref="B26:J27"/>
    <mergeCell ref="B33:J34"/>
    <mergeCell ref="B30:J31"/>
    <mergeCell ref="AB80:AB84"/>
    <mergeCell ref="F79:F86"/>
    <mergeCell ref="B41:D42"/>
    <mergeCell ref="E41:E42"/>
    <mergeCell ref="P75:Q75"/>
    <mergeCell ref="W75:X75"/>
    <mergeCell ref="D77:I77"/>
    <mergeCell ref="G79:G86"/>
    <mergeCell ref="H79:H86"/>
    <mergeCell ref="I79:I86"/>
    <mergeCell ref="J79:J86"/>
    <mergeCell ref="P79:P84"/>
    <mergeCell ref="B79:B86"/>
    <mergeCell ref="C79:C86"/>
    <mergeCell ref="D79:D86"/>
    <mergeCell ref="E79:E86"/>
    <mergeCell ref="P133:Q133"/>
    <mergeCell ref="W133:X133"/>
    <mergeCell ref="Q79:Q84"/>
    <mergeCell ref="AA79:AB79"/>
    <mergeCell ref="R80:R84"/>
    <mergeCell ref="S80:S84"/>
    <mergeCell ref="T80:T84"/>
    <mergeCell ref="U80:U84"/>
    <mergeCell ref="R79:S79"/>
    <mergeCell ref="T79:U79"/>
    <mergeCell ref="W79:W84"/>
    <mergeCell ref="X79:X84"/>
    <mergeCell ref="Y79:Z79"/>
    <mergeCell ref="Y80:Y84"/>
    <mergeCell ref="Z80:Z84"/>
    <mergeCell ref="AA80:AA84"/>
  </mergeCells>
  <conditionalFormatting sqref="C87:C196">
    <cfRule type="notContainsBlanks" dxfId="20" priority="2">
      <formula>LEN(TRIM(C87))&gt;0</formula>
    </cfRule>
  </conditionalFormatting>
  <conditionalFormatting sqref="B87:B196 D87:J196">
    <cfRule type="expression" dxfId="19" priority="3">
      <formula>IF($C87=" ",FALSE,TRUE)</formula>
    </cfRule>
  </conditionalFormatting>
  <conditionalFormatting sqref="B87:B196">
    <cfRule type="expression" dxfId="18" priority="1">
      <formula>IF($C87=$L$9,TRUE,FALSE)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75" max="28" man="1"/>
    <brk id="145" max="28" man="1"/>
  </rowBreaks>
  <colBreaks count="1" manualBreakCount="1">
    <brk id="14" max="214" man="1"/>
  </colBreaks>
</worksheet>
</file>

<file path=xl/worksheets/sheet11.xml><?xml version="1.0" encoding="utf-8"?>
<worksheet xmlns="http://schemas.openxmlformats.org/spreadsheetml/2006/main" xmlns:r="http://schemas.openxmlformats.org/officeDocument/2006/relationships">
  <sheetPr codeName="Лист40">
    <tabColor rgb="FF92D050"/>
  </sheetPr>
  <dimension ref="A1:AL40421"/>
  <sheetViews>
    <sheetView view="pageBreakPreview" topLeftCell="E1" zoomScale="55" zoomScaleNormal="50" zoomScaleSheetLayoutView="55" workbookViewId="0">
      <selection activeCell="E1" sqref="E1:J3"/>
    </sheetView>
  </sheetViews>
  <sheetFormatPr defaultRowHeight="15.75"/>
  <cols>
    <col min="1" max="1" width="5.7109375" style="1" customWidth="1"/>
    <col min="2" max="2" width="9.7109375" style="1" customWidth="1"/>
    <col min="3" max="3" width="49.42578125" style="1" customWidth="1"/>
    <col min="4" max="4" width="33" style="1" customWidth="1"/>
    <col min="5" max="5" width="18.7109375" style="1" customWidth="1"/>
    <col min="6" max="6" width="19.140625" style="1" customWidth="1"/>
    <col min="7" max="7" width="10.85546875" style="1" customWidth="1"/>
    <col min="8" max="8" width="12" style="1" customWidth="1"/>
    <col min="9" max="9" width="12.5703125" style="1" customWidth="1"/>
    <col min="10" max="10" width="16.140625" customWidth="1"/>
    <col min="11" max="11" width="5.5703125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16" customWidth="1"/>
    <col min="16" max="16" width="9.5703125" style="16" customWidth="1"/>
    <col min="17" max="17" width="10" style="17" customWidth="1"/>
    <col min="18" max="18" width="13.5703125" style="17" customWidth="1"/>
    <col min="19" max="19" width="18.85546875" style="17" customWidth="1"/>
    <col min="20" max="20" width="13.5703125" style="17" customWidth="1"/>
    <col min="21" max="21" width="18.85546875" style="17" customWidth="1"/>
    <col min="22" max="22" width="9.42578125" style="17" customWidth="1"/>
    <col min="23" max="23" width="9.5703125" style="17" customWidth="1"/>
    <col min="24" max="24" width="10" style="16" customWidth="1"/>
    <col min="25" max="25" width="13.5703125" style="16" customWidth="1"/>
    <col min="26" max="26" width="18.85546875" style="16" customWidth="1"/>
    <col min="27" max="27" width="13.5703125" style="16" customWidth="1"/>
    <col min="28" max="28" width="18.85546875" style="16" customWidth="1"/>
    <col min="29" max="29" width="5.7109375" style="16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4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8" ht="74.25" customHeight="1">
      <c r="E1" s="165" t="s">
        <v>313</v>
      </c>
      <c r="F1" s="165"/>
      <c r="G1" s="165"/>
      <c r="H1" s="165"/>
      <c r="I1" s="165"/>
      <c r="J1" s="165"/>
      <c r="L1" s="2" t="s">
        <v>2</v>
      </c>
      <c r="M1" s="3"/>
      <c r="N1" s="64">
        <v>9</v>
      </c>
    </row>
    <row r="2" spans="1:38" ht="16.5" customHeight="1">
      <c r="D2" s="73"/>
      <c r="E2" s="165"/>
      <c r="F2" s="165"/>
      <c r="G2" s="165"/>
      <c r="H2" s="165"/>
      <c r="I2" s="165"/>
      <c r="J2" s="165"/>
      <c r="L2" s="59" t="str">
        <f ca="1">INDIRECT("лоты!C"&amp;SUM(N1,3))</f>
        <v>567м</v>
      </c>
      <c r="M2" s="5" t="s">
        <v>61</v>
      </c>
      <c r="N2" s="6"/>
      <c r="O2" s="19"/>
      <c r="P2" s="166" t="s">
        <v>23</v>
      </c>
      <c r="Q2" s="166"/>
      <c r="R2" s="166"/>
      <c r="S2" s="166"/>
      <c r="T2" s="166"/>
      <c r="U2" s="166"/>
      <c r="V2" s="166"/>
      <c r="W2" s="166"/>
      <c r="X2" s="166"/>
      <c r="Y2" s="166"/>
      <c r="Z2" s="166"/>
      <c r="AA2" s="166"/>
      <c r="AB2" s="166"/>
      <c r="AD2" s="8"/>
      <c r="AE2" s="8"/>
      <c r="AF2" s="8"/>
      <c r="AG2" s="8"/>
      <c r="AH2" s="9"/>
      <c r="AI2" s="8"/>
      <c r="AJ2" s="8"/>
      <c r="AK2" s="9"/>
      <c r="AL2" s="8"/>
    </row>
    <row r="3" spans="1:38" ht="15" customHeight="1">
      <c r="D3" s="73"/>
      <c r="E3" s="165"/>
      <c r="F3" s="165"/>
      <c r="G3" s="165"/>
      <c r="H3" s="165"/>
      <c r="I3" s="165"/>
      <c r="J3" s="165"/>
      <c r="L3" s="60" t="str">
        <f ca="1">IF(INDIRECT("лоты!d"&amp;SUM(N1,3))="","",INDIRECT("лоты!d"&amp;SUM(N1,3)))</f>
        <v/>
      </c>
      <c r="M3" s="1" t="s">
        <v>62</v>
      </c>
      <c r="N3" s="7"/>
      <c r="O3" s="19"/>
      <c r="AI3" s="8"/>
      <c r="AJ3" s="8"/>
      <c r="AK3" s="9"/>
      <c r="AL3" s="8"/>
    </row>
    <row r="4" spans="1:38" ht="15" customHeight="1">
      <c r="L4" s="5">
        <v>99</v>
      </c>
      <c r="M4" s="5" t="s">
        <v>3</v>
      </c>
      <c r="N4" s="6"/>
      <c r="O4" s="19"/>
      <c r="P4" s="167" t="s">
        <v>24</v>
      </c>
      <c r="Q4" s="167" t="s">
        <v>25</v>
      </c>
      <c r="R4" s="167" t="s">
        <v>26</v>
      </c>
      <c r="S4" s="167" t="s">
        <v>27</v>
      </c>
      <c r="T4" s="167" t="s">
        <v>28</v>
      </c>
      <c r="U4" s="167" t="s">
        <v>29</v>
      </c>
      <c r="V4" s="167" t="s">
        <v>30</v>
      </c>
      <c r="W4" s="167" t="s">
        <v>34</v>
      </c>
      <c r="X4" s="171" t="s">
        <v>49</v>
      </c>
      <c r="Y4" s="172" t="s">
        <v>31</v>
      </c>
      <c r="Z4" s="173"/>
      <c r="AA4" s="172" t="s">
        <v>32</v>
      </c>
      <c r="AB4" s="173"/>
      <c r="AI4" s="8"/>
      <c r="AJ4" s="8"/>
      <c r="AK4" s="9"/>
      <c r="AL4" s="8"/>
    </row>
    <row r="5" spans="1:38" ht="15" customHeight="1">
      <c r="B5" s="178" t="str">
        <f ca="1">"№ (ID) Маршрута: "&amp;VLOOKUP(L2,лоты!C:G,5,0)</f>
        <v>№ (ID) Маршрута: 567</v>
      </c>
      <c r="C5" s="178"/>
      <c r="D5" s="178"/>
      <c r="E5" s="178"/>
      <c r="F5" s="178"/>
      <c r="G5" s="178"/>
      <c r="H5" s="178"/>
      <c r="I5" s="178"/>
      <c r="J5" s="178"/>
      <c r="L5" s="10">
        <v>99</v>
      </c>
      <c r="M5" s="8" t="s">
        <v>4</v>
      </c>
      <c r="N5" s="7"/>
      <c r="O5" s="19"/>
      <c r="P5" s="168"/>
      <c r="Q5" s="168"/>
      <c r="R5" s="168"/>
      <c r="S5" s="168"/>
      <c r="T5" s="168"/>
      <c r="U5" s="168"/>
      <c r="V5" s="168"/>
      <c r="W5" s="168"/>
      <c r="X5" s="171"/>
      <c r="Y5" s="174"/>
      <c r="Z5" s="175"/>
      <c r="AA5" s="174"/>
      <c r="AB5" s="175"/>
      <c r="AI5" s="8"/>
      <c r="AJ5" s="8"/>
      <c r="AK5" s="9"/>
      <c r="AL5" s="8"/>
    </row>
    <row r="6" spans="1:38" ht="15.75" customHeight="1">
      <c r="B6" s="178"/>
      <c r="C6" s="178"/>
      <c r="D6" s="178"/>
      <c r="E6" s="178"/>
      <c r="F6" s="178"/>
      <c r="G6" s="178"/>
      <c r="H6" s="178"/>
      <c r="I6" s="178"/>
      <c r="J6" s="178"/>
      <c r="L6" s="63">
        <v>194</v>
      </c>
      <c r="M6" s="5" t="s">
        <v>6</v>
      </c>
      <c r="N6" s="5"/>
      <c r="P6" s="168"/>
      <c r="Q6" s="168"/>
      <c r="R6" s="168"/>
      <c r="S6" s="168"/>
      <c r="T6" s="168"/>
      <c r="U6" s="168"/>
      <c r="V6" s="168"/>
      <c r="W6" s="168"/>
      <c r="X6" s="171"/>
      <c r="Y6" s="174"/>
      <c r="Z6" s="175"/>
      <c r="AA6" s="174"/>
      <c r="AB6" s="175"/>
      <c r="AI6" s="8"/>
      <c r="AJ6" s="8"/>
      <c r="AK6" s="9"/>
      <c r="AL6" s="8"/>
    </row>
    <row r="7" spans="1:38" ht="15.75" customHeight="1">
      <c r="A7" s="40"/>
      <c r="L7" s="10">
        <v>195</v>
      </c>
      <c r="M7" s="8" t="s">
        <v>8</v>
      </c>
      <c r="N7" s="8"/>
      <c r="P7" s="169"/>
      <c r="Q7" s="169"/>
      <c r="R7" s="169"/>
      <c r="S7" s="169"/>
      <c r="T7" s="169"/>
      <c r="U7" s="169"/>
      <c r="V7" s="169"/>
      <c r="W7" s="169"/>
      <c r="X7" s="171"/>
      <c r="Y7" s="176"/>
      <c r="Z7" s="177"/>
      <c r="AA7" s="176"/>
      <c r="AB7" s="177"/>
      <c r="AI7" s="8"/>
      <c r="AJ7" s="8"/>
      <c r="AK7" s="9"/>
      <c r="AL7" s="8"/>
    </row>
    <row r="8" spans="1:38" ht="15.75" customHeight="1">
      <c r="A8" s="40"/>
      <c r="B8" s="178" t="s">
        <v>5</v>
      </c>
      <c r="C8" s="178"/>
      <c r="D8" s="178"/>
      <c r="E8" s="178"/>
      <c r="F8" s="178"/>
      <c r="G8" s="178"/>
      <c r="H8" s="178"/>
      <c r="I8" s="178"/>
      <c r="J8" s="178"/>
      <c r="L8" s="51">
        <v>1</v>
      </c>
      <c r="M8" s="5" t="s">
        <v>11</v>
      </c>
      <c r="N8" s="5"/>
      <c r="P8" s="25">
        <v>1</v>
      </c>
      <c r="Q8" s="56">
        <v>1</v>
      </c>
      <c r="R8" s="56">
        <v>1</v>
      </c>
      <c r="S8" s="56">
        <v>1</v>
      </c>
      <c r="T8" s="56">
        <v>1</v>
      </c>
      <c r="U8" s="56">
        <v>1</v>
      </c>
      <c r="V8" s="56">
        <v>0</v>
      </c>
      <c r="W8" s="56">
        <v>0</v>
      </c>
      <c r="X8" s="56">
        <v>0</v>
      </c>
      <c r="Y8" s="179" t="s">
        <v>42</v>
      </c>
      <c r="Z8" s="179"/>
      <c r="AA8" s="179" t="s">
        <v>43</v>
      </c>
      <c r="AB8" s="179"/>
      <c r="AD8" s="8"/>
      <c r="AE8" s="8"/>
      <c r="AF8" s="8"/>
      <c r="AG8" s="8"/>
      <c r="AH8" s="9"/>
      <c r="AI8" s="8"/>
      <c r="AJ8" s="8"/>
      <c r="AK8" s="9"/>
      <c r="AL8" s="8"/>
    </row>
    <row r="9" spans="1:38" ht="15.75" customHeight="1">
      <c r="A9" s="40"/>
      <c r="B9" s="178"/>
      <c r="C9" s="178"/>
      <c r="D9" s="178"/>
      <c r="E9" s="178"/>
      <c r="F9" s="178"/>
      <c r="G9" s="178"/>
      <c r="H9" s="178"/>
      <c r="I9" s="178"/>
      <c r="J9" s="178"/>
      <c r="L9" s="51" t="s">
        <v>52</v>
      </c>
      <c r="M9" s="5" t="s">
        <v>60</v>
      </c>
      <c r="N9" s="5"/>
      <c r="P9" s="25">
        <v>2</v>
      </c>
      <c r="Q9" s="56">
        <v>0</v>
      </c>
      <c r="R9" s="56">
        <v>0</v>
      </c>
      <c r="S9" s="56">
        <v>0</v>
      </c>
      <c r="T9" s="56">
        <v>0</v>
      </c>
      <c r="U9" s="56">
        <v>0</v>
      </c>
      <c r="V9" s="56">
        <v>1</v>
      </c>
      <c r="W9" s="56">
        <v>1</v>
      </c>
      <c r="X9" s="56">
        <v>1</v>
      </c>
      <c r="Y9" s="179" t="s">
        <v>42</v>
      </c>
      <c r="Z9" s="179"/>
      <c r="AA9" s="179" t="s">
        <v>43</v>
      </c>
      <c r="AB9" s="179"/>
      <c r="AD9" s="8"/>
      <c r="AE9" s="8"/>
      <c r="AF9" s="8"/>
      <c r="AG9" s="8"/>
      <c r="AH9" s="9"/>
      <c r="AI9" s="8"/>
      <c r="AJ9" s="8"/>
      <c r="AK9" s="9"/>
      <c r="AL9" s="8"/>
    </row>
    <row r="10" spans="1:38" ht="15.75" customHeight="1">
      <c r="A10" s="40"/>
      <c r="B10" s="180" t="s">
        <v>7</v>
      </c>
      <c r="C10" s="180"/>
      <c r="D10" s="180"/>
      <c r="E10" s="180"/>
      <c r="F10" s="180"/>
      <c r="G10" s="180"/>
      <c r="H10" s="180"/>
      <c r="I10" s="180"/>
      <c r="J10" s="180"/>
      <c r="L10" s="52" t="str">
        <f ca="1">INDIRECT("лоты!e"&amp;SUM(N1,3))</f>
        <v>567м</v>
      </c>
      <c r="M10" s="5" t="s">
        <v>63</v>
      </c>
      <c r="N10" s="5"/>
      <c r="P10" s="25">
        <v>3</v>
      </c>
      <c r="Q10" s="56">
        <v>1</v>
      </c>
      <c r="R10" s="56">
        <v>1</v>
      </c>
      <c r="S10" s="56">
        <v>1</v>
      </c>
      <c r="T10" s="56">
        <v>1</v>
      </c>
      <c r="U10" s="56">
        <v>1</v>
      </c>
      <c r="V10" s="56">
        <v>0</v>
      </c>
      <c r="W10" s="56">
        <v>0</v>
      </c>
      <c r="X10" s="56">
        <v>0</v>
      </c>
      <c r="Y10" s="179" t="s">
        <v>50</v>
      </c>
      <c r="Z10" s="179"/>
      <c r="AA10" s="179" t="s">
        <v>44</v>
      </c>
      <c r="AB10" s="179"/>
      <c r="AD10" s="8"/>
      <c r="AE10" s="8"/>
      <c r="AF10" s="8"/>
      <c r="AG10" s="8"/>
      <c r="AH10" s="9"/>
      <c r="AI10" s="8"/>
      <c r="AJ10" s="8"/>
      <c r="AK10" s="9"/>
      <c r="AL10" s="8"/>
    </row>
    <row r="11" spans="1:38" ht="15.75" customHeight="1">
      <c r="A11" s="40"/>
      <c r="B11" s="180"/>
      <c r="C11" s="180"/>
      <c r="D11" s="180"/>
      <c r="E11" s="180"/>
      <c r="F11" s="180"/>
      <c r="G11" s="180"/>
      <c r="H11" s="180"/>
      <c r="I11" s="180"/>
      <c r="J11" s="180"/>
      <c r="L11" s="10" t="str">
        <f>INDEX(C97:C207,MATCH(L9,C97:C207,0)-1)</f>
        <v>Смирновская улица, 25</v>
      </c>
      <c r="M11" s="53" t="s">
        <v>64</v>
      </c>
      <c r="N11" s="10"/>
      <c r="O11" s="50"/>
      <c r="P11" s="25">
        <v>4</v>
      </c>
      <c r="Q11" s="56">
        <v>0</v>
      </c>
      <c r="R11" s="56">
        <v>0</v>
      </c>
      <c r="S11" s="56">
        <v>0</v>
      </c>
      <c r="T11" s="56">
        <v>0</v>
      </c>
      <c r="U11" s="56">
        <v>0</v>
      </c>
      <c r="V11" s="56">
        <v>1</v>
      </c>
      <c r="W11" s="56">
        <v>1</v>
      </c>
      <c r="X11" s="56">
        <v>1</v>
      </c>
      <c r="Y11" s="179" t="s">
        <v>50</v>
      </c>
      <c r="Z11" s="179"/>
      <c r="AA11" s="179" t="s">
        <v>44</v>
      </c>
      <c r="AB11" s="179"/>
      <c r="AD11" s="8"/>
      <c r="AE11" s="8"/>
      <c r="AF11" s="8"/>
      <c r="AG11" s="8"/>
      <c r="AH11" s="9"/>
      <c r="AI11" s="8"/>
      <c r="AJ11" s="8"/>
      <c r="AK11" s="9"/>
      <c r="AL11" s="8"/>
    </row>
    <row r="12" spans="1:38" ht="15.75" customHeight="1">
      <c r="A12" s="40"/>
      <c r="L12" s="53"/>
      <c r="M12" s="10"/>
      <c r="N12" s="10"/>
      <c r="O12" s="50"/>
      <c r="P12" s="23"/>
      <c r="Q12" s="24"/>
      <c r="R12" s="24"/>
      <c r="S12" s="24"/>
      <c r="T12" s="24"/>
      <c r="U12" s="24"/>
      <c r="V12" s="24"/>
      <c r="W12" s="24"/>
      <c r="X12" s="23"/>
      <c r="Y12" s="23"/>
      <c r="Z12" s="23"/>
      <c r="AA12" s="23"/>
      <c r="AB12" s="23"/>
      <c r="AD12" s="8"/>
      <c r="AE12" s="8"/>
      <c r="AF12" s="8"/>
      <c r="AG12" s="8"/>
      <c r="AH12" s="9"/>
      <c r="AI12" s="8"/>
      <c r="AJ12" s="8"/>
      <c r="AK12" s="9"/>
      <c r="AL12" s="8"/>
    </row>
    <row r="13" spans="1:38" ht="15.75" customHeight="1">
      <c r="A13" s="40"/>
      <c r="M13" s="10"/>
      <c r="N13" s="10"/>
      <c r="O13" s="50"/>
      <c r="P13" s="170" t="s">
        <v>35</v>
      </c>
      <c r="Q13" s="170"/>
      <c r="R13" s="170"/>
      <c r="S13" s="170"/>
      <c r="T13" s="170"/>
      <c r="U13" s="170"/>
      <c r="V13" s="170"/>
      <c r="W13" s="170"/>
      <c r="X13" s="170"/>
      <c r="Y13" s="170"/>
      <c r="Z13" s="170"/>
      <c r="AA13" s="170"/>
      <c r="AB13" s="170"/>
      <c r="AC13" s="34"/>
      <c r="AD13" s="8"/>
      <c r="AE13" s="8"/>
      <c r="AF13" s="8"/>
      <c r="AG13" s="8"/>
      <c r="AH13" s="9"/>
      <c r="AI13" s="8"/>
      <c r="AJ13" s="8"/>
      <c r="AK13" s="9"/>
      <c r="AL13" s="8"/>
    </row>
    <row r="14" spans="1:38" ht="15.75" customHeight="1">
      <c r="A14" s="40"/>
      <c r="B14" s="178" t="s">
        <v>9</v>
      </c>
      <c r="C14" s="178"/>
      <c r="D14" s="178"/>
      <c r="E14" s="178"/>
      <c r="F14" s="178"/>
      <c r="G14" s="178"/>
      <c r="H14" s="178"/>
      <c r="I14" s="178"/>
      <c r="J14" s="178"/>
      <c r="L14" s="53"/>
      <c r="M14" s="10"/>
      <c r="N14" s="10"/>
      <c r="O14" s="50"/>
      <c r="P14" s="23"/>
      <c r="Q14" s="24"/>
      <c r="R14" s="24"/>
      <c r="S14" s="24"/>
      <c r="T14" s="24"/>
      <c r="U14" s="24"/>
      <c r="V14" s="24"/>
      <c r="W14" s="24"/>
      <c r="X14" s="23"/>
      <c r="Y14" s="23"/>
      <c r="Z14" s="23"/>
      <c r="AA14" s="23"/>
      <c r="AB14" s="23"/>
      <c r="AD14" s="8"/>
      <c r="AE14" s="8"/>
      <c r="AF14" s="8"/>
      <c r="AG14" s="8"/>
      <c r="AH14" s="9"/>
      <c r="AI14" s="8"/>
      <c r="AJ14" s="8"/>
      <c r="AK14" s="9"/>
      <c r="AL14" s="8"/>
    </row>
    <row r="15" spans="1:38" ht="15.75" customHeight="1">
      <c r="A15" s="40"/>
      <c r="B15" s="178"/>
      <c r="C15" s="178"/>
      <c r="D15" s="178"/>
      <c r="E15" s="178"/>
      <c r="F15" s="178"/>
      <c r="G15" s="178"/>
      <c r="H15" s="178"/>
      <c r="I15" s="178"/>
      <c r="J15" s="178"/>
      <c r="L15" s="53"/>
      <c r="M15" s="10"/>
      <c r="N15" s="10"/>
      <c r="O15" s="50"/>
      <c r="P15" s="181" t="s">
        <v>24</v>
      </c>
      <c r="Q15" s="181"/>
      <c r="R15" s="181"/>
      <c r="S15" s="181"/>
      <c r="T15" s="171" t="s">
        <v>36</v>
      </c>
      <c r="U15" s="171"/>
      <c r="V15" s="171"/>
      <c r="W15" s="171" t="s">
        <v>37</v>
      </c>
      <c r="X15" s="171"/>
      <c r="Y15" s="171"/>
      <c r="Z15" s="171" t="s">
        <v>38</v>
      </c>
      <c r="AA15" s="171"/>
      <c r="AB15" s="171"/>
      <c r="AD15" s="8"/>
      <c r="AE15" s="8"/>
      <c r="AF15" s="8"/>
      <c r="AG15" s="8"/>
      <c r="AH15" s="9"/>
      <c r="AI15" s="8"/>
      <c r="AJ15" s="8"/>
      <c r="AK15" s="9"/>
      <c r="AL15" s="8"/>
    </row>
    <row r="16" spans="1:38" ht="15.75" customHeight="1">
      <c r="A16" s="40"/>
      <c r="B16" s="180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МВ</v>
      </c>
      <c r="C16" s="180"/>
      <c r="D16" s="180"/>
      <c r="E16" s="180"/>
      <c r="F16" s="180"/>
      <c r="G16" s="180"/>
      <c r="H16" s="180"/>
      <c r="I16" s="180"/>
      <c r="J16" s="180"/>
      <c r="L16" s="53"/>
      <c r="M16" s="10"/>
      <c r="N16" s="10"/>
      <c r="O16" s="50"/>
      <c r="P16" s="181"/>
      <c r="Q16" s="181"/>
      <c r="R16" s="181"/>
      <c r="S16" s="181"/>
      <c r="T16" s="171"/>
      <c r="U16" s="171"/>
      <c r="V16" s="171"/>
      <c r="W16" s="171"/>
      <c r="X16" s="171"/>
      <c r="Y16" s="171"/>
      <c r="Z16" s="171"/>
      <c r="AA16" s="171"/>
      <c r="AB16" s="171"/>
      <c r="AD16" s="12"/>
      <c r="AE16" s="11"/>
      <c r="AF16" s="12"/>
      <c r="AG16" s="8"/>
      <c r="AH16" s="13"/>
      <c r="AI16" s="8"/>
      <c r="AJ16" s="13"/>
      <c r="AK16" s="8"/>
      <c r="AL16" s="8"/>
    </row>
    <row r="17" spans="1:38" ht="15.75" customHeight="1">
      <c r="A17" s="40"/>
      <c r="B17" s="180"/>
      <c r="C17" s="180"/>
      <c r="D17" s="180"/>
      <c r="E17" s="180"/>
      <c r="F17" s="180"/>
      <c r="G17" s="180"/>
      <c r="H17" s="180"/>
      <c r="I17" s="180"/>
      <c r="J17" s="180"/>
      <c r="L17" s="10"/>
      <c r="M17" s="10"/>
      <c r="N17" s="10"/>
      <c r="O17" s="50"/>
      <c r="P17" s="181" t="s">
        <v>39</v>
      </c>
      <c r="Q17" s="181"/>
      <c r="R17" s="181"/>
      <c r="S17" s="181"/>
      <c r="T17" s="171" t="s">
        <v>33</v>
      </c>
      <c r="U17" s="171"/>
      <c r="V17" s="171"/>
      <c r="W17" s="171" t="s">
        <v>40</v>
      </c>
      <c r="X17" s="171"/>
      <c r="Y17" s="171"/>
      <c r="Z17" s="171" t="s">
        <v>39</v>
      </c>
      <c r="AA17" s="171"/>
      <c r="AB17" s="171"/>
      <c r="AD17" s="12"/>
      <c r="AE17" s="11"/>
      <c r="AF17" s="12"/>
      <c r="AG17" s="8"/>
      <c r="AH17" s="13"/>
      <c r="AI17" s="8"/>
      <c r="AJ17" s="13"/>
      <c r="AK17" s="8"/>
      <c r="AL17" s="8"/>
    </row>
    <row r="18" spans="1:38" ht="15.75" customHeight="1">
      <c r="A18" s="40"/>
      <c r="L18" s="10"/>
      <c r="M18" s="10"/>
      <c r="N18" s="10"/>
      <c r="O18" s="50"/>
      <c r="P18" s="23"/>
      <c r="Q18" s="24"/>
      <c r="R18" s="24"/>
      <c r="S18" s="24"/>
      <c r="T18" s="24"/>
      <c r="U18" s="24"/>
      <c r="V18" s="24"/>
      <c r="W18" s="24"/>
      <c r="X18" s="23"/>
      <c r="Y18" s="23"/>
      <c r="Z18" s="23"/>
      <c r="AA18" s="23"/>
      <c r="AB18" s="23"/>
      <c r="AD18" s="12"/>
      <c r="AE18" s="11"/>
      <c r="AF18" s="12"/>
      <c r="AG18" s="8"/>
      <c r="AH18" s="13"/>
      <c r="AI18" s="8"/>
      <c r="AJ18" s="13"/>
      <c r="AK18" s="8"/>
      <c r="AL18" s="8"/>
    </row>
    <row r="19" spans="1:38" ht="15.75" customHeight="1">
      <c r="A19" s="40"/>
      <c r="B19" s="178" t="s">
        <v>18</v>
      </c>
      <c r="C19" s="178"/>
      <c r="D19" s="178"/>
      <c r="E19" s="178"/>
      <c r="F19" s="178"/>
      <c r="G19" s="178"/>
      <c r="H19" s="178"/>
      <c r="I19" s="178"/>
      <c r="J19" s="178"/>
      <c r="L19" s="10"/>
      <c r="M19" s="10"/>
      <c r="N19" s="10"/>
      <c r="O19" s="50"/>
      <c r="P19" s="182" t="s">
        <v>41</v>
      </c>
      <c r="Q19" s="182"/>
      <c r="R19" s="182"/>
      <c r="S19" s="182"/>
      <c r="T19" s="182"/>
      <c r="U19" s="182"/>
      <c r="V19" s="182"/>
      <c r="W19" s="182"/>
      <c r="X19" s="182"/>
      <c r="Y19" s="182"/>
      <c r="Z19" s="182"/>
      <c r="AA19" s="182"/>
      <c r="AB19" s="182"/>
      <c r="AD19" s="12"/>
      <c r="AE19" s="11"/>
      <c r="AF19" s="12"/>
      <c r="AG19" s="8"/>
      <c r="AH19" s="13"/>
      <c r="AI19" s="8"/>
      <c r="AJ19" s="13"/>
      <c r="AK19" s="8"/>
      <c r="AL19" s="8"/>
    </row>
    <row r="20" spans="1:38" ht="15.75" customHeight="1">
      <c r="A20" s="40"/>
      <c r="B20" s="178"/>
      <c r="C20" s="178"/>
      <c r="D20" s="178"/>
      <c r="E20" s="178"/>
      <c r="F20" s="178"/>
      <c r="G20" s="178"/>
      <c r="H20" s="178"/>
      <c r="I20" s="178"/>
      <c r="J20" s="178"/>
      <c r="L20" s="10"/>
      <c r="M20" s="10"/>
      <c r="N20" s="10"/>
      <c r="O20" s="50"/>
      <c r="P20" s="23"/>
      <c r="Q20" s="24"/>
      <c r="R20" s="24"/>
      <c r="S20" s="24"/>
      <c r="T20" s="24"/>
      <c r="U20" s="24"/>
      <c r="V20" s="24"/>
      <c r="W20" s="24"/>
      <c r="X20" s="23"/>
      <c r="Y20" s="23"/>
      <c r="Z20" s="23"/>
      <c r="AA20" s="23"/>
      <c r="AB20" s="23"/>
      <c r="AD20" s="12"/>
      <c r="AE20" s="11"/>
      <c r="AF20" s="12"/>
      <c r="AG20" s="8"/>
      <c r="AH20" s="13"/>
      <c r="AI20" s="8"/>
      <c r="AJ20" s="13"/>
      <c r="AK20" s="8"/>
      <c r="AL20" s="8"/>
    </row>
    <row r="21" spans="1:38" ht="15.75" customHeight="1">
      <c r="A21" s="40"/>
      <c r="P21" s="183" t="s">
        <v>24</v>
      </c>
      <c r="Q21" s="183" t="s">
        <v>10</v>
      </c>
      <c r="R21" s="186" t="s">
        <v>46</v>
      </c>
      <c r="S21" s="187"/>
      <c r="T21" s="186" t="s">
        <v>47</v>
      </c>
      <c r="U21" s="187"/>
      <c r="V21" s="47"/>
      <c r="W21" s="183" t="s">
        <v>24</v>
      </c>
      <c r="X21" s="183" t="s">
        <v>10</v>
      </c>
      <c r="Y21" s="186" t="s">
        <v>46</v>
      </c>
      <c r="Z21" s="187"/>
      <c r="AA21" s="186" t="s">
        <v>47</v>
      </c>
      <c r="AB21" s="187"/>
      <c r="AD21" s="12"/>
      <c r="AE21" s="11"/>
      <c r="AF21" s="12"/>
      <c r="AG21" s="8"/>
      <c r="AH21" s="13"/>
      <c r="AI21" s="8"/>
      <c r="AJ21" s="13"/>
      <c r="AK21" s="8"/>
      <c r="AL21" s="8"/>
    </row>
    <row r="22" spans="1:38" ht="15.75" customHeight="1">
      <c r="A22" s="40"/>
      <c r="B22" s="180" t="str">
        <f ca="1">"Минимальное количество транспортных средств:  "&amp;ROUND(VLOOKUP(L2,лоты!C:H,6,0),0)&amp;"  ед."</f>
        <v>Минимальное количество транспортных средств:  5  ед.</v>
      </c>
      <c r="C22" s="180"/>
      <c r="D22" s="180"/>
      <c r="E22" s="180"/>
      <c r="F22" s="180"/>
      <c r="G22" s="180"/>
      <c r="H22" s="180"/>
      <c r="I22" s="180"/>
      <c r="J22" s="180"/>
      <c r="P22" s="184"/>
      <c r="Q22" s="184"/>
      <c r="R22" s="183" t="s">
        <v>68</v>
      </c>
      <c r="S22" s="183" t="s">
        <v>69</v>
      </c>
      <c r="T22" s="183" t="s">
        <v>68</v>
      </c>
      <c r="U22" s="183" t="s">
        <v>69</v>
      </c>
      <c r="V22" s="47"/>
      <c r="W22" s="184"/>
      <c r="X22" s="184"/>
      <c r="Y22" s="183" t="s">
        <v>68</v>
      </c>
      <c r="Z22" s="183" t="s">
        <v>69</v>
      </c>
      <c r="AA22" s="183" t="s">
        <v>68</v>
      </c>
      <c r="AB22" s="183" t="s">
        <v>69</v>
      </c>
      <c r="AD22" s="12"/>
      <c r="AE22" s="11"/>
      <c r="AF22" s="12"/>
      <c r="AG22" s="8"/>
      <c r="AH22" s="13"/>
      <c r="AI22" s="8"/>
      <c r="AJ22" s="13"/>
      <c r="AK22" s="8"/>
      <c r="AL22" s="8"/>
    </row>
    <row r="23" spans="1:38" ht="15.75" customHeight="1">
      <c r="A23" s="40"/>
      <c r="B23" s="180"/>
      <c r="C23" s="180"/>
      <c r="D23" s="180"/>
      <c r="E23" s="180"/>
      <c r="F23" s="180"/>
      <c r="G23" s="180"/>
      <c r="H23" s="180"/>
      <c r="I23" s="180"/>
      <c r="J23" s="180"/>
      <c r="P23" s="184"/>
      <c r="Q23" s="184"/>
      <c r="R23" s="184"/>
      <c r="S23" s="184"/>
      <c r="T23" s="184"/>
      <c r="U23" s="184"/>
      <c r="V23" s="47"/>
      <c r="W23" s="184"/>
      <c r="X23" s="184"/>
      <c r="Y23" s="184"/>
      <c r="Z23" s="184"/>
      <c r="AA23" s="184"/>
      <c r="AB23" s="184"/>
      <c r="AD23" s="12"/>
      <c r="AE23" s="11"/>
      <c r="AF23" s="12"/>
      <c r="AG23" s="8"/>
      <c r="AH23" s="13"/>
      <c r="AI23" s="8"/>
      <c r="AJ23" s="13"/>
      <c r="AK23" s="8"/>
      <c r="AL23" s="8"/>
    </row>
    <row r="24" spans="1:38" ht="15.75" customHeight="1">
      <c r="A24" s="40"/>
      <c r="P24" s="184"/>
      <c r="Q24" s="184"/>
      <c r="R24" s="184"/>
      <c r="S24" s="184"/>
      <c r="T24" s="184"/>
      <c r="U24" s="184"/>
      <c r="V24" s="47"/>
      <c r="W24" s="184"/>
      <c r="X24" s="184"/>
      <c r="Y24" s="184"/>
      <c r="Z24" s="184"/>
      <c r="AA24" s="184"/>
      <c r="AB24" s="184"/>
      <c r="AD24" s="12"/>
      <c r="AE24" s="11"/>
      <c r="AF24" s="12"/>
      <c r="AG24" s="8"/>
      <c r="AH24" s="13"/>
      <c r="AI24" s="8"/>
      <c r="AJ24" s="13"/>
      <c r="AK24" s="8"/>
      <c r="AL24" s="8"/>
    </row>
    <row r="25" spans="1:38" ht="15.75" customHeight="1">
      <c r="A25" s="40"/>
      <c r="P25" s="184"/>
      <c r="Q25" s="184"/>
      <c r="R25" s="184"/>
      <c r="S25" s="184"/>
      <c r="T25" s="184"/>
      <c r="U25" s="184"/>
      <c r="V25" s="47"/>
      <c r="W25" s="184"/>
      <c r="X25" s="184"/>
      <c r="Y25" s="184"/>
      <c r="Z25" s="184"/>
      <c r="AA25" s="184"/>
      <c r="AB25" s="184"/>
      <c r="AD25" s="12"/>
      <c r="AE25" s="11"/>
      <c r="AF25" s="12"/>
      <c r="AG25" s="8"/>
      <c r="AH25" s="13"/>
      <c r="AI25" s="8"/>
      <c r="AJ25" s="13"/>
      <c r="AK25" s="8"/>
      <c r="AL25" s="8"/>
    </row>
    <row r="26" spans="1:38" ht="15.75" customHeight="1">
      <c r="A26" s="40"/>
      <c r="B26" s="180" t="s">
        <v>53</v>
      </c>
      <c r="C26" s="180"/>
      <c r="D26" s="180"/>
      <c r="E26" s="180"/>
      <c r="F26" s="180"/>
      <c r="G26" s="180"/>
      <c r="H26" s="180"/>
      <c r="I26" s="180"/>
      <c r="J26" s="180"/>
      <c r="P26" s="185"/>
      <c r="Q26" s="185"/>
      <c r="R26" s="185"/>
      <c r="S26" s="185"/>
      <c r="T26" s="185"/>
      <c r="U26" s="185"/>
      <c r="V26" s="57"/>
      <c r="W26" s="185"/>
      <c r="X26" s="185"/>
      <c r="Y26" s="185"/>
      <c r="Z26" s="185"/>
      <c r="AA26" s="185"/>
      <c r="AB26" s="185"/>
      <c r="AC26" s="34"/>
      <c r="AD26" s="12"/>
      <c r="AE26" s="11"/>
      <c r="AF26" s="12"/>
      <c r="AG26" s="8"/>
      <c r="AH26" s="13"/>
      <c r="AI26" s="8"/>
      <c r="AJ26" s="13"/>
      <c r="AK26" s="8"/>
      <c r="AL26" s="8"/>
    </row>
    <row r="27" spans="1:38" ht="15.75" customHeight="1">
      <c r="A27" s="40"/>
      <c r="B27" s="180"/>
      <c r="C27" s="180"/>
      <c r="D27" s="180"/>
      <c r="E27" s="180"/>
      <c r="F27" s="180"/>
      <c r="G27" s="180"/>
      <c r="H27" s="180"/>
      <c r="I27" s="180"/>
      <c r="J27" s="180"/>
      <c r="N27" s="1">
        <v>180</v>
      </c>
      <c r="P27" s="70">
        <v>1</v>
      </c>
      <c r="Q27" s="43">
        <v>0.125</v>
      </c>
      <c r="R27" s="70">
        <v>0</v>
      </c>
      <c r="S27" s="70" t="s">
        <v>194</v>
      </c>
      <c r="T27" s="70">
        <v>0</v>
      </c>
      <c r="U27" s="70" t="s">
        <v>194</v>
      </c>
      <c r="V27" s="130">
        <f>R27+R28</f>
        <v>0</v>
      </c>
      <c r="W27" s="54">
        <v>2</v>
      </c>
      <c r="X27" s="43">
        <v>0.125</v>
      </c>
      <c r="Y27" s="70">
        <v>0</v>
      </c>
      <c r="Z27" s="70" t="s">
        <v>194</v>
      </c>
      <c r="AA27" s="70">
        <v>0</v>
      </c>
      <c r="AB27" s="70" t="s">
        <v>194</v>
      </c>
      <c r="AC27" s="130">
        <f>Y27+Y28</f>
        <v>0</v>
      </c>
      <c r="AD27" s="12"/>
      <c r="AE27" s="11"/>
      <c r="AF27" s="12"/>
      <c r="AG27" s="8"/>
      <c r="AH27" s="13"/>
      <c r="AI27" s="8"/>
      <c r="AJ27" s="13"/>
      <c r="AK27" s="8"/>
      <c r="AL27" s="8"/>
    </row>
    <row r="28" spans="1:38" ht="15.75" customHeight="1">
      <c r="A28" s="40"/>
      <c r="B28" s="180" t="str">
        <f>"Начальный пункт: "&amp;C97</f>
        <v>Начальный пункт: Метро "Марксистская"</v>
      </c>
      <c r="C28" s="180"/>
      <c r="D28" s="180"/>
      <c r="E28" s="180"/>
      <c r="F28" s="180"/>
      <c r="G28" s="180"/>
      <c r="H28" s="180"/>
      <c r="I28" s="180"/>
      <c r="J28" s="180"/>
      <c r="N28" s="1">
        <v>210</v>
      </c>
      <c r="P28" s="25">
        <v>1</v>
      </c>
      <c r="Q28" s="27">
        <v>0.14583333333333301</v>
      </c>
      <c r="R28" s="70">
        <v>0</v>
      </c>
      <c r="S28" s="70" t="s">
        <v>194</v>
      </c>
      <c r="T28" s="70">
        <v>0</v>
      </c>
      <c r="U28" s="70" t="s">
        <v>194</v>
      </c>
      <c r="V28" s="130">
        <f t="shared" ref="V28:V101" si="0">R28+R29</f>
        <v>0</v>
      </c>
      <c r="W28" s="28">
        <v>2</v>
      </c>
      <c r="X28" s="27">
        <v>0.14583333333333301</v>
      </c>
      <c r="Y28" s="70">
        <v>0</v>
      </c>
      <c r="Z28" s="70" t="s">
        <v>194</v>
      </c>
      <c r="AA28" s="70">
        <v>0</v>
      </c>
      <c r="AB28" s="70" t="s">
        <v>194</v>
      </c>
      <c r="AC28" s="130">
        <f t="shared" ref="AC28:AC73" si="1">Y28+Y29</f>
        <v>0</v>
      </c>
      <c r="AD28" s="12"/>
      <c r="AE28" s="11"/>
      <c r="AF28" s="12"/>
      <c r="AG28" s="8"/>
      <c r="AH28" s="13"/>
      <c r="AI28" s="8"/>
      <c r="AJ28" s="13"/>
      <c r="AK28" s="8"/>
      <c r="AL28" s="8"/>
    </row>
    <row r="29" spans="1:38" ht="15.75" customHeight="1">
      <c r="A29" s="40"/>
      <c r="B29" s="180"/>
      <c r="C29" s="180"/>
      <c r="D29" s="180"/>
      <c r="E29" s="180"/>
      <c r="F29" s="180"/>
      <c r="G29" s="180"/>
      <c r="H29" s="180"/>
      <c r="I29" s="180"/>
      <c r="J29" s="180"/>
      <c r="N29" s="1">
        <v>240</v>
      </c>
      <c r="P29" s="25">
        <v>1</v>
      </c>
      <c r="Q29" s="27">
        <v>0.16666666666666699</v>
      </c>
      <c r="R29" s="70">
        <v>0</v>
      </c>
      <c r="S29" s="70" t="s">
        <v>194</v>
      </c>
      <c r="T29" s="70">
        <v>0</v>
      </c>
      <c r="U29" s="70" t="s">
        <v>194</v>
      </c>
      <c r="V29" s="130">
        <f t="shared" si="0"/>
        <v>0</v>
      </c>
      <c r="W29" s="28">
        <v>2</v>
      </c>
      <c r="X29" s="27">
        <v>0.16666666666666699</v>
      </c>
      <c r="Y29" s="70">
        <v>0</v>
      </c>
      <c r="Z29" s="70" t="s">
        <v>194</v>
      </c>
      <c r="AA29" s="70">
        <v>0</v>
      </c>
      <c r="AB29" s="70" t="s">
        <v>194</v>
      </c>
      <c r="AC29" s="130">
        <f t="shared" si="1"/>
        <v>0</v>
      </c>
      <c r="AD29" s="12"/>
      <c r="AE29" s="11"/>
      <c r="AF29" s="12"/>
      <c r="AG29" s="8"/>
      <c r="AH29" s="13"/>
      <c r="AI29" s="8"/>
      <c r="AJ29" s="13"/>
      <c r="AK29" s="8"/>
      <c r="AL29" s="8"/>
    </row>
    <row r="30" spans="1:38" ht="15.75" customHeight="1">
      <c r="A30" s="40"/>
      <c r="B30" s="180" t="str">
        <f>"Конечный пункт: "&amp;L11</f>
        <v>Конечный пункт: Смирновская улица, 25</v>
      </c>
      <c r="C30" s="180"/>
      <c r="D30" s="180"/>
      <c r="E30" s="180"/>
      <c r="F30" s="180"/>
      <c r="G30" s="180"/>
      <c r="H30" s="180"/>
      <c r="I30" s="180"/>
      <c r="J30" s="180"/>
      <c r="N30" s="1">
        <v>270</v>
      </c>
      <c r="P30" s="25">
        <v>1</v>
      </c>
      <c r="Q30" s="27">
        <v>0.1875</v>
      </c>
      <c r="R30" s="70">
        <v>0</v>
      </c>
      <c r="S30" s="70" t="s">
        <v>194</v>
      </c>
      <c r="T30" s="70">
        <v>0</v>
      </c>
      <c r="U30" s="70" t="s">
        <v>194</v>
      </c>
      <c r="V30" s="130">
        <f t="shared" si="0"/>
        <v>0</v>
      </c>
      <c r="W30" s="28">
        <v>2</v>
      </c>
      <c r="X30" s="27">
        <v>0.1875</v>
      </c>
      <c r="Y30" s="70">
        <v>0</v>
      </c>
      <c r="Z30" s="70" t="s">
        <v>194</v>
      </c>
      <c r="AA30" s="70">
        <v>0</v>
      </c>
      <c r="AB30" s="70" t="s">
        <v>194</v>
      </c>
      <c r="AC30" s="130">
        <f t="shared" si="1"/>
        <v>0</v>
      </c>
      <c r="AD30" s="12"/>
      <c r="AE30" s="11"/>
      <c r="AF30" s="12"/>
      <c r="AG30" s="8"/>
      <c r="AH30" s="13"/>
      <c r="AI30" s="8"/>
      <c r="AJ30" s="13"/>
      <c r="AK30" s="8"/>
      <c r="AL30" s="8"/>
    </row>
    <row r="31" spans="1:38" ht="15.75" customHeight="1">
      <c r="A31" s="40"/>
      <c r="B31" s="180"/>
      <c r="C31" s="180"/>
      <c r="D31" s="180"/>
      <c r="E31" s="180"/>
      <c r="F31" s="180"/>
      <c r="G31" s="180"/>
      <c r="H31" s="180"/>
      <c r="I31" s="180"/>
      <c r="J31" s="180"/>
      <c r="N31" s="1">
        <v>300</v>
      </c>
      <c r="P31" s="25">
        <v>1</v>
      </c>
      <c r="Q31" s="27">
        <v>0.20833333333333334</v>
      </c>
      <c r="R31" s="70">
        <v>0</v>
      </c>
      <c r="S31" s="70" t="s">
        <v>194</v>
      </c>
      <c r="T31" s="70">
        <v>0</v>
      </c>
      <c r="U31" s="70" t="s">
        <v>194</v>
      </c>
      <c r="V31" s="130">
        <f t="shared" si="0"/>
        <v>0</v>
      </c>
      <c r="W31" s="28">
        <v>2</v>
      </c>
      <c r="X31" s="21">
        <v>0.20833333333333334</v>
      </c>
      <c r="Y31" s="70">
        <v>0</v>
      </c>
      <c r="Z31" s="70" t="s">
        <v>194</v>
      </c>
      <c r="AA31" s="70">
        <v>0</v>
      </c>
      <c r="AB31" s="70" t="s">
        <v>194</v>
      </c>
      <c r="AC31" s="130">
        <f t="shared" si="1"/>
        <v>0</v>
      </c>
      <c r="AD31" s="12"/>
      <c r="AE31" s="11"/>
      <c r="AF31" s="12"/>
      <c r="AG31" s="8"/>
      <c r="AH31" s="13"/>
      <c r="AI31" s="8"/>
      <c r="AJ31" s="13"/>
      <c r="AK31" s="8"/>
      <c r="AL31" s="8"/>
    </row>
    <row r="32" spans="1:38" ht="15.75" customHeight="1">
      <c r="A32" s="40"/>
      <c r="B32" s="40"/>
      <c r="C32" s="40"/>
      <c r="D32" s="40"/>
      <c r="E32" s="40"/>
      <c r="F32" s="40"/>
      <c r="G32" s="40"/>
      <c r="H32" s="40"/>
      <c r="I32" s="40"/>
      <c r="N32" s="14">
        <v>330</v>
      </c>
      <c r="P32" s="70">
        <v>1</v>
      </c>
      <c r="Q32" s="43">
        <v>0.22916666666666666</v>
      </c>
      <c r="R32" s="70">
        <v>0</v>
      </c>
      <c r="S32" s="70" t="s">
        <v>194</v>
      </c>
      <c r="T32" s="70">
        <v>0</v>
      </c>
      <c r="U32" s="70" t="s">
        <v>194</v>
      </c>
      <c r="V32" s="130">
        <f t="shared" si="0"/>
        <v>0</v>
      </c>
      <c r="W32" s="54">
        <v>2</v>
      </c>
      <c r="X32" s="44">
        <v>0.22916666666666666</v>
      </c>
      <c r="Y32" s="70">
        <v>0</v>
      </c>
      <c r="Z32" s="70" t="s">
        <v>194</v>
      </c>
      <c r="AA32" s="70">
        <v>0</v>
      </c>
      <c r="AB32" s="70" t="s">
        <v>194</v>
      </c>
      <c r="AC32" s="130">
        <f t="shared" si="1"/>
        <v>0</v>
      </c>
      <c r="AD32" s="12"/>
      <c r="AE32" s="11"/>
      <c r="AF32" s="12"/>
      <c r="AG32" s="8"/>
      <c r="AH32" s="13"/>
      <c r="AI32" s="8"/>
      <c r="AJ32" s="13"/>
      <c r="AK32" s="8"/>
      <c r="AL32" s="8"/>
    </row>
    <row r="33" spans="1:38" ht="15.75" customHeight="1">
      <c r="A33" s="40"/>
      <c r="B33" s="178" t="s">
        <v>12</v>
      </c>
      <c r="C33" s="178"/>
      <c r="D33" s="178"/>
      <c r="E33" s="178"/>
      <c r="F33" s="178"/>
      <c r="G33" s="178"/>
      <c r="H33" s="178"/>
      <c r="I33" s="178"/>
      <c r="J33" s="178"/>
      <c r="N33" s="14">
        <v>360</v>
      </c>
      <c r="P33" s="70">
        <v>1</v>
      </c>
      <c r="Q33" s="43">
        <v>0.25</v>
      </c>
      <c r="R33" s="70">
        <v>0</v>
      </c>
      <c r="S33" s="70" t="s">
        <v>194</v>
      </c>
      <c r="T33" s="70">
        <v>0</v>
      </c>
      <c r="U33" s="70" t="s">
        <v>194</v>
      </c>
      <c r="V33" s="130">
        <f t="shared" si="0"/>
        <v>1</v>
      </c>
      <c r="W33" s="54">
        <v>2</v>
      </c>
      <c r="X33" s="44">
        <v>0.25</v>
      </c>
      <c r="Y33" s="70">
        <v>0</v>
      </c>
      <c r="Z33" s="70" t="s">
        <v>194</v>
      </c>
      <c r="AA33" s="70">
        <v>0</v>
      </c>
      <c r="AB33" s="70" t="s">
        <v>194</v>
      </c>
      <c r="AC33" s="130">
        <f t="shared" si="1"/>
        <v>1</v>
      </c>
      <c r="AD33" s="12"/>
      <c r="AE33" s="11"/>
      <c r="AF33" s="12"/>
      <c r="AG33" s="8"/>
      <c r="AH33" s="13"/>
      <c r="AI33" s="8"/>
      <c r="AJ33" s="13"/>
      <c r="AK33" s="8"/>
      <c r="AL33" s="8"/>
    </row>
    <row r="34" spans="1:38" ht="15.75" customHeight="1">
      <c r="A34" s="40"/>
      <c r="B34" s="178"/>
      <c r="C34" s="178"/>
      <c r="D34" s="178"/>
      <c r="E34" s="178"/>
      <c r="F34" s="178"/>
      <c r="G34" s="178"/>
      <c r="H34" s="178"/>
      <c r="I34" s="178"/>
      <c r="J34" s="178"/>
      <c r="N34" s="1">
        <v>390</v>
      </c>
      <c r="O34" s="17"/>
      <c r="P34" s="70">
        <v>1</v>
      </c>
      <c r="Q34" s="43">
        <v>0.27083333333333331</v>
      </c>
      <c r="R34" s="70">
        <v>1</v>
      </c>
      <c r="S34" s="70" t="s">
        <v>195</v>
      </c>
      <c r="T34" s="70">
        <v>1</v>
      </c>
      <c r="U34" s="70" t="s">
        <v>195</v>
      </c>
      <c r="V34" s="130">
        <f t="shared" si="0"/>
        <v>4</v>
      </c>
      <c r="W34" s="54">
        <v>2</v>
      </c>
      <c r="X34" s="44">
        <v>0.27083333333333331</v>
      </c>
      <c r="Y34" s="70">
        <v>1</v>
      </c>
      <c r="Z34" s="70" t="s">
        <v>195</v>
      </c>
      <c r="AA34" s="70">
        <v>1</v>
      </c>
      <c r="AB34" s="70" t="s">
        <v>195</v>
      </c>
      <c r="AC34" s="130">
        <f t="shared" si="1"/>
        <v>2</v>
      </c>
      <c r="AD34" s="12"/>
      <c r="AE34" s="11"/>
      <c r="AF34" s="12"/>
      <c r="AG34" s="8"/>
      <c r="AH34" s="13"/>
      <c r="AI34" s="8"/>
      <c r="AJ34" s="13"/>
      <c r="AK34" s="8"/>
      <c r="AL34" s="8"/>
    </row>
    <row r="35" spans="1:38" ht="15.75" customHeight="1">
      <c r="A35" s="40"/>
      <c r="B35" s="190" t="s">
        <v>65</v>
      </c>
      <c r="C35" s="190"/>
      <c r="D35" s="190"/>
      <c r="E35" s="189">
        <f t="array" ref="E35">ROUND(MAX(IF(G89:G208=0,H89:H208)),2)</f>
        <v>5.52</v>
      </c>
      <c r="F35" s="40"/>
      <c r="G35" s="40"/>
      <c r="H35" s="40"/>
      <c r="I35" s="40"/>
      <c r="N35" s="1">
        <v>420</v>
      </c>
      <c r="O35" s="17"/>
      <c r="P35" s="70">
        <v>1</v>
      </c>
      <c r="Q35" s="43">
        <v>0.29166666666666669</v>
      </c>
      <c r="R35" s="70">
        <v>3</v>
      </c>
      <c r="S35" s="70">
        <v>9</v>
      </c>
      <c r="T35" s="70">
        <v>3</v>
      </c>
      <c r="U35" s="70">
        <v>9</v>
      </c>
      <c r="V35" s="130">
        <f t="shared" si="0"/>
        <v>7</v>
      </c>
      <c r="W35" s="54">
        <v>2</v>
      </c>
      <c r="X35" s="44">
        <v>0.29166666666666669</v>
      </c>
      <c r="Y35" s="70">
        <v>1</v>
      </c>
      <c r="Z35" s="70" t="s">
        <v>195</v>
      </c>
      <c r="AA35" s="70">
        <v>1</v>
      </c>
      <c r="AB35" s="70" t="s">
        <v>195</v>
      </c>
      <c r="AC35" s="130">
        <f t="shared" si="1"/>
        <v>2</v>
      </c>
      <c r="AD35" s="12"/>
      <c r="AE35" s="11"/>
      <c r="AF35" s="12"/>
      <c r="AG35" s="8"/>
      <c r="AH35" s="13"/>
      <c r="AI35" s="8"/>
      <c r="AJ35" s="13"/>
      <c r="AK35" s="8"/>
      <c r="AL35" s="8"/>
    </row>
    <row r="36" spans="1:38" ht="15.75" customHeight="1">
      <c r="A36" s="40"/>
      <c r="B36" s="190"/>
      <c r="C36" s="190"/>
      <c r="D36" s="190"/>
      <c r="E36" s="189"/>
      <c r="F36" s="40"/>
      <c r="G36" s="40"/>
      <c r="H36" s="40"/>
      <c r="I36" s="40"/>
      <c r="N36" s="1">
        <v>450</v>
      </c>
      <c r="P36" s="25">
        <v>1</v>
      </c>
      <c r="Q36" s="27">
        <v>0.3125</v>
      </c>
      <c r="R36" s="70">
        <v>4</v>
      </c>
      <c r="S36" s="70">
        <v>9</v>
      </c>
      <c r="T36" s="70">
        <v>4</v>
      </c>
      <c r="U36" s="70">
        <v>9</v>
      </c>
      <c r="V36" s="130">
        <f t="shared" si="0"/>
        <v>7</v>
      </c>
      <c r="W36" s="28">
        <v>2</v>
      </c>
      <c r="X36" s="21">
        <v>0.3125</v>
      </c>
      <c r="Y36" s="70">
        <v>1</v>
      </c>
      <c r="Z36" s="70" t="s">
        <v>195</v>
      </c>
      <c r="AA36" s="70">
        <v>1</v>
      </c>
      <c r="AB36" s="70" t="s">
        <v>195</v>
      </c>
      <c r="AC36" s="130">
        <f t="shared" si="1"/>
        <v>2</v>
      </c>
      <c r="AD36" s="8"/>
      <c r="AE36" s="8"/>
      <c r="AF36" s="8"/>
      <c r="AG36" s="8"/>
      <c r="AH36" s="9"/>
      <c r="AI36" s="8"/>
      <c r="AJ36" s="8"/>
      <c r="AK36" s="8"/>
      <c r="AL36" s="8"/>
    </row>
    <row r="37" spans="1:38" ht="15.75" customHeight="1">
      <c r="B37" s="190" t="s">
        <v>66</v>
      </c>
      <c r="C37" s="190"/>
      <c r="D37" s="190"/>
      <c r="E37" s="189">
        <f t="array" ref="E37">ROUND(MAX(IF(G89:G208=1,H89:H208)),2)</f>
        <v>6.76</v>
      </c>
      <c r="F37" s="40"/>
      <c r="G37" s="40"/>
      <c r="H37" s="40"/>
      <c r="I37" s="40"/>
      <c r="N37" s="1">
        <v>480</v>
      </c>
      <c r="P37" s="25">
        <v>1</v>
      </c>
      <c r="Q37" s="27">
        <v>0.33333333333333331</v>
      </c>
      <c r="R37" s="70">
        <v>3</v>
      </c>
      <c r="S37" s="70">
        <v>9</v>
      </c>
      <c r="T37" s="70">
        <v>3</v>
      </c>
      <c r="U37" s="70">
        <v>9</v>
      </c>
      <c r="V37" s="130">
        <f t="shared" si="0"/>
        <v>7</v>
      </c>
      <c r="W37" s="28">
        <v>2</v>
      </c>
      <c r="X37" s="21">
        <v>0.33333333333333331</v>
      </c>
      <c r="Y37" s="70">
        <v>1</v>
      </c>
      <c r="Z37" s="70" t="s">
        <v>195</v>
      </c>
      <c r="AA37" s="70">
        <v>1</v>
      </c>
      <c r="AB37" s="70" t="s">
        <v>195</v>
      </c>
      <c r="AC37" s="130">
        <f t="shared" si="1"/>
        <v>2</v>
      </c>
    </row>
    <row r="38" spans="1:38" ht="15.75" customHeight="1">
      <c r="A38" s="40"/>
      <c r="B38" s="190"/>
      <c r="C38" s="190"/>
      <c r="D38" s="190"/>
      <c r="E38" s="189"/>
      <c r="F38" s="41"/>
      <c r="G38" s="41"/>
      <c r="H38" s="41"/>
      <c r="I38" s="41"/>
      <c r="N38" s="1">
        <v>510</v>
      </c>
      <c r="P38" s="25">
        <v>1</v>
      </c>
      <c r="Q38" s="27">
        <v>0.35416666666666669</v>
      </c>
      <c r="R38" s="70">
        <v>4</v>
      </c>
      <c r="S38" s="70">
        <v>9</v>
      </c>
      <c r="T38" s="70">
        <v>4</v>
      </c>
      <c r="U38" s="70">
        <v>9</v>
      </c>
      <c r="V38" s="130">
        <f t="shared" si="0"/>
        <v>7</v>
      </c>
      <c r="W38" s="28">
        <v>2</v>
      </c>
      <c r="X38" s="21">
        <v>0.35416666666666669</v>
      </c>
      <c r="Y38" s="70">
        <v>1</v>
      </c>
      <c r="Z38" s="70" t="s">
        <v>195</v>
      </c>
      <c r="AA38" s="70">
        <v>1</v>
      </c>
      <c r="AB38" s="70" t="s">
        <v>195</v>
      </c>
      <c r="AC38" s="130">
        <f t="shared" si="1"/>
        <v>2</v>
      </c>
    </row>
    <row r="39" spans="1:38" ht="15.75" customHeight="1">
      <c r="A39" s="40"/>
      <c r="B39" s="188" t="s">
        <v>67</v>
      </c>
      <c r="C39" s="188"/>
      <c r="D39" s="188"/>
      <c r="E39" s="189">
        <f>SUM(E35:E38)</f>
        <v>12.28</v>
      </c>
      <c r="F39" s="40"/>
      <c r="G39" s="40"/>
      <c r="H39" s="40"/>
      <c r="I39" s="40"/>
      <c r="N39" s="1">
        <v>540</v>
      </c>
      <c r="P39" s="25">
        <v>1</v>
      </c>
      <c r="Q39" s="27">
        <v>0.375</v>
      </c>
      <c r="R39" s="70">
        <v>3</v>
      </c>
      <c r="S39" s="70">
        <v>9</v>
      </c>
      <c r="T39" s="70">
        <v>3</v>
      </c>
      <c r="U39" s="70">
        <v>9</v>
      </c>
      <c r="V39" s="130">
        <f t="shared" si="0"/>
        <v>4</v>
      </c>
      <c r="W39" s="28">
        <v>2</v>
      </c>
      <c r="X39" s="21">
        <v>0.375</v>
      </c>
      <c r="Y39" s="70">
        <v>1</v>
      </c>
      <c r="Z39" s="70" t="s">
        <v>195</v>
      </c>
      <c r="AA39" s="70">
        <v>1</v>
      </c>
      <c r="AB39" s="70" t="s">
        <v>195</v>
      </c>
      <c r="AC39" s="130">
        <f t="shared" si="1"/>
        <v>2</v>
      </c>
    </row>
    <row r="40" spans="1:38" ht="15.75" customHeight="1">
      <c r="A40" s="40"/>
      <c r="B40" s="188"/>
      <c r="C40" s="188"/>
      <c r="D40" s="188"/>
      <c r="E40" s="189"/>
      <c r="F40" s="40"/>
      <c r="G40" s="40"/>
      <c r="H40" s="40"/>
      <c r="I40" s="40"/>
      <c r="L40" s="8"/>
      <c r="N40" s="1">
        <v>570</v>
      </c>
      <c r="P40" s="25">
        <v>1</v>
      </c>
      <c r="Q40" s="27">
        <v>0.39583333333333331</v>
      </c>
      <c r="R40" s="70">
        <v>1</v>
      </c>
      <c r="S40" s="70" t="s">
        <v>201</v>
      </c>
      <c r="T40" s="70">
        <v>1</v>
      </c>
      <c r="U40" s="70" t="s">
        <v>201</v>
      </c>
      <c r="V40" s="130">
        <f t="shared" si="0"/>
        <v>2</v>
      </c>
      <c r="W40" s="28">
        <v>2</v>
      </c>
      <c r="X40" s="21">
        <v>0.39583333333333331</v>
      </c>
      <c r="Y40" s="70">
        <v>1</v>
      </c>
      <c r="Z40" s="70" t="s">
        <v>198</v>
      </c>
      <c r="AA40" s="70">
        <v>1</v>
      </c>
      <c r="AB40" s="70" t="s">
        <v>198</v>
      </c>
      <c r="AC40" s="130">
        <f t="shared" si="1"/>
        <v>3</v>
      </c>
    </row>
    <row r="41" spans="1:38" ht="15.75" customHeight="1">
      <c r="A41" s="40"/>
      <c r="B41" s="188"/>
      <c r="C41" s="188"/>
      <c r="D41" s="188"/>
      <c r="E41" s="191"/>
      <c r="F41" s="42"/>
      <c r="G41" s="42"/>
      <c r="H41" s="42"/>
      <c r="I41" s="42"/>
      <c r="N41" s="1">
        <v>600</v>
      </c>
      <c r="P41" s="25">
        <v>1</v>
      </c>
      <c r="Q41" s="27">
        <v>0.41666666666666669</v>
      </c>
      <c r="R41" s="70">
        <v>1</v>
      </c>
      <c r="S41" s="70" t="s">
        <v>201</v>
      </c>
      <c r="T41" s="70">
        <v>1</v>
      </c>
      <c r="U41" s="70" t="s">
        <v>201</v>
      </c>
      <c r="V41" s="130">
        <f t="shared" si="0"/>
        <v>3</v>
      </c>
      <c r="W41" s="28">
        <v>2</v>
      </c>
      <c r="X41" s="21">
        <v>0.41666666666666669</v>
      </c>
      <c r="Y41" s="70">
        <v>2</v>
      </c>
      <c r="Z41" s="70" t="s">
        <v>198</v>
      </c>
      <c r="AA41" s="70">
        <v>2</v>
      </c>
      <c r="AB41" s="70" t="s">
        <v>198</v>
      </c>
      <c r="AC41" s="130">
        <f t="shared" si="1"/>
        <v>3</v>
      </c>
    </row>
    <row r="42" spans="1:38" ht="15.75" customHeight="1">
      <c r="A42" s="40"/>
      <c r="B42" s="188"/>
      <c r="C42" s="188"/>
      <c r="D42" s="188"/>
      <c r="E42" s="191"/>
      <c r="F42" s="40"/>
      <c r="G42" s="40"/>
      <c r="H42" s="40"/>
      <c r="I42" s="40"/>
      <c r="N42" s="1">
        <v>630</v>
      </c>
      <c r="P42" s="25">
        <v>1</v>
      </c>
      <c r="Q42" s="27">
        <v>0.4375</v>
      </c>
      <c r="R42" s="70">
        <v>2</v>
      </c>
      <c r="S42" s="70" t="s">
        <v>201</v>
      </c>
      <c r="T42" s="70">
        <v>2</v>
      </c>
      <c r="U42" s="70" t="s">
        <v>201</v>
      </c>
      <c r="V42" s="130">
        <f t="shared" si="0"/>
        <v>3</v>
      </c>
      <c r="W42" s="28">
        <v>2</v>
      </c>
      <c r="X42" s="21">
        <v>0.4375</v>
      </c>
      <c r="Y42" s="70">
        <v>1</v>
      </c>
      <c r="Z42" s="70" t="s">
        <v>198</v>
      </c>
      <c r="AA42" s="70">
        <v>1</v>
      </c>
      <c r="AB42" s="70" t="s">
        <v>198</v>
      </c>
      <c r="AC42" s="130">
        <f t="shared" si="1"/>
        <v>3</v>
      </c>
    </row>
    <row r="43" spans="1:38" ht="15.75" customHeight="1">
      <c r="A43" s="40"/>
      <c r="B43" s="40"/>
      <c r="C43" s="40"/>
      <c r="D43" s="40"/>
      <c r="E43" s="40"/>
      <c r="F43" s="40"/>
      <c r="G43" s="40"/>
      <c r="H43" s="40"/>
      <c r="I43" s="40"/>
      <c r="N43" s="1">
        <v>660</v>
      </c>
      <c r="P43" s="25">
        <v>1</v>
      </c>
      <c r="Q43" s="27">
        <v>0.45833333333333298</v>
      </c>
      <c r="R43" s="70">
        <v>1</v>
      </c>
      <c r="S43" s="70" t="s">
        <v>201</v>
      </c>
      <c r="T43" s="70">
        <v>1</v>
      </c>
      <c r="U43" s="70" t="s">
        <v>201</v>
      </c>
      <c r="V43" s="130">
        <f t="shared" si="0"/>
        <v>2</v>
      </c>
      <c r="W43" s="28">
        <v>2</v>
      </c>
      <c r="X43" s="21">
        <v>0.45833333333333298</v>
      </c>
      <c r="Y43" s="70">
        <v>2</v>
      </c>
      <c r="Z43" s="70" t="s">
        <v>198</v>
      </c>
      <c r="AA43" s="70">
        <v>2</v>
      </c>
      <c r="AB43" s="70" t="s">
        <v>198</v>
      </c>
      <c r="AC43" s="130">
        <f t="shared" si="1"/>
        <v>3</v>
      </c>
    </row>
    <row r="44" spans="1:38" ht="15.75" customHeight="1">
      <c r="A44" s="40"/>
      <c r="B44" s="40"/>
      <c r="C44" s="40"/>
      <c r="D44" s="40"/>
      <c r="E44" s="40"/>
      <c r="F44" s="40"/>
      <c r="G44" s="40"/>
      <c r="H44" s="40"/>
      <c r="I44" s="40"/>
      <c r="N44" s="1">
        <v>690</v>
      </c>
      <c r="P44" s="25">
        <v>1</v>
      </c>
      <c r="Q44" s="27">
        <v>0.47916666666666702</v>
      </c>
      <c r="R44" s="70">
        <v>1</v>
      </c>
      <c r="S44" s="70" t="s">
        <v>201</v>
      </c>
      <c r="T44" s="70">
        <v>1</v>
      </c>
      <c r="U44" s="70" t="s">
        <v>201</v>
      </c>
      <c r="V44" s="130">
        <f t="shared" si="0"/>
        <v>3</v>
      </c>
      <c r="W44" s="28">
        <v>2</v>
      </c>
      <c r="X44" s="21">
        <v>0.47916666666666702</v>
      </c>
      <c r="Y44" s="70">
        <v>1</v>
      </c>
      <c r="Z44" s="70" t="s">
        <v>207</v>
      </c>
      <c r="AA44" s="70">
        <v>1</v>
      </c>
      <c r="AB44" s="70" t="s">
        <v>207</v>
      </c>
      <c r="AC44" s="130">
        <f t="shared" si="1"/>
        <v>3</v>
      </c>
    </row>
    <row r="45" spans="1:38" ht="15.75" customHeight="1">
      <c r="A45" s="40"/>
      <c r="B45" s="40"/>
      <c r="C45" s="40"/>
      <c r="D45" s="40"/>
      <c r="E45" s="40"/>
      <c r="F45" s="40"/>
      <c r="G45" s="40"/>
      <c r="H45" s="40"/>
      <c r="I45" s="40"/>
      <c r="N45" s="1">
        <v>720</v>
      </c>
      <c r="P45" s="25">
        <v>1</v>
      </c>
      <c r="Q45" s="27">
        <v>0.5</v>
      </c>
      <c r="R45" s="70">
        <v>2</v>
      </c>
      <c r="S45" s="70" t="s">
        <v>201</v>
      </c>
      <c r="T45" s="70">
        <v>2</v>
      </c>
      <c r="U45" s="70" t="s">
        <v>201</v>
      </c>
      <c r="V45" s="130">
        <f t="shared" si="0"/>
        <v>3</v>
      </c>
      <c r="W45" s="28">
        <v>2</v>
      </c>
      <c r="X45" s="21">
        <v>0.5</v>
      </c>
      <c r="Y45" s="70">
        <v>2</v>
      </c>
      <c r="Z45" s="70" t="s">
        <v>207</v>
      </c>
      <c r="AA45" s="70">
        <v>2</v>
      </c>
      <c r="AB45" s="70" t="s">
        <v>207</v>
      </c>
      <c r="AC45" s="130">
        <f t="shared" si="1"/>
        <v>4</v>
      </c>
    </row>
    <row r="46" spans="1:38" ht="15.75" customHeight="1">
      <c r="A46" s="40"/>
      <c r="B46" s="40"/>
      <c r="C46" s="40"/>
      <c r="D46" s="40"/>
      <c r="E46" s="40"/>
      <c r="F46" s="40"/>
      <c r="G46" s="40"/>
      <c r="H46" s="40"/>
      <c r="I46" s="40"/>
      <c r="N46" s="1">
        <v>750</v>
      </c>
      <c r="P46" s="25">
        <v>1</v>
      </c>
      <c r="Q46" s="27">
        <v>0.52083333333333337</v>
      </c>
      <c r="R46" s="70">
        <v>1</v>
      </c>
      <c r="S46" s="70" t="s">
        <v>200</v>
      </c>
      <c r="T46" s="70">
        <v>1</v>
      </c>
      <c r="U46" s="70" t="s">
        <v>200</v>
      </c>
      <c r="V46" s="130">
        <f t="shared" si="0"/>
        <v>3</v>
      </c>
      <c r="W46" s="28">
        <v>2</v>
      </c>
      <c r="X46" s="21">
        <v>0.52083333333333337</v>
      </c>
      <c r="Y46" s="70">
        <v>2</v>
      </c>
      <c r="Z46" s="70" t="s">
        <v>207</v>
      </c>
      <c r="AA46" s="70">
        <v>2</v>
      </c>
      <c r="AB46" s="70" t="s">
        <v>207</v>
      </c>
      <c r="AC46" s="130">
        <f t="shared" si="1"/>
        <v>4</v>
      </c>
    </row>
    <row r="47" spans="1:38" ht="15.75" customHeight="1">
      <c r="A47" s="40"/>
      <c r="B47" s="40"/>
      <c r="C47" s="40"/>
      <c r="D47" s="40"/>
      <c r="E47" s="40"/>
      <c r="F47" s="40"/>
      <c r="G47" s="40"/>
      <c r="H47" s="40"/>
      <c r="I47" s="40"/>
      <c r="N47" s="1">
        <v>780</v>
      </c>
      <c r="P47" s="25">
        <v>1</v>
      </c>
      <c r="Q47" s="27">
        <v>0.54166666666666663</v>
      </c>
      <c r="R47" s="70">
        <v>2</v>
      </c>
      <c r="S47" s="70" t="s">
        <v>200</v>
      </c>
      <c r="T47" s="70">
        <v>2</v>
      </c>
      <c r="U47" s="70" t="s">
        <v>200</v>
      </c>
      <c r="V47" s="130">
        <f t="shared" si="0"/>
        <v>4</v>
      </c>
      <c r="W47" s="28">
        <v>2</v>
      </c>
      <c r="X47" s="21">
        <v>0.54166666666666663</v>
      </c>
      <c r="Y47" s="70">
        <v>2</v>
      </c>
      <c r="Z47" s="70" t="s">
        <v>207</v>
      </c>
      <c r="AA47" s="70">
        <v>2</v>
      </c>
      <c r="AB47" s="70" t="s">
        <v>207</v>
      </c>
      <c r="AC47" s="130">
        <f t="shared" si="1"/>
        <v>4</v>
      </c>
    </row>
    <row r="48" spans="1:38" ht="15.75" customHeight="1">
      <c r="A48" s="40"/>
      <c r="B48" s="40"/>
      <c r="C48" s="40"/>
      <c r="D48" s="40"/>
      <c r="E48" s="40"/>
      <c r="F48" s="40"/>
      <c r="G48" s="40"/>
      <c r="H48" s="40"/>
      <c r="I48" s="40"/>
      <c r="N48" s="1">
        <v>810</v>
      </c>
      <c r="P48" s="25">
        <v>1</v>
      </c>
      <c r="Q48" s="27">
        <v>0.5625</v>
      </c>
      <c r="R48" s="70">
        <v>2</v>
      </c>
      <c r="S48" s="70" t="s">
        <v>200</v>
      </c>
      <c r="T48" s="70">
        <v>2</v>
      </c>
      <c r="U48" s="70" t="s">
        <v>200</v>
      </c>
      <c r="V48" s="130">
        <f t="shared" si="0"/>
        <v>3</v>
      </c>
      <c r="W48" s="28">
        <v>2</v>
      </c>
      <c r="X48" s="21">
        <v>0.5625</v>
      </c>
      <c r="Y48" s="70">
        <v>2</v>
      </c>
      <c r="Z48" s="70" t="s">
        <v>207</v>
      </c>
      <c r="AA48" s="70">
        <v>2</v>
      </c>
      <c r="AB48" s="70" t="s">
        <v>207</v>
      </c>
      <c r="AC48" s="130">
        <f t="shared" si="1"/>
        <v>3</v>
      </c>
    </row>
    <row r="49" spans="1:34" ht="15.75" customHeight="1">
      <c r="A49" s="40"/>
      <c r="B49" s="40"/>
      <c r="C49" s="40"/>
      <c r="D49" s="40"/>
      <c r="E49" s="40"/>
      <c r="F49" s="40"/>
      <c r="G49" s="40"/>
      <c r="H49" s="40"/>
      <c r="I49" s="40"/>
      <c r="N49" s="1">
        <v>840</v>
      </c>
      <c r="P49" s="25">
        <v>1</v>
      </c>
      <c r="Q49" s="27">
        <v>0.58333333333333337</v>
      </c>
      <c r="R49" s="70">
        <v>1</v>
      </c>
      <c r="S49" s="70" t="s">
        <v>200</v>
      </c>
      <c r="T49" s="70">
        <v>1</v>
      </c>
      <c r="U49" s="70" t="s">
        <v>200</v>
      </c>
      <c r="V49" s="130">
        <f t="shared" si="0"/>
        <v>3</v>
      </c>
      <c r="W49" s="28">
        <v>2</v>
      </c>
      <c r="X49" s="21">
        <v>0.58333333333333337</v>
      </c>
      <c r="Y49" s="70">
        <v>1</v>
      </c>
      <c r="Z49" s="70" t="s">
        <v>207</v>
      </c>
      <c r="AA49" s="70">
        <v>1</v>
      </c>
      <c r="AB49" s="70" t="s">
        <v>207</v>
      </c>
      <c r="AC49" s="130">
        <f t="shared" si="1"/>
        <v>3</v>
      </c>
      <c r="AH49" s="1"/>
    </row>
    <row r="50" spans="1:34" ht="15.75" customHeight="1">
      <c r="A50" s="40"/>
      <c r="B50" s="40"/>
      <c r="C50" s="40"/>
      <c r="D50" s="40"/>
      <c r="E50" s="40"/>
      <c r="F50" s="40"/>
      <c r="G50" s="40"/>
      <c r="H50" s="40"/>
      <c r="I50" s="40"/>
      <c r="N50" s="1">
        <v>870</v>
      </c>
      <c r="P50" s="25">
        <v>1</v>
      </c>
      <c r="Q50" s="27">
        <v>0.60416666666666663</v>
      </c>
      <c r="R50" s="70">
        <v>2</v>
      </c>
      <c r="S50" s="70" t="s">
        <v>200</v>
      </c>
      <c r="T50" s="70">
        <v>2</v>
      </c>
      <c r="U50" s="70" t="s">
        <v>200</v>
      </c>
      <c r="V50" s="130">
        <f t="shared" si="0"/>
        <v>4</v>
      </c>
      <c r="W50" s="28">
        <v>2</v>
      </c>
      <c r="X50" s="21">
        <v>0.60416666666666663</v>
      </c>
      <c r="Y50" s="70">
        <v>2</v>
      </c>
      <c r="Z50" s="70" t="s">
        <v>207</v>
      </c>
      <c r="AA50" s="70">
        <v>2</v>
      </c>
      <c r="AB50" s="70" t="s">
        <v>207</v>
      </c>
      <c r="AC50" s="130">
        <f t="shared" si="1"/>
        <v>4</v>
      </c>
      <c r="AH50" s="1"/>
    </row>
    <row r="51" spans="1:34" ht="15.75" customHeight="1">
      <c r="A51" s="40"/>
      <c r="B51" s="40"/>
      <c r="C51" s="40"/>
      <c r="D51" s="40"/>
      <c r="E51" s="40"/>
      <c r="F51" s="40"/>
      <c r="G51" s="40"/>
      <c r="H51" s="40"/>
      <c r="I51" s="40"/>
      <c r="N51" s="1">
        <v>900</v>
      </c>
      <c r="P51" s="25">
        <v>1</v>
      </c>
      <c r="Q51" s="27">
        <v>0.625</v>
      </c>
      <c r="R51" s="70">
        <v>2</v>
      </c>
      <c r="S51" s="70" t="s">
        <v>200</v>
      </c>
      <c r="T51" s="70">
        <v>2</v>
      </c>
      <c r="U51" s="70" t="s">
        <v>200</v>
      </c>
      <c r="V51" s="130">
        <f t="shared" si="0"/>
        <v>4</v>
      </c>
      <c r="W51" s="28">
        <v>2</v>
      </c>
      <c r="X51" s="21">
        <v>0.625</v>
      </c>
      <c r="Y51" s="70">
        <v>2</v>
      </c>
      <c r="Z51" s="70" t="s">
        <v>207</v>
      </c>
      <c r="AA51" s="70">
        <v>2</v>
      </c>
      <c r="AB51" s="70" t="s">
        <v>207</v>
      </c>
      <c r="AC51" s="130">
        <f t="shared" si="1"/>
        <v>4</v>
      </c>
      <c r="AH51" s="1"/>
    </row>
    <row r="52" spans="1:34" ht="15.75" customHeight="1">
      <c r="A52" s="40"/>
      <c r="B52" s="40"/>
      <c r="C52" s="40"/>
      <c r="D52" s="40"/>
      <c r="E52" s="40"/>
      <c r="F52" s="40"/>
      <c r="G52" s="40"/>
      <c r="H52" s="40"/>
      <c r="I52" s="40"/>
      <c r="N52" s="1">
        <v>930</v>
      </c>
      <c r="P52" s="25">
        <v>1</v>
      </c>
      <c r="Q52" s="27">
        <v>0.64583333333333337</v>
      </c>
      <c r="R52" s="70">
        <v>2</v>
      </c>
      <c r="S52" s="70" t="s">
        <v>197</v>
      </c>
      <c r="T52" s="70">
        <v>2</v>
      </c>
      <c r="U52" s="70" t="s">
        <v>197</v>
      </c>
      <c r="V52" s="130">
        <f t="shared" si="0"/>
        <v>4</v>
      </c>
      <c r="W52" s="28">
        <v>2</v>
      </c>
      <c r="X52" s="21">
        <v>0.64583333333333337</v>
      </c>
      <c r="Y52" s="70">
        <v>2</v>
      </c>
      <c r="Z52" s="70" t="s">
        <v>207</v>
      </c>
      <c r="AA52" s="70">
        <v>2</v>
      </c>
      <c r="AB52" s="70" t="s">
        <v>207</v>
      </c>
      <c r="AC52" s="130">
        <f t="shared" si="1"/>
        <v>4</v>
      </c>
      <c r="AH52" s="1"/>
    </row>
    <row r="53" spans="1:34" ht="15.75" customHeight="1">
      <c r="A53" s="40"/>
      <c r="B53" s="40"/>
      <c r="C53" s="40"/>
      <c r="D53" s="40"/>
      <c r="E53" s="40"/>
      <c r="F53" s="40"/>
      <c r="G53" s="40"/>
      <c r="H53" s="40"/>
      <c r="I53" s="40"/>
      <c r="N53" s="1">
        <v>960</v>
      </c>
      <c r="P53" s="25">
        <v>1</v>
      </c>
      <c r="Q53" s="27">
        <v>0.66666666666666663</v>
      </c>
      <c r="R53" s="70">
        <v>2</v>
      </c>
      <c r="S53" s="70" t="s">
        <v>197</v>
      </c>
      <c r="T53" s="70">
        <v>2</v>
      </c>
      <c r="U53" s="70" t="s">
        <v>197</v>
      </c>
      <c r="V53" s="130">
        <f t="shared" si="0"/>
        <v>4</v>
      </c>
      <c r="W53" s="28">
        <v>2</v>
      </c>
      <c r="X53" s="21">
        <v>0.66666666666666663</v>
      </c>
      <c r="Y53" s="70">
        <v>2</v>
      </c>
      <c r="Z53" s="70" t="s">
        <v>207</v>
      </c>
      <c r="AA53" s="70">
        <v>2</v>
      </c>
      <c r="AB53" s="70" t="s">
        <v>207</v>
      </c>
      <c r="AC53" s="130">
        <f t="shared" si="1"/>
        <v>3</v>
      </c>
      <c r="AH53" s="1"/>
    </row>
    <row r="54" spans="1:34" ht="15.75" customHeight="1">
      <c r="A54" s="40"/>
      <c r="B54" s="40"/>
      <c r="C54" s="40"/>
      <c r="D54" s="40"/>
      <c r="E54" s="40"/>
      <c r="F54" s="40"/>
      <c r="G54" s="40"/>
      <c r="H54" s="40"/>
      <c r="I54" s="40"/>
      <c r="N54" s="1">
        <v>990</v>
      </c>
      <c r="P54" s="25">
        <v>1</v>
      </c>
      <c r="Q54" s="27">
        <v>0.6875</v>
      </c>
      <c r="R54" s="70">
        <v>2</v>
      </c>
      <c r="S54" s="70" t="s">
        <v>197</v>
      </c>
      <c r="T54" s="70">
        <v>2</v>
      </c>
      <c r="U54" s="70" t="s">
        <v>197</v>
      </c>
      <c r="V54" s="130">
        <f t="shared" si="0"/>
        <v>4</v>
      </c>
      <c r="W54" s="28">
        <v>2</v>
      </c>
      <c r="X54" s="21">
        <v>0.6875</v>
      </c>
      <c r="Y54" s="70">
        <v>1</v>
      </c>
      <c r="Z54" s="70" t="s">
        <v>207</v>
      </c>
      <c r="AA54" s="70">
        <v>1</v>
      </c>
      <c r="AB54" s="70" t="s">
        <v>207</v>
      </c>
      <c r="AC54" s="130">
        <f t="shared" si="1"/>
        <v>3</v>
      </c>
      <c r="AH54" s="1"/>
    </row>
    <row r="55" spans="1:34" ht="15.75" customHeight="1">
      <c r="A55" s="40"/>
      <c r="B55" s="40"/>
      <c r="C55" s="40"/>
      <c r="D55" s="40"/>
      <c r="E55" s="40"/>
      <c r="F55" s="40"/>
      <c r="G55" s="40"/>
      <c r="H55" s="40"/>
      <c r="I55" s="40"/>
      <c r="N55" s="1">
        <v>1020</v>
      </c>
      <c r="P55" s="25">
        <v>1</v>
      </c>
      <c r="Q55" s="27">
        <v>0.70833333333333337</v>
      </c>
      <c r="R55" s="70">
        <v>2</v>
      </c>
      <c r="S55" s="70" t="s">
        <v>197</v>
      </c>
      <c r="T55" s="70">
        <v>2</v>
      </c>
      <c r="U55" s="70" t="s">
        <v>197</v>
      </c>
      <c r="V55" s="130">
        <f t="shared" si="0"/>
        <v>4</v>
      </c>
      <c r="W55" s="28">
        <v>2</v>
      </c>
      <c r="X55" s="21">
        <v>0.70833333333333337</v>
      </c>
      <c r="Y55" s="70">
        <v>2</v>
      </c>
      <c r="Z55" s="70" t="s">
        <v>207</v>
      </c>
      <c r="AA55" s="70">
        <v>2</v>
      </c>
      <c r="AB55" s="70" t="s">
        <v>207</v>
      </c>
      <c r="AC55" s="130">
        <f t="shared" si="1"/>
        <v>4</v>
      </c>
      <c r="AH55" s="1"/>
    </row>
    <row r="56" spans="1:34" ht="15.75" customHeight="1">
      <c r="A56" s="40"/>
      <c r="B56" s="40"/>
      <c r="C56" s="40"/>
      <c r="D56" s="40"/>
      <c r="E56" s="40"/>
      <c r="F56" s="40"/>
      <c r="G56" s="40"/>
      <c r="H56" s="40"/>
      <c r="I56" s="40"/>
      <c r="N56" s="1">
        <v>1050</v>
      </c>
      <c r="P56" s="25">
        <v>1</v>
      </c>
      <c r="Q56" s="27">
        <v>0.72916666666666663</v>
      </c>
      <c r="R56" s="70">
        <v>2</v>
      </c>
      <c r="S56" s="70" t="s">
        <v>197</v>
      </c>
      <c r="T56" s="70">
        <v>2</v>
      </c>
      <c r="U56" s="70" t="s">
        <v>197</v>
      </c>
      <c r="V56" s="130">
        <f t="shared" si="0"/>
        <v>4</v>
      </c>
      <c r="W56" s="28">
        <v>2</v>
      </c>
      <c r="X56" s="21">
        <v>0.72916666666666663</v>
      </c>
      <c r="Y56" s="70">
        <v>2</v>
      </c>
      <c r="Z56" s="70" t="s">
        <v>207</v>
      </c>
      <c r="AA56" s="70">
        <v>2</v>
      </c>
      <c r="AB56" s="70" t="s">
        <v>207</v>
      </c>
      <c r="AC56" s="130">
        <f t="shared" si="1"/>
        <v>4</v>
      </c>
      <c r="AH56" s="1"/>
    </row>
    <row r="57" spans="1:34" ht="15.75" customHeight="1">
      <c r="A57" s="40"/>
      <c r="B57" s="40"/>
      <c r="C57" s="40"/>
      <c r="D57" s="40"/>
      <c r="E57" s="40"/>
      <c r="F57" s="40"/>
      <c r="G57" s="40"/>
      <c r="H57" s="40"/>
      <c r="I57" s="40"/>
      <c r="N57" s="1">
        <v>1080</v>
      </c>
      <c r="P57" s="25">
        <v>1</v>
      </c>
      <c r="Q57" s="27">
        <v>0.75</v>
      </c>
      <c r="R57" s="70">
        <v>2</v>
      </c>
      <c r="S57" s="70" t="s">
        <v>197</v>
      </c>
      <c r="T57" s="70">
        <v>2</v>
      </c>
      <c r="U57" s="70" t="s">
        <v>197</v>
      </c>
      <c r="V57" s="130">
        <f t="shared" si="0"/>
        <v>4</v>
      </c>
      <c r="W57" s="28">
        <v>2</v>
      </c>
      <c r="X57" s="21">
        <v>0.75</v>
      </c>
      <c r="Y57" s="70">
        <v>2</v>
      </c>
      <c r="Z57" s="70" t="s">
        <v>207</v>
      </c>
      <c r="AA57" s="70">
        <v>2</v>
      </c>
      <c r="AB57" s="70" t="s">
        <v>207</v>
      </c>
      <c r="AC57" s="130">
        <f t="shared" si="1"/>
        <v>4</v>
      </c>
      <c r="AH57" s="1"/>
    </row>
    <row r="58" spans="1:34" ht="15.75" customHeight="1">
      <c r="A58" s="40"/>
      <c r="B58" s="40"/>
      <c r="C58" s="40"/>
      <c r="D58" s="40"/>
      <c r="E58" s="40"/>
      <c r="F58" s="40"/>
      <c r="G58" s="40"/>
      <c r="H58" s="40"/>
      <c r="I58" s="40"/>
      <c r="N58" s="1">
        <v>1110</v>
      </c>
      <c r="P58" s="25">
        <v>1</v>
      </c>
      <c r="Q58" s="27">
        <v>0.77083333333333337</v>
      </c>
      <c r="R58" s="70">
        <v>2</v>
      </c>
      <c r="S58" s="70" t="s">
        <v>197</v>
      </c>
      <c r="T58" s="70">
        <v>2</v>
      </c>
      <c r="U58" s="70" t="s">
        <v>197</v>
      </c>
      <c r="V58" s="130">
        <f t="shared" si="0"/>
        <v>4</v>
      </c>
      <c r="W58" s="28">
        <v>2</v>
      </c>
      <c r="X58" s="21">
        <v>0.77083333333333337</v>
      </c>
      <c r="Y58" s="70">
        <v>2</v>
      </c>
      <c r="Z58" s="70" t="s">
        <v>207</v>
      </c>
      <c r="AA58" s="70">
        <v>2</v>
      </c>
      <c r="AB58" s="70" t="s">
        <v>207</v>
      </c>
      <c r="AC58" s="130">
        <f t="shared" si="1"/>
        <v>3</v>
      </c>
      <c r="AH58" s="1"/>
    </row>
    <row r="59" spans="1:34" ht="15.75" customHeight="1">
      <c r="A59" s="40"/>
      <c r="B59" s="40"/>
      <c r="C59" s="40"/>
      <c r="D59" s="40"/>
      <c r="E59" s="40"/>
      <c r="F59" s="40"/>
      <c r="G59" s="40"/>
      <c r="H59" s="40"/>
      <c r="I59" s="40"/>
      <c r="N59" s="1">
        <v>1140</v>
      </c>
      <c r="P59" s="25">
        <v>1</v>
      </c>
      <c r="Q59" s="27">
        <v>0.79166666666666663</v>
      </c>
      <c r="R59" s="70">
        <v>2</v>
      </c>
      <c r="S59" s="70" t="s">
        <v>197</v>
      </c>
      <c r="T59" s="70">
        <v>2</v>
      </c>
      <c r="U59" s="70" t="s">
        <v>197</v>
      </c>
      <c r="V59" s="130">
        <f t="shared" si="0"/>
        <v>4</v>
      </c>
      <c r="W59" s="28">
        <v>2</v>
      </c>
      <c r="X59" s="21">
        <v>0.79166666666666663</v>
      </c>
      <c r="Y59" s="70">
        <v>1</v>
      </c>
      <c r="Z59" s="70" t="s">
        <v>207</v>
      </c>
      <c r="AA59" s="70">
        <v>1</v>
      </c>
      <c r="AB59" s="70" t="s">
        <v>207</v>
      </c>
      <c r="AC59" s="130">
        <f t="shared" si="1"/>
        <v>3</v>
      </c>
      <c r="AH59" s="1"/>
    </row>
    <row r="60" spans="1:34" ht="15.75" customHeight="1">
      <c r="A60" s="40"/>
      <c r="B60" s="40"/>
      <c r="C60" s="40"/>
      <c r="D60" s="40"/>
      <c r="E60" s="41"/>
      <c r="F60" s="41"/>
      <c r="G60" s="41"/>
      <c r="H60" s="41"/>
      <c r="I60" s="41"/>
      <c r="N60" s="1">
        <v>1170</v>
      </c>
      <c r="P60" s="25">
        <v>1</v>
      </c>
      <c r="Q60" s="27">
        <v>0.8125</v>
      </c>
      <c r="R60" s="70">
        <v>2</v>
      </c>
      <c r="S60" s="70" t="s">
        <v>201</v>
      </c>
      <c r="T60" s="70">
        <v>2</v>
      </c>
      <c r="U60" s="70" t="s">
        <v>201</v>
      </c>
      <c r="V60" s="130">
        <f t="shared" si="0"/>
        <v>3</v>
      </c>
      <c r="W60" s="28">
        <v>2</v>
      </c>
      <c r="X60" s="21">
        <v>0.8125</v>
      </c>
      <c r="Y60" s="70">
        <v>2</v>
      </c>
      <c r="Z60" s="70" t="s">
        <v>207</v>
      </c>
      <c r="AA60" s="70">
        <v>2</v>
      </c>
      <c r="AB60" s="70" t="s">
        <v>207</v>
      </c>
      <c r="AC60" s="130">
        <f t="shared" si="1"/>
        <v>3</v>
      </c>
      <c r="AH60" s="1"/>
    </row>
    <row r="61" spans="1:34" ht="15.75" customHeight="1">
      <c r="A61" s="40"/>
      <c r="B61" s="40"/>
      <c r="C61" s="40"/>
      <c r="D61" s="40"/>
      <c r="E61" s="40"/>
      <c r="F61" s="40"/>
      <c r="G61" s="40"/>
      <c r="H61" s="40"/>
      <c r="I61" s="40"/>
      <c r="N61" s="1">
        <v>1200</v>
      </c>
      <c r="P61" s="25">
        <v>1</v>
      </c>
      <c r="Q61" s="27">
        <v>0.83333333333333337</v>
      </c>
      <c r="R61" s="70">
        <v>1</v>
      </c>
      <c r="S61" s="70" t="s">
        <v>201</v>
      </c>
      <c r="T61" s="70">
        <v>1</v>
      </c>
      <c r="U61" s="70" t="s">
        <v>201</v>
      </c>
      <c r="V61" s="130">
        <f t="shared" si="0"/>
        <v>2</v>
      </c>
      <c r="W61" s="28">
        <v>2</v>
      </c>
      <c r="X61" s="21">
        <v>0.83333333333333337</v>
      </c>
      <c r="Y61" s="70">
        <v>1</v>
      </c>
      <c r="Z61" s="70" t="s">
        <v>195</v>
      </c>
      <c r="AA61" s="70">
        <v>1</v>
      </c>
      <c r="AB61" s="70" t="s">
        <v>195</v>
      </c>
      <c r="AC61" s="130">
        <f t="shared" si="1"/>
        <v>2</v>
      </c>
      <c r="AH61" s="1"/>
    </row>
    <row r="62" spans="1:34" ht="15.75" customHeight="1">
      <c r="A62" s="40"/>
      <c r="B62" s="40"/>
      <c r="C62" s="40"/>
      <c r="D62" s="42"/>
      <c r="E62" s="42"/>
      <c r="F62" s="42"/>
      <c r="G62" s="42"/>
      <c r="H62" s="42"/>
      <c r="I62" s="42"/>
      <c r="N62" s="1">
        <v>1230</v>
      </c>
      <c r="P62" s="25">
        <v>1</v>
      </c>
      <c r="Q62" s="27">
        <v>0.85416666666666663</v>
      </c>
      <c r="R62" s="70">
        <v>1</v>
      </c>
      <c r="S62" s="70" t="s">
        <v>201</v>
      </c>
      <c r="T62" s="70">
        <v>1</v>
      </c>
      <c r="U62" s="70" t="s">
        <v>201</v>
      </c>
      <c r="V62" s="130">
        <f t="shared" si="0"/>
        <v>3</v>
      </c>
      <c r="W62" s="28">
        <v>2</v>
      </c>
      <c r="X62" s="21">
        <v>0.85416666666666663</v>
      </c>
      <c r="Y62" s="70">
        <v>1</v>
      </c>
      <c r="Z62" s="70" t="s">
        <v>195</v>
      </c>
      <c r="AA62" s="70">
        <v>1</v>
      </c>
      <c r="AB62" s="70" t="s">
        <v>195</v>
      </c>
      <c r="AC62" s="130">
        <f t="shared" si="1"/>
        <v>2</v>
      </c>
      <c r="AH62" s="1"/>
    </row>
    <row r="63" spans="1:34" ht="15.75" customHeight="1">
      <c r="A63" s="40"/>
      <c r="B63" s="40"/>
      <c r="C63" s="40"/>
      <c r="D63" s="41"/>
      <c r="E63" s="41"/>
      <c r="F63" s="41"/>
      <c r="G63" s="41"/>
      <c r="H63" s="41"/>
      <c r="I63" s="41"/>
      <c r="N63" s="1">
        <v>1260</v>
      </c>
      <c r="P63" s="25">
        <v>1</v>
      </c>
      <c r="Q63" s="27">
        <v>0.875</v>
      </c>
      <c r="R63" s="70">
        <v>2</v>
      </c>
      <c r="S63" s="70" t="s">
        <v>201</v>
      </c>
      <c r="T63" s="70">
        <v>2</v>
      </c>
      <c r="U63" s="70" t="s">
        <v>201</v>
      </c>
      <c r="V63" s="130">
        <f t="shared" si="0"/>
        <v>3</v>
      </c>
      <c r="W63" s="28">
        <v>2</v>
      </c>
      <c r="X63" s="21">
        <v>0.875</v>
      </c>
      <c r="Y63" s="70">
        <v>1</v>
      </c>
      <c r="Z63" s="70" t="s">
        <v>195</v>
      </c>
      <c r="AA63" s="70">
        <v>1</v>
      </c>
      <c r="AB63" s="70" t="s">
        <v>195</v>
      </c>
      <c r="AC63" s="130">
        <f t="shared" si="1"/>
        <v>2</v>
      </c>
      <c r="AH63" s="1"/>
    </row>
    <row r="64" spans="1:34" ht="15.75" customHeight="1">
      <c r="A64" s="40"/>
      <c r="B64" s="40"/>
      <c r="C64" s="40"/>
      <c r="D64" s="41"/>
      <c r="E64" s="41"/>
      <c r="F64" s="41"/>
      <c r="G64" s="41"/>
      <c r="H64" s="41"/>
      <c r="I64" s="41"/>
      <c r="N64" s="1">
        <v>1290</v>
      </c>
      <c r="P64" s="25">
        <v>1</v>
      </c>
      <c r="Q64" s="27">
        <v>0.89583333333333304</v>
      </c>
      <c r="R64" s="70">
        <v>1</v>
      </c>
      <c r="S64" s="70" t="s">
        <v>201</v>
      </c>
      <c r="T64" s="70">
        <v>1</v>
      </c>
      <c r="U64" s="70" t="s">
        <v>201</v>
      </c>
      <c r="V64" s="130">
        <f t="shared" si="0"/>
        <v>2</v>
      </c>
      <c r="W64" s="28">
        <v>2</v>
      </c>
      <c r="X64" s="21">
        <v>0.89583333333333304</v>
      </c>
      <c r="Y64" s="70">
        <v>1</v>
      </c>
      <c r="Z64" s="70" t="s">
        <v>195</v>
      </c>
      <c r="AA64" s="70">
        <v>1</v>
      </c>
      <c r="AB64" s="70" t="s">
        <v>195</v>
      </c>
      <c r="AC64" s="130">
        <f t="shared" si="1"/>
        <v>2</v>
      </c>
      <c r="AH64" s="1"/>
    </row>
    <row r="65" spans="1:34" ht="15.75" customHeight="1">
      <c r="A65" s="40"/>
      <c r="B65" s="40"/>
      <c r="C65" s="40"/>
      <c r="D65" s="40"/>
      <c r="E65" s="40"/>
      <c r="F65" s="40"/>
      <c r="G65" s="40"/>
      <c r="H65" s="40"/>
      <c r="I65" s="40"/>
      <c r="N65" s="1">
        <v>1320</v>
      </c>
      <c r="P65" s="25">
        <v>1</v>
      </c>
      <c r="Q65" s="27">
        <v>0.91666666666666663</v>
      </c>
      <c r="R65" s="70">
        <v>1</v>
      </c>
      <c r="S65" s="70" t="s">
        <v>201</v>
      </c>
      <c r="T65" s="70">
        <v>1</v>
      </c>
      <c r="U65" s="70" t="s">
        <v>201</v>
      </c>
      <c r="V65" s="130">
        <f t="shared" si="0"/>
        <v>2</v>
      </c>
      <c r="W65" s="28">
        <v>2</v>
      </c>
      <c r="X65" s="21">
        <v>0.91666666666666663</v>
      </c>
      <c r="Y65" s="70">
        <v>1</v>
      </c>
      <c r="Z65" s="70" t="s">
        <v>195</v>
      </c>
      <c r="AA65" s="70">
        <v>1</v>
      </c>
      <c r="AB65" s="70" t="s">
        <v>195</v>
      </c>
      <c r="AC65" s="130">
        <f t="shared" si="1"/>
        <v>2</v>
      </c>
      <c r="AH65" s="1"/>
    </row>
    <row r="66" spans="1:34" ht="15.75" customHeight="1">
      <c r="A66" s="40"/>
      <c r="B66" s="40"/>
      <c r="C66" s="40"/>
      <c r="D66" s="40"/>
      <c r="E66" s="40"/>
      <c r="F66" s="40"/>
      <c r="G66" s="40"/>
      <c r="H66" s="40"/>
      <c r="I66" s="40"/>
      <c r="N66" s="1">
        <v>1350</v>
      </c>
      <c r="P66" s="25">
        <v>1</v>
      </c>
      <c r="Q66" s="27">
        <v>0.9375</v>
      </c>
      <c r="R66" s="70">
        <v>1</v>
      </c>
      <c r="S66" s="70" t="s">
        <v>195</v>
      </c>
      <c r="T66" s="70">
        <v>1</v>
      </c>
      <c r="U66" s="70" t="s">
        <v>195</v>
      </c>
      <c r="V66" s="130">
        <f t="shared" si="0"/>
        <v>1</v>
      </c>
      <c r="W66" s="28">
        <v>2</v>
      </c>
      <c r="X66" s="21">
        <v>0.9375</v>
      </c>
      <c r="Y66" s="70">
        <v>1</v>
      </c>
      <c r="Z66" s="70" t="s">
        <v>195</v>
      </c>
      <c r="AA66" s="70">
        <v>1</v>
      </c>
      <c r="AB66" s="70" t="s">
        <v>195</v>
      </c>
      <c r="AC66" s="130">
        <f t="shared" si="1"/>
        <v>1</v>
      </c>
      <c r="AH66" s="1"/>
    </row>
    <row r="67" spans="1:34" ht="15.75" customHeight="1">
      <c r="A67" s="40"/>
      <c r="B67" s="40"/>
      <c r="C67" s="40"/>
      <c r="D67" s="40"/>
      <c r="E67" s="40"/>
      <c r="F67" s="40"/>
      <c r="G67" s="40"/>
      <c r="H67" s="40"/>
      <c r="I67" s="40"/>
      <c r="N67" s="1">
        <v>1380</v>
      </c>
      <c r="P67" s="25">
        <v>1</v>
      </c>
      <c r="Q67" s="27">
        <v>0.95833333333333337</v>
      </c>
      <c r="R67" s="70">
        <v>0</v>
      </c>
      <c r="S67" s="70" t="s">
        <v>194</v>
      </c>
      <c r="T67" s="70">
        <v>0</v>
      </c>
      <c r="U67" s="70" t="s">
        <v>194</v>
      </c>
      <c r="V67" s="130">
        <f t="shared" si="0"/>
        <v>0</v>
      </c>
      <c r="W67" s="28">
        <v>2</v>
      </c>
      <c r="X67" s="21">
        <v>0.95833333333333337</v>
      </c>
      <c r="Y67" s="70">
        <v>0</v>
      </c>
      <c r="Z67" s="70" t="s">
        <v>194</v>
      </c>
      <c r="AA67" s="70">
        <v>0</v>
      </c>
      <c r="AB67" s="70" t="s">
        <v>194</v>
      </c>
      <c r="AC67" s="130">
        <f t="shared" si="1"/>
        <v>0</v>
      </c>
      <c r="AH67" s="1"/>
    </row>
    <row r="68" spans="1:34" ht="15.75" customHeight="1">
      <c r="A68" s="40"/>
      <c r="B68" s="40"/>
      <c r="C68" s="40"/>
      <c r="D68" s="40"/>
      <c r="E68" s="40"/>
      <c r="F68" s="40"/>
      <c r="G68" s="40"/>
      <c r="H68" s="40"/>
      <c r="I68" s="40"/>
      <c r="N68" s="1">
        <v>1410</v>
      </c>
      <c r="P68" s="25">
        <v>1</v>
      </c>
      <c r="Q68" s="27">
        <v>0.97916666666666663</v>
      </c>
      <c r="R68" s="70">
        <v>0</v>
      </c>
      <c r="S68" s="70" t="s">
        <v>194</v>
      </c>
      <c r="T68" s="70">
        <v>0</v>
      </c>
      <c r="U68" s="70" t="s">
        <v>194</v>
      </c>
      <c r="V68" s="130">
        <f t="shared" si="0"/>
        <v>0</v>
      </c>
      <c r="W68" s="28">
        <v>2</v>
      </c>
      <c r="X68" s="21">
        <v>0.97916666666666663</v>
      </c>
      <c r="Y68" s="70">
        <v>0</v>
      </c>
      <c r="Z68" s="70" t="s">
        <v>194</v>
      </c>
      <c r="AA68" s="70">
        <v>0</v>
      </c>
      <c r="AB68" s="70" t="s">
        <v>194</v>
      </c>
      <c r="AC68" s="130">
        <f t="shared" si="1"/>
        <v>0</v>
      </c>
      <c r="AH68" s="1"/>
    </row>
    <row r="69" spans="1:34" ht="15.75" customHeight="1">
      <c r="A69" s="40"/>
      <c r="B69" s="40"/>
      <c r="C69" s="40"/>
      <c r="D69" s="40"/>
      <c r="E69" s="40"/>
      <c r="F69" s="40"/>
      <c r="G69" s="40"/>
      <c r="H69" s="40"/>
      <c r="I69" s="40"/>
      <c r="N69" s="1">
        <v>0</v>
      </c>
      <c r="P69" s="25">
        <v>1</v>
      </c>
      <c r="Q69" s="27">
        <v>0</v>
      </c>
      <c r="R69" s="70">
        <v>0</v>
      </c>
      <c r="S69" s="70" t="s">
        <v>194</v>
      </c>
      <c r="T69" s="70">
        <v>0</v>
      </c>
      <c r="U69" s="70" t="s">
        <v>194</v>
      </c>
      <c r="V69" s="130">
        <f t="shared" si="0"/>
        <v>0</v>
      </c>
      <c r="W69" s="28">
        <v>2</v>
      </c>
      <c r="X69" s="21">
        <v>0</v>
      </c>
      <c r="Y69" s="70">
        <v>0</v>
      </c>
      <c r="Z69" s="70" t="s">
        <v>194</v>
      </c>
      <c r="AA69" s="70">
        <v>0</v>
      </c>
      <c r="AB69" s="70" t="s">
        <v>194</v>
      </c>
      <c r="AC69" s="130">
        <f t="shared" si="1"/>
        <v>0</v>
      </c>
      <c r="AH69" s="1"/>
    </row>
    <row r="70" spans="1:34" ht="15.75" customHeight="1">
      <c r="D70" s="17"/>
      <c r="E70" s="17"/>
      <c r="F70" s="17"/>
      <c r="G70" s="17"/>
      <c r="H70" s="17"/>
      <c r="I70" s="17"/>
      <c r="N70" s="1">
        <v>30</v>
      </c>
      <c r="P70" s="25">
        <v>1</v>
      </c>
      <c r="Q70" s="27">
        <v>2.0833333333333332E-2</v>
      </c>
      <c r="R70" s="70">
        <v>0</v>
      </c>
      <c r="S70" s="70" t="s">
        <v>194</v>
      </c>
      <c r="T70" s="70">
        <v>0</v>
      </c>
      <c r="U70" s="70" t="s">
        <v>194</v>
      </c>
      <c r="V70" s="130">
        <f t="shared" si="0"/>
        <v>0</v>
      </c>
      <c r="W70" s="28">
        <v>2</v>
      </c>
      <c r="X70" s="21">
        <v>2.0833333333333332E-2</v>
      </c>
      <c r="Y70" s="70">
        <v>0</v>
      </c>
      <c r="Z70" s="70" t="s">
        <v>194</v>
      </c>
      <c r="AA70" s="70">
        <v>0</v>
      </c>
      <c r="AB70" s="70" t="s">
        <v>194</v>
      </c>
      <c r="AC70" s="130">
        <f t="shared" si="1"/>
        <v>0</v>
      </c>
      <c r="AH70" s="1"/>
    </row>
    <row r="71" spans="1:34" ht="15.75" customHeight="1">
      <c r="D71" s="17"/>
      <c r="E71" s="17"/>
      <c r="F71" s="17"/>
      <c r="G71" s="17"/>
      <c r="H71" s="17"/>
      <c r="I71" s="17"/>
      <c r="N71" s="1">
        <v>60</v>
      </c>
      <c r="P71" s="25">
        <v>1</v>
      </c>
      <c r="Q71" s="27">
        <v>4.1666666666666699E-2</v>
      </c>
      <c r="R71" s="70">
        <v>0</v>
      </c>
      <c r="S71" s="70" t="s">
        <v>194</v>
      </c>
      <c r="T71" s="70">
        <v>0</v>
      </c>
      <c r="U71" s="70" t="s">
        <v>194</v>
      </c>
      <c r="V71" s="130">
        <f t="shared" si="0"/>
        <v>0</v>
      </c>
      <c r="W71" s="28">
        <v>2</v>
      </c>
      <c r="X71" s="21">
        <v>4.1666666666666699E-2</v>
      </c>
      <c r="Y71" s="70">
        <v>0</v>
      </c>
      <c r="Z71" s="70" t="s">
        <v>194</v>
      </c>
      <c r="AA71" s="70">
        <v>0</v>
      </c>
      <c r="AB71" s="70" t="s">
        <v>194</v>
      </c>
      <c r="AC71" s="130">
        <f t="shared" si="1"/>
        <v>0</v>
      </c>
      <c r="AH71" s="1"/>
    </row>
    <row r="72" spans="1:34" ht="15.75" customHeight="1">
      <c r="N72" s="1">
        <v>90</v>
      </c>
      <c r="P72" s="25">
        <v>1</v>
      </c>
      <c r="Q72" s="27">
        <v>6.25E-2</v>
      </c>
      <c r="R72" s="70">
        <v>0</v>
      </c>
      <c r="S72" s="70" t="s">
        <v>194</v>
      </c>
      <c r="T72" s="70">
        <v>0</v>
      </c>
      <c r="U72" s="70" t="s">
        <v>194</v>
      </c>
      <c r="V72" s="130">
        <f t="shared" si="0"/>
        <v>0</v>
      </c>
      <c r="W72" s="28">
        <v>2</v>
      </c>
      <c r="X72" s="21">
        <v>6.25E-2</v>
      </c>
      <c r="Y72" s="70">
        <v>0</v>
      </c>
      <c r="Z72" s="70" t="s">
        <v>194</v>
      </c>
      <c r="AA72" s="70">
        <v>0</v>
      </c>
      <c r="AB72" s="70" t="s">
        <v>194</v>
      </c>
      <c r="AC72" s="130">
        <f t="shared" si="1"/>
        <v>0</v>
      </c>
      <c r="AH72" s="1"/>
    </row>
    <row r="73" spans="1:34" ht="15.75" customHeight="1">
      <c r="N73" s="1">
        <v>120</v>
      </c>
      <c r="P73" s="25">
        <v>1</v>
      </c>
      <c r="Q73" s="27">
        <v>8.3333333333333301E-2</v>
      </c>
      <c r="R73" s="70">
        <v>0</v>
      </c>
      <c r="S73" s="70" t="s">
        <v>194</v>
      </c>
      <c r="T73" s="70">
        <v>0</v>
      </c>
      <c r="U73" s="70" t="s">
        <v>194</v>
      </c>
      <c r="V73" s="130">
        <f t="shared" si="0"/>
        <v>0</v>
      </c>
      <c r="W73" s="28">
        <v>2</v>
      </c>
      <c r="X73" s="27">
        <v>8.3333333333333301E-2</v>
      </c>
      <c r="Y73" s="70">
        <v>0</v>
      </c>
      <c r="Z73" s="70" t="s">
        <v>194</v>
      </c>
      <c r="AA73" s="70">
        <v>0</v>
      </c>
      <c r="AB73" s="70" t="s">
        <v>194</v>
      </c>
      <c r="AC73" s="130">
        <f t="shared" si="1"/>
        <v>0</v>
      </c>
      <c r="AH73" s="1"/>
    </row>
    <row r="74" spans="1:34" ht="15.75" customHeight="1">
      <c r="N74" s="1">
        <v>150</v>
      </c>
      <c r="P74" s="25">
        <v>1</v>
      </c>
      <c r="Q74" s="27">
        <v>0.104166666666667</v>
      </c>
      <c r="R74" s="70">
        <v>0</v>
      </c>
      <c r="S74" s="70" t="s">
        <v>194</v>
      </c>
      <c r="T74" s="70">
        <v>0</v>
      </c>
      <c r="U74" s="70" t="s">
        <v>194</v>
      </c>
      <c r="V74" s="130"/>
      <c r="W74" s="28">
        <v>2</v>
      </c>
      <c r="X74" s="27">
        <v>0.104166666666667</v>
      </c>
      <c r="Y74" s="70">
        <v>0</v>
      </c>
      <c r="Z74" s="70" t="s">
        <v>194</v>
      </c>
      <c r="AA74" s="70">
        <v>0</v>
      </c>
      <c r="AB74" s="70" t="s">
        <v>194</v>
      </c>
      <c r="AC74" s="131"/>
      <c r="AH74" s="1"/>
    </row>
    <row r="75" spans="1:34" ht="15.75" customHeight="1">
      <c r="P75" s="200" t="s">
        <v>68</v>
      </c>
      <c r="Q75" s="201"/>
      <c r="R75" s="75">
        <f>SUM(R27:R74)</f>
        <v>61</v>
      </c>
      <c r="S75" s="75"/>
      <c r="T75" s="75">
        <f>SUM(T27:T74)</f>
        <v>61</v>
      </c>
      <c r="U75" s="75"/>
      <c r="V75" s="130"/>
      <c r="W75" s="200" t="s">
        <v>68</v>
      </c>
      <c r="X75" s="201"/>
      <c r="Y75" s="75">
        <f>SUM(Y27:Y74)</f>
        <v>48</v>
      </c>
      <c r="Z75" s="75"/>
      <c r="AA75" s="75">
        <f>SUM(AA27:AA74)</f>
        <v>48</v>
      </c>
      <c r="AB75" s="75"/>
      <c r="AC75" s="131"/>
      <c r="AH75" s="1"/>
    </row>
    <row r="76" spans="1:34" ht="15.75" customHeight="1">
      <c r="P76" s="94"/>
      <c r="Q76" s="94"/>
      <c r="R76" s="94"/>
      <c r="S76" s="94"/>
      <c r="T76" s="94"/>
      <c r="U76" s="94"/>
      <c r="V76" s="130"/>
      <c r="W76" s="94"/>
      <c r="X76" s="94"/>
      <c r="Y76" s="94"/>
      <c r="Z76" s="94"/>
      <c r="AA76" s="94"/>
      <c r="AB76" s="94"/>
      <c r="AC76" s="131"/>
      <c r="AH76" s="1"/>
    </row>
    <row r="77" spans="1:34" ht="15.75" customHeight="1">
      <c r="P77" s="94"/>
      <c r="Q77" s="94"/>
      <c r="R77" s="94"/>
      <c r="S77" s="94"/>
      <c r="T77" s="94"/>
      <c r="U77" s="94"/>
      <c r="V77" s="130"/>
      <c r="W77" s="94"/>
      <c r="X77" s="94"/>
      <c r="Y77" s="94"/>
      <c r="Z77" s="94"/>
      <c r="AA77" s="94"/>
      <c r="AB77" s="94"/>
      <c r="AC77" s="131"/>
      <c r="AH77" s="1"/>
    </row>
    <row r="78" spans="1:34" ht="15.75" customHeight="1">
      <c r="P78" s="94"/>
      <c r="Q78" s="94"/>
      <c r="R78" s="94"/>
      <c r="S78" s="94"/>
      <c r="T78" s="94"/>
      <c r="U78" s="94"/>
      <c r="V78" s="130"/>
      <c r="W78" s="94"/>
      <c r="X78" s="94"/>
      <c r="Y78" s="94"/>
      <c r="Z78" s="94"/>
      <c r="AA78" s="94"/>
      <c r="AB78" s="94"/>
      <c r="AC78" s="131"/>
      <c r="AH78" s="1"/>
    </row>
    <row r="79" spans="1:34" ht="15.75" customHeight="1">
      <c r="P79" s="94"/>
      <c r="Q79" s="94"/>
      <c r="R79" s="94"/>
      <c r="S79" s="94"/>
      <c r="T79" s="94"/>
      <c r="U79" s="94"/>
      <c r="V79" s="130"/>
      <c r="W79" s="94"/>
      <c r="X79" s="94"/>
      <c r="Y79" s="94"/>
      <c r="Z79" s="94"/>
      <c r="AA79" s="94"/>
      <c r="AB79" s="94"/>
      <c r="AC79" s="131"/>
      <c r="AH79" s="1"/>
    </row>
    <row r="80" spans="1:34" ht="15.75" customHeight="1">
      <c r="P80" s="94"/>
      <c r="Q80" s="94"/>
      <c r="R80" s="94"/>
      <c r="S80" s="94"/>
      <c r="T80" s="94"/>
      <c r="U80" s="94"/>
      <c r="V80" s="130"/>
      <c r="W80" s="94"/>
      <c r="X80" s="94"/>
      <c r="Y80" s="94"/>
      <c r="Z80" s="94"/>
      <c r="AA80" s="94"/>
      <c r="AB80" s="94"/>
      <c r="AC80" s="131"/>
      <c r="AH80" s="1"/>
    </row>
    <row r="81" spans="2:34" ht="15.75" customHeight="1">
      <c r="P81" s="94"/>
      <c r="Q81" s="94"/>
      <c r="R81" s="94"/>
      <c r="S81" s="94"/>
      <c r="T81" s="94"/>
      <c r="U81" s="94"/>
      <c r="V81" s="130"/>
      <c r="W81" s="94"/>
      <c r="X81" s="94"/>
      <c r="Y81" s="94"/>
      <c r="Z81" s="94"/>
      <c r="AA81" s="94"/>
      <c r="AB81" s="94"/>
      <c r="AC81" s="131"/>
      <c r="AH81" s="1"/>
    </row>
    <row r="82" spans="2:34" ht="15.75" customHeight="1">
      <c r="P82" s="94"/>
      <c r="Q82" s="94"/>
      <c r="R82" s="94"/>
      <c r="S82" s="94"/>
      <c r="T82" s="94"/>
      <c r="U82" s="94"/>
      <c r="V82" s="130"/>
      <c r="W82" s="94"/>
      <c r="X82" s="94"/>
      <c r="Y82" s="94"/>
      <c r="Z82" s="94"/>
      <c r="AA82" s="94"/>
      <c r="AB82" s="94"/>
      <c r="AC82" s="131"/>
      <c r="AH82" s="1"/>
    </row>
    <row r="83" spans="2:34" ht="15.75" customHeight="1">
      <c r="P83" s="94"/>
      <c r="Q83" s="94"/>
      <c r="R83" s="94"/>
      <c r="S83" s="94"/>
      <c r="T83" s="94"/>
      <c r="U83" s="94"/>
      <c r="V83" s="130"/>
      <c r="W83" s="94"/>
      <c r="X83" s="94"/>
      <c r="Y83" s="94"/>
      <c r="Z83" s="94"/>
      <c r="AA83" s="94"/>
      <c r="AB83" s="94"/>
      <c r="AC83" s="131"/>
      <c r="AH83" s="1"/>
    </row>
    <row r="84" spans="2:34" ht="15.75" customHeight="1">
      <c r="P84" s="94"/>
      <c r="Q84" s="94"/>
      <c r="R84" s="94"/>
      <c r="S84" s="94"/>
      <c r="T84" s="94"/>
      <c r="U84" s="94"/>
      <c r="V84" s="130"/>
      <c r="W84" s="94"/>
      <c r="X84" s="94"/>
      <c r="Y84" s="94"/>
      <c r="Z84" s="94"/>
      <c r="AA84" s="94"/>
      <c r="AB84" s="94"/>
      <c r="AC84" s="131"/>
      <c r="AH84" s="1"/>
    </row>
    <row r="85" spans="2:34" ht="15.75" customHeight="1">
      <c r="P85" s="94"/>
      <c r="Q85" s="94"/>
      <c r="R85" s="94"/>
      <c r="S85" s="94"/>
      <c r="T85" s="94"/>
      <c r="U85" s="94"/>
      <c r="V85" s="130"/>
      <c r="W85" s="94"/>
      <c r="X85" s="94"/>
      <c r="Y85" s="94"/>
      <c r="Z85" s="94"/>
      <c r="AA85" s="94"/>
      <c r="AB85" s="94"/>
      <c r="AC85" s="131"/>
      <c r="AH85" s="1"/>
    </row>
    <row r="86" spans="2:34" ht="15.75" customHeight="1">
      <c r="P86" s="29"/>
      <c r="Q86" s="30"/>
      <c r="R86" s="29"/>
      <c r="S86" s="31"/>
      <c r="T86" s="29"/>
      <c r="U86" s="31"/>
      <c r="V86" s="57"/>
      <c r="W86" s="46"/>
      <c r="X86" s="32"/>
      <c r="Y86" s="29"/>
      <c r="Z86" s="31"/>
      <c r="AA86" s="29"/>
      <c r="AB86" s="31"/>
      <c r="AH86" s="1"/>
    </row>
    <row r="87" spans="2:34" ht="15.75" customHeight="1">
      <c r="D87" s="166" t="s">
        <v>19</v>
      </c>
      <c r="E87" s="166"/>
      <c r="F87" s="166"/>
      <c r="G87" s="166"/>
      <c r="H87" s="166"/>
      <c r="I87" s="166"/>
      <c r="P87" s="29"/>
      <c r="Q87" s="30"/>
      <c r="R87" s="29"/>
      <c r="S87" s="31"/>
      <c r="T87" s="29"/>
      <c r="U87" s="31"/>
      <c r="V87" s="57"/>
      <c r="W87" s="46"/>
      <c r="X87" s="32"/>
      <c r="Y87" s="29"/>
      <c r="Z87" s="31"/>
      <c r="AA87" s="29"/>
      <c r="AB87" s="31"/>
      <c r="AH87" s="1"/>
    </row>
    <row r="88" spans="2:34" ht="15.75" customHeight="1">
      <c r="P88" s="29"/>
      <c r="Q88" s="30"/>
      <c r="R88" s="29"/>
      <c r="S88" s="31"/>
      <c r="T88" s="29"/>
      <c r="U88" s="31"/>
      <c r="V88" s="57"/>
      <c r="W88" s="46"/>
      <c r="X88" s="32"/>
      <c r="Y88" s="29"/>
      <c r="Z88" s="31"/>
      <c r="AA88" s="29"/>
      <c r="AB88" s="31"/>
      <c r="AH88" s="1"/>
    </row>
    <row r="89" spans="2:34" ht="15.75" customHeight="1">
      <c r="B89" s="192" t="s">
        <v>20</v>
      </c>
      <c r="C89" s="193" t="s">
        <v>13</v>
      </c>
      <c r="D89" s="196" t="s">
        <v>51</v>
      </c>
      <c r="E89" s="196" t="s">
        <v>21</v>
      </c>
      <c r="F89" s="196" t="s">
        <v>22</v>
      </c>
      <c r="G89" s="196" t="s">
        <v>56</v>
      </c>
      <c r="H89" s="196" t="s">
        <v>14</v>
      </c>
      <c r="I89" s="192" t="s">
        <v>15</v>
      </c>
      <c r="J89" s="192" t="s">
        <v>57</v>
      </c>
      <c r="P89" s="197" t="s">
        <v>24</v>
      </c>
      <c r="Q89" s="197" t="s">
        <v>10</v>
      </c>
      <c r="R89" s="186" t="s">
        <v>46</v>
      </c>
      <c r="S89" s="187"/>
      <c r="T89" s="186" t="s">
        <v>47</v>
      </c>
      <c r="U89" s="187"/>
      <c r="V89" s="57"/>
      <c r="W89" s="197" t="s">
        <v>24</v>
      </c>
      <c r="X89" s="197" t="s">
        <v>10</v>
      </c>
      <c r="Y89" s="186" t="s">
        <v>46</v>
      </c>
      <c r="Z89" s="187"/>
      <c r="AA89" s="186" t="s">
        <v>47</v>
      </c>
      <c r="AB89" s="187"/>
      <c r="AH89" s="1"/>
    </row>
    <row r="90" spans="2:34" ht="15.75" customHeight="1">
      <c r="B90" s="192"/>
      <c r="C90" s="194"/>
      <c r="D90" s="196"/>
      <c r="E90" s="196"/>
      <c r="F90" s="196"/>
      <c r="G90" s="196"/>
      <c r="H90" s="196"/>
      <c r="I90" s="192"/>
      <c r="J90" s="192"/>
      <c r="P90" s="198"/>
      <c r="Q90" s="198"/>
      <c r="R90" s="183" t="s">
        <v>68</v>
      </c>
      <c r="S90" s="183" t="s">
        <v>69</v>
      </c>
      <c r="T90" s="183" t="s">
        <v>48</v>
      </c>
      <c r="U90" s="183" t="s">
        <v>69</v>
      </c>
      <c r="V90" s="57"/>
      <c r="W90" s="198"/>
      <c r="X90" s="198"/>
      <c r="Y90" s="183" t="s">
        <v>68</v>
      </c>
      <c r="Z90" s="183" t="s">
        <v>69</v>
      </c>
      <c r="AA90" s="183" t="s">
        <v>68</v>
      </c>
      <c r="AB90" s="183" t="s">
        <v>69</v>
      </c>
      <c r="AH90" s="1"/>
    </row>
    <row r="91" spans="2:34" ht="15.75" customHeight="1">
      <c r="B91" s="192"/>
      <c r="C91" s="194"/>
      <c r="D91" s="196"/>
      <c r="E91" s="196"/>
      <c r="F91" s="196"/>
      <c r="G91" s="196"/>
      <c r="H91" s="196"/>
      <c r="I91" s="192"/>
      <c r="J91" s="192"/>
      <c r="P91" s="198"/>
      <c r="Q91" s="198"/>
      <c r="R91" s="184"/>
      <c r="S91" s="184"/>
      <c r="T91" s="184"/>
      <c r="U91" s="184"/>
      <c r="V91" s="57"/>
      <c r="W91" s="198"/>
      <c r="X91" s="198"/>
      <c r="Y91" s="184"/>
      <c r="Z91" s="184"/>
      <c r="AA91" s="184"/>
      <c r="AB91" s="184"/>
    </row>
    <row r="92" spans="2:34" ht="15.75" customHeight="1">
      <c r="B92" s="192"/>
      <c r="C92" s="194"/>
      <c r="D92" s="196"/>
      <c r="E92" s="196"/>
      <c r="F92" s="196"/>
      <c r="G92" s="196"/>
      <c r="H92" s="196"/>
      <c r="I92" s="192"/>
      <c r="J92" s="192"/>
      <c r="P92" s="198"/>
      <c r="Q92" s="198"/>
      <c r="R92" s="184"/>
      <c r="S92" s="184"/>
      <c r="T92" s="184"/>
      <c r="U92" s="184"/>
      <c r="V92" s="57"/>
      <c r="W92" s="198"/>
      <c r="X92" s="198"/>
      <c r="Y92" s="184"/>
      <c r="Z92" s="184"/>
      <c r="AA92" s="184"/>
      <c r="AB92" s="184"/>
    </row>
    <row r="93" spans="2:34" ht="15.75" customHeight="1">
      <c r="B93" s="192"/>
      <c r="C93" s="194"/>
      <c r="D93" s="196"/>
      <c r="E93" s="196"/>
      <c r="F93" s="196"/>
      <c r="G93" s="196"/>
      <c r="H93" s="196"/>
      <c r="I93" s="192"/>
      <c r="J93" s="192"/>
      <c r="P93" s="198"/>
      <c r="Q93" s="198"/>
      <c r="R93" s="184"/>
      <c r="S93" s="184"/>
      <c r="T93" s="184"/>
      <c r="U93" s="184"/>
      <c r="V93" s="57"/>
      <c r="W93" s="198"/>
      <c r="X93" s="198"/>
      <c r="Y93" s="184"/>
      <c r="Z93" s="184"/>
      <c r="AA93" s="184"/>
      <c r="AB93" s="184"/>
    </row>
    <row r="94" spans="2:34" ht="15.75" customHeight="1">
      <c r="B94" s="192"/>
      <c r="C94" s="194"/>
      <c r="D94" s="196"/>
      <c r="E94" s="196"/>
      <c r="F94" s="196"/>
      <c r="G94" s="196"/>
      <c r="H94" s="196"/>
      <c r="I94" s="192"/>
      <c r="J94" s="192"/>
      <c r="P94" s="199"/>
      <c r="Q94" s="199"/>
      <c r="R94" s="185"/>
      <c r="S94" s="185"/>
      <c r="T94" s="185"/>
      <c r="U94" s="185"/>
      <c r="V94" s="130"/>
      <c r="W94" s="199"/>
      <c r="X94" s="199"/>
      <c r="Y94" s="185"/>
      <c r="Z94" s="185"/>
      <c r="AA94" s="185"/>
      <c r="AB94" s="185"/>
      <c r="AC94" s="131"/>
    </row>
    <row r="95" spans="2:34" ht="15.75" customHeight="1">
      <c r="B95" s="192"/>
      <c r="C95" s="194"/>
      <c r="D95" s="196"/>
      <c r="E95" s="196"/>
      <c r="F95" s="196"/>
      <c r="G95" s="196"/>
      <c r="H95" s="196"/>
      <c r="I95" s="192"/>
      <c r="J95" s="192"/>
      <c r="P95" s="25">
        <v>3</v>
      </c>
      <c r="Q95" s="27">
        <v>0.125</v>
      </c>
      <c r="R95" s="25">
        <v>0</v>
      </c>
      <c r="S95" s="25" t="s">
        <v>194</v>
      </c>
      <c r="T95" s="25">
        <v>0</v>
      </c>
      <c r="U95" s="25" t="s">
        <v>194</v>
      </c>
      <c r="V95" s="130">
        <f>R95+R96</f>
        <v>0</v>
      </c>
      <c r="W95" s="28">
        <v>4</v>
      </c>
      <c r="X95" s="27">
        <v>0.125</v>
      </c>
      <c r="Y95" s="25">
        <v>0</v>
      </c>
      <c r="Z95" s="25" t="s">
        <v>194</v>
      </c>
      <c r="AA95" s="25">
        <v>0</v>
      </c>
      <c r="AB95" s="25" t="s">
        <v>194</v>
      </c>
      <c r="AC95" s="130">
        <f>Y95+Y96</f>
        <v>0</v>
      </c>
    </row>
    <row r="96" spans="2:34" ht="15.75" customHeight="1">
      <c r="B96" s="192"/>
      <c r="C96" s="195"/>
      <c r="D96" s="196"/>
      <c r="E96" s="196"/>
      <c r="F96" s="196"/>
      <c r="G96" s="196"/>
      <c r="H96" s="196"/>
      <c r="I96" s="192"/>
      <c r="J96" s="192"/>
      <c r="L96" s="1" t="s">
        <v>16</v>
      </c>
      <c r="M96" s="68" t="s">
        <v>6</v>
      </c>
      <c r="N96" s="68" t="s">
        <v>8</v>
      </c>
      <c r="O96" s="20"/>
      <c r="P96" s="25">
        <v>3</v>
      </c>
      <c r="Q96" s="27">
        <v>0.14583333333333301</v>
      </c>
      <c r="R96" s="25">
        <v>0</v>
      </c>
      <c r="S96" s="25" t="s">
        <v>194</v>
      </c>
      <c r="T96" s="25">
        <v>0</v>
      </c>
      <c r="U96" s="25" t="s">
        <v>194</v>
      </c>
      <c r="V96" s="130">
        <f t="shared" si="0"/>
        <v>0</v>
      </c>
      <c r="W96" s="28">
        <v>4</v>
      </c>
      <c r="X96" s="27">
        <v>0.14583333333333301</v>
      </c>
      <c r="Y96" s="25">
        <v>0</v>
      </c>
      <c r="Z96" s="25" t="s">
        <v>194</v>
      </c>
      <c r="AA96" s="25">
        <v>0</v>
      </c>
      <c r="AB96" s="25" t="s">
        <v>194</v>
      </c>
      <c r="AC96" s="130">
        <f t="shared" ref="AC96:AC141" si="2">Y96+Y97</f>
        <v>0</v>
      </c>
      <c r="AH96" s="9"/>
    </row>
    <row r="97" spans="1:34" ht="15.75" customHeight="1">
      <c r="A97" s="88">
        <v>5294</v>
      </c>
      <c r="B97" s="18">
        <v>1</v>
      </c>
      <c r="C97" s="62" t="s">
        <v>155</v>
      </c>
      <c r="D97" s="1" t="s">
        <v>239</v>
      </c>
      <c r="E97" s="65">
        <v>55.741135614118299</v>
      </c>
      <c r="F97" s="65">
        <v>37.657138527135999</v>
      </c>
      <c r="G97" s="18">
        <v>0</v>
      </c>
      <c r="H97" s="66">
        <v>0</v>
      </c>
      <c r="I97" s="15"/>
      <c r="J97" s="18">
        <v>1</v>
      </c>
      <c r="L97" s="8">
        <v>1</v>
      </c>
      <c r="M97" s="67">
        <v>1</v>
      </c>
      <c r="N97" s="8">
        <v>0</v>
      </c>
      <c r="O97" s="20"/>
      <c r="P97" s="25">
        <v>3</v>
      </c>
      <c r="Q97" s="27">
        <v>0.16666666666666699</v>
      </c>
      <c r="R97" s="25">
        <v>0</v>
      </c>
      <c r="S97" s="25" t="s">
        <v>194</v>
      </c>
      <c r="T97" s="25">
        <v>0</v>
      </c>
      <c r="U97" s="25" t="s">
        <v>194</v>
      </c>
      <c r="V97" s="130">
        <f t="shared" si="0"/>
        <v>0</v>
      </c>
      <c r="W97" s="28">
        <v>4</v>
      </c>
      <c r="X97" s="27">
        <v>0.16666666666666699</v>
      </c>
      <c r="Y97" s="25">
        <v>0</v>
      </c>
      <c r="Z97" s="25" t="s">
        <v>194</v>
      </c>
      <c r="AA97" s="25">
        <v>0</v>
      </c>
      <c r="AB97" s="25" t="s">
        <v>194</v>
      </c>
      <c r="AC97" s="130">
        <f t="shared" si="2"/>
        <v>0</v>
      </c>
      <c r="AH97" s="9"/>
    </row>
    <row r="98" spans="1:34" ht="15.75" customHeight="1">
      <c r="A98" s="88">
        <v>2014120</v>
      </c>
      <c r="B98" s="18">
        <v>2</v>
      </c>
      <c r="C98" s="62" t="s">
        <v>156</v>
      </c>
      <c r="D98" s="1" t="s">
        <v>240</v>
      </c>
      <c r="E98" s="65">
        <v>55.742664670000003</v>
      </c>
      <c r="F98" s="65">
        <v>37.663108940000001</v>
      </c>
      <c r="G98" s="18">
        <v>0</v>
      </c>
      <c r="H98" s="66">
        <f t="shared" ref="H98:H121" si="3">H97+I98</f>
        <v>0.41</v>
      </c>
      <c r="I98" s="15">
        <v>0.41</v>
      </c>
      <c r="J98" s="18">
        <v>2</v>
      </c>
      <c r="L98" s="8">
        <v>2</v>
      </c>
      <c r="M98" s="67">
        <v>2</v>
      </c>
      <c r="N98" s="67">
        <v>0</v>
      </c>
      <c r="O98" s="20"/>
      <c r="P98" s="25">
        <v>3</v>
      </c>
      <c r="Q98" s="27">
        <v>0.1875</v>
      </c>
      <c r="R98" s="25">
        <v>0</v>
      </c>
      <c r="S98" s="25" t="s">
        <v>194</v>
      </c>
      <c r="T98" s="25">
        <v>0</v>
      </c>
      <c r="U98" s="25" t="s">
        <v>194</v>
      </c>
      <c r="V98" s="130">
        <f t="shared" si="0"/>
        <v>0</v>
      </c>
      <c r="W98" s="28">
        <v>4</v>
      </c>
      <c r="X98" s="27">
        <v>0.1875</v>
      </c>
      <c r="Y98" s="25">
        <v>0</v>
      </c>
      <c r="Z98" s="25" t="s">
        <v>194</v>
      </c>
      <c r="AA98" s="25">
        <v>0</v>
      </c>
      <c r="AB98" s="25" t="s">
        <v>194</v>
      </c>
      <c r="AC98" s="130">
        <f t="shared" si="2"/>
        <v>0</v>
      </c>
      <c r="AH98" s="49"/>
    </row>
    <row r="99" spans="1:34" ht="15.75" customHeight="1">
      <c r="A99" s="88">
        <v>5309</v>
      </c>
      <c r="B99" s="18">
        <v>3</v>
      </c>
      <c r="C99" s="62" t="s">
        <v>157</v>
      </c>
      <c r="D99" s="1" t="s">
        <v>241</v>
      </c>
      <c r="E99" s="65">
        <v>55.746499540742597</v>
      </c>
      <c r="F99" s="65">
        <v>37.67143873677</v>
      </c>
      <c r="G99" s="18">
        <v>0</v>
      </c>
      <c r="H99" s="66">
        <f t="shared" si="3"/>
        <v>1.4249999999999998</v>
      </c>
      <c r="I99" s="15">
        <v>1.0149999999999999</v>
      </c>
      <c r="J99" s="18">
        <v>3</v>
      </c>
      <c r="L99" s="8">
        <v>3</v>
      </c>
      <c r="M99" s="67">
        <v>3</v>
      </c>
      <c r="N99" s="67">
        <v>0</v>
      </c>
      <c r="O99" s="20"/>
      <c r="P99" s="22">
        <v>3</v>
      </c>
      <c r="Q99" s="26">
        <v>0.20833333333333334</v>
      </c>
      <c r="R99" s="25">
        <v>0</v>
      </c>
      <c r="S99" s="25" t="s">
        <v>194</v>
      </c>
      <c r="T99" s="25">
        <v>0</v>
      </c>
      <c r="U99" s="25" t="s">
        <v>194</v>
      </c>
      <c r="V99" s="130">
        <f t="shared" si="0"/>
        <v>0</v>
      </c>
      <c r="W99" s="28">
        <v>4</v>
      </c>
      <c r="X99" s="27">
        <v>0.20833333333333334</v>
      </c>
      <c r="Y99" s="25">
        <v>0</v>
      </c>
      <c r="Z99" s="25" t="s">
        <v>194</v>
      </c>
      <c r="AA99" s="25">
        <v>0</v>
      </c>
      <c r="AB99" s="25" t="s">
        <v>194</v>
      </c>
      <c r="AC99" s="130">
        <f t="shared" si="2"/>
        <v>0</v>
      </c>
      <c r="AH99" s="49"/>
    </row>
    <row r="100" spans="1:34" ht="15.75" customHeight="1">
      <c r="A100" s="88">
        <v>10650</v>
      </c>
      <c r="B100" s="18">
        <v>4</v>
      </c>
      <c r="C100" s="62" t="s">
        <v>158</v>
      </c>
      <c r="D100" s="1" t="s">
        <v>241</v>
      </c>
      <c r="E100" s="65">
        <v>55.746519503180799</v>
      </c>
      <c r="F100" s="65">
        <v>37.678277966859902</v>
      </c>
      <c r="G100" s="18">
        <v>0</v>
      </c>
      <c r="H100" s="66">
        <f t="shared" si="3"/>
        <v>1.8589999999999998</v>
      </c>
      <c r="I100" s="15">
        <v>0.43399999999999994</v>
      </c>
      <c r="J100" s="18">
        <v>4</v>
      </c>
      <c r="L100" s="8">
        <v>4</v>
      </c>
      <c r="M100" s="67">
        <v>4</v>
      </c>
      <c r="N100" s="67">
        <v>0</v>
      </c>
      <c r="O100" s="20"/>
      <c r="P100" s="22">
        <v>3</v>
      </c>
      <c r="Q100" s="26">
        <v>0.22916666666666666</v>
      </c>
      <c r="R100" s="25">
        <v>0</v>
      </c>
      <c r="S100" s="25" t="s">
        <v>194</v>
      </c>
      <c r="T100" s="25">
        <v>0</v>
      </c>
      <c r="U100" s="25" t="s">
        <v>194</v>
      </c>
      <c r="V100" s="130">
        <f t="shared" si="0"/>
        <v>0</v>
      </c>
      <c r="W100" s="28">
        <v>4</v>
      </c>
      <c r="X100" s="27">
        <v>0.22916666666666666</v>
      </c>
      <c r="Y100" s="25">
        <v>0</v>
      </c>
      <c r="Z100" s="25" t="s">
        <v>194</v>
      </c>
      <c r="AA100" s="25">
        <v>0</v>
      </c>
      <c r="AB100" s="25" t="s">
        <v>194</v>
      </c>
      <c r="AC100" s="130">
        <f t="shared" si="2"/>
        <v>0</v>
      </c>
      <c r="AH100" s="49"/>
    </row>
    <row r="101" spans="1:34" ht="15.75" customHeight="1">
      <c r="A101" s="88">
        <v>8455</v>
      </c>
      <c r="B101" s="18">
        <v>5</v>
      </c>
      <c r="C101" s="62" t="s">
        <v>132</v>
      </c>
      <c r="D101" s="1" t="s">
        <v>242</v>
      </c>
      <c r="E101" s="65">
        <v>55.746487969878501</v>
      </c>
      <c r="F101" s="65">
        <v>37.6821417915748</v>
      </c>
      <c r="G101" s="18">
        <v>0</v>
      </c>
      <c r="H101" s="66">
        <f t="shared" si="3"/>
        <v>2.101</v>
      </c>
      <c r="I101" s="15">
        <v>0.24200000000000021</v>
      </c>
      <c r="J101" s="18">
        <v>5</v>
      </c>
      <c r="L101" s="8">
        <v>5</v>
      </c>
      <c r="M101" s="67">
        <v>5</v>
      </c>
      <c r="N101" s="67">
        <v>0</v>
      </c>
      <c r="O101" s="20"/>
      <c r="P101" s="22">
        <v>3</v>
      </c>
      <c r="Q101" s="26">
        <v>0.25</v>
      </c>
      <c r="R101" s="25">
        <v>0</v>
      </c>
      <c r="S101" s="25" t="s">
        <v>194</v>
      </c>
      <c r="T101" s="25">
        <v>0</v>
      </c>
      <c r="U101" s="25" t="s">
        <v>194</v>
      </c>
      <c r="V101" s="130">
        <f t="shared" si="0"/>
        <v>1</v>
      </c>
      <c r="W101" s="28">
        <v>4</v>
      </c>
      <c r="X101" s="27">
        <v>0.25</v>
      </c>
      <c r="Y101" s="25">
        <v>0</v>
      </c>
      <c r="Z101" s="25" t="s">
        <v>194</v>
      </c>
      <c r="AA101" s="25">
        <v>0</v>
      </c>
      <c r="AB101" s="25" t="s">
        <v>194</v>
      </c>
      <c r="AC101" s="130">
        <f t="shared" si="2"/>
        <v>1</v>
      </c>
      <c r="AH101" s="49"/>
    </row>
    <row r="102" spans="1:34" ht="15.75" customHeight="1">
      <c r="A102" s="88">
        <v>5327</v>
      </c>
      <c r="B102" s="18">
        <v>6</v>
      </c>
      <c r="C102" s="62" t="s">
        <v>159</v>
      </c>
      <c r="D102" s="1" t="s">
        <v>243</v>
      </c>
      <c r="E102" s="65">
        <v>55.747087010281298</v>
      </c>
      <c r="F102" s="65">
        <v>37.689883498454499</v>
      </c>
      <c r="G102" s="18">
        <v>0</v>
      </c>
      <c r="H102" s="66">
        <f t="shared" si="3"/>
        <v>2.5910000000000002</v>
      </c>
      <c r="I102" s="15">
        <v>0.49000000000000021</v>
      </c>
      <c r="J102" s="18">
        <v>6</v>
      </c>
      <c r="L102" s="8">
        <v>6</v>
      </c>
      <c r="M102" s="67">
        <v>6</v>
      </c>
      <c r="N102" s="67">
        <v>0</v>
      </c>
      <c r="O102" s="20"/>
      <c r="P102" s="22">
        <v>3</v>
      </c>
      <c r="Q102" s="26">
        <v>0.27083333333333331</v>
      </c>
      <c r="R102" s="25">
        <v>1</v>
      </c>
      <c r="S102" s="25" t="s">
        <v>195</v>
      </c>
      <c r="T102" s="25">
        <v>1</v>
      </c>
      <c r="U102" s="25" t="s">
        <v>195</v>
      </c>
      <c r="V102" s="130">
        <f t="shared" ref="V102:V141" si="4">R102+R103</f>
        <v>4</v>
      </c>
      <c r="W102" s="28">
        <v>4</v>
      </c>
      <c r="X102" s="27">
        <v>0.27083333333333331</v>
      </c>
      <c r="Y102" s="25">
        <v>1</v>
      </c>
      <c r="Z102" s="25" t="s">
        <v>195</v>
      </c>
      <c r="AA102" s="25">
        <v>1</v>
      </c>
      <c r="AB102" s="25" t="s">
        <v>195</v>
      </c>
      <c r="AC102" s="130">
        <f t="shared" si="2"/>
        <v>2</v>
      </c>
      <c r="AH102" s="49"/>
    </row>
    <row r="103" spans="1:34" ht="15.75" customHeight="1">
      <c r="A103" s="88">
        <v>5311</v>
      </c>
      <c r="B103" s="18">
        <v>7</v>
      </c>
      <c r="C103" s="62" t="s">
        <v>160</v>
      </c>
      <c r="D103" s="1" t="s">
        <v>243</v>
      </c>
      <c r="E103" s="65">
        <v>55.747344173203103</v>
      </c>
      <c r="F103" s="65">
        <v>37.692803914779802</v>
      </c>
      <c r="G103" s="18">
        <v>0</v>
      </c>
      <c r="H103" s="66">
        <f t="shared" si="3"/>
        <v>2.8400000000000003</v>
      </c>
      <c r="I103" s="15">
        <v>0.24900000000000011</v>
      </c>
      <c r="J103" s="18">
        <v>7</v>
      </c>
      <c r="L103" s="8">
        <v>7</v>
      </c>
      <c r="M103" s="67">
        <v>7</v>
      </c>
      <c r="N103" s="67">
        <v>0</v>
      </c>
      <c r="O103" s="20"/>
      <c r="P103" s="22">
        <v>3</v>
      </c>
      <c r="Q103" s="26">
        <v>0.29166666666666669</v>
      </c>
      <c r="R103" s="25">
        <v>3</v>
      </c>
      <c r="S103" s="25">
        <v>10</v>
      </c>
      <c r="T103" s="25">
        <v>3</v>
      </c>
      <c r="U103" s="25">
        <v>10</v>
      </c>
      <c r="V103" s="130">
        <f t="shared" si="4"/>
        <v>6</v>
      </c>
      <c r="W103" s="28">
        <v>4</v>
      </c>
      <c r="X103" s="27">
        <v>0.29166666666666669</v>
      </c>
      <c r="Y103" s="25">
        <v>1</v>
      </c>
      <c r="Z103" s="25" t="s">
        <v>195</v>
      </c>
      <c r="AA103" s="25">
        <v>1</v>
      </c>
      <c r="AB103" s="25" t="s">
        <v>195</v>
      </c>
      <c r="AC103" s="130">
        <f t="shared" si="2"/>
        <v>2</v>
      </c>
      <c r="AH103" s="49"/>
    </row>
    <row r="104" spans="1:34" ht="15.75" customHeight="1">
      <c r="A104" s="88">
        <v>9319</v>
      </c>
      <c r="B104" s="18">
        <v>8</v>
      </c>
      <c r="C104" s="62" t="s">
        <v>161</v>
      </c>
      <c r="D104" s="1" t="s">
        <v>244</v>
      </c>
      <c r="E104" s="65">
        <v>55.7451155857147</v>
      </c>
      <c r="F104" s="65">
        <v>37.700307418516601</v>
      </c>
      <c r="G104" s="18">
        <v>0</v>
      </c>
      <c r="H104" s="66">
        <f t="shared" si="3"/>
        <v>3.5300000000000002</v>
      </c>
      <c r="I104" s="15">
        <v>0.69</v>
      </c>
      <c r="J104" s="18">
        <v>8</v>
      </c>
      <c r="L104" s="8">
        <v>8</v>
      </c>
      <c r="M104" s="67">
        <v>8</v>
      </c>
      <c r="N104" s="67">
        <v>0</v>
      </c>
      <c r="O104" s="20"/>
      <c r="P104" s="22">
        <v>3</v>
      </c>
      <c r="Q104" s="26">
        <v>0.3125</v>
      </c>
      <c r="R104" s="25">
        <v>3</v>
      </c>
      <c r="S104" s="25">
        <v>10</v>
      </c>
      <c r="T104" s="25">
        <v>3</v>
      </c>
      <c r="U104" s="25">
        <v>10</v>
      </c>
      <c r="V104" s="130">
        <f t="shared" si="4"/>
        <v>6</v>
      </c>
      <c r="W104" s="28">
        <v>4</v>
      </c>
      <c r="X104" s="27">
        <v>0.3125</v>
      </c>
      <c r="Y104" s="25">
        <v>1</v>
      </c>
      <c r="Z104" s="25" t="s">
        <v>195</v>
      </c>
      <c r="AA104" s="25">
        <v>1</v>
      </c>
      <c r="AB104" s="25" t="s">
        <v>195</v>
      </c>
      <c r="AC104" s="130">
        <f t="shared" si="2"/>
        <v>2</v>
      </c>
      <c r="AH104" s="49"/>
    </row>
    <row r="105" spans="1:34" ht="15.75" customHeight="1">
      <c r="A105" s="88">
        <v>9320</v>
      </c>
      <c r="B105" s="18">
        <v>9</v>
      </c>
      <c r="C105" s="62" t="s">
        <v>162</v>
      </c>
      <c r="D105" s="1" t="s">
        <v>244</v>
      </c>
      <c r="E105" s="65">
        <v>55.7426888644423</v>
      </c>
      <c r="F105" s="65">
        <v>37.700564386764597</v>
      </c>
      <c r="G105" s="18">
        <v>0</v>
      </c>
      <c r="H105" s="66">
        <f t="shared" si="3"/>
        <v>3.7910000000000004</v>
      </c>
      <c r="I105" s="15">
        <v>0.26100000000000012</v>
      </c>
      <c r="J105" s="18">
        <v>9</v>
      </c>
      <c r="L105" s="8">
        <v>9</v>
      </c>
      <c r="M105" s="67">
        <v>9</v>
      </c>
      <c r="N105" s="67">
        <v>0</v>
      </c>
      <c r="O105" s="20"/>
      <c r="P105" s="22">
        <v>3</v>
      </c>
      <c r="Q105" s="26">
        <v>0.33333333333333331</v>
      </c>
      <c r="R105" s="25">
        <v>3</v>
      </c>
      <c r="S105" s="25">
        <v>10</v>
      </c>
      <c r="T105" s="25">
        <v>3</v>
      </c>
      <c r="U105" s="25">
        <v>10</v>
      </c>
      <c r="V105" s="130">
        <f t="shared" si="4"/>
        <v>6</v>
      </c>
      <c r="W105" s="28">
        <v>4</v>
      </c>
      <c r="X105" s="27">
        <v>0.33333333333333331</v>
      </c>
      <c r="Y105" s="25">
        <v>1</v>
      </c>
      <c r="Z105" s="25" t="s">
        <v>195</v>
      </c>
      <c r="AA105" s="25">
        <v>1</v>
      </c>
      <c r="AB105" s="25" t="s">
        <v>195</v>
      </c>
      <c r="AC105" s="130">
        <f t="shared" si="2"/>
        <v>2</v>
      </c>
      <c r="AH105" s="49"/>
    </row>
    <row r="106" spans="1:34" ht="15.75" customHeight="1">
      <c r="A106" s="88">
        <v>5785</v>
      </c>
      <c r="B106" s="18">
        <v>10</v>
      </c>
      <c r="C106" s="62" t="s">
        <v>163</v>
      </c>
      <c r="D106" s="1" t="s">
        <v>245</v>
      </c>
      <c r="E106" s="65">
        <v>55.740003152443101</v>
      </c>
      <c r="F106" s="65">
        <v>37.700116866655698</v>
      </c>
      <c r="G106" s="18">
        <v>0</v>
      </c>
      <c r="H106" s="66">
        <f t="shared" si="3"/>
        <v>4.0760000000000005</v>
      </c>
      <c r="I106" s="15">
        <v>0.28500000000000014</v>
      </c>
      <c r="J106" s="18">
        <v>10</v>
      </c>
      <c r="L106" s="8">
        <v>10</v>
      </c>
      <c r="M106" s="67">
        <v>10</v>
      </c>
      <c r="N106" s="67">
        <v>0</v>
      </c>
      <c r="O106" s="20"/>
      <c r="P106" s="22">
        <v>3</v>
      </c>
      <c r="Q106" s="26">
        <v>0.35416666666666669</v>
      </c>
      <c r="R106" s="25">
        <v>3</v>
      </c>
      <c r="S106" s="25">
        <v>10</v>
      </c>
      <c r="T106" s="25">
        <v>3</v>
      </c>
      <c r="U106" s="25">
        <v>10</v>
      </c>
      <c r="V106" s="130">
        <f t="shared" si="4"/>
        <v>6</v>
      </c>
      <c r="W106" s="28">
        <v>4</v>
      </c>
      <c r="X106" s="27">
        <v>0.35416666666666669</v>
      </c>
      <c r="Y106" s="25">
        <v>1</v>
      </c>
      <c r="Z106" s="25" t="s">
        <v>195</v>
      </c>
      <c r="AA106" s="25">
        <v>1</v>
      </c>
      <c r="AB106" s="25" t="s">
        <v>195</v>
      </c>
      <c r="AC106" s="130">
        <f t="shared" si="2"/>
        <v>2</v>
      </c>
      <c r="AH106" s="49"/>
    </row>
    <row r="107" spans="1:34" ht="15.75" customHeight="1">
      <c r="A107" s="88">
        <v>5786</v>
      </c>
      <c r="B107" s="18">
        <v>11</v>
      </c>
      <c r="C107" s="62" t="s">
        <v>164</v>
      </c>
      <c r="D107" s="1" t="s">
        <v>245</v>
      </c>
      <c r="E107" s="65">
        <v>55.7363581663841</v>
      </c>
      <c r="F107" s="65">
        <v>37.7034810284865</v>
      </c>
      <c r="G107" s="18">
        <v>0</v>
      </c>
      <c r="H107" s="66">
        <f t="shared" si="3"/>
        <v>4.5910000000000002</v>
      </c>
      <c r="I107" s="15">
        <v>0.51499999999999968</v>
      </c>
      <c r="J107" s="18">
        <v>11</v>
      </c>
      <c r="L107" s="8">
        <v>11</v>
      </c>
      <c r="M107" s="67">
        <v>11</v>
      </c>
      <c r="N107" s="67">
        <v>0</v>
      </c>
      <c r="O107" s="20"/>
      <c r="P107" s="22">
        <v>3</v>
      </c>
      <c r="Q107" s="26">
        <v>0.375</v>
      </c>
      <c r="R107" s="25">
        <v>3</v>
      </c>
      <c r="S107" s="25">
        <v>10</v>
      </c>
      <c r="T107" s="25">
        <v>3</v>
      </c>
      <c r="U107" s="25">
        <v>10</v>
      </c>
      <c r="V107" s="130">
        <f t="shared" si="4"/>
        <v>5</v>
      </c>
      <c r="W107" s="28">
        <v>4</v>
      </c>
      <c r="X107" s="27">
        <v>0.375</v>
      </c>
      <c r="Y107" s="25">
        <v>1</v>
      </c>
      <c r="Z107" s="25" t="s">
        <v>195</v>
      </c>
      <c r="AA107" s="25">
        <v>1</v>
      </c>
      <c r="AB107" s="25" t="s">
        <v>195</v>
      </c>
      <c r="AC107" s="130">
        <f t="shared" si="2"/>
        <v>2</v>
      </c>
      <c r="AH107" s="49"/>
    </row>
    <row r="108" spans="1:34" ht="15.75" customHeight="1">
      <c r="A108" s="88">
        <v>2014272</v>
      </c>
      <c r="B108" s="18">
        <v>12</v>
      </c>
      <c r="C108" s="62" t="s">
        <v>165</v>
      </c>
      <c r="D108" s="1" t="s">
        <v>246</v>
      </c>
      <c r="E108" s="65">
        <v>55.736406539999997</v>
      </c>
      <c r="F108" s="65">
        <v>37.710334060000001</v>
      </c>
      <c r="G108" s="18">
        <v>0</v>
      </c>
      <c r="H108" s="66">
        <f t="shared" si="3"/>
        <v>5.1989999999999998</v>
      </c>
      <c r="I108" s="15">
        <v>0.60799999999999965</v>
      </c>
      <c r="J108" s="18">
        <v>12</v>
      </c>
      <c r="L108" s="8">
        <v>12</v>
      </c>
      <c r="M108" s="67">
        <v>12</v>
      </c>
      <c r="N108" s="67">
        <v>0</v>
      </c>
      <c r="O108" s="20"/>
      <c r="P108" s="22">
        <v>3</v>
      </c>
      <c r="Q108" s="26">
        <v>0.39583333333333331</v>
      </c>
      <c r="R108" s="25">
        <v>2</v>
      </c>
      <c r="S108" s="25" t="s">
        <v>201</v>
      </c>
      <c r="T108" s="25">
        <v>2</v>
      </c>
      <c r="U108" s="25" t="s">
        <v>201</v>
      </c>
      <c r="V108" s="130">
        <f t="shared" si="4"/>
        <v>3</v>
      </c>
      <c r="W108" s="28">
        <v>4</v>
      </c>
      <c r="X108" s="27">
        <v>0.39583333333333331</v>
      </c>
      <c r="Y108" s="25">
        <v>1</v>
      </c>
      <c r="Z108" s="25" t="s">
        <v>195</v>
      </c>
      <c r="AA108" s="25">
        <v>1</v>
      </c>
      <c r="AB108" s="25" t="s">
        <v>195</v>
      </c>
      <c r="AC108" s="130">
        <f t="shared" si="2"/>
        <v>2</v>
      </c>
      <c r="AH108" s="49"/>
    </row>
    <row r="109" spans="1:34" ht="15.75" customHeight="1">
      <c r="A109" s="88">
        <v>2014302</v>
      </c>
      <c r="B109" s="18">
        <v>13</v>
      </c>
      <c r="C109" s="62" t="s">
        <v>166</v>
      </c>
      <c r="D109" s="1" t="s">
        <v>246</v>
      </c>
      <c r="E109" s="65">
        <v>55.73508305</v>
      </c>
      <c r="F109" s="65">
        <v>37.714806289999999</v>
      </c>
      <c r="G109" s="18">
        <v>0</v>
      </c>
      <c r="H109" s="66">
        <f t="shared" si="3"/>
        <v>5.516</v>
      </c>
      <c r="I109" s="15">
        <v>0.31700000000000017</v>
      </c>
      <c r="J109" s="18">
        <v>13</v>
      </c>
      <c r="L109" s="8">
        <v>13</v>
      </c>
      <c r="M109" s="67">
        <v>13</v>
      </c>
      <c r="N109" s="67">
        <v>0</v>
      </c>
      <c r="O109" s="20"/>
      <c r="P109" s="22">
        <v>3</v>
      </c>
      <c r="Q109" s="26">
        <v>0.41666666666666669</v>
      </c>
      <c r="R109" s="25">
        <v>1</v>
      </c>
      <c r="S109" s="25" t="s">
        <v>201</v>
      </c>
      <c r="T109" s="25">
        <v>1</v>
      </c>
      <c r="U109" s="25" t="s">
        <v>201</v>
      </c>
      <c r="V109" s="130">
        <f t="shared" si="4"/>
        <v>2</v>
      </c>
      <c r="W109" s="28">
        <v>4</v>
      </c>
      <c r="X109" s="27">
        <v>0.41666666666666669</v>
      </c>
      <c r="Y109" s="25">
        <v>1</v>
      </c>
      <c r="Z109" s="25" t="s">
        <v>195</v>
      </c>
      <c r="AA109" s="25">
        <v>1</v>
      </c>
      <c r="AB109" s="25" t="s">
        <v>195</v>
      </c>
      <c r="AC109" s="130">
        <f t="shared" si="2"/>
        <v>2</v>
      </c>
      <c r="AH109" s="49"/>
    </row>
    <row r="110" spans="1:34" ht="15.75" customHeight="1">
      <c r="A110" s="88" t="s">
        <v>52</v>
      </c>
      <c r="B110" s="18">
        <v>13</v>
      </c>
      <c r="C110" s="62" t="s">
        <v>52</v>
      </c>
      <c r="D110" s="1" t="s">
        <v>17</v>
      </c>
      <c r="E110" s="65" t="s">
        <v>17</v>
      </c>
      <c r="F110" s="65" t="s">
        <v>17</v>
      </c>
      <c r="G110" s="18">
        <v>0</v>
      </c>
      <c r="H110" s="66">
        <f t="shared" si="3"/>
        <v>5.516</v>
      </c>
      <c r="I110" s="15">
        <v>0</v>
      </c>
      <c r="J110" s="18" t="s">
        <v>17</v>
      </c>
      <c r="L110" s="8">
        <v>14</v>
      </c>
      <c r="M110" s="67">
        <v>999</v>
      </c>
      <c r="N110" s="67">
        <v>0</v>
      </c>
      <c r="O110" s="20"/>
      <c r="P110" s="22">
        <v>3</v>
      </c>
      <c r="Q110" s="26">
        <v>0.4375</v>
      </c>
      <c r="R110" s="25">
        <v>1</v>
      </c>
      <c r="S110" s="25" t="s">
        <v>201</v>
      </c>
      <c r="T110" s="25">
        <v>1</v>
      </c>
      <c r="U110" s="25" t="s">
        <v>201</v>
      </c>
      <c r="V110" s="130">
        <f t="shared" si="4"/>
        <v>3</v>
      </c>
      <c r="W110" s="28">
        <v>4</v>
      </c>
      <c r="X110" s="27">
        <v>0.4375</v>
      </c>
      <c r="Y110" s="25">
        <v>1</v>
      </c>
      <c r="Z110" s="25" t="s">
        <v>207</v>
      </c>
      <c r="AA110" s="25">
        <v>1</v>
      </c>
      <c r="AB110" s="25" t="s">
        <v>207</v>
      </c>
      <c r="AC110" s="130">
        <f t="shared" si="2"/>
        <v>3</v>
      </c>
      <c r="AH110" s="49"/>
    </row>
    <row r="111" spans="1:34" ht="15.75" customHeight="1">
      <c r="A111" s="88">
        <v>2014303</v>
      </c>
      <c r="B111" s="18">
        <v>14</v>
      </c>
      <c r="C111" s="62" t="s">
        <v>166</v>
      </c>
      <c r="D111" s="1" t="s">
        <v>246</v>
      </c>
      <c r="E111" s="65">
        <v>55.73508305</v>
      </c>
      <c r="F111" s="65">
        <v>37.714806289999999</v>
      </c>
      <c r="G111" s="18">
        <v>1</v>
      </c>
      <c r="H111" s="66">
        <v>0</v>
      </c>
      <c r="I111" s="15" t="s">
        <v>91</v>
      </c>
      <c r="J111" s="18">
        <v>1</v>
      </c>
      <c r="L111" s="8">
        <v>15</v>
      </c>
      <c r="M111" s="67">
        <v>0</v>
      </c>
      <c r="N111" s="67">
        <v>1</v>
      </c>
      <c r="O111" s="20"/>
      <c r="P111" s="22">
        <v>3</v>
      </c>
      <c r="Q111" s="26">
        <v>0.45833333333333298</v>
      </c>
      <c r="R111" s="25">
        <v>2</v>
      </c>
      <c r="S111" s="25" t="s">
        <v>201</v>
      </c>
      <c r="T111" s="25">
        <v>2</v>
      </c>
      <c r="U111" s="25" t="s">
        <v>201</v>
      </c>
      <c r="V111" s="130">
        <f t="shared" si="4"/>
        <v>3</v>
      </c>
      <c r="W111" s="28">
        <v>4</v>
      </c>
      <c r="X111" s="27">
        <v>0.45833333333333298</v>
      </c>
      <c r="Y111" s="25">
        <v>2</v>
      </c>
      <c r="Z111" s="25" t="s">
        <v>207</v>
      </c>
      <c r="AA111" s="25">
        <v>2</v>
      </c>
      <c r="AB111" s="25" t="s">
        <v>207</v>
      </c>
      <c r="AC111" s="130">
        <f t="shared" si="2"/>
        <v>4</v>
      </c>
      <c r="AH111" s="49"/>
    </row>
    <row r="112" spans="1:34" ht="15.75" customHeight="1">
      <c r="A112" s="88">
        <v>2014273</v>
      </c>
      <c r="B112" s="18">
        <v>15</v>
      </c>
      <c r="C112" s="62" t="s">
        <v>165</v>
      </c>
      <c r="D112" s="1" t="s">
        <v>246</v>
      </c>
      <c r="E112" s="65">
        <v>55.736406539999997</v>
      </c>
      <c r="F112" s="65">
        <v>37.710334060000001</v>
      </c>
      <c r="G112" s="18">
        <v>1</v>
      </c>
      <c r="H112" s="66">
        <f t="shared" si="3"/>
        <v>0.317</v>
      </c>
      <c r="I112" s="15">
        <v>0.317</v>
      </c>
      <c r="J112" s="18">
        <v>2</v>
      </c>
      <c r="L112" s="8">
        <v>16</v>
      </c>
      <c r="M112" s="67">
        <v>0</v>
      </c>
      <c r="N112" s="67">
        <v>2</v>
      </c>
      <c r="O112" s="20"/>
      <c r="P112" s="22">
        <v>3</v>
      </c>
      <c r="Q112" s="26">
        <v>0.47916666666666702</v>
      </c>
      <c r="R112" s="25">
        <v>1</v>
      </c>
      <c r="S112" s="25" t="s">
        <v>201</v>
      </c>
      <c r="T112" s="25">
        <v>1</v>
      </c>
      <c r="U112" s="25" t="s">
        <v>201</v>
      </c>
      <c r="V112" s="130">
        <f t="shared" si="4"/>
        <v>2</v>
      </c>
      <c r="W112" s="28">
        <v>4</v>
      </c>
      <c r="X112" s="27">
        <v>0.47916666666666702</v>
      </c>
      <c r="Y112" s="25">
        <v>2</v>
      </c>
      <c r="Z112" s="25" t="s">
        <v>207</v>
      </c>
      <c r="AA112" s="25">
        <v>2</v>
      </c>
      <c r="AB112" s="25" t="s">
        <v>207</v>
      </c>
      <c r="AC112" s="130">
        <f t="shared" si="2"/>
        <v>4</v>
      </c>
      <c r="AH112" s="49"/>
    </row>
    <row r="113" spans="1:34" ht="15.75" customHeight="1">
      <c r="A113" s="88">
        <v>2014304</v>
      </c>
      <c r="B113" s="18">
        <v>16</v>
      </c>
      <c r="C113" s="62" t="s">
        <v>167</v>
      </c>
      <c r="D113" s="1" t="s">
        <v>247</v>
      </c>
      <c r="E113" s="65">
        <v>55.738101261229197</v>
      </c>
      <c r="F113" s="65">
        <v>37.705421245941601</v>
      </c>
      <c r="G113" s="18">
        <v>1</v>
      </c>
      <c r="H113" s="66">
        <f t="shared" si="3"/>
        <v>0.69900000000000007</v>
      </c>
      <c r="I113" s="15">
        <v>0.38200000000000006</v>
      </c>
      <c r="J113" s="18">
        <v>3</v>
      </c>
      <c r="L113" s="8">
        <v>17</v>
      </c>
      <c r="M113" s="67">
        <v>0</v>
      </c>
      <c r="N113" s="67">
        <v>3</v>
      </c>
      <c r="O113" s="20"/>
      <c r="P113" s="22">
        <v>3</v>
      </c>
      <c r="Q113" s="26">
        <v>0.5</v>
      </c>
      <c r="R113" s="25">
        <v>1</v>
      </c>
      <c r="S113" s="25" t="s">
        <v>201</v>
      </c>
      <c r="T113" s="25">
        <v>1</v>
      </c>
      <c r="U113" s="25" t="s">
        <v>201</v>
      </c>
      <c r="V113" s="130">
        <f t="shared" si="4"/>
        <v>2</v>
      </c>
      <c r="W113" s="28">
        <v>4</v>
      </c>
      <c r="X113" s="27">
        <v>0.5</v>
      </c>
      <c r="Y113" s="25">
        <v>2</v>
      </c>
      <c r="Z113" s="25" t="s">
        <v>207</v>
      </c>
      <c r="AA113" s="25">
        <v>2</v>
      </c>
      <c r="AB113" s="25" t="s">
        <v>207</v>
      </c>
      <c r="AC113" s="130">
        <f t="shared" si="2"/>
        <v>4</v>
      </c>
      <c r="AH113" s="49"/>
    </row>
    <row r="114" spans="1:34" ht="15.75" customHeight="1">
      <c r="A114" s="88">
        <v>9323</v>
      </c>
      <c r="B114" s="18">
        <v>17</v>
      </c>
      <c r="C114" s="62" t="s">
        <v>168</v>
      </c>
      <c r="D114" s="1" t="s">
        <v>247</v>
      </c>
      <c r="E114" s="65">
        <v>55.742644408242903</v>
      </c>
      <c r="F114" s="65">
        <v>37.707316538103797</v>
      </c>
      <c r="G114" s="18">
        <v>1</v>
      </c>
      <c r="H114" s="66">
        <f t="shared" si="3"/>
        <v>1.2530000000000001</v>
      </c>
      <c r="I114" s="15">
        <v>0.55400000000000005</v>
      </c>
      <c r="J114" s="18">
        <v>4</v>
      </c>
      <c r="L114" s="8">
        <v>18</v>
      </c>
      <c r="M114" s="67">
        <v>0</v>
      </c>
      <c r="N114" s="67">
        <v>4</v>
      </c>
      <c r="O114" s="20"/>
      <c r="P114" s="22">
        <v>3</v>
      </c>
      <c r="Q114" s="26">
        <v>0.52083333333333337</v>
      </c>
      <c r="R114" s="25">
        <v>1</v>
      </c>
      <c r="S114" s="25" t="s">
        <v>198</v>
      </c>
      <c r="T114" s="25">
        <v>1</v>
      </c>
      <c r="U114" s="25" t="s">
        <v>198</v>
      </c>
      <c r="V114" s="130">
        <f t="shared" si="4"/>
        <v>3</v>
      </c>
      <c r="W114" s="28">
        <v>4</v>
      </c>
      <c r="X114" s="27">
        <v>0.52083333333333337</v>
      </c>
      <c r="Y114" s="25">
        <v>2</v>
      </c>
      <c r="Z114" s="25" t="s">
        <v>207</v>
      </c>
      <c r="AA114" s="25">
        <v>2</v>
      </c>
      <c r="AB114" s="25" t="s">
        <v>207</v>
      </c>
      <c r="AC114" s="130">
        <f t="shared" si="2"/>
        <v>3</v>
      </c>
      <c r="AH114" s="49"/>
    </row>
    <row r="115" spans="1:34" ht="15.75" customHeight="1">
      <c r="A115" s="88">
        <v>2014255</v>
      </c>
      <c r="B115" s="18">
        <v>18</v>
      </c>
      <c r="C115" s="62" t="s">
        <v>169</v>
      </c>
      <c r="D115" s="1" t="s">
        <v>248</v>
      </c>
      <c r="E115" s="65">
        <v>55.743966</v>
      </c>
      <c r="F115" s="65">
        <v>37.702947999999999</v>
      </c>
      <c r="G115" s="18">
        <v>1</v>
      </c>
      <c r="H115" s="66">
        <f t="shared" si="3"/>
        <v>1.6700000000000002</v>
      </c>
      <c r="I115" s="15">
        <v>0.41700000000000004</v>
      </c>
      <c r="J115" s="18">
        <v>5</v>
      </c>
      <c r="L115" s="8">
        <v>19</v>
      </c>
      <c r="M115" s="67">
        <v>0</v>
      </c>
      <c r="N115" s="67">
        <v>5</v>
      </c>
      <c r="O115" s="20" t="s">
        <v>17</v>
      </c>
      <c r="P115" s="22">
        <v>3</v>
      </c>
      <c r="Q115" s="26">
        <v>0.54166666666666663</v>
      </c>
      <c r="R115" s="25">
        <v>2</v>
      </c>
      <c r="S115" s="25" t="s">
        <v>198</v>
      </c>
      <c r="T115" s="25">
        <v>2</v>
      </c>
      <c r="U115" s="25" t="s">
        <v>198</v>
      </c>
      <c r="V115" s="130">
        <f t="shared" si="4"/>
        <v>3</v>
      </c>
      <c r="W115" s="28">
        <v>4</v>
      </c>
      <c r="X115" s="27">
        <v>0.54166666666666663</v>
      </c>
      <c r="Y115" s="25">
        <v>1</v>
      </c>
      <c r="Z115" s="25" t="s">
        <v>207</v>
      </c>
      <c r="AA115" s="25">
        <v>1</v>
      </c>
      <c r="AB115" s="25" t="s">
        <v>207</v>
      </c>
      <c r="AC115" s="130">
        <f t="shared" si="2"/>
        <v>3</v>
      </c>
      <c r="AH115" s="49"/>
    </row>
    <row r="116" spans="1:34" ht="15.75" customHeight="1">
      <c r="A116" s="88">
        <v>9320</v>
      </c>
      <c r="B116" s="18">
        <v>19</v>
      </c>
      <c r="C116" s="62" t="s">
        <v>162</v>
      </c>
      <c r="D116" s="1" t="s">
        <v>244</v>
      </c>
      <c r="E116" s="65">
        <v>55.7426888644423</v>
      </c>
      <c r="F116" s="65">
        <v>37.700564386764597</v>
      </c>
      <c r="G116" s="18">
        <v>1</v>
      </c>
      <c r="H116" s="66">
        <f t="shared" si="3"/>
        <v>1.9590000000000001</v>
      </c>
      <c r="I116" s="15">
        <v>0.28899999999999992</v>
      </c>
      <c r="J116" s="18">
        <v>6</v>
      </c>
      <c r="L116" s="8">
        <v>20</v>
      </c>
      <c r="M116" s="67">
        <v>0</v>
      </c>
      <c r="N116" s="67">
        <v>6</v>
      </c>
      <c r="O116" s="20"/>
      <c r="P116" s="22">
        <v>3</v>
      </c>
      <c r="Q116" s="26">
        <v>0.5625</v>
      </c>
      <c r="R116" s="25">
        <v>1</v>
      </c>
      <c r="S116" s="25" t="s">
        <v>198</v>
      </c>
      <c r="T116" s="25">
        <v>1</v>
      </c>
      <c r="U116" s="25" t="s">
        <v>198</v>
      </c>
      <c r="V116" s="130">
        <f t="shared" si="4"/>
        <v>3</v>
      </c>
      <c r="W116" s="28">
        <v>4</v>
      </c>
      <c r="X116" s="27">
        <v>0.5625</v>
      </c>
      <c r="Y116" s="25">
        <v>2</v>
      </c>
      <c r="Z116" s="25" t="s">
        <v>207</v>
      </c>
      <c r="AA116" s="25">
        <v>2</v>
      </c>
      <c r="AB116" s="25" t="s">
        <v>207</v>
      </c>
      <c r="AC116" s="130">
        <f t="shared" si="2"/>
        <v>4</v>
      </c>
      <c r="AH116" s="49"/>
    </row>
    <row r="117" spans="1:34" ht="15.75" customHeight="1">
      <c r="A117" s="88">
        <v>5785</v>
      </c>
      <c r="B117" s="18">
        <v>20</v>
      </c>
      <c r="C117" s="62" t="s">
        <v>163</v>
      </c>
      <c r="D117" s="1" t="s">
        <v>245</v>
      </c>
      <c r="E117" s="65">
        <v>55.740003152443101</v>
      </c>
      <c r="F117" s="65">
        <v>37.700116866655698</v>
      </c>
      <c r="G117" s="18">
        <v>1</v>
      </c>
      <c r="H117" s="66">
        <f t="shared" si="3"/>
        <v>2.2440000000000002</v>
      </c>
      <c r="I117" s="15">
        <v>0.28500000000000014</v>
      </c>
      <c r="J117" s="18">
        <v>7</v>
      </c>
      <c r="L117" s="8">
        <v>21</v>
      </c>
      <c r="M117" s="67">
        <v>0</v>
      </c>
      <c r="N117" s="67">
        <v>7</v>
      </c>
      <c r="O117" s="20"/>
      <c r="P117" s="22">
        <v>3</v>
      </c>
      <c r="Q117" s="26">
        <v>0.58333333333333337</v>
      </c>
      <c r="R117" s="25">
        <v>2</v>
      </c>
      <c r="S117" s="25" t="s">
        <v>198</v>
      </c>
      <c r="T117" s="25">
        <v>2</v>
      </c>
      <c r="U117" s="25" t="s">
        <v>198</v>
      </c>
      <c r="V117" s="130">
        <f t="shared" si="4"/>
        <v>3</v>
      </c>
      <c r="W117" s="28">
        <v>4</v>
      </c>
      <c r="X117" s="27">
        <v>0.58333333333333337</v>
      </c>
      <c r="Y117" s="25">
        <v>2</v>
      </c>
      <c r="Z117" s="25" t="s">
        <v>207</v>
      </c>
      <c r="AA117" s="25">
        <v>2</v>
      </c>
      <c r="AB117" s="25" t="s">
        <v>207</v>
      </c>
      <c r="AC117" s="130">
        <f t="shared" si="2"/>
        <v>4</v>
      </c>
      <c r="AH117" s="49"/>
    </row>
    <row r="118" spans="1:34" ht="15.75" customHeight="1">
      <c r="A118" s="88">
        <v>4944</v>
      </c>
      <c r="B118" s="18">
        <v>21</v>
      </c>
      <c r="C118" s="62" t="s">
        <v>170</v>
      </c>
      <c r="D118" s="1" t="s">
        <v>249</v>
      </c>
      <c r="E118" s="65">
        <v>55.736860079353697</v>
      </c>
      <c r="F118" s="65">
        <v>37.695512663781997</v>
      </c>
      <c r="G118" s="18">
        <v>1</v>
      </c>
      <c r="H118" s="66">
        <f t="shared" si="3"/>
        <v>3.1370000000000005</v>
      </c>
      <c r="I118" s="15">
        <v>0.89300000000000024</v>
      </c>
      <c r="J118" s="18">
        <v>8</v>
      </c>
      <c r="L118" s="8">
        <v>22</v>
      </c>
      <c r="M118" s="67">
        <v>0</v>
      </c>
      <c r="N118" s="67">
        <v>8</v>
      </c>
      <c r="O118" s="20"/>
      <c r="P118" s="22">
        <v>3</v>
      </c>
      <c r="Q118" s="26">
        <v>0.60416666666666663</v>
      </c>
      <c r="R118" s="25">
        <v>1</v>
      </c>
      <c r="S118" s="25" t="s">
        <v>198</v>
      </c>
      <c r="T118" s="25">
        <v>1</v>
      </c>
      <c r="U118" s="25" t="s">
        <v>198</v>
      </c>
      <c r="V118" s="130">
        <f t="shared" si="4"/>
        <v>3</v>
      </c>
      <c r="W118" s="28">
        <v>4</v>
      </c>
      <c r="X118" s="27">
        <v>0.60416666666666663</v>
      </c>
      <c r="Y118" s="25">
        <v>2</v>
      </c>
      <c r="Z118" s="25" t="s">
        <v>207</v>
      </c>
      <c r="AA118" s="25">
        <v>2</v>
      </c>
      <c r="AB118" s="25" t="s">
        <v>207</v>
      </c>
      <c r="AC118" s="130">
        <f t="shared" si="2"/>
        <v>4</v>
      </c>
      <c r="AH118" s="49"/>
    </row>
    <row r="119" spans="1:34" ht="15.75" customHeight="1">
      <c r="A119" s="88">
        <v>4945</v>
      </c>
      <c r="B119" s="18">
        <v>22</v>
      </c>
      <c r="C119" s="62" t="s">
        <v>171</v>
      </c>
      <c r="D119" s="1" t="s">
        <v>249</v>
      </c>
      <c r="E119" s="65">
        <v>55.7375443084686</v>
      </c>
      <c r="F119" s="65">
        <v>37.688184309787999</v>
      </c>
      <c r="G119" s="18">
        <v>1</v>
      </c>
      <c r="H119" s="66">
        <f t="shared" si="3"/>
        <v>3.6040000000000005</v>
      </c>
      <c r="I119" s="15">
        <v>0.46700000000000008</v>
      </c>
      <c r="J119" s="18">
        <v>9</v>
      </c>
      <c r="L119" s="8">
        <v>23</v>
      </c>
      <c r="M119" s="67">
        <v>0</v>
      </c>
      <c r="N119" s="67">
        <v>9</v>
      </c>
      <c r="O119" s="20"/>
      <c r="P119" s="22">
        <v>3</v>
      </c>
      <c r="Q119" s="26">
        <v>0.625</v>
      </c>
      <c r="R119" s="25">
        <v>2</v>
      </c>
      <c r="S119" s="25" t="s">
        <v>198</v>
      </c>
      <c r="T119" s="25">
        <v>2</v>
      </c>
      <c r="U119" s="25" t="s">
        <v>198</v>
      </c>
      <c r="V119" s="130">
        <f t="shared" si="4"/>
        <v>3</v>
      </c>
      <c r="W119" s="28">
        <v>4</v>
      </c>
      <c r="X119" s="27">
        <v>0.625</v>
      </c>
      <c r="Y119" s="25">
        <v>2</v>
      </c>
      <c r="Z119" s="25" t="s">
        <v>207</v>
      </c>
      <c r="AA119" s="25">
        <v>2</v>
      </c>
      <c r="AB119" s="25" t="s">
        <v>207</v>
      </c>
      <c r="AC119" s="130">
        <f t="shared" si="2"/>
        <v>3</v>
      </c>
      <c r="AH119" s="49"/>
    </row>
    <row r="120" spans="1:34" ht="15.75" customHeight="1">
      <c r="A120" s="88">
        <v>4946</v>
      </c>
      <c r="B120" s="18">
        <v>23</v>
      </c>
      <c r="C120" s="62" t="s">
        <v>172</v>
      </c>
      <c r="D120" s="1" t="s">
        <v>249</v>
      </c>
      <c r="E120" s="65">
        <v>55.737985733017801</v>
      </c>
      <c r="F120" s="65">
        <v>37.683656081984402</v>
      </c>
      <c r="G120" s="18">
        <v>1</v>
      </c>
      <c r="H120" s="66">
        <f t="shared" si="3"/>
        <v>3.8920000000000003</v>
      </c>
      <c r="I120" s="15">
        <v>0.28799999999999981</v>
      </c>
      <c r="J120" s="18">
        <v>10</v>
      </c>
      <c r="L120" s="8">
        <v>24</v>
      </c>
      <c r="M120" s="67">
        <v>0</v>
      </c>
      <c r="N120" s="67">
        <v>10</v>
      </c>
      <c r="O120" s="20"/>
      <c r="P120" s="22">
        <v>3</v>
      </c>
      <c r="Q120" s="26">
        <v>0.64583333333333337</v>
      </c>
      <c r="R120" s="25">
        <v>1</v>
      </c>
      <c r="S120" s="25" t="s">
        <v>198</v>
      </c>
      <c r="T120" s="25">
        <v>1</v>
      </c>
      <c r="U120" s="25" t="s">
        <v>198</v>
      </c>
      <c r="V120" s="130">
        <f t="shared" si="4"/>
        <v>3</v>
      </c>
      <c r="W120" s="28">
        <v>4</v>
      </c>
      <c r="X120" s="27">
        <v>0.64583333333333337</v>
      </c>
      <c r="Y120" s="25">
        <v>1</v>
      </c>
      <c r="Z120" s="25" t="s">
        <v>207</v>
      </c>
      <c r="AA120" s="25">
        <v>1</v>
      </c>
      <c r="AB120" s="25" t="s">
        <v>207</v>
      </c>
      <c r="AC120" s="130">
        <f t="shared" si="2"/>
        <v>3</v>
      </c>
      <c r="AH120" s="49"/>
    </row>
    <row r="121" spans="1:34" ht="15.75" customHeight="1">
      <c r="A121" s="88">
        <v>5274</v>
      </c>
      <c r="B121" s="18">
        <v>24</v>
      </c>
      <c r="C121" s="62" t="s">
        <v>173</v>
      </c>
      <c r="D121" s="1" t="s">
        <v>249</v>
      </c>
      <c r="E121" s="65">
        <v>55.7390096733454</v>
      </c>
      <c r="F121" s="65">
        <v>37.674628496159301</v>
      </c>
      <c r="G121" s="18">
        <v>1</v>
      </c>
      <c r="H121" s="66">
        <f t="shared" si="3"/>
        <v>4.4710000000000001</v>
      </c>
      <c r="I121" s="15">
        <v>0.57899999999999974</v>
      </c>
      <c r="J121" s="18">
        <v>11</v>
      </c>
      <c r="L121" s="8">
        <v>25</v>
      </c>
      <c r="M121" s="67">
        <v>0</v>
      </c>
      <c r="N121" s="67">
        <v>11</v>
      </c>
      <c r="O121" s="20"/>
      <c r="P121" s="22">
        <v>3</v>
      </c>
      <c r="Q121" s="26">
        <v>0.66666666666666663</v>
      </c>
      <c r="R121" s="25">
        <v>2</v>
      </c>
      <c r="S121" s="25" t="s">
        <v>198</v>
      </c>
      <c r="T121" s="25">
        <v>2</v>
      </c>
      <c r="U121" s="25" t="s">
        <v>198</v>
      </c>
      <c r="V121" s="130">
        <f t="shared" si="4"/>
        <v>5</v>
      </c>
      <c r="W121" s="28">
        <v>4</v>
      </c>
      <c r="X121" s="27">
        <v>0.66666666666666663</v>
      </c>
      <c r="Y121" s="25">
        <v>2</v>
      </c>
      <c r="Z121" s="25" t="s">
        <v>207</v>
      </c>
      <c r="AA121" s="25">
        <v>2</v>
      </c>
      <c r="AB121" s="25" t="s">
        <v>207</v>
      </c>
      <c r="AC121" s="130">
        <f t="shared" si="2"/>
        <v>4</v>
      </c>
      <c r="AH121" s="49"/>
    </row>
    <row r="122" spans="1:34" ht="15.75" customHeight="1">
      <c r="A122" s="88">
        <v>4948</v>
      </c>
      <c r="B122" s="208">
        <v>25</v>
      </c>
      <c r="C122" s="209" t="s">
        <v>174</v>
      </c>
      <c r="D122" s="212" t="s">
        <v>239</v>
      </c>
      <c r="E122" s="211">
        <v>55.739285639850102</v>
      </c>
      <c r="F122" s="211">
        <v>37.670669834503897</v>
      </c>
      <c r="G122" s="208">
        <v>1</v>
      </c>
      <c r="H122" s="210">
        <f>H121+I122</f>
        <v>4.7210000000000001</v>
      </c>
      <c r="I122" s="213">
        <v>0.25</v>
      </c>
      <c r="J122" s="208">
        <v>12</v>
      </c>
      <c r="L122" s="8">
        <v>26</v>
      </c>
      <c r="M122" s="67">
        <v>0</v>
      </c>
      <c r="N122" s="67">
        <v>12</v>
      </c>
      <c r="O122" s="20"/>
      <c r="P122" s="22">
        <v>3</v>
      </c>
      <c r="Q122" s="26">
        <v>0.6875</v>
      </c>
      <c r="R122" s="25">
        <v>3</v>
      </c>
      <c r="S122" s="25" t="s">
        <v>199</v>
      </c>
      <c r="T122" s="25">
        <v>3</v>
      </c>
      <c r="U122" s="25" t="s">
        <v>199</v>
      </c>
      <c r="V122" s="130">
        <f t="shared" si="4"/>
        <v>5</v>
      </c>
      <c r="W122" s="28">
        <v>4</v>
      </c>
      <c r="X122" s="27">
        <v>0.6875</v>
      </c>
      <c r="Y122" s="25">
        <v>2</v>
      </c>
      <c r="Z122" s="25" t="s">
        <v>207</v>
      </c>
      <c r="AA122" s="25">
        <v>2</v>
      </c>
      <c r="AB122" s="25" t="s">
        <v>207</v>
      </c>
      <c r="AC122" s="130">
        <f t="shared" si="2"/>
        <v>4</v>
      </c>
      <c r="AH122" s="49"/>
    </row>
    <row r="123" spans="1:34" ht="15.75" customHeight="1">
      <c r="A123" s="88">
        <v>4949</v>
      </c>
      <c r="B123" s="208"/>
      <c r="C123" s="209"/>
      <c r="D123" s="212"/>
      <c r="E123" s="211"/>
      <c r="F123" s="211"/>
      <c r="G123" s="208"/>
      <c r="H123" s="210"/>
      <c r="I123" s="213"/>
      <c r="J123" s="208"/>
      <c r="L123" s="8">
        <v>27</v>
      </c>
      <c r="M123" s="67">
        <v>0</v>
      </c>
      <c r="N123" s="67">
        <v>13</v>
      </c>
      <c r="O123" s="20"/>
      <c r="P123" s="22">
        <v>3</v>
      </c>
      <c r="Q123" s="26">
        <v>0.70833333333333337</v>
      </c>
      <c r="R123" s="25">
        <v>2</v>
      </c>
      <c r="S123" s="25" t="s">
        <v>199</v>
      </c>
      <c r="T123" s="25">
        <v>2</v>
      </c>
      <c r="U123" s="25" t="s">
        <v>199</v>
      </c>
      <c r="V123" s="130">
        <f t="shared" si="4"/>
        <v>5</v>
      </c>
      <c r="W123" s="28">
        <v>4</v>
      </c>
      <c r="X123" s="27">
        <v>0.70833333333333337</v>
      </c>
      <c r="Y123" s="25">
        <v>2</v>
      </c>
      <c r="Z123" s="25" t="s">
        <v>207</v>
      </c>
      <c r="AA123" s="25">
        <v>2</v>
      </c>
      <c r="AB123" s="25" t="s">
        <v>207</v>
      </c>
      <c r="AC123" s="130">
        <f t="shared" si="2"/>
        <v>4</v>
      </c>
      <c r="AH123" s="49"/>
    </row>
    <row r="124" spans="1:34" ht="15.75" customHeight="1">
      <c r="A124" s="88">
        <v>5294</v>
      </c>
      <c r="B124" s="18">
        <v>26</v>
      </c>
      <c r="C124" s="62" t="s">
        <v>175</v>
      </c>
      <c r="D124" s="1" t="s">
        <v>239</v>
      </c>
      <c r="E124" s="65">
        <v>55.739751073307197</v>
      </c>
      <c r="F124" s="65">
        <v>37.664566466946198</v>
      </c>
      <c r="G124" s="18">
        <v>1</v>
      </c>
      <c r="H124" s="66">
        <f>H122+I124</f>
        <v>5.109</v>
      </c>
      <c r="I124" s="15">
        <v>0.3879999999999999</v>
      </c>
      <c r="J124" s="18">
        <v>13</v>
      </c>
      <c r="L124" s="8">
        <v>28</v>
      </c>
      <c r="M124" s="67">
        <v>0</v>
      </c>
      <c r="N124" s="67">
        <v>14</v>
      </c>
      <c r="O124" s="20"/>
      <c r="P124" s="22">
        <v>3</v>
      </c>
      <c r="Q124" s="26">
        <v>0.72916666666666663</v>
      </c>
      <c r="R124" s="25">
        <v>3</v>
      </c>
      <c r="S124" s="25" t="s">
        <v>199</v>
      </c>
      <c r="T124" s="25">
        <v>3</v>
      </c>
      <c r="U124" s="25" t="s">
        <v>199</v>
      </c>
      <c r="V124" s="130">
        <f t="shared" si="4"/>
        <v>5</v>
      </c>
      <c r="W124" s="28">
        <v>4</v>
      </c>
      <c r="X124" s="27">
        <v>0.72916666666666663</v>
      </c>
      <c r="Y124" s="25">
        <v>2</v>
      </c>
      <c r="Z124" s="25" t="s">
        <v>207</v>
      </c>
      <c r="AA124" s="25">
        <v>2</v>
      </c>
      <c r="AB124" s="25" t="s">
        <v>207</v>
      </c>
      <c r="AC124" s="130">
        <f t="shared" si="2"/>
        <v>3</v>
      </c>
      <c r="AH124" s="49"/>
    </row>
    <row r="125" spans="1:34" ht="15.75" customHeight="1">
      <c r="A125" s="88" t="s">
        <v>52</v>
      </c>
      <c r="B125" s="18">
        <v>27</v>
      </c>
      <c r="C125" s="62" t="s">
        <v>155</v>
      </c>
      <c r="D125" s="1" t="s">
        <v>250</v>
      </c>
      <c r="E125" s="65">
        <v>55.741606931586396</v>
      </c>
      <c r="F125" s="65">
        <v>37.655627755317198</v>
      </c>
      <c r="G125" s="18">
        <v>1</v>
      </c>
      <c r="H125" s="66">
        <f>H124+I125</f>
        <v>6.1059999999999999</v>
      </c>
      <c r="I125" s="15">
        <v>0.99699999999999989</v>
      </c>
      <c r="J125" s="18">
        <v>14</v>
      </c>
      <c r="L125" s="8">
        <v>29</v>
      </c>
      <c r="M125" s="67">
        <v>0</v>
      </c>
      <c r="N125" s="67">
        <v>999</v>
      </c>
      <c r="O125" s="20"/>
      <c r="P125" s="22">
        <v>3</v>
      </c>
      <c r="Q125" s="26">
        <v>0.75</v>
      </c>
      <c r="R125" s="25">
        <v>2</v>
      </c>
      <c r="S125" s="25" t="s">
        <v>199</v>
      </c>
      <c r="T125" s="25">
        <v>2</v>
      </c>
      <c r="U125" s="25" t="s">
        <v>199</v>
      </c>
      <c r="V125" s="130">
        <f t="shared" si="4"/>
        <v>5</v>
      </c>
      <c r="W125" s="28">
        <v>4</v>
      </c>
      <c r="X125" s="27">
        <v>0.75</v>
      </c>
      <c r="Y125" s="25">
        <v>1</v>
      </c>
      <c r="Z125" s="25" t="s">
        <v>207</v>
      </c>
      <c r="AA125" s="25">
        <v>1</v>
      </c>
      <c r="AB125" s="25" t="s">
        <v>207</v>
      </c>
      <c r="AC125" s="130">
        <f t="shared" si="2"/>
        <v>3</v>
      </c>
      <c r="AH125" s="49"/>
    </row>
    <row r="126" spans="1:34" ht="15.75" customHeight="1">
      <c r="A126" s="88" t="s">
        <v>17</v>
      </c>
      <c r="B126" s="18">
        <v>27</v>
      </c>
      <c r="C126" s="62" t="s">
        <v>52</v>
      </c>
      <c r="D126" s="1" t="s">
        <v>17</v>
      </c>
      <c r="E126" s="65" t="s">
        <v>17</v>
      </c>
      <c r="F126" s="65" t="s">
        <v>17</v>
      </c>
      <c r="G126" s="18">
        <v>1</v>
      </c>
      <c r="H126" s="66">
        <f t="shared" ref="H126" si="5">H125+I126</f>
        <v>6.7560000000000002</v>
      </c>
      <c r="I126" s="15">
        <v>0.65</v>
      </c>
      <c r="J126" s="18" t="s">
        <v>17</v>
      </c>
      <c r="L126" s="8">
        <v>30</v>
      </c>
      <c r="M126" s="67">
        <v>0</v>
      </c>
      <c r="N126" s="67">
        <v>0</v>
      </c>
      <c r="O126" s="20"/>
      <c r="P126" s="22">
        <v>3</v>
      </c>
      <c r="Q126" s="26">
        <v>0.77083333333333337</v>
      </c>
      <c r="R126" s="25">
        <v>3</v>
      </c>
      <c r="S126" s="25" t="s">
        <v>199</v>
      </c>
      <c r="T126" s="25">
        <v>3</v>
      </c>
      <c r="U126" s="25" t="s">
        <v>199</v>
      </c>
      <c r="V126" s="130">
        <f t="shared" si="4"/>
        <v>5</v>
      </c>
      <c r="W126" s="28">
        <v>4</v>
      </c>
      <c r="X126" s="27">
        <v>0.77083333333333337</v>
      </c>
      <c r="Y126" s="25">
        <v>2</v>
      </c>
      <c r="Z126" s="25" t="s">
        <v>207</v>
      </c>
      <c r="AA126" s="25">
        <v>2</v>
      </c>
      <c r="AB126" s="25" t="s">
        <v>207</v>
      </c>
      <c r="AC126" s="130">
        <f t="shared" si="2"/>
        <v>4</v>
      </c>
      <c r="AH126" s="49"/>
    </row>
    <row r="127" spans="1:34" ht="15.75" customHeight="1">
      <c r="A127" s="88" t="s">
        <v>17</v>
      </c>
      <c r="B127" s="18" t="str">
        <f t="shared" ref="B127:B162" si="6">IF(C127=" ","",IF(C127=$L$9,B126,B126+1))</f>
        <v/>
      </c>
      <c r="C127" s="62" t="s">
        <v>17</v>
      </c>
      <c r="D127" s="1" t="s">
        <v>17</v>
      </c>
      <c r="E127" s="65" t="s">
        <v>17</v>
      </c>
      <c r="F127" s="65" t="s">
        <v>17</v>
      </c>
      <c r="G127" s="18" t="str">
        <f t="shared" ref="G127:G162" si="7">IF(AND(M126&gt;0),0,IF(AND(N126&gt;0),1,""))</f>
        <v/>
      </c>
      <c r="H127" s="66" t="s">
        <v>91</v>
      </c>
      <c r="I127" s="15" t="str">
        <f>IFERROR(IF(IF(ISERROR(H127-H126),"",H127-H126)&lt;0,"",H127-H126)," ")</f>
        <v xml:space="preserve"> </v>
      </c>
      <c r="J127" s="18" t="str">
        <f t="shared" ref="J127:J162" si="8">IF(AND(M126&gt;0,M126&lt;999),M126,IF(AND(N126&gt;0,N126&lt;999),N126," "))</f>
        <v xml:space="preserve"> </v>
      </c>
      <c r="L127" s="8">
        <v>31</v>
      </c>
      <c r="M127" s="67">
        <v>0</v>
      </c>
      <c r="N127" s="67">
        <v>0</v>
      </c>
      <c r="O127" s="20"/>
      <c r="P127" s="22">
        <v>3</v>
      </c>
      <c r="Q127" s="26">
        <v>0.79166666666666663</v>
      </c>
      <c r="R127" s="25">
        <v>2</v>
      </c>
      <c r="S127" s="25" t="s">
        <v>199</v>
      </c>
      <c r="T127" s="25">
        <v>2</v>
      </c>
      <c r="U127" s="25" t="s">
        <v>199</v>
      </c>
      <c r="V127" s="130">
        <f t="shared" si="4"/>
        <v>3</v>
      </c>
      <c r="W127" s="28">
        <v>4</v>
      </c>
      <c r="X127" s="27">
        <v>0.79166666666666663</v>
      </c>
      <c r="Y127" s="25">
        <v>2</v>
      </c>
      <c r="Z127" s="25" t="s">
        <v>207</v>
      </c>
      <c r="AA127" s="25">
        <v>2</v>
      </c>
      <c r="AB127" s="25" t="s">
        <v>207</v>
      </c>
      <c r="AC127" s="130">
        <f t="shared" si="2"/>
        <v>4</v>
      </c>
      <c r="AH127" s="49"/>
    </row>
    <row r="128" spans="1:34" ht="15.75" customHeight="1">
      <c r="A128" s="88" t="s">
        <v>17</v>
      </c>
      <c r="B128" s="18" t="str">
        <f t="shared" si="6"/>
        <v/>
      </c>
      <c r="C128" s="62" t="s">
        <v>17</v>
      </c>
      <c r="D128" s="1" t="s">
        <v>17</v>
      </c>
      <c r="E128" s="65" t="s">
        <v>17</v>
      </c>
      <c r="F128" s="65" t="s">
        <v>17</v>
      </c>
      <c r="G128" s="18" t="str">
        <f t="shared" si="7"/>
        <v/>
      </c>
      <c r="H128" s="66" t="s">
        <v>91</v>
      </c>
      <c r="I128" s="15" t="str">
        <f t="shared" ref="I128:I163" si="9">IFERROR(IF(IF(ISERROR(H128-H127),"",H128-H127)&lt;0,"",H128-H127)," ")</f>
        <v xml:space="preserve"> </v>
      </c>
      <c r="J128" s="18" t="str">
        <f t="shared" si="8"/>
        <v xml:space="preserve"> </v>
      </c>
      <c r="L128" s="8">
        <v>32</v>
      </c>
      <c r="M128" s="67">
        <v>0</v>
      </c>
      <c r="N128" s="67">
        <v>0</v>
      </c>
      <c r="O128" s="20"/>
      <c r="P128" s="22">
        <v>3</v>
      </c>
      <c r="Q128" s="26">
        <v>0.8125</v>
      </c>
      <c r="R128" s="25">
        <v>1</v>
      </c>
      <c r="S128" s="25" t="s">
        <v>195</v>
      </c>
      <c r="T128" s="25">
        <v>1</v>
      </c>
      <c r="U128" s="25" t="s">
        <v>195</v>
      </c>
      <c r="V128" s="130">
        <f t="shared" si="4"/>
        <v>2</v>
      </c>
      <c r="W128" s="28">
        <v>4</v>
      </c>
      <c r="X128" s="27">
        <v>0.8125</v>
      </c>
      <c r="Y128" s="25">
        <v>2</v>
      </c>
      <c r="Z128" s="25" t="s">
        <v>207</v>
      </c>
      <c r="AA128" s="25">
        <v>2</v>
      </c>
      <c r="AB128" s="25" t="s">
        <v>207</v>
      </c>
      <c r="AC128" s="130">
        <f t="shared" si="2"/>
        <v>3</v>
      </c>
      <c r="AH128" s="49"/>
    </row>
    <row r="129" spans="1:34" ht="15.75" customHeight="1">
      <c r="A129" s="88" t="s">
        <v>17</v>
      </c>
      <c r="B129" s="18" t="str">
        <f t="shared" si="6"/>
        <v/>
      </c>
      <c r="C129" s="62" t="s">
        <v>17</v>
      </c>
      <c r="D129" s="1" t="s">
        <v>17</v>
      </c>
      <c r="E129" s="65" t="s">
        <v>17</v>
      </c>
      <c r="F129" s="65" t="s">
        <v>17</v>
      </c>
      <c r="G129" s="18" t="str">
        <f t="shared" si="7"/>
        <v/>
      </c>
      <c r="H129" s="66" t="s">
        <v>91</v>
      </c>
      <c r="I129" s="15" t="str">
        <f t="shared" si="9"/>
        <v xml:space="preserve"> </v>
      </c>
      <c r="J129" s="18" t="str">
        <f t="shared" si="8"/>
        <v xml:space="preserve"> </v>
      </c>
      <c r="L129" s="8">
        <v>33</v>
      </c>
      <c r="M129" s="67">
        <v>0</v>
      </c>
      <c r="N129" s="67">
        <v>0</v>
      </c>
      <c r="O129" s="20"/>
      <c r="P129" s="22">
        <v>3</v>
      </c>
      <c r="Q129" s="26">
        <v>0.83333333333333337</v>
      </c>
      <c r="R129" s="25">
        <v>1</v>
      </c>
      <c r="S129" s="25" t="s">
        <v>195</v>
      </c>
      <c r="T129" s="25">
        <v>1</v>
      </c>
      <c r="U129" s="25" t="s">
        <v>195</v>
      </c>
      <c r="V129" s="130">
        <f t="shared" si="4"/>
        <v>2</v>
      </c>
      <c r="W129" s="28">
        <v>4</v>
      </c>
      <c r="X129" s="27">
        <v>0.83333333333333337</v>
      </c>
      <c r="Y129" s="25">
        <v>1</v>
      </c>
      <c r="Z129" s="25" t="s">
        <v>195</v>
      </c>
      <c r="AA129" s="25">
        <v>1</v>
      </c>
      <c r="AB129" s="25" t="s">
        <v>195</v>
      </c>
      <c r="AC129" s="130">
        <f t="shared" si="2"/>
        <v>2</v>
      </c>
      <c r="AH129" s="49"/>
    </row>
    <row r="130" spans="1:34" ht="15.75" customHeight="1">
      <c r="A130" s="88" t="s">
        <v>17</v>
      </c>
      <c r="B130" s="18" t="str">
        <f t="shared" si="6"/>
        <v/>
      </c>
      <c r="C130" s="62" t="s">
        <v>17</v>
      </c>
      <c r="D130" s="1" t="s">
        <v>17</v>
      </c>
      <c r="E130" s="65" t="s">
        <v>17</v>
      </c>
      <c r="F130" s="65" t="s">
        <v>17</v>
      </c>
      <c r="G130" s="18" t="str">
        <f t="shared" si="7"/>
        <v/>
      </c>
      <c r="H130" s="66" t="s">
        <v>91</v>
      </c>
      <c r="I130" s="15" t="str">
        <f t="shared" si="9"/>
        <v xml:space="preserve"> </v>
      </c>
      <c r="J130" s="18" t="str">
        <f t="shared" si="8"/>
        <v xml:space="preserve"> </v>
      </c>
      <c r="L130" s="8">
        <v>34</v>
      </c>
      <c r="M130" s="67">
        <v>0</v>
      </c>
      <c r="N130" s="67">
        <v>0</v>
      </c>
      <c r="O130" s="20"/>
      <c r="P130" s="22">
        <v>3</v>
      </c>
      <c r="Q130" s="26">
        <v>0.85416666666666663</v>
      </c>
      <c r="R130" s="25">
        <v>1</v>
      </c>
      <c r="S130" s="25" t="s">
        <v>195</v>
      </c>
      <c r="T130" s="25">
        <v>1</v>
      </c>
      <c r="U130" s="25" t="s">
        <v>195</v>
      </c>
      <c r="V130" s="130">
        <f t="shared" si="4"/>
        <v>2</v>
      </c>
      <c r="W130" s="28">
        <v>4</v>
      </c>
      <c r="X130" s="27">
        <v>0.85416666666666663</v>
      </c>
      <c r="Y130" s="25">
        <v>1</v>
      </c>
      <c r="Z130" s="25" t="s">
        <v>195</v>
      </c>
      <c r="AA130" s="25">
        <v>1</v>
      </c>
      <c r="AB130" s="25" t="s">
        <v>195</v>
      </c>
      <c r="AC130" s="130">
        <f t="shared" si="2"/>
        <v>2</v>
      </c>
      <c r="AH130" s="49"/>
    </row>
    <row r="131" spans="1:34" ht="15.75" customHeight="1">
      <c r="A131" s="88" t="s">
        <v>17</v>
      </c>
      <c r="B131" s="18" t="str">
        <f t="shared" si="6"/>
        <v/>
      </c>
      <c r="C131" s="62" t="s">
        <v>17</v>
      </c>
      <c r="D131" s="1" t="s">
        <v>17</v>
      </c>
      <c r="E131" s="65" t="s">
        <v>17</v>
      </c>
      <c r="F131" s="65" t="s">
        <v>17</v>
      </c>
      <c r="G131" s="18" t="str">
        <f t="shared" si="7"/>
        <v/>
      </c>
      <c r="H131" s="66" t="s">
        <v>91</v>
      </c>
      <c r="I131" s="15" t="str">
        <f t="shared" si="9"/>
        <v xml:space="preserve"> </v>
      </c>
      <c r="J131" s="18" t="str">
        <f t="shared" si="8"/>
        <v xml:space="preserve"> </v>
      </c>
      <c r="L131" s="8">
        <v>35</v>
      </c>
      <c r="M131" s="67">
        <v>0</v>
      </c>
      <c r="N131" s="67">
        <v>0</v>
      </c>
      <c r="O131" s="20"/>
      <c r="P131" s="22">
        <v>3</v>
      </c>
      <c r="Q131" s="26">
        <v>0.875</v>
      </c>
      <c r="R131" s="25">
        <v>1</v>
      </c>
      <c r="S131" s="25" t="s">
        <v>195</v>
      </c>
      <c r="T131" s="25">
        <v>1</v>
      </c>
      <c r="U131" s="25" t="s">
        <v>195</v>
      </c>
      <c r="V131" s="130">
        <f t="shared" si="4"/>
        <v>2</v>
      </c>
      <c r="W131" s="28">
        <v>4</v>
      </c>
      <c r="X131" s="27">
        <v>0.875</v>
      </c>
      <c r="Y131" s="25">
        <v>1</v>
      </c>
      <c r="Z131" s="25" t="s">
        <v>195</v>
      </c>
      <c r="AA131" s="25">
        <v>1</v>
      </c>
      <c r="AB131" s="25" t="s">
        <v>195</v>
      </c>
      <c r="AC131" s="130">
        <f t="shared" si="2"/>
        <v>2</v>
      </c>
      <c r="AH131" s="49"/>
    </row>
    <row r="132" spans="1:34" ht="15.75" customHeight="1">
      <c r="A132" s="88" t="s">
        <v>17</v>
      </c>
      <c r="B132" s="18" t="str">
        <f t="shared" si="6"/>
        <v/>
      </c>
      <c r="C132" s="62" t="s">
        <v>17</v>
      </c>
      <c r="D132" s="1" t="s">
        <v>17</v>
      </c>
      <c r="E132" s="65" t="s">
        <v>17</v>
      </c>
      <c r="F132" s="65" t="s">
        <v>17</v>
      </c>
      <c r="G132" s="18" t="str">
        <f t="shared" si="7"/>
        <v/>
      </c>
      <c r="H132" s="66" t="s">
        <v>91</v>
      </c>
      <c r="I132" s="15" t="str">
        <f t="shared" si="9"/>
        <v xml:space="preserve"> </v>
      </c>
      <c r="J132" s="18" t="str">
        <f t="shared" si="8"/>
        <v xml:space="preserve"> </v>
      </c>
      <c r="L132" s="8">
        <v>36</v>
      </c>
      <c r="M132" s="67">
        <v>0</v>
      </c>
      <c r="N132" s="67">
        <v>0</v>
      </c>
      <c r="O132" s="20"/>
      <c r="P132" s="22">
        <v>3</v>
      </c>
      <c r="Q132" s="26">
        <v>0.89583333333333304</v>
      </c>
      <c r="R132" s="25">
        <v>1</v>
      </c>
      <c r="S132" s="25" t="s">
        <v>195</v>
      </c>
      <c r="T132" s="25">
        <v>1</v>
      </c>
      <c r="U132" s="25" t="s">
        <v>195</v>
      </c>
      <c r="V132" s="130">
        <f t="shared" si="4"/>
        <v>2</v>
      </c>
      <c r="W132" s="28">
        <v>4</v>
      </c>
      <c r="X132" s="27">
        <v>0.89583333333333304</v>
      </c>
      <c r="Y132" s="25">
        <v>1</v>
      </c>
      <c r="Z132" s="25" t="s">
        <v>195</v>
      </c>
      <c r="AA132" s="25">
        <v>1</v>
      </c>
      <c r="AB132" s="25" t="s">
        <v>195</v>
      </c>
      <c r="AC132" s="130">
        <f t="shared" si="2"/>
        <v>2</v>
      </c>
      <c r="AH132" s="49"/>
    </row>
    <row r="133" spans="1:34" ht="15.75" customHeight="1">
      <c r="A133" s="88" t="s">
        <v>17</v>
      </c>
      <c r="B133" s="18" t="str">
        <f t="shared" si="6"/>
        <v/>
      </c>
      <c r="C133" s="62" t="s">
        <v>17</v>
      </c>
      <c r="D133" s="1" t="s">
        <v>17</v>
      </c>
      <c r="E133" s="65" t="s">
        <v>17</v>
      </c>
      <c r="F133" s="65" t="s">
        <v>17</v>
      </c>
      <c r="G133" s="18" t="str">
        <f t="shared" si="7"/>
        <v/>
      </c>
      <c r="H133" s="66" t="s">
        <v>91</v>
      </c>
      <c r="I133" s="15" t="str">
        <f t="shared" si="9"/>
        <v xml:space="preserve"> </v>
      </c>
      <c r="J133" s="18" t="str">
        <f t="shared" si="8"/>
        <v xml:space="preserve"> </v>
      </c>
      <c r="L133" s="8">
        <v>37</v>
      </c>
      <c r="M133" s="67">
        <v>0</v>
      </c>
      <c r="N133" s="67">
        <v>0</v>
      </c>
      <c r="O133" s="20"/>
      <c r="P133" s="22">
        <v>3</v>
      </c>
      <c r="Q133" s="26">
        <v>0.91666666666666663</v>
      </c>
      <c r="R133" s="25">
        <v>1</v>
      </c>
      <c r="S133" s="25" t="s">
        <v>195</v>
      </c>
      <c r="T133" s="25">
        <v>1</v>
      </c>
      <c r="U133" s="25" t="s">
        <v>195</v>
      </c>
      <c r="V133" s="130">
        <f t="shared" si="4"/>
        <v>2</v>
      </c>
      <c r="W133" s="28">
        <v>4</v>
      </c>
      <c r="X133" s="27">
        <v>0.91666666666666663</v>
      </c>
      <c r="Y133" s="25">
        <v>1</v>
      </c>
      <c r="Z133" s="25" t="s">
        <v>195</v>
      </c>
      <c r="AA133" s="25">
        <v>1</v>
      </c>
      <c r="AB133" s="25" t="s">
        <v>195</v>
      </c>
      <c r="AC133" s="130">
        <f t="shared" si="2"/>
        <v>2</v>
      </c>
      <c r="AH133" s="49"/>
    </row>
    <row r="134" spans="1:34" ht="15.75" customHeight="1">
      <c r="A134" s="88" t="s">
        <v>17</v>
      </c>
      <c r="B134" s="18" t="str">
        <f t="shared" si="6"/>
        <v/>
      </c>
      <c r="C134" s="62" t="s">
        <v>17</v>
      </c>
      <c r="D134" s="1" t="s">
        <v>17</v>
      </c>
      <c r="E134" s="65" t="s">
        <v>17</v>
      </c>
      <c r="F134" s="65" t="s">
        <v>17</v>
      </c>
      <c r="G134" s="18" t="str">
        <f t="shared" si="7"/>
        <v/>
      </c>
      <c r="H134" s="66" t="s">
        <v>91</v>
      </c>
      <c r="I134" s="15" t="str">
        <f t="shared" si="9"/>
        <v xml:space="preserve"> </v>
      </c>
      <c r="J134" s="18" t="str">
        <f t="shared" si="8"/>
        <v xml:space="preserve"> </v>
      </c>
      <c r="L134" s="8">
        <v>38</v>
      </c>
      <c r="M134" s="67">
        <v>0</v>
      </c>
      <c r="N134" s="67">
        <v>0</v>
      </c>
      <c r="O134" s="20"/>
      <c r="P134" s="22">
        <v>3</v>
      </c>
      <c r="Q134" s="26">
        <v>0.9375</v>
      </c>
      <c r="R134" s="25">
        <v>1</v>
      </c>
      <c r="S134" s="25" t="s">
        <v>195</v>
      </c>
      <c r="T134" s="25">
        <v>1</v>
      </c>
      <c r="U134" s="25" t="s">
        <v>195</v>
      </c>
      <c r="V134" s="130">
        <f t="shared" si="4"/>
        <v>1</v>
      </c>
      <c r="W134" s="28">
        <v>4</v>
      </c>
      <c r="X134" s="27">
        <v>0.9375</v>
      </c>
      <c r="Y134" s="25">
        <v>1</v>
      </c>
      <c r="Z134" s="25" t="s">
        <v>195</v>
      </c>
      <c r="AA134" s="25">
        <v>1</v>
      </c>
      <c r="AB134" s="25" t="s">
        <v>195</v>
      </c>
      <c r="AC134" s="130">
        <f t="shared" si="2"/>
        <v>1</v>
      </c>
      <c r="AH134" s="49"/>
    </row>
    <row r="135" spans="1:34" ht="15.75" customHeight="1">
      <c r="A135" s="88" t="s">
        <v>17</v>
      </c>
      <c r="B135" s="18" t="str">
        <f t="shared" si="6"/>
        <v/>
      </c>
      <c r="C135" s="62" t="s">
        <v>17</v>
      </c>
      <c r="D135" s="1" t="s">
        <v>17</v>
      </c>
      <c r="E135" s="65" t="s">
        <v>17</v>
      </c>
      <c r="F135" s="65" t="s">
        <v>17</v>
      </c>
      <c r="G135" s="18" t="str">
        <f t="shared" si="7"/>
        <v/>
      </c>
      <c r="H135" s="66" t="s">
        <v>91</v>
      </c>
      <c r="I135" s="15" t="str">
        <f t="shared" si="9"/>
        <v xml:space="preserve"> </v>
      </c>
      <c r="J135" s="18" t="str">
        <f t="shared" si="8"/>
        <v xml:space="preserve"> </v>
      </c>
      <c r="L135" s="8">
        <v>39</v>
      </c>
      <c r="M135" s="67">
        <v>0</v>
      </c>
      <c r="N135" s="67">
        <v>0</v>
      </c>
      <c r="O135" s="20"/>
      <c r="P135" s="22">
        <v>3</v>
      </c>
      <c r="Q135" s="26">
        <v>0.95833333333333337</v>
      </c>
      <c r="R135" s="25">
        <v>0</v>
      </c>
      <c r="S135" s="25" t="s">
        <v>194</v>
      </c>
      <c r="T135" s="25">
        <v>0</v>
      </c>
      <c r="U135" s="25" t="s">
        <v>194</v>
      </c>
      <c r="V135" s="130">
        <f t="shared" si="4"/>
        <v>0</v>
      </c>
      <c r="W135" s="28">
        <v>4</v>
      </c>
      <c r="X135" s="27">
        <v>0.95833333333333337</v>
      </c>
      <c r="Y135" s="25">
        <v>0</v>
      </c>
      <c r="Z135" s="25" t="s">
        <v>194</v>
      </c>
      <c r="AA135" s="25">
        <v>0</v>
      </c>
      <c r="AB135" s="25" t="s">
        <v>194</v>
      </c>
      <c r="AC135" s="130">
        <f t="shared" si="2"/>
        <v>0</v>
      </c>
      <c r="AH135" s="49"/>
    </row>
    <row r="136" spans="1:34" ht="15.75" customHeight="1">
      <c r="A136" s="88" t="s">
        <v>17</v>
      </c>
      <c r="B136" s="18" t="str">
        <f t="shared" si="6"/>
        <v/>
      </c>
      <c r="C136" s="62" t="s">
        <v>17</v>
      </c>
      <c r="D136" s="1" t="s">
        <v>17</v>
      </c>
      <c r="E136" s="65" t="s">
        <v>17</v>
      </c>
      <c r="F136" s="65" t="s">
        <v>17</v>
      </c>
      <c r="G136" s="18" t="str">
        <f t="shared" si="7"/>
        <v/>
      </c>
      <c r="H136" s="66" t="s">
        <v>91</v>
      </c>
      <c r="I136" s="15" t="str">
        <f t="shared" si="9"/>
        <v xml:space="preserve"> </v>
      </c>
      <c r="J136" s="18" t="str">
        <f t="shared" si="8"/>
        <v xml:space="preserve"> </v>
      </c>
      <c r="L136" s="8">
        <v>40</v>
      </c>
      <c r="M136" s="67">
        <v>0</v>
      </c>
      <c r="N136" s="67">
        <v>0</v>
      </c>
      <c r="O136" s="20"/>
      <c r="P136" s="22">
        <v>3</v>
      </c>
      <c r="Q136" s="26">
        <v>0.97916666666666663</v>
      </c>
      <c r="R136" s="25">
        <v>0</v>
      </c>
      <c r="S136" s="25" t="s">
        <v>194</v>
      </c>
      <c r="T136" s="25">
        <v>0</v>
      </c>
      <c r="U136" s="25" t="s">
        <v>194</v>
      </c>
      <c r="V136" s="130">
        <f t="shared" si="4"/>
        <v>0</v>
      </c>
      <c r="W136" s="28">
        <v>4</v>
      </c>
      <c r="X136" s="27">
        <v>0.97916666666666663</v>
      </c>
      <c r="Y136" s="25">
        <v>0</v>
      </c>
      <c r="Z136" s="25" t="s">
        <v>194</v>
      </c>
      <c r="AA136" s="25">
        <v>0</v>
      </c>
      <c r="AB136" s="25" t="s">
        <v>194</v>
      </c>
      <c r="AC136" s="130">
        <f t="shared" si="2"/>
        <v>0</v>
      </c>
      <c r="AH136" s="49"/>
    </row>
    <row r="137" spans="1:34" ht="15.75" customHeight="1">
      <c r="A137" s="88" t="s">
        <v>17</v>
      </c>
      <c r="B137" s="18" t="str">
        <f t="shared" si="6"/>
        <v/>
      </c>
      <c r="C137" s="62" t="s">
        <v>17</v>
      </c>
      <c r="D137" s="1" t="s">
        <v>17</v>
      </c>
      <c r="E137" s="65" t="s">
        <v>17</v>
      </c>
      <c r="F137" s="65" t="s">
        <v>17</v>
      </c>
      <c r="G137" s="18" t="str">
        <f t="shared" si="7"/>
        <v/>
      </c>
      <c r="H137" s="66" t="s">
        <v>91</v>
      </c>
      <c r="I137" s="15" t="str">
        <f t="shared" si="9"/>
        <v xml:space="preserve"> </v>
      </c>
      <c r="J137" s="18" t="str">
        <f t="shared" si="8"/>
        <v xml:space="preserve"> </v>
      </c>
      <c r="L137" s="8">
        <v>41</v>
      </c>
      <c r="M137" s="67">
        <v>0</v>
      </c>
      <c r="N137" s="67">
        <v>0</v>
      </c>
      <c r="O137" s="20"/>
      <c r="P137" s="22">
        <v>3</v>
      </c>
      <c r="Q137" s="26">
        <v>0</v>
      </c>
      <c r="R137" s="25">
        <v>0</v>
      </c>
      <c r="S137" s="25" t="s">
        <v>194</v>
      </c>
      <c r="T137" s="25">
        <v>0</v>
      </c>
      <c r="U137" s="25" t="s">
        <v>194</v>
      </c>
      <c r="V137" s="130">
        <f t="shared" si="4"/>
        <v>0</v>
      </c>
      <c r="W137" s="28">
        <v>4</v>
      </c>
      <c r="X137" s="27">
        <v>0</v>
      </c>
      <c r="Y137" s="25">
        <v>0</v>
      </c>
      <c r="Z137" s="25" t="s">
        <v>194</v>
      </c>
      <c r="AA137" s="25">
        <v>0</v>
      </c>
      <c r="AB137" s="25" t="s">
        <v>194</v>
      </c>
      <c r="AC137" s="130">
        <f t="shared" si="2"/>
        <v>0</v>
      </c>
      <c r="AH137" s="49"/>
    </row>
    <row r="138" spans="1:34" ht="15.75" customHeight="1">
      <c r="A138" s="88" t="s">
        <v>17</v>
      </c>
      <c r="B138" s="18" t="str">
        <f t="shared" si="6"/>
        <v/>
      </c>
      <c r="C138" s="62" t="s">
        <v>17</v>
      </c>
      <c r="D138" s="1" t="s">
        <v>17</v>
      </c>
      <c r="E138" s="65" t="s">
        <v>17</v>
      </c>
      <c r="F138" s="65" t="s">
        <v>17</v>
      </c>
      <c r="G138" s="18" t="str">
        <f t="shared" si="7"/>
        <v/>
      </c>
      <c r="H138" s="66" t="s">
        <v>91</v>
      </c>
      <c r="I138" s="15" t="str">
        <f t="shared" si="9"/>
        <v xml:space="preserve"> </v>
      </c>
      <c r="J138" s="18" t="str">
        <f t="shared" si="8"/>
        <v xml:space="preserve"> </v>
      </c>
      <c r="L138" s="8">
        <v>42</v>
      </c>
      <c r="M138" s="67">
        <v>0</v>
      </c>
      <c r="N138" s="67">
        <v>0</v>
      </c>
      <c r="O138" s="20"/>
      <c r="P138" s="22">
        <v>3</v>
      </c>
      <c r="Q138" s="26">
        <v>2.0833333333333332E-2</v>
      </c>
      <c r="R138" s="25">
        <v>0</v>
      </c>
      <c r="S138" s="25" t="s">
        <v>194</v>
      </c>
      <c r="T138" s="25">
        <v>0</v>
      </c>
      <c r="U138" s="25" t="s">
        <v>194</v>
      </c>
      <c r="V138" s="130">
        <f t="shared" si="4"/>
        <v>0</v>
      </c>
      <c r="W138" s="28">
        <v>4</v>
      </c>
      <c r="X138" s="27">
        <v>2.0833333333333332E-2</v>
      </c>
      <c r="Y138" s="25">
        <v>0</v>
      </c>
      <c r="Z138" s="25" t="s">
        <v>194</v>
      </c>
      <c r="AA138" s="25">
        <v>0</v>
      </c>
      <c r="AB138" s="25" t="s">
        <v>194</v>
      </c>
      <c r="AC138" s="130">
        <f t="shared" si="2"/>
        <v>0</v>
      </c>
      <c r="AH138" s="49"/>
    </row>
    <row r="139" spans="1:34" ht="15.75" customHeight="1">
      <c r="A139" s="88" t="s">
        <v>17</v>
      </c>
      <c r="B139" s="18" t="str">
        <f t="shared" si="6"/>
        <v/>
      </c>
      <c r="C139" s="62" t="s">
        <v>17</v>
      </c>
      <c r="D139" s="1" t="s">
        <v>17</v>
      </c>
      <c r="E139" s="65" t="s">
        <v>17</v>
      </c>
      <c r="F139" s="65" t="s">
        <v>17</v>
      </c>
      <c r="G139" s="18" t="str">
        <f t="shared" si="7"/>
        <v/>
      </c>
      <c r="H139" s="66" t="s">
        <v>91</v>
      </c>
      <c r="I139" s="15" t="str">
        <f t="shared" si="9"/>
        <v xml:space="preserve"> </v>
      </c>
      <c r="J139" s="18" t="str">
        <f t="shared" si="8"/>
        <v xml:space="preserve"> </v>
      </c>
      <c r="L139" s="8">
        <v>43</v>
      </c>
      <c r="M139" s="67">
        <v>0</v>
      </c>
      <c r="N139" s="67">
        <v>0</v>
      </c>
      <c r="O139" s="20"/>
      <c r="P139" s="22">
        <v>3</v>
      </c>
      <c r="Q139" s="26">
        <v>4.1666666666666699E-2</v>
      </c>
      <c r="R139" s="25">
        <v>0</v>
      </c>
      <c r="S139" s="25" t="s">
        <v>194</v>
      </c>
      <c r="T139" s="25">
        <v>0</v>
      </c>
      <c r="U139" s="25" t="s">
        <v>194</v>
      </c>
      <c r="V139" s="130">
        <f t="shared" si="4"/>
        <v>0</v>
      </c>
      <c r="W139" s="28">
        <v>4</v>
      </c>
      <c r="X139" s="27">
        <v>4.1666666666666699E-2</v>
      </c>
      <c r="Y139" s="25">
        <v>0</v>
      </c>
      <c r="Z139" s="25" t="s">
        <v>194</v>
      </c>
      <c r="AA139" s="25">
        <v>0</v>
      </c>
      <c r="AB139" s="25" t="s">
        <v>194</v>
      </c>
      <c r="AC139" s="130">
        <f t="shared" si="2"/>
        <v>0</v>
      </c>
      <c r="AH139" s="49"/>
    </row>
    <row r="140" spans="1:34" ht="15.75" customHeight="1">
      <c r="A140" s="88" t="s">
        <v>17</v>
      </c>
      <c r="B140" s="18" t="str">
        <f t="shared" si="6"/>
        <v/>
      </c>
      <c r="C140" s="62" t="s">
        <v>17</v>
      </c>
      <c r="D140" s="1" t="s">
        <v>17</v>
      </c>
      <c r="E140" s="65" t="s">
        <v>17</v>
      </c>
      <c r="F140" s="65" t="s">
        <v>17</v>
      </c>
      <c r="G140" s="18" t="str">
        <f t="shared" si="7"/>
        <v/>
      </c>
      <c r="H140" s="66" t="s">
        <v>91</v>
      </c>
      <c r="I140" s="15" t="str">
        <f t="shared" si="9"/>
        <v xml:space="preserve"> </v>
      </c>
      <c r="J140" s="18" t="str">
        <f t="shared" si="8"/>
        <v xml:space="preserve"> </v>
      </c>
      <c r="L140" s="8">
        <v>44</v>
      </c>
      <c r="M140" s="67">
        <v>0</v>
      </c>
      <c r="N140" s="67">
        <v>0</v>
      </c>
      <c r="O140" s="20"/>
      <c r="P140" s="22">
        <v>3</v>
      </c>
      <c r="Q140" s="26">
        <v>6.25E-2</v>
      </c>
      <c r="R140" s="25">
        <v>0</v>
      </c>
      <c r="S140" s="25" t="s">
        <v>194</v>
      </c>
      <c r="T140" s="25">
        <v>0</v>
      </c>
      <c r="U140" s="25" t="s">
        <v>194</v>
      </c>
      <c r="V140" s="130">
        <f t="shared" si="4"/>
        <v>0</v>
      </c>
      <c r="W140" s="28">
        <v>4</v>
      </c>
      <c r="X140" s="27">
        <v>6.25E-2</v>
      </c>
      <c r="Y140" s="25">
        <v>0</v>
      </c>
      <c r="Z140" s="25" t="s">
        <v>194</v>
      </c>
      <c r="AA140" s="25">
        <v>0</v>
      </c>
      <c r="AB140" s="25" t="s">
        <v>194</v>
      </c>
      <c r="AC140" s="130">
        <f t="shared" si="2"/>
        <v>0</v>
      </c>
      <c r="AH140" s="9"/>
    </row>
    <row r="141" spans="1:34" ht="15.75" customHeight="1">
      <c r="A141" s="88" t="s">
        <v>17</v>
      </c>
      <c r="B141" s="18" t="str">
        <f t="shared" si="6"/>
        <v/>
      </c>
      <c r="C141" s="62" t="s">
        <v>17</v>
      </c>
      <c r="D141" s="1" t="s">
        <v>17</v>
      </c>
      <c r="E141" s="65" t="s">
        <v>17</v>
      </c>
      <c r="F141" s="65" t="s">
        <v>17</v>
      </c>
      <c r="G141" s="18" t="str">
        <f t="shared" si="7"/>
        <v/>
      </c>
      <c r="H141" s="66" t="s">
        <v>91</v>
      </c>
      <c r="I141" s="15" t="str">
        <f t="shared" si="9"/>
        <v xml:space="preserve"> </v>
      </c>
      <c r="J141" s="18" t="str">
        <f t="shared" si="8"/>
        <v xml:space="preserve"> </v>
      </c>
      <c r="L141" s="8">
        <v>45</v>
      </c>
      <c r="M141" s="67">
        <v>0</v>
      </c>
      <c r="N141" s="67">
        <v>0</v>
      </c>
      <c r="O141" s="20"/>
      <c r="P141" s="25">
        <v>3</v>
      </c>
      <c r="Q141" s="27">
        <v>8.3333333333333301E-2</v>
      </c>
      <c r="R141" s="25">
        <v>0</v>
      </c>
      <c r="S141" s="25" t="s">
        <v>194</v>
      </c>
      <c r="T141" s="25">
        <v>0</v>
      </c>
      <c r="U141" s="25" t="s">
        <v>194</v>
      </c>
      <c r="V141" s="130">
        <f t="shared" si="4"/>
        <v>0</v>
      </c>
      <c r="W141" s="28">
        <v>4</v>
      </c>
      <c r="X141" s="27">
        <v>8.3333333333333301E-2</v>
      </c>
      <c r="Y141" s="25">
        <v>0</v>
      </c>
      <c r="Z141" s="25" t="s">
        <v>194</v>
      </c>
      <c r="AA141" s="25">
        <v>0</v>
      </c>
      <c r="AB141" s="25" t="s">
        <v>194</v>
      </c>
      <c r="AC141" s="130">
        <f t="shared" si="2"/>
        <v>0</v>
      </c>
      <c r="AH141" s="9"/>
    </row>
    <row r="142" spans="1:34" ht="15.75" customHeight="1">
      <c r="A142" s="88" t="s">
        <v>17</v>
      </c>
      <c r="B142" s="18" t="str">
        <f t="shared" si="6"/>
        <v/>
      </c>
      <c r="C142" s="62" t="s">
        <v>17</v>
      </c>
      <c r="D142" s="1" t="s">
        <v>17</v>
      </c>
      <c r="E142" s="65" t="s">
        <v>17</v>
      </c>
      <c r="F142" s="65" t="s">
        <v>17</v>
      </c>
      <c r="G142" s="18" t="str">
        <f t="shared" si="7"/>
        <v/>
      </c>
      <c r="H142" s="66" t="s">
        <v>91</v>
      </c>
      <c r="I142" s="15" t="str">
        <f t="shared" si="9"/>
        <v xml:space="preserve"> </v>
      </c>
      <c r="J142" s="18" t="str">
        <f t="shared" si="8"/>
        <v xml:space="preserve"> </v>
      </c>
      <c r="L142" s="8">
        <v>46</v>
      </c>
      <c r="M142" s="67">
        <v>0</v>
      </c>
      <c r="N142" s="67">
        <v>0</v>
      </c>
      <c r="O142" s="20"/>
      <c r="P142" s="25">
        <v>3</v>
      </c>
      <c r="Q142" s="27">
        <v>0.104166666666667</v>
      </c>
      <c r="R142" s="25">
        <v>0</v>
      </c>
      <c r="S142" s="25" t="s">
        <v>194</v>
      </c>
      <c r="T142" s="25">
        <v>0</v>
      </c>
      <c r="U142" s="25" t="s">
        <v>194</v>
      </c>
      <c r="V142" s="130"/>
      <c r="W142" s="28">
        <v>4</v>
      </c>
      <c r="X142" s="27">
        <v>0.104166666666667</v>
      </c>
      <c r="Y142" s="25">
        <v>0</v>
      </c>
      <c r="Z142" s="25" t="s">
        <v>194</v>
      </c>
      <c r="AA142" s="25">
        <v>0</v>
      </c>
      <c r="AB142" s="25" t="s">
        <v>194</v>
      </c>
      <c r="AC142" s="131"/>
      <c r="AH142" s="9"/>
    </row>
    <row r="143" spans="1:34" ht="15.75" customHeight="1">
      <c r="A143" s="88" t="s">
        <v>17</v>
      </c>
      <c r="B143" s="18" t="str">
        <f t="shared" si="6"/>
        <v/>
      </c>
      <c r="C143" s="62" t="s">
        <v>17</v>
      </c>
      <c r="D143" s="1" t="s">
        <v>17</v>
      </c>
      <c r="E143" s="65" t="s">
        <v>17</v>
      </c>
      <c r="F143" s="65" t="s">
        <v>17</v>
      </c>
      <c r="G143" s="18" t="str">
        <f t="shared" si="7"/>
        <v/>
      </c>
      <c r="H143" s="66" t="s">
        <v>91</v>
      </c>
      <c r="I143" s="15" t="str">
        <f t="shared" si="9"/>
        <v xml:space="preserve"> </v>
      </c>
      <c r="J143" s="18" t="str">
        <f t="shared" si="8"/>
        <v xml:space="preserve"> </v>
      </c>
      <c r="L143" s="8">
        <v>47</v>
      </c>
      <c r="M143" s="67">
        <v>0</v>
      </c>
      <c r="N143" s="67">
        <v>0</v>
      </c>
      <c r="O143" s="20"/>
      <c r="P143" s="200" t="s">
        <v>68</v>
      </c>
      <c r="Q143" s="201"/>
      <c r="R143" s="75">
        <f>SUM(R95:R142)</f>
        <v>58</v>
      </c>
      <c r="S143" s="75"/>
      <c r="T143" s="75">
        <f>SUM(T95:T142)</f>
        <v>58</v>
      </c>
      <c r="U143" s="75"/>
      <c r="V143" s="130"/>
      <c r="W143" s="200" t="s">
        <v>68</v>
      </c>
      <c r="X143" s="201"/>
      <c r="Y143" s="75">
        <f>SUM(Y95:Y142)</f>
        <v>48</v>
      </c>
      <c r="Z143" s="75"/>
      <c r="AA143" s="75">
        <f>SUM(AA95:AA142)</f>
        <v>48</v>
      </c>
      <c r="AB143" s="75"/>
      <c r="AC143" s="131"/>
      <c r="AH143" s="9"/>
    </row>
    <row r="144" spans="1:34" ht="15.75" customHeight="1">
      <c r="A144" s="88" t="s">
        <v>17</v>
      </c>
      <c r="B144" s="18" t="str">
        <f t="shared" si="6"/>
        <v/>
      </c>
      <c r="C144" s="62" t="s">
        <v>17</v>
      </c>
      <c r="D144" s="1" t="s">
        <v>17</v>
      </c>
      <c r="E144" s="65" t="s">
        <v>17</v>
      </c>
      <c r="F144" s="65" t="s">
        <v>17</v>
      </c>
      <c r="G144" s="18" t="str">
        <f t="shared" si="7"/>
        <v/>
      </c>
      <c r="H144" s="66" t="s">
        <v>91</v>
      </c>
      <c r="I144" s="15" t="str">
        <f t="shared" si="9"/>
        <v xml:space="preserve"> </v>
      </c>
      <c r="J144" s="18" t="str">
        <f t="shared" si="8"/>
        <v xml:space="preserve"> </v>
      </c>
      <c r="L144" s="8">
        <v>48</v>
      </c>
      <c r="M144" s="67">
        <v>0</v>
      </c>
      <c r="N144" s="67">
        <v>0</v>
      </c>
      <c r="O144" s="20"/>
      <c r="P144" s="45"/>
      <c r="Q144" s="47"/>
      <c r="R144" s="47"/>
      <c r="S144" s="47"/>
      <c r="T144" s="33"/>
      <c r="U144" s="47"/>
      <c r="V144" s="132"/>
      <c r="W144" s="47"/>
      <c r="X144" s="45"/>
      <c r="Y144" s="45"/>
      <c r="Z144" s="45"/>
      <c r="AA144" s="45"/>
      <c r="AB144" s="45"/>
      <c r="AH144" s="9"/>
    </row>
    <row r="145" spans="1:34" ht="15.75" customHeight="1">
      <c r="A145" s="88" t="s">
        <v>17</v>
      </c>
      <c r="B145" s="18" t="str">
        <f t="shared" si="6"/>
        <v/>
      </c>
      <c r="C145" s="62" t="s">
        <v>17</v>
      </c>
      <c r="D145" s="1" t="s">
        <v>17</v>
      </c>
      <c r="E145" s="65" t="s">
        <v>17</v>
      </c>
      <c r="F145" s="65" t="s">
        <v>17</v>
      </c>
      <c r="G145" s="18" t="str">
        <f t="shared" si="7"/>
        <v/>
      </c>
      <c r="H145" s="66" t="s">
        <v>91</v>
      </c>
      <c r="I145" s="15" t="str">
        <f t="shared" si="9"/>
        <v xml:space="preserve"> </v>
      </c>
      <c r="J145" s="18" t="str">
        <f t="shared" si="8"/>
        <v xml:space="preserve"> </v>
      </c>
      <c r="L145" s="8">
        <v>49</v>
      </c>
      <c r="M145" s="67">
        <v>0</v>
      </c>
      <c r="N145" s="67">
        <v>0</v>
      </c>
      <c r="O145" s="20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H145" s="9"/>
    </row>
    <row r="146" spans="1:34" ht="15.75" customHeight="1">
      <c r="A146" s="88" t="s">
        <v>17</v>
      </c>
      <c r="B146" s="18" t="str">
        <f t="shared" si="6"/>
        <v/>
      </c>
      <c r="C146" s="62" t="s">
        <v>17</v>
      </c>
      <c r="D146" s="1" t="s">
        <v>17</v>
      </c>
      <c r="E146" s="65" t="s">
        <v>17</v>
      </c>
      <c r="F146" s="65" t="s">
        <v>17</v>
      </c>
      <c r="G146" s="18" t="str">
        <f t="shared" si="7"/>
        <v/>
      </c>
      <c r="H146" s="66" t="s">
        <v>91</v>
      </c>
      <c r="I146" s="15" t="str">
        <f t="shared" si="9"/>
        <v xml:space="preserve"> </v>
      </c>
      <c r="J146" s="18" t="str">
        <f t="shared" si="8"/>
        <v xml:space="preserve"> </v>
      </c>
      <c r="L146" s="8">
        <v>50</v>
      </c>
      <c r="M146" s="67">
        <v>0</v>
      </c>
      <c r="N146" s="67">
        <v>0</v>
      </c>
      <c r="O146" s="20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H146" s="9"/>
    </row>
    <row r="147" spans="1:34" ht="15.75" customHeight="1">
      <c r="A147" s="88" t="s">
        <v>17</v>
      </c>
      <c r="B147" s="18" t="str">
        <f t="shared" si="6"/>
        <v/>
      </c>
      <c r="C147" s="62" t="s">
        <v>17</v>
      </c>
      <c r="D147" s="1" t="s">
        <v>17</v>
      </c>
      <c r="E147" s="65" t="s">
        <v>17</v>
      </c>
      <c r="F147" s="65" t="s">
        <v>17</v>
      </c>
      <c r="G147" s="18" t="str">
        <f t="shared" si="7"/>
        <v/>
      </c>
      <c r="H147" s="66" t="s">
        <v>91</v>
      </c>
      <c r="I147" s="15" t="str">
        <f t="shared" si="9"/>
        <v xml:space="preserve"> </v>
      </c>
      <c r="J147" s="18" t="str">
        <f t="shared" si="8"/>
        <v xml:space="preserve"> </v>
      </c>
      <c r="L147" s="8">
        <v>51</v>
      </c>
      <c r="M147" s="67">
        <v>0</v>
      </c>
      <c r="N147" s="67">
        <v>0</v>
      </c>
      <c r="O147" s="20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H147" s="9"/>
    </row>
    <row r="148" spans="1:34" ht="15.75" customHeight="1">
      <c r="A148" s="88" t="s">
        <v>17</v>
      </c>
      <c r="B148" s="18" t="str">
        <f t="shared" si="6"/>
        <v/>
      </c>
      <c r="C148" s="62" t="s">
        <v>17</v>
      </c>
      <c r="D148" s="1" t="s">
        <v>17</v>
      </c>
      <c r="E148" s="65" t="s">
        <v>17</v>
      </c>
      <c r="F148" s="65" t="s">
        <v>17</v>
      </c>
      <c r="G148" s="18" t="str">
        <f t="shared" si="7"/>
        <v/>
      </c>
      <c r="H148" s="66" t="s">
        <v>91</v>
      </c>
      <c r="I148" s="15" t="str">
        <f t="shared" si="9"/>
        <v xml:space="preserve"> </v>
      </c>
      <c r="J148" s="18" t="str">
        <f t="shared" si="8"/>
        <v xml:space="preserve"> </v>
      </c>
      <c r="L148" s="8">
        <v>52</v>
      </c>
      <c r="M148" s="67">
        <v>0</v>
      </c>
      <c r="N148" s="67">
        <v>0</v>
      </c>
      <c r="O148" s="20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H148" s="9"/>
    </row>
    <row r="149" spans="1:34" ht="15.75" customHeight="1">
      <c r="A149" s="88" t="s">
        <v>17</v>
      </c>
      <c r="B149" s="18" t="str">
        <f t="shared" si="6"/>
        <v/>
      </c>
      <c r="C149" s="62" t="s">
        <v>17</v>
      </c>
      <c r="D149" s="1" t="s">
        <v>17</v>
      </c>
      <c r="E149" s="65" t="s">
        <v>17</v>
      </c>
      <c r="F149" s="65" t="s">
        <v>17</v>
      </c>
      <c r="G149" s="18" t="str">
        <f t="shared" si="7"/>
        <v/>
      </c>
      <c r="H149" s="66" t="s">
        <v>91</v>
      </c>
      <c r="I149" s="15" t="str">
        <f t="shared" si="9"/>
        <v xml:space="preserve"> </v>
      </c>
      <c r="J149" s="18" t="str">
        <f t="shared" si="8"/>
        <v xml:space="preserve"> </v>
      </c>
      <c r="L149" s="8">
        <v>53</v>
      </c>
      <c r="M149" s="67">
        <v>0</v>
      </c>
      <c r="N149" s="67">
        <v>0</v>
      </c>
      <c r="O149" s="20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H149" s="9"/>
    </row>
    <row r="150" spans="1:34" ht="15.75" customHeight="1">
      <c r="A150" s="88" t="s">
        <v>17</v>
      </c>
      <c r="B150" s="18" t="str">
        <f t="shared" si="6"/>
        <v/>
      </c>
      <c r="C150" s="62" t="s">
        <v>17</v>
      </c>
      <c r="D150" s="1" t="s">
        <v>17</v>
      </c>
      <c r="E150" s="65" t="s">
        <v>17</v>
      </c>
      <c r="F150" s="65" t="s">
        <v>17</v>
      </c>
      <c r="G150" s="18" t="str">
        <f t="shared" si="7"/>
        <v/>
      </c>
      <c r="H150" s="66" t="s">
        <v>91</v>
      </c>
      <c r="I150" s="15" t="str">
        <f t="shared" si="9"/>
        <v xml:space="preserve"> </v>
      </c>
      <c r="J150" s="18" t="str">
        <f t="shared" si="8"/>
        <v xml:space="preserve"> </v>
      </c>
      <c r="L150" s="8">
        <v>54</v>
      </c>
      <c r="M150" s="67">
        <v>0</v>
      </c>
      <c r="N150" s="67">
        <v>0</v>
      </c>
      <c r="O150" s="20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H150" s="9"/>
    </row>
    <row r="151" spans="1:34" ht="15.75" customHeight="1">
      <c r="A151" s="88" t="s">
        <v>17</v>
      </c>
      <c r="B151" s="18" t="str">
        <f t="shared" si="6"/>
        <v/>
      </c>
      <c r="C151" s="62" t="s">
        <v>17</v>
      </c>
      <c r="D151" s="1" t="s">
        <v>17</v>
      </c>
      <c r="E151" s="65" t="s">
        <v>17</v>
      </c>
      <c r="F151" s="65" t="s">
        <v>17</v>
      </c>
      <c r="G151" s="18" t="str">
        <f t="shared" si="7"/>
        <v/>
      </c>
      <c r="H151" s="66" t="s">
        <v>91</v>
      </c>
      <c r="I151" s="15" t="str">
        <f t="shared" si="9"/>
        <v xml:space="preserve"> </v>
      </c>
      <c r="J151" s="18" t="str">
        <f t="shared" si="8"/>
        <v xml:space="preserve"> </v>
      </c>
      <c r="L151" s="8">
        <v>55</v>
      </c>
      <c r="M151" s="67">
        <v>0</v>
      </c>
      <c r="N151" s="67">
        <v>0</v>
      </c>
      <c r="O151" s="20"/>
      <c r="P151" s="45"/>
      <c r="Q151" s="47"/>
      <c r="R151" s="47"/>
      <c r="S151" s="47"/>
      <c r="T151" s="47"/>
      <c r="U151" s="47"/>
      <c r="V151" s="47"/>
      <c r="W151" s="47"/>
      <c r="X151" s="45"/>
      <c r="Y151" s="45"/>
      <c r="Z151" s="45"/>
      <c r="AA151" s="45"/>
      <c r="AB151" s="45"/>
      <c r="AH151" s="9"/>
    </row>
    <row r="152" spans="1:34" ht="15.75" customHeight="1">
      <c r="A152" s="88" t="s">
        <v>17</v>
      </c>
      <c r="B152" s="18" t="str">
        <f t="shared" si="6"/>
        <v/>
      </c>
      <c r="C152" s="62" t="s">
        <v>17</v>
      </c>
      <c r="D152" s="1" t="s">
        <v>17</v>
      </c>
      <c r="E152" s="65" t="s">
        <v>17</v>
      </c>
      <c r="F152" s="65" t="s">
        <v>17</v>
      </c>
      <c r="G152" s="18" t="str">
        <f t="shared" si="7"/>
        <v/>
      </c>
      <c r="H152" s="66" t="s">
        <v>91</v>
      </c>
      <c r="I152" s="15" t="str">
        <f t="shared" si="9"/>
        <v xml:space="preserve"> </v>
      </c>
      <c r="J152" s="18" t="str">
        <f t="shared" si="8"/>
        <v xml:space="preserve"> </v>
      </c>
      <c r="L152" s="8">
        <v>56</v>
      </c>
      <c r="M152" s="67">
        <v>0</v>
      </c>
      <c r="N152" s="67">
        <v>0</v>
      </c>
      <c r="O152" s="20"/>
      <c r="P152" s="45"/>
      <c r="Q152" s="47"/>
      <c r="R152" s="47"/>
      <c r="S152" s="47"/>
      <c r="T152" s="47"/>
      <c r="U152" s="47"/>
      <c r="V152" s="47"/>
      <c r="W152" s="47"/>
      <c r="X152" s="45"/>
      <c r="Y152" s="45"/>
      <c r="Z152" s="45"/>
      <c r="AA152" s="45"/>
      <c r="AB152" s="45"/>
      <c r="AH152" s="9"/>
    </row>
    <row r="153" spans="1:34" ht="15.75" customHeight="1">
      <c r="A153" s="88" t="s">
        <v>17</v>
      </c>
      <c r="B153" s="18" t="str">
        <f t="shared" si="6"/>
        <v/>
      </c>
      <c r="C153" s="62" t="s">
        <v>17</v>
      </c>
      <c r="D153" s="1" t="s">
        <v>17</v>
      </c>
      <c r="E153" s="65" t="s">
        <v>17</v>
      </c>
      <c r="F153" s="65" t="s">
        <v>17</v>
      </c>
      <c r="G153" s="18" t="str">
        <f t="shared" si="7"/>
        <v/>
      </c>
      <c r="H153" s="66" t="s">
        <v>91</v>
      </c>
      <c r="I153" s="15" t="str">
        <f t="shared" si="9"/>
        <v xml:space="preserve"> </v>
      </c>
      <c r="J153" s="18" t="str">
        <f t="shared" si="8"/>
        <v xml:space="preserve"> </v>
      </c>
      <c r="L153" s="8">
        <v>57</v>
      </c>
      <c r="M153" s="67">
        <v>0</v>
      </c>
      <c r="N153" s="67">
        <v>0</v>
      </c>
      <c r="O153" s="20"/>
      <c r="P153" s="58"/>
      <c r="Q153" s="55"/>
      <c r="R153" s="55"/>
      <c r="S153" s="55"/>
      <c r="T153" s="55"/>
      <c r="U153" s="55"/>
      <c r="V153" s="55"/>
      <c r="W153" s="55"/>
      <c r="X153" s="58"/>
      <c r="Y153" s="58"/>
      <c r="Z153" s="58"/>
      <c r="AA153" s="58"/>
      <c r="AB153" s="58"/>
      <c r="AH153" s="9"/>
    </row>
    <row r="154" spans="1:34" ht="15.75" customHeight="1">
      <c r="A154" s="88" t="s">
        <v>17</v>
      </c>
      <c r="B154" s="18" t="str">
        <f t="shared" si="6"/>
        <v/>
      </c>
      <c r="C154" s="62" t="s">
        <v>17</v>
      </c>
      <c r="D154" s="1" t="s">
        <v>17</v>
      </c>
      <c r="E154" s="65" t="s">
        <v>17</v>
      </c>
      <c r="F154" s="65" t="s">
        <v>17</v>
      </c>
      <c r="G154" s="18" t="str">
        <f t="shared" si="7"/>
        <v/>
      </c>
      <c r="H154" s="66" t="s">
        <v>91</v>
      </c>
      <c r="I154" s="15" t="str">
        <f t="shared" si="9"/>
        <v xml:space="preserve"> </v>
      </c>
      <c r="J154" s="18" t="str">
        <f t="shared" si="8"/>
        <v xml:space="preserve"> </v>
      </c>
      <c r="L154" s="8">
        <v>58</v>
      </c>
      <c r="M154" s="67">
        <v>0</v>
      </c>
      <c r="N154" s="67">
        <v>0</v>
      </c>
      <c r="O154" s="20"/>
      <c r="P154" s="58"/>
      <c r="Q154" s="55"/>
      <c r="R154" s="55"/>
      <c r="S154" s="55"/>
      <c r="T154" s="55"/>
      <c r="U154" s="55"/>
      <c r="V154" s="55"/>
      <c r="W154" s="55"/>
      <c r="X154" s="58"/>
      <c r="Y154" s="58"/>
      <c r="Z154" s="58"/>
      <c r="AA154" s="58"/>
      <c r="AB154" s="58"/>
      <c r="AH154" s="9"/>
    </row>
    <row r="155" spans="1:34" ht="15.75" customHeight="1">
      <c r="A155" s="88" t="s">
        <v>17</v>
      </c>
      <c r="B155" s="18" t="str">
        <f t="shared" si="6"/>
        <v/>
      </c>
      <c r="C155" s="62" t="s">
        <v>17</v>
      </c>
      <c r="D155" s="1" t="s">
        <v>17</v>
      </c>
      <c r="E155" s="65" t="s">
        <v>17</v>
      </c>
      <c r="F155" s="65" t="s">
        <v>17</v>
      </c>
      <c r="G155" s="18" t="str">
        <f t="shared" si="7"/>
        <v/>
      </c>
      <c r="H155" s="66" t="s">
        <v>91</v>
      </c>
      <c r="I155" s="15" t="str">
        <f t="shared" si="9"/>
        <v xml:space="preserve"> </v>
      </c>
      <c r="J155" s="18" t="str">
        <f t="shared" si="8"/>
        <v xml:space="preserve"> </v>
      </c>
      <c r="L155" s="8">
        <v>59</v>
      </c>
      <c r="M155" s="67">
        <v>0</v>
      </c>
      <c r="N155" s="67">
        <v>0</v>
      </c>
      <c r="O155" s="20"/>
      <c r="P155" s="58"/>
      <c r="Q155" s="55"/>
      <c r="R155" s="55"/>
      <c r="S155" s="55"/>
      <c r="T155" s="55"/>
      <c r="U155" s="55"/>
      <c r="V155" s="55"/>
      <c r="W155" s="55"/>
      <c r="X155" s="58"/>
      <c r="Y155" s="58"/>
      <c r="Z155" s="58"/>
      <c r="AA155" s="58"/>
      <c r="AB155" s="58"/>
      <c r="AH155" s="1"/>
    </row>
    <row r="156" spans="1:34" ht="15.75" customHeight="1">
      <c r="A156" s="88" t="s">
        <v>17</v>
      </c>
      <c r="B156" s="18" t="str">
        <f t="shared" si="6"/>
        <v/>
      </c>
      <c r="C156" s="62" t="s">
        <v>17</v>
      </c>
      <c r="D156" s="1" t="s">
        <v>17</v>
      </c>
      <c r="E156" s="65" t="s">
        <v>17</v>
      </c>
      <c r="F156" s="65" t="s">
        <v>17</v>
      </c>
      <c r="G156" s="18" t="str">
        <f t="shared" si="7"/>
        <v/>
      </c>
      <c r="H156" s="66" t="s">
        <v>91</v>
      </c>
      <c r="I156" s="15" t="str">
        <f t="shared" si="9"/>
        <v xml:space="preserve"> </v>
      </c>
      <c r="J156" s="18" t="str">
        <f t="shared" si="8"/>
        <v xml:space="preserve"> </v>
      </c>
      <c r="L156" s="8">
        <v>60</v>
      </c>
      <c r="M156" s="67">
        <v>0</v>
      </c>
      <c r="N156" s="67">
        <v>0</v>
      </c>
      <c r="O156" s="20"/>
      <c r="P156" s="58"/>
      <c r="Q156" s="55"/>
      <c r="R156" s="55"/>
      <c r="S156" s="55"/>
      <c r="T156" s="55"/>
      <c r="U156" s="55"/>
      <c r="V156" s="55"/>
      <c r="W156" s="55"/>
      <c r="X156" s="58"/>
      <c r="Y156" s="58"/>
      <c r="Z156" s="58"/>
      <c r="AA156" s="58"/>
      <c r="AB156" s="58"/>
      <c r="AH156" s="1"/>
    </row>
    <row r="157" spans="1:34" ht="15.75" customHeight="1">
      <c r="A157" s="88" t="s">
        <v>17</v>
      </c>
      <c r="B157" s="18" t="str">
        <f t="shared" si="6"/>
        <v/>
      </c>
      <c r="C157" s="62" t="s">
        <v>17</v>
      </c>
      <c r="D157" s="1" t="s">
        <v>17</v>
      </c>
      <c r="E157" s="65" t="s">
        <v>17</v>
      </c>
      <c r="F157" s="65" t="s">
        <v>17</v>
      </c>
      <c r="G157" s="18" t="str">
        <f t="shared" si="7"/>
        <v/>
      </c>
      <c r="H157" s="66" t="s">
        <v>91</v>
      </c>
      <c r="I157" s="15" t="str">
        <f t="shared" si="9"/>
        <v xml:space="preserve"> </v>
      </c>
      <c r="J157" s="18" t="str">
        <f t="shared" si="8"/>
        <v xml:space="preserve"> </v>
      </c>
      <c r="L157" s="8">
        <v>61</v>
      </c>
      <c r="M157" s="67">
        <v>0</v>
      </c>
      <c r="N157" s="67">
        <v>0</v>
      </c>
      <c r="O157" s="20"/>
      <c r="P157" s="58"/>
      <c r="Q157" s="55"/>
      <c r="R157" s="55"/>
      <c r="S157" s="55"/>
      <c r="T157" s="55"/>
      <c r="U157" s="55"/>
      <c r="V157" s="55"/>
      <c r="W157" s="55"/>
      <c r="X157" s="58"/>
      <c r="Y157" s="58"/>
      <c r="Z157" s="58"/>
      <c r="AA157" s="58"/>
      <c r="AB157" s="58"/>
      <c r="AH157" s="1"/>
    </row>
    <row r="158" spans="1:34" ht="15.75" customHeight="1">
      <c r="A158" s="88" t="s">
        <v>17</v>
      </c>
      <c r="B158" s="18" t="str">
        <f t="shared" si="6"/>
        <v/>
      </c>
      <c r="C158" s="62" t="s">
        <v>17</v>
      </c>
      <c r="D158" s="1" t="s">
        <v>17</v>
      </c>
      <c r="E158" s="65" t="s">
        <v>17</v>
      </c>
      <c r="F158" s="65" t="s">
        <v>17</v>
      </c>
      <c r="G158" s="18" t="str">
        <f t="shared" si="7"/>
        <v/>
      </c>
      <c r="H158" s="66" t="s">
        <v>91</v>
      </c>
      <c r="I158" s="15" t="str">
        <f t="shared" si="9"/>
        <v xml:space="preserve"> </v>
      </c>
      <c r="J158" s="18" t="str">
        <f t="shared" si="8"/>
        <v xml:space="preserve"> </v>
      </c>
      <c r="L158" s="8">
        <v>62</v>
      </c>
      <c r="M158" s="67">
        <v>0</v>
      </c>
      <c r="N158" s="67">
        <v>0</v>
      </c>
      <c r="O158" s="20"/>
      <c r="P158" s="58"/>
      <c r="Q158" s="55"/>
      <c r="R158" s="55"/>
      <c r="S158" s="55"/>
      <c r="T158" s="55"/>
      <c r="U158" s="55"/>
      <c r="V158" s="55"/>
      <c r="W158" s="55"/>
      <c r="X158" s="58"/>
      <c r="Y158" s="58"/>
      <c r="Z158" s="58"/>
      <c r="AA158" s="58"/>
      <c r="AB158" s="58"/>
      <c r="AH158" s="1"/>
    </row>
    <row r="159" spans="1:34" ht="15.75" customHeight="1">
      <c r="A159" s="88" t="s">
        <v>17</v>
      </c>
      <c r="B159" s="18" t="str">
        <f t="shared" si="6"/>
        <v/>
      </c>
      <c r="C159" s="62" t="s">
        <v>17</v>
      </c>
      <c r="D159" s="1" t="s">
        <v>17</v>
      </c>
      <c r="E159" s="65" t="s">
        <v>17</v>
      </c>
      <c r="F159" s="65" t="s">
        <v>17</v>
      </c>
      <c r="G159" s="18" t="str">
        <f t="shared" si="7"/>
        <v/>
      </c>
      <c r="H159" s="66" t="s">
        <v>91</v>
      </c>
      <c r="I159" s="15" t="str">
        <f t="shared" si="9"/>
        <v xml:space="preserve"> </v>
      </c>
      <c r="J159" s="18" t="str">
        <f t="shared" si="8"/>
        <v xml:space="preserve"> </v>
      </c>
      <c r="L159" s="8">
        <v>63</v>
      </c>
      <c r="M159" s="67">
        <v>0</v>
      </c>
      <c r="N159" s="67">
        <v>0</v>
      </c>
      <c r="O159" s="20"/>
      <c r="P159" s="58"/>
      <c r="Q159" s="55"/>
      <c r="R159" s="55"/>
      <c r="S159" s="55"/>
      <c r="T159" s="55"/>
      <c r="U159" s="55"/>
      <c r="V159" s="55"/>
      <c r="W159" s="55"/>
      <c r="X159" s="58"/>
      <c r="Y159" s="58"/>
      <c r="Z159" s="58"/>
      <c r="AA159" s="58"/>
      <c r="AB159" s="58"/>
      <c r="AH159" s="1"/>
    </row>
    <row r="160" spans="1:34" ht="15.75" customHeight="1">
      <c r="A160" s="88" t="s">
        <v>17</v>
      </c>
      <c r="B160" s="18" t="str">
        <f t="shared" si="6"/>
        <v/>
      </c>
      <c r="C160" s="62" t="s">
        <v>17</v>
      </c>
      <c r="D160" s="1" t="s">
        <v>17</v>
      </c>
      <c r="E160" s="65" t="s">
        <v>17</v>
      </c>
      <c r="F160" s="65" t="s">
        <v>17</v>
      </c>
      <c r="G160" s="18" t="str">
        <f t="shared" si="7"/>
        <v/>
      </c>
      <c r="H160" s="66" t="s">
        <v>91</v>
      </c>
      <c r="I160" s="15" t="str">
        <f t="shared" si="9"/>
        <v xml:space="preserve"> </v>
      </c>
      <c r="J160" s="18" t="str">
        <f t="shared" si="8"/>
        <v xml:space="preserve"> </v>
      </c>
      <c r="L160" s="8">
        <v>64</v>
      </c>
      <c r="M160" s="67">
        <v>0</v>
      </c>
      <c r="N160" s="67">
        <v>0</v>
      </c>
      <c r="O160" s="20"/>
      <c r="P160" s="58"/>
      <c r="Q160" s="55"/>
      <c r="R160" s="55"/>
      <c r="S160" s="55"/>
      <c r="T160" s="55"/>
      <c r="U160" s="55"/>
      <c r="V160" s="55"/>
      <c r="W160" s="55"/>
      <c r="X160" s="58"/>
      <c r="Y160" s="58"/>
      <c r="Z160" s="58"/>
      <c r="AA160" s="58"/>
      <c r="AB160" s="58"/>
      <c r="AH160" s="1"/>
    </row>
    <row r="161" spans="1:34" ht="15.75" customHeight="1">
      <c r="A161" s="88" t="s">
        <v>17</v>
      </c>
      <c r="B161" s="18" t="str">
        <f t="shared" si="6"/>
        <v/>
      </c>
      <c r="C161" s="62" t="s">
        <v>17</v>
      </c>
      <c r="D161" s="1" t="s">
        <v>17</v>
      </c>
      <c r="E161" s="65" t="s">
        <v>17</v>
      </c>
      <c r="F161" s="65" t="s">
        <v>17</v>
      </c>
      <c r="G161" s="18" t="str">
        <f t="shared" si="7"/>
        <v/>
      </c>
      <c r="H161" s="66" t="s">
        <v>91</v>
      </c>
      <c r="I161" s="15" t="str">
        <f t="shared" si="9"/>
        <v xml:space="preserve"> </v>
      </c>
      <c r="J161" s="18" t="str">
        <f t="shared" si="8"/>
        <v xml:space="preserve"> </v>
      </c>
      <c r="L161" s="8">
        <v>65</v>
      </c>
      <c r="M161" s="67">
        <v>0</v>
      </c>
      <c r="N161" s="67">
        <v>0</v>
      </c>
      <c r="O161" s="20"/>
      <c r="P161" s="58"/>
      <c r="Q161" s="55"/>
      <c r="R161" s="55"/>
      <c r="S161" s="55"/>
      <c r="T161" s="55"/>
      <c r="U161" s="55"/>
      <c r="V161" s="55"/>
      <c r="W161" s="55"/>
      <c r="X161" s="58"/>
      <c r="Y161" s="58"/>
      <c r="Z161" s="58"/>
      <c r="AA161" s="58"/>
      <c r="AB161" s="58"/>
      <c r="AH161" s="1"/>
    </row>
    <row r="162" spans="1:34" ht="15.75" customHeight="1">
      <c r="A162" s="88" t="s">
        <v>17</v>
      </c>
      <c r="B162" s="18" t="str">
        <f t="shared" si="6"/>
        <v/>
      </c>
      <c r="C162" s="62" t="s">
        <v>17</v>
      </c>
      <c r="D162" s="1" t="s">
        <v>17</v>
      </c>
      <c r="E162" s="65" t="s">
        <v>17</v>
      </c>
      <c r="F162" s="65" t="s">
        <v>17</v>
      </c>
      <c r="G162" s="18" t="str">
        <f t="shared" si="7"/>
        <v/>
      </c>
      <c r="H162" s="66" t="s">
        <v>91</v>
      </c>
      <c r="I162" s="15" t="str">
        <f t="shared" si="9"/>
        <v xml:space="preserve"> </v>
      </c>
      <c r="J162" s="18" t="str">
        <f t="shared" si="8"/>
        <v xml:space="preserve"> </v>
      </c>
      <c r="L162" s="8">
        <v>66</v>
      </c>
      <c r="M162" s="67">
        <v>0</v>
      </c>
      <c r="N162" s="67">
        <v>0</v>
      </c>
      <c r="O162" s="20"/>
      <c r="P162" s="58"/>
      <c r="Q162" s="55"/>
      <c r="R162" s="55"/>
      <c r="S162" s="55"/>
      <c r="T162" s="55"/>
      <c r="U162" s="55"/>
      <c r="V162" s="55"/>
      <c r="W162" s="55"/>
      <c r="X162" s="58"/>
      <c r="Y162" s="58"/>
      <c r="Z162" s="58"/>
      <c r="AA162" s="58"/>
      <c r="AB162" s="58"/>
      <c r="AH162" s="1"/>
    </row>
    <row r="163" spans="1:34" ht="15.75" customHeight="1">
      <c r="A163" s="88" t="s">
        <v>17</v>
      </c>
      <c r="B163" s="18" t="str">
        <f t="shared" ref="B163:B207" si="10">IF(C163=" ","",IF(C163=$L$9,B162,B162+1))</f>
        <v/>
      </c>
      <c r="C163" s="62" t="s">
        <v>17</v>
      </c>
      <c r="D163" s="1" t="s">
        <v>17</v>
      </c>
      <c r="E163" s="65" t="s">
        <v>17</v>
      </c>
      <c r="F163" s="65" t="s">
        <v>17</v>
      </c>
      <c r="G163" s="18" t="str">
        <f t="shared" ref="G163:G207" si="11">IF(AND(M162&gt;0),0,IF(AND(N162&gt;0),1,""))</f>
        <v/>
      </c>
      <c r="H163" s="66" t="s">
        <v>91</v>
      </c>
      <c r="I163" s="15" t="str">
        <f t="shared" si="9"/>
        <v xml:space="preserve"> </v>
      </c>
      <c r="J163" s="18" t="str">
        <f t="shared" ref="J163:J207" si="12">IF(AND(M162&gt;0,M162&lt;999),M162,IF(AND(N162&gt;0,N162&lt;999),N162," "))</f>
        <v xml:space="preserve"> </v>
      </c>
      <c r="L163" s="8">
        <v>67</v>
      </c>
      <c r="M163" s="67">
        <v>0</v>
      </c>
      <c r="N163" s="67">
        <v>0</v>
      </c>
      <c r="O163" s="20"/>
      <c r="P163" s="58"/>
      <c r="Q163" s="55"/>
      <c r="R163" s="55"/>
      <c r="S163" s="55"/>
      <c r="T163" s="55"/>
      <c r="U163" s="55"/>
      <c r="V163" s="55"/>
      <c r="W163" s="55"/>
      <c r="X163" s="58"/>
      <c r="Y163" s="58"/>
      <c r="Z163" s="58"/>
      <c r="AA163" s="58"/>
      <c r="AB163" s="58"/>
      <c r="AH163" s="1"/>
    </row>
    <row r="164" spans="1:34" ht="15.75" customHeight="1">
      <c r="A164" s="88" t="s">
        <v>17</v>
      </c>
      <c r="B164" s="18" t="str">
        <f t="shared" si="10"/>
        <v/>
      </c>
      <c r="C164" s="62" t="s">
        <v>17</v>
      </c>
      <c r="D164" s="1" t="s">
        <v>17</v>
      </c>
      <c r="E164" s="65" t="s">
        <v>17</v>
      </c>
      <c r="F164" s="65" t="s">
        <v>17</v>
      </c>
      <c r="G164" s="18" t="str">
        <f t="shared" si="11"/>
        <v/>
      </c>
      <c r="H164" s="66" t="s">
        <v>91</v>
      </c>
      <c r="I164" s="15" t="str">
        <f t="shared" ref="I164:I207" si="13">IFERROR(IF(IF(ISERROR(H164-H163),"",H164-H163)&lt;0,"",H164-H163)," ")</f>
        <v xml:space="preserve"> </v>
      </c>
      <c r="J164" s="18" t="str">
        <f t="shared" si="12"/>
        <v xml:space="preserve"> </v>
      </c>
      <c r="L164" s="8">
        <v>68</v>
      </c>
      <c r="M164" s="67">
        <v>0</v>
      </c>
      <c r="N164" s="67">
        <v>0</v>
      </c>
      <c r="O164" s="20"/>
      <c r="P164" s="58"/>
      <c r="Q164" s="55"/>
      <c r="R164" s="55"/>
      <c r="S164" s="55"/>
      <c r="T164" s="55"/>
      <c r="U164" s="55"/>
      <c r="V164" s="55"/>
      <c r="W164" s="55"/>
      <c r="X164" s="58"/>
      <c r="Y164" s="58"/>
      <c r="Z164" s="58"/>
      <c r="AA164" s="58"/>
      <c r="AB164" s="58"/>
      <c r="AH164" s="1"/>
    </row>
    <row r="165" spans="1:34" ht="15.75" customHeight="1">
      <c r="A165" s="88" t="s">
        <v>17</v>
      </c>
      <c r="B165" s="18" t="str">
        <f t="shared" si="10"/>
        <v/>
      </c>
      <c r="C165" s="62" t="s">
        <v>17</v>
      </c>
      <c r="D165" s="1" t="s">
        <v>17</v>
      </c>
      <c r="E165" s="65" t="s">
        <v>17</v>
      </c>
      <c r="F165" s="65" t="s">
        <v>17</v>
      </c>
      <c r="G165" s="18" t="str">
        <f t="shared" si="11"/>
        <v/>
      </c>
      <c r="H165" s="66" t="s">
        <v>91</v>
      </c>
      <c r="I165" s="15" t="str">
        <f t="shared" si="13"/>
        <v xml:space="preserve"> </v>
      </c>
      <c r="J165" s="18" t="str">
        <f t="shared" si="12"/>
        <v xml:space="preserve"> </v>
      </c>
      <c r="L165" s="8">
        <v>69</v>
      </c>
      <c r="M165" s="67">
        <v>0</v>
      </c>
      <c r="N165" s="67">
        <v>0</v>
      </c>
      <c r="O165" s="20"/>
      <c r="P165" s="58"/>
      <c r="Q165" s="55"/>
      <c r="R165" s="55"/>
      <c r="S165" s="55"/>
      <c r="T165" s="55"/>
      <c r="U165" s="55"/>
      <c r="V165" s="55"/>
      <c r="W165" s="55"/>
      <c r="X165" s="58"/>
      <c r="Y165" s="58"/>
      <c r="Z165" s="58"/>
      <c r="AA165" s="58"/>
      <c r="AB165" s="58"/>
      <c r="AH165" s="1"/>
    </row>
    <row r="166" spans="1:34" ht="15.75" customHeight="1">
      <c r="A166" s="88" t="s">
        <v>17</v>
      </c>
      <c r="B166" s="18" t="str">
        <f t="shared" si="10"/>
        <v/>
      </c>
      <c r="C166" s="62" t="s">
        <v>17</v>
      </c>
      <c r="D166" s="1" t="s">
        <v>17</v>
      </c>
      <c r="E166" s="65" t="s">
        <v>17</v>
      </c>
      <c r="F166" s="65" t="s">
        <v>17</v>
      </c>
      <c r="G166" s="18" t="str">
        <f t="shared" si="11"/>
        <v/>
      </c>
      <c r="H166" s="66" t="s">
        <v>91</v>
      </c>
      <c r="I166" s="15" t="str">
        <f t="shared" si="13"/>
        <v xml:space="preserve"> </v>
      </c>
      <c r="J166" s="18" t="str">
        <f t="shared" si="12"/>
        <v xml:space="preserve"> </v>
      </c>
      <c r="L166" s="8">
        <v>70</v>
      </c>
      <c r="M166" s="67">
        <v>0</v>
      </c>
      <c r="N166" s="67">
        <v>0</v>
      </c>
      <c r="O166" s="20"/>
      <c r="P166" s="58"/>
      <c r="Q166" s="55"/>
      <c r="R166" s="55"/>
      <c r="S166" s="55"/>
      <c r="T166" s="55"/>
      <c r="U166" s="55"/>
      <c r="V166" s="55"/>
      <c r="W166" s="55"/>
      <c r="X166" s="58"/>
      <c r="Y166" s="58"/>
      <c r="Z166" s="58"/>
      <c r="AA166" s="58"/>
      <c r="AB166" s="58"/>
      <c r="AH166" s="1"/>
    </row>
    <row r="167" spans="1:34" ht="15.75" customHeight="1">
      <c r="A167" s="88" t="s">
        <v>17</v>
      </c>
      <c r="B167" s="18" t="str">
        <f t="shared" si="10"/>
        <v/>
      </c>
      <c r="C167" s="62" t="s">
        <v>17</v>
      </c>
      <c r="D167" s="1" t="s">
        <v>17</v>
      </c>
      <c r="E167" s="65" t="s">
        <v>17</v>
      </c>
      <c r="F167" s="65" t="s">
        <v>17</v>
      </c>
      <c r="G167" s="18" t="str">
        <f t="shared" si="11"/>
        <v/>
      </c>
      <c r="H167" s="66" t="s">
        <v>91</v>
      </c>
      <c r="I167" s="15" t="str">
        <f t="shared" si="13"/>
        <v xml:space="preserve"> </v>
      </c>
      <c r="J167" s="18" t="str">
        <f t="shared" si="12"/>
        <v xml:space="preserve"> </v>
      </c>
      <c r="L167" s="8">
        <v>71</v>
      </c>
      <c r="M167" s="67">
        <v>0</v>
      </c>
      <c r="N167" s="67">
        <v>0</v>
      </c>
      <c r="O167" s="20"/>
      <c r="P167" s="58"/>
      <c r="Q167" s="55"/>
      <c r="R167" s="55"/>
      <c r="S167" s="55"/>
      <c r="T167" s="55"/>
      <c r="U167" s="55"/>
      <c r="V167" s="55"/>
      <c r="W167" s="55"/>
      <c r="X167" s="58"/>
      <c r="Y167" s="58"/>
      <c r="Z167" s="58"/>
      <c r="AA167" s="58"/>
      <c r="AB167" s="58"/>
      <c r="AH167" s="1"/>
    </row>
    <row r="168" spans="1:34" ht="15.75" customHeight="1">
      <c r="A168" s="88" t="s">
        <v>17</v>
      </c>
      <c r="B168" s="18" t="str">
        <f t="shared" si="10"/>
        <v/>
      </c>
      <c r="C168" s="62" t="s">
        <v>17</v>
      </c>
      <c r="D168" s="1" t="s">
        <v>17</v>
      </c>
      <c r="E168" s="65" t="s">
        <v>17</v>
      </c>
      <c r="F168" s="65" t="s">
        <v>17</v>
      </c>
      <c r="G168" s="18" t="str">
        <f t="shared" si="11"/>
        <v/>
      </c>
      <c r="H168" s="66" t="s">
        <v>91</v>
      </c>
      <c r="I168" s="15" t="str">
        <f t="shared" si="13"/>
        <v xml:space="preserve"> </v>
      </c>
      <c r="J168" s="18" t="str">
        <f t="shared" si="12"/>
        <v xml:space="preserve"> </v>
      </c>
      <c r="L168" s="8">
        <v>72</v>
      </c>
      <c r="M168" s="67">
        <v>0</v>
      </c>
      <c r="N168" s="67">
        <v>0</v>
      </c>
      <c r="O168" s="20"/>
      <c r="P168" s="58"/>
      <c r="Q168" s="55"/>
      <c r="R168" s="55"/>
      <c r="S168" s="55"/>
      <c r="T168" s="55"/>
      <c r="U168" s="55"/>
      <c r="V168" s="55"/>
      <c r="W168" s="55"/>
      <c r="X168" s="58"/>
      <c r="Y168" s="58"/>
      <c r="Z168" s="58"/>
      <c r="AA168" s="58"/>
      <c r="AB168" s="58"/>
      <c r="AH168" s="1"/>
    </row>
    <row r="169" spans="1:34" ht="15.75" customHeight="1">
      <c r="A169" s="88" t="s">
        <v>17</v>
      </c>
      <c r="B169" s="18" t="str">
        <f t="shared" si="10"/>
        <v/>
      </c>
      <c r="C169" s="62" t="s">
        <v>17</v>
      </c>
      <c r="D169" s="1" t="s">
        <v>17</v>
      </c>
      <c r="E169" s="65" t="s">
        <v>17</v>
      </c>
      <c r="F169" s="65" t="s">
        <v>17</v>
      </c>
      <c r="G169" s="18" t="str">
        <f t="shared" si="11"/>
        <v/>
      </c>
      <c r="H169" s="66" t="s">
        <v>91</v>
      </c>
      <c r="I169" s="15" t="str">
        <f t="shared" si="13"/>
        <v xml:space="preserve"> </v>
      </c>
      <c r="J169" s="18" t="str">
        <f t="shared" si="12"/>
        <v xml:space="preserve"> </v>
      </c>
      <c r="L169" s="8">
        <v>73</v>
      </c>
      <c r="M169" s="67">
        <v>0</v>
      </c>
      <c r="N169" s="67">
        <v>0</v>
      </c>
      <c r="O169" s="20"/>
      <c r="P169" s="58"/>
      <c r="Q169" s="55"/>
      <c r="R169" s="55"/>
      <c r="S169" s="55"/>
      <c r="T169" s="55"/>
      <c r="U169" s="55"/>
      <c r="V169" s="55"/>
      <c r="W169" s="55"/>
      <c r="X169" s="58"/>
      <c r="Y169" s="58"/>
      <c r="Z169" s="58"/>
      <c r="AA169" s="58"/>
      <c r="AB169" s="58"/>
      <c r="AH169" s="1"/>
    </row>
    <row r="170" spans="1:34" ht="15.75" customHeight="1">
      <c r="A170" s="88" t="s">
        <v>17</v>
      </c>
      <c r="B170" s="18" t="str">
        <f t="shared" si="10"/>
        <v/>
      </c>
      <c r="C170" s="62" t="s">
        <v>17</v>
      </c>
      <c r="D170" s="1" t="s">
        <v>17</v>
      </c>
      <c r="E170" s="65" t="s">
        <v>17</v>
      </c>
      <c r="F170" s="65" t="s">
        <v>17</v>
      </c>
      <c r="G170" s="18" t="str">
        <f t="shared" si="11"/>
        <v/>
      </c>
      <c r="H170" s="66" t="s">
        <v>91</v>
      </c>
      <c r="I170" s="15" t="str">
        <f t="shared" si="13"/>
        <v xml:space="preserve"> </v>
      </c>
      <c r="J170" s="18" t="str">
        <f t="shared" si="12"/>
        <v xml:space="preserve"> </v>
      </c>
      <c r="L170" s="8">
        <v>74</v>
      </c>
      <c r="M170" s="67">
        <v>0</v>
      </c>
      <c r="N170" s="67">
        <v>0</v>
      </c>
      <c r="O170" s="20"/>
      <c r="P170" s="58"/>
      <c r="Q170" s="55"/>
      <c r="R170" s="55"/>
      <c r="S170" s="55"/>
      <c r="T170" s="55"/>
      <c r="U170" s="55"/>
      <c r="V170" s="55"/>
      <c r="W170" s="55"/>
      <c r="X170" s="58"/>
      <c r="Y170" s="58"/>
      <c r="Z170" s="58"/>
      <c r="AA170" s="58"/>
      <c r="AB170" s="58"/>
      <c r="AH170" s="1"/>
    </row>
    <row r="171" spans="1:34" ht="15.75" customHeight="1">
      <c r="A171" s="88" t="s">
        <v>17</v>
      </c>
      <c r="B171" s="18" t="str">
        <f t="shared" si="10"/>
        <v/>
      </c>
      <c r="C171" s="62" t="s">
        <v>17</v>
      </c>
      <c r="D171" s="1" t="s">
        <v>17</v>
      </c>
      <c r="E171" s="65" t="s">
        <v>17</v>
      </c>
      <c r="F171" s="65" t="s">
        <v>17</v>
      </c>
      <c r="G171" s="18" t="str">
        <f t="shared" si="11"/>
        <v/>
      </c>
      <c r="H171" s="66" t="s">
        <v>91</v>
      </c>
      <c r="I171" s="15" t="str">
        <f t="shared" si="13"/>
        <v xml:space="preserve"> </v>
      </c>
      <c r="J171" s="18" t="str">
        <f t="shared" si="12"/>
        <v xml:space="preserve"> </v>
      </c>
      <c r="L171" s="8">
        <v>75</v>
      </c>
      <c r="M171" s="67">
        <v>0</v>
      </c>
      <c r="N171" s="67">
        <v>0</v>
      </c>
      <c r="O171" s="20"/>
      <c r="P171" s="58"/>
      <c r="Q171" s="55"/>
      <c r="R171" s="55"/>
      <c r="S171" s="55"/>
      <c r="T171" s="55"/>
      <c r="U171" s="55"/>
      <c r="V171" s="55"/>
      <c r="W171" s="55"/>
      <c r="X171" s="58"/>
      <c r="Y171" s="58"/>
      <c r="Z171" s="58"/>
      <c r="AA171" s="58"/>
      <c r="AB171" s="58"/>
      <c r="AH171" s="1"/>
    </row>
    <row r="172" spans="1:34" ht="15.75" customHeight="1">
      <c r="A172" s="88" t="s">
        <v>17</v>
      </c>
      <c r="B172" s="18" t="str">
        <f t="shared" si="10"/>
        <v/>
      </c>
      <c r="C172" s="62" t="s">
        <v>17</v>
      </c>
      <c r="D172" s="1" t="s">
        <v>17</v>
      </c>
      <c r="E172" s="65" t="s">
        <v>17</v>
      </c>
      <c r="F172" s="65" t="s">
        <v>17</v>
      </c>
      <c r="G172" s="18" t="str">
        <f t="shared" si="11"/>
        <v/>
      </c>
      <c r="H172" s="66" t="s">
        <v>91</v>
      </c>
      <c r="I172" s="15" t="str">
        <f t="shared" si="13"/>
        <v xml:space="preserve"> </v>
      </c>
      <c r="J172" s="18" t="str">
        <f t="shared" si="12"/>
        <v xml:space="preserve"> </v>
      </c>
      <c r="L172" s="8">
        <v>76</v>
      </c>
      <c r="M172" s="67">
        <v>0</v>
      </c>
      <c r="N172" s="67">
        <v>0</v>
      </c>
      <c r="O172" s="20"/>
      <c r="P172" s="58"/>
      <c r="Q172" s="55"/>
      <c r="R172" s="55"/>
      <c r="S172" s="55"/>
      <c r="T172" s="55"/>
      <c r="U172" s="55"/>
      <c r="V172" s="55"/>
      <c r="W172" s="55"/>
      <c r="X172" s="58"/>
      <c r="Y172" s="58"/>
      <c r="Z172" s="58"/>
      <c r="AA172" s="58"/>
      <c r="AB172" s="58"/>
      <c r="AH172" s="1"/>
    </row>
    <row r="173" spans="1:34" ht="15.75" customHeight="1">
      <c r="A173" s="88" t="s">
        <v>17</v>
      </c>
      <c r="B173" s="18" t="str">
        <f t="shared" si="10"/>
        <v/>
      </c>
      <c r="C173" s="62" t="s">
        <v>17</v>
      </c>
      <c r="D173" s="1" t="s">
        <v>17</v>
      </c>
      <c r="E173" s="65" t="s">
        <v>17</v>
      </c>
      <c r="F173" s="65" t="s">
        <v>17</v>
      </c>
      <c r="G173" s="18" t="str">
        <f t="shared" si="11"/>
        <v/>
      </c>
      <c r="H173" s="66" t="s">
        <v>91</v>
      </c>
      <c r="I173" s="15" t="str">
        <f t="shared" si="13"/>
        <v xml:space="preserve"> </v>
      </c>
      <c r="J173" s="18" t="str">
        <f t="shared" si="12"/>
        <v xml:space="preserve"> </v>
      </c>
      <c r="L173" s="8">
        <v>77</v>
      </c>
      <c r="M173" s="67">
        <v>0</v>
      </c>
      <c r="N173" s="67">
        <v>0</v>
      </c>
      <c r="O173" s="20"/>
      <c r="P173" s="58"/>
      <c r="Q173" s="55"/>
      <c r="R173" s="55"/>
      <c r="S173" s="55"/>
      <c r="T173" s="55"/>
      <c r="U173" s="55"/>
      <c r="V173" s="55"/>
      <c r="W173" s="55"/>
      <c r="X173" s="58"/>
      <c r="Y173" s="58"/>
      <c r="Z173" s="58"/>
      <c r="AA173" s="58"/>
      <c r="AB173" s="58"/>
      <c r="AH173" s="1"/>
    </row>
    <row r="174" spans="1:34" ht="15.75" customHeight="1">
      <c r="A174" s="88" t="s">
        <v>17</v>
      </c>
      <c r="B174" s="18" t="str">
        <f t="shared" si="10"/>
        <v/>
      </c>
      <c r="C174" s="62" t="s">
        <v>17</v>
      </c>
      <c r="D174" s="1" t="s">
        <v>17</v>
      </c>
      <c r="E174" s="65" t="s">
        <v>17</v>
      </c>
      <c r="F174" s="65" t="s">
        <v>17</v>
      </c>
      <c r="G174" s="18" t="str">
        <f t="shared" si="11"/>
        <v/>
      </c>
      <c r="H174" s="66" t="s">
        <v>91</v>
      </c>
      <c r="I174" s="15" t="str">
        <f t="shared" si="13"/>
        <v xml:space="preserve"> </v>
      </c>
      <c r="J174" s="18" t="str">
        <f t="shared" si="12"/>
        <v xml:space="preserve"> </v>
      </c>
      <c r="L174" s="8">
        <v>78</v>
      </c>
      <c r="M174" s="67">
        <v>0</v>
      </c>
      <c r="N174" s="67">
        <v>0</v>
      </c>
      <c r="O174" s="20"/>
      <c r="P174" s="58"/>
      <c r="Q174" s="55"/>
      <c r="R174" s="55"/>
      <c r="S174" s="55"/>
      <c r="T174" s="55"/>
      <c r="U174" s="55"/>
      <c r="V174" s="55"/>
      <c r="W174" s="55"/>
      <c r="X174" s="58"/>
      <c r="Y174" s="58"/>
      <c r="Z174" s="58"/>
      <c r="AA174" s="58"/>
      <c r="AB174" s="58"/>
      <c r="AH174" s="1"/>
    </row>
    <row r="175" spans="1:34" ht="15.75" customHeight="1">
      <c r="A175" s="88" t="s">
        <v>17</v>
      </c>
      <c r="B175" s="18" t="str">
        <f t="shared" si="10"/>
        <v/>
      </c>
      <c r="C175" s="62" t="s">
        <v>17</v>
      </c>
      <c r="D175" s="1" t="s">
        <v>17</v>
      </c>
      <c r="E175" s="65" t="s">
        <v>17</v>
      </c>
      <c r="F175" s="65" t="s">
        <v>17</v>
      </c>
      <c r="G175" s="18" t="str">
        <f t="shared" si="11"/>
        <v/>
      </c>
      <c r="H175" s="66" t="s">
        <v>91</v>
      </c>
      <c r="I175" s="15" t="str">
        <f t="shared" si="13"/>
        <v xml:space="preserve"> </v>
      </c>
      <c r="J175" s="18" t="str">
        <f t="shared" si="12"/>
        <v xml:space="preserve"> </v>
      </c>
      <c r="L175" s="8">
        <v>79</v>
      </c>
      <c r="M175" s="67">
        <v>0</v>
      </c>
      <c r="N175" s="67">
        <v>0</v>
      </c>
      <c r="O175" s="20"/>
      <c r="P175" s="58"/>
      <c r="Q175" s="55"/>
      <c r="R175" s="55"/>
      <c r="S175" s="55"/>
      <c r="T175" s="55"/>
      <c r="U175" s="55"/>
      <c r="V175" s="55"/>
      <c r="W175" s="55"/>
      <c r="X175" s="58"/>
      <c r="Y175" s="58"/>
      <c r="Z175" s="58"/>
      <c r="AA175" s="58"/>
      <c r="AB175" s="58"/>
      <c r="AH175" s="1"/>
    </row>
    <row r="176" spans="1:34" ht="15.75" customHeight="1">
      <c r="A176" s="88" t="s">
        <v>17</v>
      </c>
      <c r="B176" s="18" t="str">
        <f t="shared" si="10"/>
        <v/>
      </c>
      <c r="C176" s="62" t="s">
        <v>17</v>
      </c>
      <c r="D176" s="1" t="s">
        <v>17</v>
      </c>
      <c r="E176" s="65" t="s">
        <v>17</v>
      </c>
      <c r="F176" s="65" t="s">
        <v>17</v>
      </c>
      <c r="G176" s="18" t="str">
        <f t="shared" si="11"/>
        <v/>
      </c>
      <c r="H176" s="66" t="s">
        <v>91</v>
      </c>
      <c r="I176" s="15" t="str">
        <f t="shared" si="13"/>
        <v xml:space="preserve"> </v>
      </c>
      <c r="J176" s="18" t="str">
        <f t="shared" si="12"/>
        <v xml:space="preserve"> </v>
      </c>
      <c r="L176" s="8">
        <v>80</v>
      </c>
      <c r="M176" s="67">
        <v>0</v>
      </c>
      <c r="N176" s="67">
        <v>0</v>
      </c>
      <c r="O176" s="20"/>
      <c r="P176" s="58"/>
      <c r="Q176" s="55"/>
      <c r="R176" s="55"/>
      <c r="S176" s="55"/>
      <c r="T176" s="55"/>
      <c r="U176" s="55"/>
      <c r="V176" s="55"/>
      <c r="W176" s="55"/>
      <c r="X176" s="58"/>
      <c r="Y176" s="58"/>
      <c r="Z176" s="58"/>
      <c r="AA176" s="58"/>
      <c r="AB176" s="58"/>
      <c r="AH176" s="1"/>
    </row>
    <row r="177" spans="1:34" ht="15.75" customHeight="1">
      <c r="A177" s="88" t="s">
        <v>17</v>
      </c>
      <c r="B177" s="18" t="str">
        <f t="shared" si="10"/>
        <v/>
      </c>
      <c r="C177" s="62" t="s">
        <v>17</v>
      </c>
      <c r="D177" s="1" t="s">
        <v>17</v>
      </c>
      <c r="E177" s="65" t="s">
        <v>17</v>
      </c>
      <c r="F177" s="65" t="s">
        <v>17</v>
      </c>
      <c r="G177" s="18" t="str">
        <f t="shared" si="11"/>
        <v/>
      </c>
      <c r="H177" s="66" t="s">
        <v>91</v>
      </c>
      <c r="I177" s="15" t="str">
        <f t="shared" si="13"/>
        <v xml:space="preserve"> </v>
      </c>
      <c r="J177" s="18" t="str">
        <f t="shared" si="12"/>
        <v xml:space="preserve"> </v>
      </c>
      <c r="L177" s="8">
        <v>81</v>
      </c>
      <c r="M177" s="67">
        <v>0</v>
      </c>
      <c r="N177" s="67">
        <v>0</v>
      </c>
      <c r="O177" s="20"/>
      <c r="P177" s="58"/>
      <c r="Q177" s="55"/>
      <c r="R177" s="55"/>
      <c r="S177" s="55"/>
      <c r="T177" s="55"/>
      <c r="U177" s="55"/>
      <c r="V177" s="55"/>
      <c r="W177" s="55"/>
      <c r="X177" s="58"/>
      <c r="Y177" s="58"/>
      <c r="Z177" s="58"/>
      <c r="AA177" s="58"/>
      <c r="AB177" s="58"/>
      <c r="AH177" s="1"/>
    </row>
    <row r="178" spans="1:34" ht="15.75" customHeight="1">
      <c r="A178" s="88" t="s">
        <v>17</v>
      </c>
      <c r="B178" s="18" t="str">
        <f t="shared" si="10"/>
        <v/>
      </c>
      <c r="C178" s="62" t="s">
        <v>17</v>
      </c>
      <c r="D178" s="1" t="s">
        <v>17</v>
      </c>
      <c r="E178" s="65" t="s">
        <v>17</v>
      </c>
      <c r="F178" s="65" t="s">
        <v>17</v>
      </c>
      <c r="G178" s="18" t="str">
        <f t="shared" si="11"/>
        <v/>
      </c>
      <c r="H178" s="66" t="s">
        <v>91</v>
      </c>
      <c r="I178" s="15" t="str">
        <f t="shared" si="13"/>
        <v xml:space="preserve"> </v>
      </c>
      <c r="J178" s="18" t="str">
        <f t="shared" si="12"/>
        <v xml:space="preserve"> </v>
      </c>
      <c r="L178" s="8">
        <v>82</v>
      </c>
      <c r="M178" s="67">
        <v>0</v>
      </c>
      <c r="N178" s="67">
        <v>0</v>
      </c>
      <c r="O178" s="20"/>
      <c r="P178" s="58"/>
      <c r="Q178" s="55"/>
      <c r="R178" s="55"/>
      <c r="S178" s="55"/>
      <c r="T178" s="55"/>
      <c r="U178" s="55"/>
      <c r="V178" s="55"/>
      <c r="W178" s="55"/>
      <c r="X178" s="58"/>
      <c r="Y178" s="58"/>
      <c r="Z178" s="58"/>
      <c r="AA178" s="58"/>
      <c r="AB178" s="58"/>
      <c r="AH178" s="1"/>
    </row>
    <row r="179" spans="1:34" ht="15.75" customHeight="1">
      <c r="A179" s="88" t="s">
        <v>17</v>
      </c>
      <c r="B179" s="18" t="str">
        <f t="shared" si="10"/>
        <v/>
      </c>
      <c r="C179" s="62" t="s">
        <v>17</v>
      </c>
      <c r="D179" s="1" t="s">
        <v>17</v>
      </c>
      <c r="E179" s="65" t="s">
        <v>17</v>
      </c>
      <c r="F179" s="65" t="s">
        <v>17</v>
      </c>
      <c r="G179" s="18" t="str">
        <f t="shared" si="11"/>
        <v/>
      </c>
      <c r="H179" s="66" t="s">
        <v>91</v>
      </c>
      <c r="I179" s="15" t="str">
        <f t="shared" si="13"/>
        <v xml:space="preserve"> </v>
      </c>
      <c r="J179" s="18" t="str">
        <f t="shared" si="12"/>
        <v xml:space="preserve"> </v>
      </c>
      <c r="L179" s="8">
        <v>83</v>
      </c>
      <c r="M179" s="67">
        <v>0</v>
      </c>
      <c r="N179" s="67">
        <v>0</v>
      </c>
      <c r="O179" s="20"/>
      <c r="P179" s="58"/>
      <c r="Q179" s="55"/>
      <c r="R179" s="55"/>
      <c r="S179" s="55"/>
      <c r="T179" s="55"/>
      <c r="U179" s="55"/>
      <c r="V179" s="55"/>
      <c r="W179" s="55"/>
      <c r="X179" s="58"/>
      <c r="Y179" s="58"/>
      <c r="Z179" s="58"/>
      <c r="AA179" s="58"/>
      <c r="AB179" s="58"/>
      <c r="AH179" s="1"/>
    </row>
    <row r="180" spans="1:34" ht="15.75" customHeight="1">
      <c r="A180" s="88" t="s">
        <v>17</v>
      </c>
      <c r="B180" s="18" t="str">
        <f t="shared" si="10"/>
        <v/>
      </c>
      <c r="C180" s="62" t="s">
        <v>17</v>
      </c>
      <c r="D180" s="1" t="s">
        <v>17</v>
      </c>
      <c r="E180" s="65" t="s">
        <v>17</v>
      </c>
      <c r="F180" s="65" t="s">
        <v>17</v>
      </c>
      <c r="G180" s="18" t="str">
        <f t="shared" si="11"/>
        <v/>
      </c>
      <c r="H180" s="66" t="s">
        <v>91</v>
      </c>
      <c r="I180" s="15" t="str">
        <f t="shared" si="13"/>
        <v xml:space="preserve"> </v>
      </c>
      <c r="J180" s="18" t="str">
        <f t="shared" si="12"/>
        <v xml:space="preserve"> </v>
      </c>
      <c r="L180" s="8">
        <v>84</v>
      </c>
      <c r="M180" s="67">
        <v>0</v>
      </c>
      <c r="N180" s="67">
        <v>0</v>
      </c>
      <c r="O180" s="20"/>
      <c r="P180" s="58"/>
      <c r="Q180" s="55"/>
      <c r="R180" s="55"/>
      <c r="S180" s="55"/>
      <c r="T180" s="55"/>
      <c r="U180" s="55"/>
      <c r="V180" s="55"/>
      <c r="W180" s="55"/>
      <c r="X180" s="58"/>
      <c r="Y180" s="58"/>
      <c r="Z180" s="58"/>
      <c r="AA180" s="58"/>
      <c r="AB180" s="58"/>
      <c r="AH180" s="1"/>
    </row>
    <row r="181" spans="1:34" ht="15.75" customHeight="1">
      <c r="A181" s="88" t="s">
        <v>17</v>
      </c>
      <c r="B181" s="18" t="str">
        <f t="shared" si="10"/>
        <v/>
      </c>
      <c r="C181" s="62" t="s">
        <v>17</v>
      </c>
      <c r="D181" s="1" t="s">
        <v>17</v>
      </c>
      <c r="E181" s="65" t="s">
        <v>17</v>
      </c>
      <c r="F181" s="65" t="s">
        <v>17</v>
      </c>
      <c r="G181" s="18" t="str">
        <f t="shared" si="11"/>
        <v/>
      </c>
      <c r="H181" s="66" t="s">
        <v>91</v>
      </c>
      <c r="I181" s="15" t="str">
        <f t="shared" si="13"/>
        <v xml:space="preserve"> </v>
      </c>
      <c r="J181" s="18" t="str">
        <f t="shared" si="12"/>
        <v xml:space="preserve"> </v>
      </c>
      <c r="L181" s="8">
        <v>85</v>
      </c>
      <c r="M181" s="67">
        <v>0</v>
      </c>
      <c r="N181" s="67">
        <v>0</v>
      </c>
      <c r="O181" s="20"/>
      <c r="P181" s="58"/>
      <c r="Q181" s="55"/>
      <c r="R181" s="55"/>
      <c r="S181" s="55"/>
      <c r="T181" s="55"/>
      <c r="U181" s="55"/>
      <c r="V181" s="55"/>
      <c r="W181" s="55"/>
      <c r="X181" s="58"/>
      <c r="Y181" s="58"/>
      <c r="Z181" s="58"/>
      <c r="AA181" s="58"/>
      <c r="AB181" s="58"/>
      <c r="AH181" s="1"/>
    </row>
    <row r="182" spans="1:34" ht="15.75" customHeight="1">
      <c r="A182" s="88" t="s">
        <v>17</v>
      </c>
      <c r="B182" s="18" t="str">
        <f t="shared" si="10"/>
        <v/>
      </c>
      <c r="C182" s="62" t="s">
        <v>17</v>
      </c>
      <c r="D182" s="1" t="s">
        <v>17</v>
      </c>
      <c r="E182" s="65" t="s">
        <v>17</v>
      </c>
      <c r="F182" s="65" t="s">
        <v>17</v>
      </c>
      <c r="G182" s="18" t="str">
        <f t="shared" si="11"/>
        <v/>
      </c>
      <c r="H182" s="66" t="s">
        <v>91</v>
      </c>
      <c r="I182" s="15" t="str">
        <f t="shared" si="13"/>
        <v xml:space="preserve"> </v>
      </c>
      <c r="J182" s="18" t="str">
        <f t="shared" si="12"/>
        <v xml:space="preserve"> </v>
      </c>
      <c r="L182" s="8">
        <v>86</v>
      </c>
      <c r="M182" s="67">
        <v>0</v>
      </c>
      <c r="N182" s="67">
        <v>0</v>
      </c>
      <c r="O182" s="20"/>
      <c r="P182" s="58"/>
      <c r="Q182" s="55"/>
      <c r="R182" s="55"/>
      <c r="S182" s="55"/>
      <c r="T182" s="55"/>
      <c r="U182" s="55"/>
      <c r="V182" s="55"/>
      <c r="W182" s="55"/>
      <c r="X182" s="58"/>
      <c r="Y182" s="58"/>
      <c r="Z182" s="58"/>
      <c r="AA182" s="58"/>
      <c r="AB182" s="58"/>
      <c r="AH182" s="1"/>
    </row>
    <row r="183" spans="1:34" ht="15.75" customHeight="1">
      <c r="A183" s="88" t="s">
        <v>17</v>
      </c>
      <c r="B183" s="18" t="str">
        <f t="shared" si="10"/>
        <v/>
      </c>
      <c r="C183" s="62" t="s">
        <v>17</v>
      </c>
      <c r="D183" s="1" t="s">
        <v>17</v>
      </c>
      <c r="E183" s="65" t="s">
        <v>17</v>
      </c>
      <c r="F183" s="65" t="s">
        <v>17</v>
      </c>
      <c r="G183" s="18" t="str">
        <f t="shared" si="11"/>
        <v/>
      </c>
      <c r="H183" s="66" t="s">
        <v>91</v>
      </c>
      <c r="I183" s="15" t="str">
        <f t="shared" si="13"/>
        <v xml:space="preserve"> </v>
      </c>
      <c r="J183" s="18" t="str">
        <f t="shared" si="12"/>
        <v xml:space="preserve"> </v>
      </c>
      <c r="L183" s="8">
        <v>87</v>
      </c>
      <c r="M183" s="67">
        <v>0</v>
      </c>
      <c r="N183" s="67">
        <v>0</v>
      </c>
      <c r="O183" s="20"/>
      <c r="P183" s="58"/>
      <c r="Q183" s="55"/>
      <c r="R183" s="55"/>
      <c r="S183" s="55"/>
      <c r="T183" s="55"/>
      <c r="U183" s="55"/>
      <c r="V183" s="55"/>
      <c r="W183" s="55"/>
      <c r="X183" s="58"/>
      <c r="Y183" s="58"/>
      <c r="Z183" s="58"/>
      <c r="AA183" s="58"/>
      <c r="AB183" s="58"/>
      <c r="AH183" s="1"/>
    </row>
    <row r="184" spans="1:34" ht="15.75" customHeight="1">
      <c r="A184" s="88" t="s">
        <v>17</v>
      </c>
      <c r="B184" s="18" t="str">
        <f t="shared" si="10"/>
        <v/>
      </c>
      <c r="C184" s="62" t="s">
        <v>17</v>
      </c>
      <c r="D184" s="1" t="s">
        <v>17</v>
      </c>
      <c r="E184" s="65" t="s">
        <v>17</v>
      </c>
      <c r="F184" s="65" t="s">
        <v>17</v>
      </c>
      <c r="G184" s="18" t="str">
        <f t="shared" si="11"/>
        <v/>
      </c>
      <c r="H184" s="66" t="s">
        <v>91</v>
      </c>
      <c r="I184" s="15" t="str">
        <f t="shared" si="13"/>
        <v xml:space="preserve"> </v>
      </c>
      <c r="J184" s="18" t="str">
        <f t="shared" si="12"/>
        <v xml:space="preserve"> </v>
      </c>
      <c r="L184" s="8">
        <v>88</v>
      </c>
      <c r="M184" s="67">
        <v>0</v>
      </c>
      <c r="N184" s="67">
        <v>0</v>
      </c>
      <c r="O184" s="20"/>
      <c r="P184" s="58"/>
      <c r="Q184" s="55"/>
      <c r="R184" s="55"/>
      <c r="S184" s="55"/>
      <c r="T184" s="55"/>
      <c r="U184" s="55"/>
      <c r="V184" s="55"/>
      <c r="W184" s="55"/>
      <c r="X184" s="58"/>
      <c r="Y184" s="58"/>
      <c r="Z184" s="58"/>
      <c r="AA184" s="58"/>
      <c r="AB184" s="58"/>
      <c r="AH184" s="1"/>
    </row>
    <row r="185" spans="1:34" ht="15.75" customHeight="1">
      <c r="A185" s="88" t="s">
        <v>17</v>
      </c>
      <c r="B185" s="18" t="str">
        <f t="shared" si="10"/>
        <v/>
      </c>
      <c r="C185" s="62" t="s">
        <v>17</v>
      </c>
      <c r="D185" s="1" t="s">
        <v>17</v>
      </c>
      <c r="E185" s="65" t="s">
        <v>17</v>
      </c>
      <c r="F185" s="65" t="s">
        <v>17</v>
      </c>
      <c r="G185" s="18" t="str">
        <f t="shared" si="11"/>
        <v/>
      </c>
      <c r="H185" s="66" t="s">
        <v>91</v>
      </c>
      <c r="I185" s="15" t="str">
        <f t="shared" si="13"/>
        <v xml:space="preserve"> </v>
      </c>
      <c r="J185" s="18" t="str">
        <f t="shared" si="12"/>
        <v xml:space="preserve"> </v>
      </c>
      <c r="L185" s="8">
        <v>89</v>
      </c>
      <c r="M185" s="67">
        <v>0</v>
      </c>
      <c r="N185" s="67">
        <v>0</v>
      </c>
      <c r="O185" s="20"/>
      <c r="P185" s="58"/>
      <c r="Q185" s="55"/>
      <c r="R185" s="55"/>
      <c r="S185" s="55"/>
      <c r="T185" s="55"/>
      <c r="U185" s="55"/>
      <c r="V185" s="55"/>
      <c r="W185" s="55"/>
      <c r="X185" s="58"/>
      <c r="Y185" s="58"/>
      <c r="Z185" s="58"/>
      <c r="AA185" s="58"/>
      <c r="AB185" s="58"/>
      <c r="AH185" s="1"/>
    </row>
    <row r="186" spans="1:34" ht="15.75" customHeight="1">
      <c r="A186" s="88" t="s">
        <v>17</v>
      </c>
      <c r="B186" s="18" t="str">
        <f t="shared" si="10"/>
        <v/>
      </c>
      <c r="C186" s="62" t="s">
        <v>17</v>
      </c>
      <c r="D186" s="1" t="s">
        <v>17</v>
      </c>
      <c r="E186" s="65" t="s">
        <v>17</v>
      </c>
      <c r="F186" s="65" t="s">
        <v>17</v>
      </c>
      <c r="G186" s="18" t="str">
        <f t="shared" si="11"/>
        <v/>
      </c>
      <c r="H186" s="66" t="s">
        <v>91</v>
      </c>
      <c r="I186" s="15" t="str">
        <f t="shared" si="13"/>
        <v xml:space="preserve"> </v>
      </c>
      <c r="J186" s="18" t="str">
        <f t="shared" si="12"/>
        <v xml:space="preserve"> </v>
      </c>
      <c r="L186" s="8">
        <v>90</v>
      </c>
      <c r="M186" s="67">
        <v>0</v>
      </c>
      <c r="N186" s="67">
        <v>0</v>
      </c>
      <c r="O186" s="20"/>
      <c r="P186" s="58"/>
      <c r="Q186" s="55"/>
      <c r="R186" s="55"/>
      <c r="S186" s="55"/>
      <c r="T186" s="55"/>
      <c r="U186" s="55"/>
      <c r="V186" s="55"/>
      <c r="W186" s="55"/>
      <c r="X186" s="58"/>
      <c r="Y186" s="58"/>
      <c r="Z186" s="58"/>
      <c r="AA186" s="58"/>
      <c r="AB186" s="58"/>
      <c r="AH186" s="1"/>
    </row>
    <row r="187" spans="1:34" ht="15.75" customHeight="1">
      <c r="A187" s="88" t="s">
        <v>17</v>
      </c>
      <c r="B187" s="18" t="str">
        <f t="shared" si="10"/>
        <v/>
      </c>
      <c r="C187" s="62" t="s">
        <v>17</v>
      </c>
      <c r="D187" s="1" t="s">
        <v>17</v>
      </c>
      <c r="E187" s="65" t="s">
        <v>17</v>
      </c>
      <c r="F187" s="65" t="s">
        <v>17</v>
      </c>
      <c r="G187" s="18" t="str">
        <f t="shared" si="11"/>
        <v/>
      </c>
      <c r="H187" s="66" t="s">
        <v>91</v>
      </c>
      <c r="I187" s="15" t="str">
        <f t="shared" si="13"/>
        <v xml:space="preserve"> </v>
      </c>
      <c r="J187" s="18" t="str">
        <f t="shared" si="12"/>
        <v xml:space="preserve"> </v>
      </c>
      <c r="L187" s="8">
        <v>91</v>
      </c>
      <c r="M187" s="67">
        <v>0</v>
      </c>
      <c r="N187" s="67">
        <v>0</v>
      </c>
      <c r="O187" s="20"/>
      <c r="P187" s="58"/>
      <c r="Q187" s="55"/>
      <c r="R187" s="55"/>
      <c r="S187" s="55"/>
      <c r="T187" s="55"/>
      <c r="U187" s="55"/>
      <c r="V187" s="55"/>
      <c r="W187" s="55"/>
      <c r="X187" s="58"/>
      <c r="Y187" s="58"/>
      <c r="Z187" s="58"/>
      <c r="AA187" s="58"/>
      <c r="AB187" s="58"/>
      <c r="AH187" s="1"/>
    </row>
    <row r="188" spans="1:34" ht="15.75" customHeight="1">
      <c r="A188" s="88" t="s">
        <v>17</v>
      </c>
      <c r="B188" s="18" t="str">
        <f t="shared" si="10"/>
        <v/>
      </c>
      <c r="C188" s="62" t="s">
        <v>17</v>
      </c>
      <c r="D188" s="1" t="s">
        <v>17</v>
      </c>
      <c r="E188" s="65" t="s">
        <v>17</v>
      </c>
      <c r="F188" s="65" t="s">
        <v>17</v>
      </c>
      <c r="G188" s="18" t="str">
        <f t="shared" si="11"/>
        <v/>
      </c>
      <c r="H188" s="66" t="s">
        <v>91</v>
      </c>
      <c r="I188" s="15" t="str">
        <f t="shared" si="13"/>
        <v xml:space="preserve"> </v>
      </c>
      <c r="J188" s="18" t="str">
        <f t="shared" si="12"/>
        <v xml:space="preserve"> </v>
      </c>
      <c r="L188" s="8">
        <v>92</v>
      </c>
      <c r="M188" s="67">
        <v>0</v>
      </c>
      <c r="N188" s="67">
        <v>0</v>
      </c>
      <c r="O188" s="20"/>
      <c r="P188" s="58"/>
      <c r="Q188" s="55"/>
      <c r="R188" s="55"/>
      <c r="S188" s="55"/>
      <c r="T188" s="55"/>
      <c r="U188" s="55"/>
      <c r="V188" s="55"/>
      <c r="W188" s="55"/>
      <c r="X188" s="58"/>
      <c r="Y188" s="58"/>
      <c r="Z188" s="58"/>
      <c r="AA188" s="58"/>
      <c r="AB188" s="58"/>
      <c r="AH188" s="1"/>
    </row>
    <row r="189" spans="1:34" ht="15.75" customHeight="1">
      <c r="A189" s="88" t="s">
        <v>17</v>
      </c>
      <c r="B189" s="18" t="str">
        <f t="shared" si="10"/>
        <v/>
      </c>
      <c r="C189" s="62" t="s">
        <v>17</v>
      </c>
      <c r="D189" s="1" t="s">
        <v>17</v>
      </c>
      <c r="E189" s="65" t="s">
        <v>17</v>
      </c>
      <c r="F189" s="65" t="s">
        <v>17</v>
      </c>
      <c r="G189" s="18" t="str">
        <f t="shared" si="11"/>
        <v/>
      </c>
      <c r="H189" s="66" t="s">
        <v>91</v>
      </c>
      <c r="I189" s="15" t="str">
        <f t="shared" si="13"/>
        <v xml:space="preserve"> </v>
      </c>
      <c r="J189" s="18" t="str">
        <f t="shared" si="12"/>
        <v xml:space="preserve"> </v>
      </c>
      <c r="L189" s="8">
        <v>93</v>
      </c>
      <c r="M189" s="67">
        <v>0</v>
      </c>
      <c r="N189" s="67">
        <v>0</v>
      </c>
      <c r="O189" s="20"/>
      <c r="P189" s="58"/>
      <c r="Q189" s="55"/>
      <c r="R189" s="55"/>
      <c r="S189" s="55"/>
      <c r="T189" s="55"/>
      <c r="U189" s="55"/>
      <c r="V189" s="55"/>
      <c r="W189" s="55"/>
      <c r="X189" s="58"/>
      <c r="Y189" s="58"/>
      <c r="Z189" s="58"/>
      <c r="AA189" s="58"/>
      <c r="AB189" s="58"/>
      <c r="AH189" s="1"/>
    </row>
    <row r="190" spans="1:34" ht="15.75" customHeight="1">
      <c r="A190" s="88" t="s">
        <v>17</v>
      </c>
      <c r="B190" s="18" t="str">
        <f t="shared" si="10"/>
        <v/>
      </c>
      <c r="C190" s="62" t="s">
        <v>17</v>
      </c>
      <c r="D190" s="1" t="s">
        <v>17</v>
      </c>
      <c r="E190" s="65" t="s">
        <v>17</v>
      </c>
      <c r="F190" s="65" t="s">
        <v>17</v>
      </c>
      <c r="G190" s="18" t="str">
        <f t="shared" si="11"/>
        <v/>
      </c>
      <c r="H190" s="66" t="s">
        <v>91</v>
      </c>
      <c r="I190" s="15" t="str">
        <f t="shared" si="13"/>
        <v xml:space="preserve"> </v>
      </c>
      <c r="J190" s="18" t="str">
        <f t="shared" si="12"/>
        <v xml:space="preserve"> </v>
      </c>
      <c r="L190" s="8">
        <v>94</v>
      </c>
      <c r="M190" s="67">
        <v>0</v>
      </c>
      <c r="N190" s="67">
        <v>0</v>
      </c>
      <c r="O190" s="20"/>
      <c r="P190" s="58"/>
      <c r="Q190" s="55"/>
      <c r="R190" s="55"/>
      <c r="S190" s="55"/>
      <c r="T190" s="55"/>
      <c r="U190" s="55"/>
      <c r="V190" s="55"/>
      <c r="W190" s="55"/>
      <c r="X190" s="58"/>
      <c r="Y190" s="58"/>
      <c r="Z190" s="58"/>
      <c r="AA190" s="58"/>
      <c r="AB190" s="58"/>
      <c r="AH190" s="1"/>
    </row>
    <row r="191" spans="1:34" ht="15.75" customHeight="1">
      <c r="A191" s="88" t="s">
        <v>17</v>
      </c>
      <c r="B191" s="18" t="str">
        <f t="shared" si="10"/>
        <v/>
      </c>
      <c r="C191" s="62" t="s">
        <v>17</v>
      </c>
      <c r="D191" s="1" t="s">
        <v>17</v>
      </c>
      <c r="E191" s="65" t="s">
        <v>17</v>
      </c>
      <c r="F191" s="65" t="s">
        <v>17</v>
      </c>
      <c r="G191" s="18" t="str">
        <f t="shared" si="11"/>
        <v/>
      </c>
      <c r="H191" s="66" t="s">
        <v>91</v>
      </c>
      <c r="I191" s="15" t="str">
        <f t="shared" si="13"/>
        <v xml:space="preserve"> </v>
      </c>
      <c r="J191" s="18" t="str">
        <f t="shared" si="12"/>
        <v xml:space="preserve"> </v>
      </c>
      <c r="L191" s="8">
        <v>95</v>
      </c>
      <c r="M191" s="67">
        <v>0</v>
      </c>
      <c r="N191" s="67">
        <v>0</v>
      </c>
      <c r="O191" s="20"/>
      <c r="P191" s="58"/>
      <c r="Q191" s="55"/>
      <c r="R191" s="55"/>
      <c r="S191" s="55"/>
      <c r="T191" s="55"/>
      <c r="U191" s="55"/>
      <c r="V191" s="55"/>
      <c r="W191" s="55"/>
      <c r="X191" s="58"/>
      <c r="Y191" s="58"/>
      <c r="Z191" s="58"/>
      <c r="AA191" s="58"/>
      <c r="AB191" s="58"/>
      <c r="AH191" s="1"/>
    </row>
    <row r="192" spans="1:34" ht="15.75" customHeight="1">
      <c r="A192" s="88" t="s">
        <v>17</v>
      </c>
      <c r="B192" s="18" t="str">
        <f t="shared" si="10"/>
        <v/>
      </c>
      <c r="C192" s="62" t="s">
        <v>17</v>
      </c>
      <c r="D192" s="1" t="s">
        <v>17</v>
      </c>
      <c r="E192" s="65" t="s">
        <v>17</v>
      </c>
      <c r="F192" s="65" t="s">
        <v>17</v>
      </c>
      <c r="G192" s="18" t="str">
        <f t="shared" si="11"/>
        <v/>
      </c>
      <c r="H192" s="66" t="s">
        <v>91</v>
      </c>
      <c r="I192" s="15" t="str">
        <f t="shared" si="13"/>
        <v xml:space="preserve"> </v>
      </c>
      <c r="J192" s="18" t="str">
        <f t="shared" si="12"/>
        <v xml:space="preserve"> </v>
      </c>
      <c r="L192" s="8">
        <v>96</v>
      </c>
      <c r="M192" s="67">
        <v>0</v>
      </c>
      <c r="N192" s="67">
        <v>0</v>
      </c>
      <c r="O192" s="20"/>
      <c r="P192" s="58"/>
      <c r="Q192" s="55"/>
      <c r="R192" s="55"/>
      <c r="S192" s="55"/>
      <c r="T192" s="55"/>
      <c r="U192" s="55"/>
      <c r="V192" s="55"/>
      <c r="W192" s="55"/>
      <c r="X192" s="58"/>
      <c r="Y192" s="58"/>
      <c r="Z192" s="58"/>
      <c r="AA192" s="58"/>
      <c r="AB192" s="58"/>
      <c r="AH192" s="1"/>
    </row>
    <row r="193" spans="1:34" ht="15.75" customHeight="1">
      <c r="A193" s="88" t="s">
        <v>17</v>
      </c>
      <c r="B193" s="18" t="str">
        <f t="shared" si="10"/>
        <v/>
      </c>
      <c r="C193" s="62" t="s">
        <v>17</v>
      </c>
      <c r="D193" s="1" t="s">
        <v>17</v>
      </c>
      <c r="E193" s="65" t="s">
        <v>17</v>
      </c>
      <c r="F193" s="65" t="s">
        <v>17</v>
      </c>
      <c r="G193" s="18" t="str">
        <f t="shared" si="11"/>
        <v/>
      </c>
      <c r="H193" s="66" t="s">
        <v>91</v>
      </c>
      <c r="I193" s="15" t="str">
        <f t="shared" si="13"/>
        <v xml:space="preserve"> </v>
      </c>
      <c r="J193" s="18" t="str">
        <f t="shared" si="12"/>
        <v xml:space="preserve"> </v>
      </c>
      <c r="L193" s="8">
        <v>97</v>
      </c>
      <c r="M193" s="67">
        <v>0</v>
      </c>
      <c r="N193" s="67">
        <v>0</v>
      </c>
      <c r="O193" s="20"/>
      <c r="P193" s="58"/>
      <c r="Q193" s="55"/>
      <c r="R193" s="55"/>
      <c r="S193" s="55"/>
      <c r="T193" s="55"/>
      <c r="U193" s="55"/>
      <c r="V193" s="55"/>
      <c r="W193" s="55"/>
      <c r="X193" s="58"/>
      <c r="Y193" s="58"/>
      <c r="Z193" s="58"/>
      <c r="AA193" s="58"/>
      <c r="AB193" s="58"/>
      <c r="AH193" s="1"/>
    </row>
    <row r="194" spans="1:34" ht="15.75" customHeight="1">
      <c r="A194" s="88" t="s">
        <v>17</v>
      </c>
      <c r="B194" s="18" t="str">
        <f t="shared" si="10"/>
        <v/>
      </c>
      <c r="C194" s="62" t="s">
        <v>17</v>
      </c>
      <c r="D194" s="1" t="s">
        <v>17</v>
      </c>
      <c r="E194" s="65" t="s">
        <v>17</v>
      </c>
      <c r="F194" s="65" t="s">
        <v>17</v>
      </c>
      <c r="G194" s="18" t="str">
        <f t="shared" si="11"/>
        <v/>
      </c>
      <c r="H194" s="66" t="s">
        <v>91</v>
      </c>
      <c r="I194" s="15" t="str">
        <f t="shared" si="13"/>
        <v xml:space="preserve"> </v>
      </c>
      <c r="J194" s="18" t="str">
        <f t="shared" si="12"/>
        <v xml:space="preserve"> </v>
      </c>
      <c r="L194" s="8">
        <v>98</v>
      </c>
      <c r="M194" s="67">
        <v>0</v>
      </c>
      <c r="N194" s="67">
        <v>0</v>
      </c>
      <c r="O194" s="20"/>
      <c r="P194" s="58"/>
      <c r="Q194" s="55"/>
      <c r="R194" s="55"/>
      <c r="S194" s="55"/>
      <c r="T194" s="55"/>
      <c r="U194" s="55"/>
      <c r="V194" s="55"/>
      <c r="W194" s="55"/>
      <c r="X194" s="58"/>
      <c r="Y194" s="58"/>
      <c r="Z194" s="58"/>
      <c r="AA194" s="58"/>
      <c r="AB194" s="58"/>
      <c r="AH194" s="1"/>
    </row>
    <row r="195" spans="1:34" ht="15.75" customHeight="1">
      <c r="A195" s="88" t="s">
        <v>17</v>
      </c>
      <c r="B195" s="18" t="str">
        <f t="shared" si="10"/>
        <v/>
      </c>
      <c r="C195" s="62" t="s">
        <v>17</v>
      </c>
      <c r="D195" s="1" t="s">
        <v>17</v>
      </c>
      <c r="E195" s="65" t="s">
        <v>17</v>
      </c>
      <c r="F195" s="65" t="s">
        <v>17</v>
      </c>
      <c r="G195" s="18" t="str">
        <f t="shared" si="11"/>
        <v/>
      </c>
      <c r="H195" s="66" t="s">
        <v>91</v>
      </c>
      <c r="I195" s="15" t="str">
        <f t="shared" si="13"/>
        <v xml:space="preserve"> </v>
      </c>
      <c r="J195" s="18" t="str">
        <f t="shared" si="12"/>
        <v xml:space="preserve"> </v>
      </c>
      <c r="L195" s="8">
        <v>99</v>
      </c>
      <c r="M195" s="67">
        <v>0</v>
      </c>
      <c r="N195" s="67">
        <v>0</v>
      </c>
      <c r="O195" s="20"/>
      <c r="P195" s="58"/>
      <c r="Q195" s="55"/>
      <c r="R195" s="55"/>
      <c r="S195" s="55"/>
      <c r="T195" s="55"/>
      <c r="U195" s="55"/>
      <c r="V195" s="55"/>
      <c r="W195" s="55"/>
      <c r="X195" s="58"/>
      <c r="Y195" s="58"/>
      <c r="Z195" s="58"/>
      <c r="AA195" s="58"/>
      <c r="AB195" s="58"/>
      <c r="AH195" s="1"/>
    </row>
    <row r="196" spans="1:34" ht="15.75" customHeight="1">
      <c r="A196" s="88" t="s">
        <v>17</v>
      </c>
      <c r="B196" s="18" t="str">
        <f t="shared" si="10"/>
        <v/>
      </c>
      <c r="C196" s="62" t="s">
        <v>17</v>
      </c>
      <c r="D196" s="1" t="s">
        <v>17</v>
      </c>
      <c r="E196" s="65" t="s">
        <v>17</v>
      </c>
      <c r="F196" s="65" t="s">
        <v>17</v>
      </c>
      <c r="G196" s="18" t="str">
        <f t="shared" si="11"/>
        <v/>
      </c>
      <c r="H196" s="66" t="s">
        <v>91</v>
      </c>
      <c r="I196" s="15" t="str">
        <f t="shared" si="13"/>
        <v xml:space="preserve"> </v>
      </c>
      <c r="J196" s="18" t="str">
        <f t="shared" si="12"/>
        <v xml:space="preserve"> </v>
      </c>
      <c r="L196" s="8">
        <v>100</v>
      </c>
      <c r="M196" s="67">
        <v>0</v>
      </c>
      <c r="N196" s="67">
        <v>0</v>
      </c>
      <c r="O196" s="20"/>
      <c r="P196" s="58"/>
      <c r="Q196" s="55"/>
      <c r="R196" s="55"/>
      <c r="S196" s="55"/>
      <c r="T196" s="55"/>
      <c r="U196" s="55"/>
      <c r="V196" s="55"/>
      <c r="W196" s="55"/>
      <c r="X196" s="58"/>
      <c r="Y196" s="58"/>
      <c r="Z196" s="58"/>
      <c r="AA196" s="58"/>
      <c r="AB196" s="58"/>
      <c r="AH196" s="1"/>
    </row>
    <row r="197" spans="1:34" ht="15.75" customHeight="1">
      <c r="A197" s="88" t="s">
        <v>17</v>
      </c>
      <c r="B197" s="18" t="str">
        <f t="shared" si="10"/>
        <v/>
      </c>
      <c r="C197" s="62" t="s">
        <v>17</v>
      </c>
      <c r="D197" s="1" t="s">
        <v>17</v>
      </c>
      <c r="E197" s="65" t="s">
        <v>17</v>
      </c>
      <c r="F197" s="65" t="s">
        <v>17</v>
      </c>
      <c r="G197" s="18" t="str">
        <f t="shared" si="11"/>
        <v/>
      </c>
      <c r="H197" s="66" t="s">
        <v>91</v>
      </c>
      <c r="I197" s="15" t="str">
        <f t="shared" si="13"/>
        <v xml:space="preserve"> </v>
      </c>
      <c r="J197" s="18" t="str">
        <f t="shared" si="12"/>
        <v xml:space="preserve"> </v>
      </c>
      <c r="L197" s="8">
        <v>101</v>
      </c>
      <c r="M197" s="67">
        <v>0</v>
      </c>
      <c r="N197" s="67">
        <v>0</v>
      </c>
      <c r="O197" s="20"/>
      <c r="P197" s="58"/>
      <c r="Q197" s="55"/>
      <c r="R197" s="55"/>
      <c r="S197" s="55"/>
      <c r="T197" s="55"/>
      <c r="U197" s="55"/>
      <c r="V197" s="55"/>
      <c r="W197" s="55"/>
      <c r="X197" s="58"/>
      <c r="Y197" s="58"/>
      <c r="Z197" s="58"/>
      <c r="AA197" s="58"/>
      <c r="AB197" s="58"/>
      <c r="AH197" s="1"/>
    </row>
    <row r="198" spans="1:34" ht="15.75" customHeight="1">
      <c r="A198" s="88" t="s">
        <v>17</v>
      </c>
      <c r="B198" s="18" t="str">
        <f t="shared" si="10"/>
        <v/>
      </c>
      <c r="C198" s="62" t="s">
        <v>17</v>
      </c>
      <c r="D198" s="1" t="s">
        <v>17</v>
      </c>
      <c r="E198" s="65" t="s">
        <v>17</v>
      </c>
      <c r="F198" s="65" t="s">
        <v>17</v>
      </c>
      <c r="G198" s="18" t="str">
        <f t="shared" si="11"/>
        <v/>
      </c>
      <c r="H198" s="66" t="s">
        <v>91</v>
      </c>
      <c r="I198" s="15" t="str">
        <f t="shared" si="13"/>
        <v xml:space="preserve"> </v>
      </c>
      <c r="J198" s="18" t="str">
        <f t="shared" si="12"/>
        <v xml:space="preserve"> </v>
      </c>
      <c r="L198" s="8">
        <v>102</v>
      </c>
      <c r="M198" s="67">
        <v>0</v>
      </c>
      <c r="N198" s="67">
        <v>0</v>
      </c>
      <c r="O198" s="20"/>
      <c r="P198" s="58"/>
      <c r="Q198" s="55"/>
      <c r="R198" s="55"/>
      <c r="S198" s="55"/>
      <c r="T198" s="55"/>
      <c r="U198" s="55"/>
      <c r="V198" s="55"/>
      <c r="W198" s="55"/>
      <c r="X198" s="58"/>
      <c r="Y198" s="58"/>
      <c r="Z198" s="58"/>
      <c r="AA198" s="58"/>
      <c r="AB198" s="58"/>
      <c r="AH198" s="1"/>
    </row>
    <row r="199" spans="1:34" ht="15.75" customHeight="1">
      <c r="A199" s="88" t="s">
        <v>17</v>
      </c>
      <c r="B199" s="18" t="str">
        <f t="shared" si="10"/>
        <v/>
      </c>
      <c r="C199" s="62" t="s">
        <v>17</v>
      </c>
      <c r="D199" s="1" t="s">
        <v>17</v>
      </c>
      <c r="E199" s="65" t="s">
        <v>17</v>
      </c>
      <c r="F199" s="65" t="s">
        <v>17</v>
      </c>
      <c r="G199" s="18" t="str">
        <f t="shared" si="11"/>
        <v/>
      </c>
      <c r="H199" s="66" t="s">
        <v>91</v>
      </c>
      <c r="I199" s="15" t="str">
        <f t="shared" si="13"/>
        <v xml:space="preserve"> </v>
      </c>
      <c r="J199" s="18" t="str">
        <f t="shared" si="12"/>
        <v xml:space="preserve"> </v>
      </c>
      <c r="L199" s="8">
        <v>103</v>
      </c>
      <c r="M199" s="67">
        <v>0</v>
      </c>
      <c r="N199" s="67">
        <v>0</v>
      </c>
      <c r="O199" s="20"/>
      <c r="P199" s="58"/>
      <c r="Q199" s="55"/>
      <c r="R199" s="55"/>
      <c r="S199" s="55"/>
      <c r="T199" s="55"/>
      <c r="U199" s="55"/>
      <c r="V199" s="55"/>
      <c r="W199" s="55"/>
      <c r="X199" s="58"/>
      <c r="Y199" s="58"/>
      <c r="Z199" s="58"/>
      <c r="AA199" s="58"/>
      <c r="AB199" s="58"/>
      <c r="AH199" s="1"/>
    </row>
    <row r="200" spans="1:34" ht="15.75" customHeight="1">
      <c r="A200" s="88" t="s">
        <v>17</v>
      </c>
      <c r="B200" s="18" t="str">
        <f t="shared" si="10"/>
        <v/>
      </c>
      <c r="C200" s="62" t="s">
        <v>17</v>
      </c>
      <c r="D200" s="1" t="s">
        <v>17</v>
      </c>
      <c r="E200" s="65" t="s">
        <v>17</v>
      </c>
      <c r="F200" s="65" t="s">
        <v>17</v>
      </c>
      <c r="G200" s="18" t="str">
        <f t="shared" si="11"/>
        <v/>
      </c>
      <c r="H200" s="66" t="s">
        <v>91</v>
      </c>
      <c r="I200" s="15" t="str">
        <f t="shared" si="13"/>
        <v xml:space="preserve"> </v>
      </c>
      <c r="J200" s="18" t="str">
        <f t="shared" si="12"/>
        <v xml:space="preserve"> </v>
      </c>
      <c r="L200" s="8">
        <v>104</v>
      </c>
      <c r="M200" s="67">
        <v>0</v>
      </c>
      <c r="N200" s="67">
        <v>0</v>
      </c>
      <c r="O200" s="20"/>
      <c r="P200" s="58"/>
      <c r="Q200" s="55"/>
      <c r="R200" s="55"/>
      <c r="S200" s="55"/>
      <c r="T200" s="55"/>
      <c r="U200" s="55"/>
      <c r="V200" s="55"/>
      <c r="W200" s="55"/>
      <c r="X200" s="58"/>
      <c r="Y200" s="58"/>
      <c r="Z200" s="58"/>
      <c r="AA200" s="58"/>
      <c r="AB200" s="58"/>
      <c r="AH200" s="1"/>
    </row>
    <row r="201" spans="1:34" ht="15.75" customHeight="1">
      <c r="A201" s="88" t="s">
        <v>17</v>
      </c>
      <c r="B201" s="18" t="str">
        <f t="shared" si="10"/>
        <v/>
      </c>
      <c r="C201" s="62" t="s">
        <v>17</v>
      </c>
      <c r="D201" s="1" t="s">
        <v>17</v>
      </c>
      <c r="E201" s="65" t="s">
        <v>17</v>
      </c>
      <c r="F201" s="65" t="s">
        <v>17</v>
      </c>
      <c r="G201" s="18" t="str">
        <f t="shared" si="11"/>
        <v/>
      </c>
      <c r="H201" s="66" t="s">
        <v>91</v>
      </c>
      <c r="I201" s="15" t="str">
        <f t="shared" si="13"/>
        <v xml:space="preserve"> </v>
      </c>
      <c r="J201" s="18" t="str">
        <f t="shared" si="12"/>
        <v xml:space="preserve"> </v>
      </c>
      <c r="L201" s="8">
        <v>105</v>
      </c>
      <c r="M201" s="67">
        <v>0</v>
      </c>
      <c r="N201" s="67">
        <v>0</v>
      </c>
      <c r="O201" s="20"/>
      <c r="P201" s="58"/>
      <c r="Q201" s="55"/>
      <c r="R201" s="55"/>
      <c r="S201" s="55"/>
      <c r="T201" s="55"/>
      <c r="U201" s="55"/>
      <c r="V201" s="55"/>
      <c r="W201" s="55"/>
      <c r="X201" s="58"/>
      <c r="Y201" s="58"/>
      <c r="Z201" s="58"/>
      <c r="AA201" s="58"/>
      <c r="AB201" s="58"/>
      <c r="AH201" s="1"/>
    </row>
    <row r="202" spans="1:34" ht="15.75" customHeight="1">
      <c r="A202" s="88" t="s">
        <v>17</v>
      </c>
      <c r="B202" s="18" t="str">
        <f t="shared" si="10"/>
        <v/>
      </c>
      <c r="C202" s="62" t="s">
        <v>17</v>
      </c>
      <c r="D202" s="1" t="s">
        <v>17</v>
      </c>
      <c r="E202" s="65" t="s">
        <v>17</v>
      </c>
      <c r="F202" s="65" t="s">
        <v>17</v>
      </c>
      <c r="G202" s="18" t="str">
        <f t="shared" si="11"/>
        <v/>
      </c>
      <c r="H202" s="66" t="s">
        <v>91</v>
      </c>
      <c r="I202" s="15" t="str">
        <f t="shared" si="13"/>
        <v xml:space="preserve"> </v>
      </c>
      <c r="J202" s="18" t="str">
        <f t="shared" si="12"/>
        <v xml:space="preserve"> </v>
      </c>
      <c r="L202" s="8">
        <v>106</v>
      </c>
      <c r="M202" s="67">
        <v>0</v>
      </c>
      <c r="N202" s="67">
        <v>0</v>
      </c>
      <c r="O202" s="20"/>
      <c r="P202" s="58"/>
      <c r="Q202" s="55"/>
      <c r="R202" s="55"/>
      <c r="S202" s="55"/>
      <c r="T202" s="55"/>
      <c r="U202" s="55"/>
      <c r="V202" s="55"/>
      <c r="W202" s="55"/>
      <c r="X202" s="58"/>
      <c r="Y202" s="58"/>
      <c r="Z202" s="58"/>
      <c r="AA202" s="58"/>
      <c r="AB202" s="58"/>
      <c r="AH202" s="1"/>
    </row>
    <row r="203" spans="1:34" ht="15.75" customHeight="1">
      <c r="A203" s="88" t="s">
        <v>17</v>
      </c>
      <c r="B203" s="18" t="str">
        <f t="shared" si="10"/>
        <v/>
      </c>
      <c r="C203" s="62" t="s">
        <v>17</v>
      </c>
      <c r="D203" s="1" t="s">
        <v>17</v>
      </c>
      <c r="E203" s="65" t="s">
        <v>17</v>
      </c>
      <c r="F203" s="65" t="s">
        <v>17</v>
      </c>
      <c r="G203" s="18" t="str">
        <f t="shared" si="11"/>
        <v/>
      </c>
      <c r="H203" s="66" t="s">
        <v>91</v>
      </c>
      <c r="I203" s="15" t="str">
        <f t="shared" si="13"/>
        <v xml:space="preserve"> </v>
      </c>
      <c r="J203" s="18" t="str">
        <f t="shared" si="12"/>
        <v xml:space="preserve"> </v>
      </c>
      <c r="L203" s="8">
        <v>107</v>
      </c>
      <c r="M203" s="67">
        <v>0</v>
      </c>
      <c r="N203" s="67">
        <v>0</v>
      </c>
      <c r="O203" s="20"/>
      <c r="P203" s="58"/>
      <c r="Q203" s="55"/>
      <c r="R203" s="55"/>
      <c r="S203" s="55"/>
      <c r="T203" s="55"/>
      <c r="U203" s="55"/>
      <c r="V203" s="55"/>
      <c r="W203" s="55"/>
      <c r="X203" s="58"/>
      <c r="Y203" s="58"/>
      <c r="Z203" s="58"/>
      <c r="AA203" s="58"/>
      <c r="AB203" s="58"/>
      <c r="AH203" s="1"/>
    </row>
    <row r="204" spans="1:34" ht="15.75" customHeight="1">
      <c r="A204" s="88" t="s">
        <v>17</v>
      </c>
      <c r="B204" s="18" t="str">
        <f t="shared" si="10"/>
        <v/>
      </c>
      <c r="C204" s="62" t="s">
        <v>17</v>
      </c>
      <c r="D204" s="1" t="s">
        <v>17</v>
      </c>
      <c r="E204" s="65" t="s">
        <v>17</v>
      </c>
      <c r="F204" s="65" t="s">
        <v>17</v>
      </c>
      <c r="G204" s="18" t="str">
        <f t="shared" si="11"/>
        <v/>
      </c>
      <c r="H204" s="66" t="s">
        <v>91</v>
      </c>
      <c r="I204" s="15" t="str">
        <f t="shared" si="13"/>
        <v xml:space="preserve"> </v>
      </c>
      <c r="J204" s="18" t="str">
        <f t="shared" si="12"/>
        <v xml:space="preserve"> </v>
      </c>
      <c r="L204" s="8">
        <v>108</v>
      </c>
      <c r="M204" s="67">
        <v>0</v>
      </c>
      <c r="N204" s="67">
        <v>0</v>
      </c>
      <c r="O204" s="20"/>
      <c r="P204" s="58"/>
      <c r="Q204" s="55"/>
      <c r="R204" s="55"/>
      <c r="S204" s="55"/>
      <c r="T204" s="55"/>
      <c r="U204" s="55"/>
      <c r="V204" s="55"/>
      <c r="W204" s="55"/>
      <c r="X204" s="58"/>
      <c r="Y204" s="58"/>
      <c r="Z204" s="58"/>
      <c r="AA204" s="58"/>
      <c r="AB204" s="58"/>
      <c r="AH204" s="1"/>
    </row>
    <row r="205" spans="1:34" ht="15.75" customHeight="1">
      <c r="A205" s="88" t="s">
        <v>17</v>
      </c>
      <c r="B205" s="18" t="str">
        <f t="shared" si="10"/>
        <v/>
      </c>
      <c r="C205" s="62" t="s">
        <v>17</v>
      </c>
      <c r="D205" s="1" t="s">
        <v>17</v>
      </c>
      <c r="E205" s="65" t="s">
        <v>17</v>
      </c>
      <c r="F205" s="65" t="s">
        <v>17</v>
      </c>
      <c r="G205" s="18" t="str">
        <f t="shared" si="11"/>
        <v/>
      </c>
      <c r="H205" s="66" t="s">
        <v>91</v>
      </c>
      <c r="I205" s="15" t="str">
        <f t="shared" si="13"/>
        <v xml:space="preserve"> </v>
      </c>
      <c r="J205" s="18" t="str">
        <f t="shared" si="12"/>
        <v xml:space="preserve"> </v>
      </c>
      <c r="L205" s="8">
        <v>109</v>
      </c>
      <c r="M205" s="67">
        <v>0</v>
      </c>
      <c r="N205" s="67">
        <v>0</v>
      </c>
      <c r="O205" s="20"/>
      <c r="P205" s="58"/>
      <c r="Q205" s="55"/>
      <c r="R205" s="55"/>
      <c r="S205" s="55"/>
      <c r="T205" s="55"/>
      <c r="U205" s="55"/>
      <c r="V205" s="55"/>
      <c r="W205" s="55"/>
      <c r="X205" s="58"/>
      <c r="Y205" s="58"/>
      <c r="Z205" s="58"/>
      <c r="AA205" s="58"/>
      <c r="AB205" s="58"/>
      <c r="AH205" s="1"/>
    </row>
    <row r="206" spans="1:34" ht="15.75" customHeight="1">
      <c r="A206" s="88" t="s">
        <v>17</v>
      </c>
      <c r="B206" s="18" t="str">
        <f t="shared" si="10"/>
        <v/>
      </c>
      <c r="C206" s="62" t="s">
        <v>17</v>
      </c>
      <c r="D206" s="1" t="s">
        <v>17</v>
      </c>
      <c r="E206" s="65" t="s">
        <v>17</v>
      </c>
      <c r="F206" s="65" t="s">
        <v>17</v>
      </c>
      <c r="G206" s="18" t="str">
        <f t="shared" si="11"/>
        <v/>
      </c>
      <c r="H206" s="66" t="s">
        <v>91</v>
      </c>
      <c r="I206" s="15" t="str">
        <f t="shared" si="13"/>
        <v xml:space="preserve"> </v>
      </c>
      <c r="J206" s="18" t="str">
        <f t="shared" si="12"/>
        <v xml:space="preserve"> </v>
      </c>
      <c r="L206" s="8">
        <v>110</v>
      </c>
      <c r="M206" s="67">
        <v>0</v>
      </c>
      <c r="N206" s="67">
        <v>0</v>
      </c>
      <c r="O206" s="20"/>
      <c r="P206" s="58"/>
      <c r="Q206" s="55"/>
      <c r="R206" s="55"/>
      <c r="S206" s="55"/>
      <c r="T206" s="55"/>
      <c r="U206" s="55"/>
      <c r="V206" s="55"/>
      <c r="W206" s="55"/>
      <c r="X206" s="58"/>
      <c r="Y206" s="58"/>
      <c r="Z206" s="58"/>
      <c r="AA206" s="58"/>
      <c r="AB206" s="58"/>
      <c r="AH206" s="1"/>
    </row>
    <row r="207" spans="1:34" ht="15.75" customHeight="1">
      <c r="B207" s="18" t="str">
        <f t="shared" si="10"/>
        <v/>
      </c>
      <c r="C207" s="62" t="s">
        <v>17</v>
      </c>
      <c r="D207" s="1" t="s">
        <v>17</v>
      </c>
      <c r="E207" s="65" t="s">
        <v>17</v>
      </c>
      <c r="F207" s="65" t="s">
        <v>17</v>
      </c>
      <c r="G207" s="18" t="str">
        <f t="shared" si="11"/>
        <v/>
      </c>
      <c r="H207" s="66" t="s">
        <v>91</v>
      </c>
      <c r="I207" s="15" t="str">
        <f t="shared" si="13"/>
        <v xml:space="preserve"> </v>
      </c>
      <c r="J207" s="18" t="str">
        <f t="shared" si="12"/>
        <v xml:space="preserve"> </v>
      </c>
      <c r="L207" s="8"/>
      <c r="M207" s="8"/>
      <c r="N207" s="8"/>
      <c r="O207" s="20"/>
      <c r="P207" s="58"/>
      <c r="Q207" s="55"/>
      <c r="R207" s="55"/>
      <c r="S207" s="55"/>
      <c r="T207" s="55"/>
      <c r="U207" s="55"/>
      <c r="V207" s="55"/>
      <c r="W207" s="55"/>
      <c r="X207" s="58"/>
      <c r="Y207" s="58"/>
      <c r="Z207" s="58"/>
      <c r="AA207" s="58"/>
      <c r="AB207" s="58"/>
      <c r="AH207" s="1"/>
    </row>
    <row r="208" spans="1:34" ht="15.75" customHeight="1">
      <c r="J208" s="1"/>
      <c r="L208" s="8"/>
      <c r="M208" s="8"/>
      <c r="N208" s="8"/>
      <c r="P208" s="58"/>
      <c r="Q208" s="55"/>
      <c r="R208" s="55"/>
      <c r="S208" s="55"/>
      <c r="T208" s="55"/>
      <c r="U208" s="55"/>
      <c r="V208" s="55"/>
      <c r="W208" s="55"/>
      <c r="X208" s="58"/>
      <c r="Y208" s="58"/>
      <c r="Z208" s="58"/>
      <c r="AA208" s="58"/>
      <c r="AB208" s="58"/>
      <c r="AH208" s="1"/>
    </row>
    <row r="209" spans="10:34" ht="15.75" customHeight="1">
      <c r="J209" s="1"/>
      <c r="P209" s="58"/>
      <c r="Q209" s="55"/>
      <c r="R209" s="55"/>
      <c r="S209" s="55"/>
      <c r="T209" s="55"/>
      <c r="U209" s="55"/>
      <c r="V209" s="55"/>
      <c r="W209" s="55"/>
      <c r="X209" s="58"/>
      <c r="Y209" s="58"/>
      <c r="Z209" s="58"/>
      <c r="AA209" s="58"/>
      <c r="AB209" s="58"/>
      <c r="AH209" s="1"/>
    </row>
    <row r="210" spans="10:34" ht="15.75" customHeight="1">
      <c r="J210" s="1"/>
      <c r="P210" s="58"/>
      <c r="Q210" s="55"/>
      <c r="R210" s="55"/>
      <c r="S210" s="55"/>
      <c r="T210" s="55"/>
      <c r="U210" s="55"/>
      <c r="V210" s="55"/>
      <c r="W210" s="55"/>
      <c r="X210" s="58"/>
      <c r="Y210" s="58"/>
      <c r="Z210" s="58"/>
      <c r="AA210" s="58"/>
      <c r="AB210" s="58"/>
      <c r="AH210" s="1"/>
    </row>
    <row r="211" spans="10:34">
      <c r="J211" s="1"/>
      <c r="P211" s="58"/>
      <c r="Q211" s="55"/>
      <c r="R211" s="55"/>
      <c r="S211" s="55"/>
      <c r="T211" s="55"/>
      <c r="U211" s="55"/>
      <c r="V211" s="55"/>
      <c r="W211" s="55"/>
      <c r="X211" s="58"/>
      <c r="Y211" s="58"/>
      <c r="Z211" s="58"/>
      <c r="AA211" s="58"/>
      <c r="AB211" s="58"/>
    </row>
    <row r="212" spans="10:34">
      <c r="P212" s="58"/>
      <c r="Q212" s="55"/>
      <c r="R212" s="55"/>
      <c r="S212" s="55"/>
      <c r="T212" s="55"/>
      <c r="U212" s="55"/>
      <c r="V212" s="55"/>
      <c r="W212" s="55"/>
      <c r="X212" s="58"/>
      <c r="Y212" s="58"/>
      <c r="Z212" s="58"/>
      <c r="AA212" s="58"/>
      <c r="AB212" s="58"/>
    </row>
    <row r="213" spans="10:34">
      <c r="P213" s="58"/>
      <c r="Q213" s="55"/>
      <c r="R213" s="55"/>
      <c r="S213" s="55"/>
      <c r="T213" s="55"/>
      <c r="U213" s="55"/>
      <c r="V213" s="55"/>
      <c r="W213" s="55"/>
      <c r="X213" s="58"/>
      <c r="Y213" s="58"/>
      <c r="Z213" s="58"/>
      <c r="AA213" s="58"/>
      <c r="AB213" s="58"/>
    </row>
    <row r="214" spans="10:34">
      <c r="P214" s="58"/>
      <c r="Q214" s="55"/>
      <c r="R214" s="55"/>
      <c r="S214" s="55"/>
      <c r="T214" s="55"/>
      <c r="U214" s="55"/>
      <c r="V214" s="55"/>
      <c r="W214" s="55"/>
      <c r="X214" s="58"/>
      <c r="Y214" s="58"/>
      <c r="Z214" s="58"/>
      <c r="AA214" s="58"/>
      <c r="AB214" s="58"/>
    </row>
    <row r="215" spans="10:34">
      <c r="P215" s="58"/>
      <c r="Q215" s="55"/>
      <c r="R215" s="55"/>
      <c r="S215" s="55"/>
      <c r="T215" s="55"/>
      <c r="U215" s="55"/>
      <c r="V215" s="55"/>
      <c r="W215" s="55"/>
      <c r="X215" s="58"/>
      <c r="Y215" s="58"/>
      <c r="Z215" s="58"/>
      <c r="AA215" s="58"/>
      <c r="AB215" s="58"/>
    </row>
    <row r="216" spans="10:34">
      <c r="P216" s="58"/>
      <c r="Q216" s="55"/>
      <c r="R216" s="55"/>
      <c r="S216" s="55"/>
      <c r="T216" s="55"/>
      <c r="U216" s="55"/>
      <c r="V216" s="55"/>
      <c r="W216" s="55"/>
      <c r="X216" s="58"/>
      <c r="Y216" s="58"/>
      <c r="Z216" s="58"/>
      <c r="AA216" s="58"/>
      <c r="AB216" s="58"/>
    </row>
    <row r="217" spans="10:34">
      <c r="P217" s="58"/>
      <c r="Q217" s="55"/>
      <c r="R217" s="55"/>
      <c r="S217" s="55"/>
      <c r="T217" s="55"/>
      <c r="U217" s="55"/>
      <c r="V217" s="55"/>
      <c r="W217" s="55"/>
      <c r="X217" s="58"/>
      <c r="Y217" s="58"/>
      <c r="Z217" s="58"/>
      <c r="AA217" s="58"/>
      <c r="AB217" s="58"/>
    </row>
    <row r="218" spans="10:34">
      <c r="P218" s="58"/>
      <c r="Q218" s="55"/>
      <c r="R218" s="55"/>
      <c r="S218" s="55"/>
      <c r="T218" s="55"/>
      <c r="U218" s="55"/>
      <c r="V218" s="55"/>
      <c r="W218" s="55"/>
      <c r="X218" s="58"/>
      <c r="Y218" s="58"/>
      <c r="Z218" s="58"/>
      <c r="AA218" s="58"/>
      <c r="AB218" s="58"/>
    </row>
    <row r="219" spans="10:34">
      <c r="P219" s="58"/>
      <c r="Q219" s="55"/>
      <c r="R219" s="55"/>
      <c r="S219" s="55"/>
      <c r="T219" s="55"/>
      <c r="U219" s="55"/>
      <c r="V219" s="55"/>
      <c r="W219" s="55"/>
      <c r="X219" s="58"/>
      <c r="Y219" s="58"/>
      <c r="Z219" s="58"/>
      <c r="AA219" s="58"/>
      <c r="AB219" s="58"/>
    </row>
    <row r="220" spans="10:34">
      <c r="P220" s="58"/>
      <c r="Q220" s="55"/>
      <c r="R220" s="55"/>
      <c r="S220" s="55"/>
      <c r="T220" s="55"/>
      <c r="U220" s="55"/>
      <c r="V220" s="55"/>
      <c r="W220" s="55"/>
      <c r="X220" s="58"/>
      <c r="Y220" s="58"/>
      <c r="Z220" s="58"/>
      <c r="AA220" s="58"/>
      <c r="AB220" s="58"/>
    </row>
    <row r="221" spans="10:34">
      <c r="P221" s="58"/>
      <c r="Q221" s="55"/>
      <c r="R221" s="55"/>
      <c r="S221" s="55"/>
      <c r="T221" s="55"/>
      <c r="U221" s="55"/>
      <c r="V221" s="55"/>
      <c r="W221" s="55"/>
      <c r="X221" s="58"/>
      <c r="Y221" s="58"/>
      <c r="Z221" s="58"/>
      <c r="AA221" s="58"/>
      <c r="AB221" s="58"/>
    </row>
    <row r="40417" spans="4:34">
      <c r="O40417" s="1"/>
    </row>
    <row r="40418" spans="4:34">
      <c r="AH40418" s="1"/>
    </row>
    <row r="40420" spans="4:34">
      <c r="K40420" s="1"/>
    </row>
    <row r="40421" spans="4:34">
      <c r="D40421" s="1">
        <v>1888</v>
      </c>
      <c r="J40421" s="1"/>
    </row>
  </sheetData>
  <mergeCells count="105">
    <mergeCell ref="F89:F96"/>
    <mergeCell ref="G89:G96"/>
    <mergeCell ref="H89:H96"/>
    <mergeCell ref="I89:I96"/>
    <mergeCell ref="B33:J34"/>
    <mergeCell ref="B35:D36"/>
    <mergeCell ref="E35:E36"/>
    <mergeCell ref="B37:D38"/>
    <mergeCell ref="E37:E38"/>
    <mergeCell ref="B28:J29"/>
    <mergeCell ref="B30:J31"/>
    <mergeCell ref="AA90:AA94"/>
    <mergeCell ref="AB90:AB94"/>
    <mergeCell ref="W89:W94"/>
    <mergeCell ref="X89:X94"/>
    <mergeCell ref="Y89:Z89"/>
    <mergeCell ref="AA89:AB89"/>
    <mergeCell ref="Z90:Z94"/>
    <mergeCell ref="T89:U89"/>
    <mergeCell ref="B39:D40"/>
    <mergeCell ref="E39:E40"/>
    <mergeCell ref="B41:D42"/>
    <mergeCell ref="E41:E42"/>
    <mergeCell ref="D87:I87"/>
    <mergeCell ref="B89:B96"/>
    <mergeCell ref="C89:C96"/>
    <mergeCell ref="D89:D96"/>
    <mergeCell ref="E89:E96"/>
    <mergeCell ref="J89:J96"/>
    <mergeCell ref="P89:P94"/>
    <mergeCell ref="Q89:Q94"/>
    <mergeCell ref="R89:S89"/>
    <mergeCell ref="R90:R94"/>
    <mergeCell ref="S90:S94"/>
    <mergeCell ref="T90:T94"/>
    <mergeCell ref="U90:U94"/>
    <mergeCell ref="Y90:Y94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Z22:Z26"/>
    <mergeCell ref="AA22:AA26"/>
    <mergeCell ref="AB22:AB26"/>
    <mergeCell ref="B26:J27"/>
    <mergeCell ref="B22:J23"/>
    <mergeCell ref="R22:R26"/>
    <mergeCell ref="S22:S26"/>
    <mergeCell ref="T22:T26"/>
    <mergeCell ref="U22:U26"/>
    <mergeCell ref="Y22:Y26"/>
    <mergeCell ref="B10:J11"/>
    <mergeCell ref="Y10:Z10"/>
    <mergeCell ref="AA10:AB10"/>
    <mergeCell ref="Y11:Z11"/>
    <mergeCell ref="AA11:AB1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W143:X143"/>
    <mergeCell ref="P143:Q143"/>
    <mergeCell ref="W75:X75"/>
    <mergeCell ref="P75:Q75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22:B123"/>
    <mergeCell ref="C122:C123"/>
    <mergeCell ref="J122:J123"/>
    <mergeCell ref="H122:H123"/>
    <mergeCell ref="F122:F123"/>
    <mergeCell ref="D122:D123"/>
    <mergeCell ref="I122:I123"/>
    <mergeCell ref="G122:G123"/>
    <mergeCell ref="E122:E123"/>
  </mergeCells>
  <conditionalFormatting sqref="C97:C122 C124:C207">
    <cfRule type="notContainsBlanks" dxfId="17" priority="4">
      <formula>LEN(TRIM(C97))&gt;0</formula>
    </cfRule>
  </conditionalFormatting>
  <conditionalFormatting sqref="B97:B122 D97:J97 D127:J207 B124:B207 D122:J122 D98:G121 I98:J121 D124:G126 I124:J126">
    <cfRule type="expression" dxfId="16" priority="5">
      <formula>IF($C97=" ",FALSE,TRUE)</formula>
    </cfRule>
  </conditionalFormatting>
  <conditionalFormatting sqref="B97:B122 B124:B207">
    <cfRule type="expression" dxfId="15" priority="3">
      <formula>IF($C97=$L$9,TRUE,FALSE)</formula>
    </cfRule>
  </conditionalFormatting>
  <conditionalFormatting sqref="H98:H121">
    <cfRule type="expression" dxfId="14" priority="2">
      <formula>IF($C98=" ",FALSE,TRUE)</formula>
    </cfRule>
  </conditionalFormatting>
  <conditionalFormatting sqref="H124:H126">
    <cfRule type="expression" dxfId="13" priority="1">
      <formula>IF($C124=" ",FALSE,TRUE)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85" max="28" man="1"/>
    <brk id="155" max="28" man="1"/>
  </rowBreaks>
  <colBreaks count="1" manualBreakCount="1">
    <brk id="14" max="154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 codeName="Лист41">
    <tabColor rgb="FFC00000"/>
  </sheetPr>
  <dimension ref="A1:AL40410"/>
  <sheetViews>
    <sheetView view="pageBreakPreview" zoomScale="64" zoomScaleNormal="50" zoomScaleSheetLayoutView="64" workbookViewId="0">
      <selection activeCell="Q116" sqref="Q116"/>
    </sheetView>
  </sheetViews>
  <sheetFormatPr defaultRowHeight="15.75"/>
  <cols>
    <col min="1" max="1" width="5.7109375" style="1" customWidth="1"/>
    <col min="2" max="2" width="9.7109375" style="1" customWidth="1"/>
    <col min="3" max="3" width="49.42578125" style="1" customWidth="1"/>
    <col min="4" max="4" width="33" style="1" customWidth="1"/>
    <col min="5" max="5" width="18.7109375" style="1" customWidth="1"/>
    <col min="6" max="6" width="19.140625" style="1" customWidth="1"/>
    <col min="7" max="7" width="10.85546875" style="1" customWidth="1"/>
    <col min="8" max="8" width="12" style="1" customWidth="1"/>
    <col min="9" max="9" width="12.5703125" style="1" customWidth="1"/>
    <col min="10" max="10" width="16.140625" customWidth="1"/>
    <col min="11" max="11" width="5.5703125" customWidth="1"/>
    <col min="12" max="12" width="11" style="1" customWidth="1"/>
    <col min="13" max="13" width="43" style="1" customWidth="1"/>
    <col min="14" max="14" width="19.42578125" style="1" customWidth="1"/>
    <col min="15" max="15" width="5.7109375" style="16" customWidth="1"/>
    <col min="16" max="16" width="9.5703125" style="16" customWidth="1"/>
    <col min="17" max="17" width="10" style="17" customWidth="1"/>
    <col min="18" max="18" width="13.5703125" style="17" customWidth="1"/>
    <col min="19" max="19" width="18.85546875" style="17" customWidth="1"/>
    <col min="20" max="20" width="13.5703125" style="17" customWidth="1"/>
    <col min="21" max="21" width="18.85546875" style="17" customWidth="1"/>
    <col min="22" max="22" width="9.42578125" style="17" customWidth="1"/>
    <col min="23" max="23" width="9.5703125" style="17" customWidth="1"/>
    <col min="24" max="24" width="10" style="16" customWidth="1"/>
    <col min="25" max="25" width="13.5703125" style="16" customWidth="1"/>
    <col min="26" max="26" width="18.85546875" style="16" customWidth="1"/>
    <col min="27" max="27" width="13.5703125" style="16" customWidth="1"/>
    <col min="28" max="28" width="18.85546875" style="16" customWidth="1"/>
    <col min="29" max="29" width="5.7109375" style="16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4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8" ht="74.25" customHeight="1">
      <c r="E1" s="165" t="s">
        <v>70</v>
      </c>
      <c r="F1" s="165"/>
      <c r="G1" s="165"/>
      <c r="H1" s="165"/>
      <c r="I1" s="165"/>
      <c r="J1" s="165"/>
      <c r="L1" s="2" t="s">
        <v>2</v>
      </c>
      <c r="M1" s="3"/>
      <c r="N1" s="64">
        <v>11</v>
      </c>
    </row>
    <row r="2" spans="1:38" ht="16.5" customHeight="1">
      <c r="D2" s="73"/>
      <c r="E2" s="165"/>
      <c r="F2" s="165"/>
      <c r="G2" s="165"/>
      <c r="H2" s="165"/>
      <c r="I2" s="165"/>
      <c r="J2" s="165"/>
      <c r="L2" s="59">
        <f ca="1">INDIRECT("лоты!C"&amp;SUM(N1,3))</f>
        <v>13</v>
      </c>
      <c r="M2" s="5" t="s">
        <v>61</v>
      </c>
      <c r="N2" s="6"/>
      <c r="O2" s="19"/>
      <c r="P2" s="166" t="s">
        <v>23</v>
      </c>
      <c r="Q2" s="166"/>
      <c r="R2" s="166"/>
      <c r="S2" s="166"/>
      <c r="T2" s="166"/>
      <c r="U2" s="166"/>
      <c r="V2" s="166"/>
      <c r="W2" s="166"/>
      <c r="X2" s="166"/>
      <c r="Y2" s="166"/>
      <c r="Z2" s="166"/>
      <c r="AA2" s="166"/>
      <c r="AB2" s="166"/>
      <c r="AD2" s="8"/>
      <c r="AE2" s="8"/>
      <c r="AF2" s="8"/>
      <c r="AG2" s="8"/>
      <c r="AH2" s="9"/>
      <c r="AI2" s="8"/>
      <c r="AJ2" s="8"/>
      <c r="AK2" s="9"/>
      <c r="AL2" s="8"/>
    </row>
    <row r="3" spans="1:38" ht="15" customHeight="1">
      <c r="D3" s="73"/>
      <c r="E3" s="165"/>
      <c r="F3" s="165"/>
      <c r="G3" s="165"/>
      <c r="H3" s="165"/>
      <c r="I3" s="165"/>
      <c r="J3" s="165"/>
      <c r="L3" s="60" t="str">
        <f ca="1">IF(INDIRECT("лоты!d"&amp;SUM(N1,3))="","",INDIRECT("лоты!d"&amp;SUM(N1,3)))</f>
        <v/>
      </c>
      <c r="M3" s="1" t="s">
        <v>62</v>
      </c>
      <c r="N3" s="7"/>
      <c r="O3" s="19"/>
      <c r="AI3" s="8"/>
      <c r="AJ3" s="8"/>
      <c r="AK3" s="9"/>
      <c r="AL3" s="8"/>
    </row>
    <row r="4" spans="1:38" ht="15" customHeight="1">
      <c r="L4" s="5">
        <v>468</v>
      </c>
      <c r="M4" s="5" t="s">
        <v>3</v>
      </c>
      <c r="N4" s="6"/>
      <c r="O4" s="19"/>
      <c r="P4" s="167" t="s">
        <v>24</v>
      </c>
      <c r="Q4" s="167" t="s">
        <v>25</v>
      </c>
      <c r="R4" s="167" t="s">
        <v>26</v>
      </c>
      <c r="S4" s="167" t="s">
        <v>27</v>
      </c>
      <c r="T4" s="167" t="s">
        <v>28</v>
      </c>
      <c r="U4" s="167" t="s">
        <v>29</v>
      </c>
      <c r="V4" s="167" t="s">
        <v>30</v>
      </c>
      <c r="W4" s="167" t="s">
        <v>34</v>
      </c>
      <c r="X4" s="171" t="s">
        <v>49</v>
      </c>
      <c r="Y4" s="172" t="s">
        <v>31</v>
      </c>
      <c r="Z4" s="173"/>
      <c r="AA4" s="172" t="s">
        <v>32</v>
      </c>
      <c r="AB4" s="173"/>
      <c r="AI4" s="8"/>
      <c r="AJ4" s="8"/>
      <c r="AK4" s="9"/>
      <c r="AL4" s="8"/>
    </row>
    <row r="5" spans="1:38" ht="15" customHeight="1">
      <c r="B5" s="178" t="str">
        <f ca="1">"№ (ID) Маршрута: "&amp;VLOOKUP(L2,лоты!C:G,5,0)</f>
        <v>№ (ID) Маршрута: 13</v>
      </c>
      <c r="C5" s="178"/>
      <c r="D5" s="178"/>
      <c r="E5" s="178"/>
      <c r="F5" s="178"/>
      <c r="G5" s="178"/>
      <c r="H5" s="178"/>
      <c r="I5" s="178"/>
      <c r="J5" s="178"/>
      <c r="L5" s="10">
        <v>487</v>
      </c>
      <c r="M5" s="8" t="s">
        <v>4</v>
      </c>
      <c r="N5" s="7"/>
      <c r="O5" s="19"/>
      <c r="P5" s="168"/>
      <c r="Q5" s="168"/>
      <c r="R5" s="168"/>
      <c r="S5" s="168"/>
      <c r="T5" s="168"/>
      <c r="U5" s="168"/>
      <c r="V5" s="168"/>
      <c r="W5" s="168"/>
      <c r="X5" s="171"/>
      <c r="Y5" s="174"/>
      <c r="Z5" s="175"/>
      <c r="AA5" s="174"/>
      <c r="AB5" s="175"/>
      <c r="AI5" s="8"/>
      <c r="AJ5" s="8"/>
      <c r="AK5" s="9"/>
      <c r="AL5" s="8"/>
    </row>
    <row r="6" spans="1:38" ht="15.75" customHeight="1">
      <c r="B6" s="178"/>
      <c r="C6" s="178"/>
      <c r="D6" s="178"/>
      <c r="E6" s="178"/>
      <c r="F6" s="178"/>
      <c r="G6" s="178"/>
      <c r="H6" s="178"/>
      <c r="I6" s="178"/>
      <c r="J6" s="178"/>
      <c r="L6" s="63">
        <v>961</v>
      </c>
      <c r="M6" s="5" t="s">
        <v>6</v>
      </c>
      <c r="N6" s="5"/>
      <c r="P6" s="168"/>
      <c r="Q6" s="168"/>
      <c r="R6" s="168"/>
      <c r="S6" s="168"/>
      <c r="T6" s="168"/>
      <c r="U6" s="168"/>
      <c r="V6" s="168"/>
      <c r="W6" s="168"/>
      <c r="X6" s="171"/>
      <c r="Y6" s="174"/>
      <c r="Z6" s="175"/>
      <c r="AA6" s="174"/>
      <c r="AB6" s="175"/>
      <c r="AI6" s="8"/>
      <c r="AJ6" s="8"/>
      <c r="AK6" s="9"/>
      <c r="AL6" s="8"/>
    </row>
    <row r="7" spans="1:38" ht="15.75" customHeight="1">
      <c r="A7" s="40"/>
      <c r="L7" s="10">
        <v>962</v>
      </c>
      <c r="M7" s="8" t="s">
        <v>8</v>
      </c>
      <c r="N7" s="8"/>
      <c r="P7" s="169"/>
      <c r="Q7" s="169"/>
      <c r="R7" s="169"/>
      <c r="S7" s="169"/>
      <c r="T7" s="169"/>
      <c r="U7" s="169"/>
      <c r="V7" s="169"/>
      <c r="W7" s="169"/>
      <c r="X7" s="171"/>
      <c r="Y7" s="176"/>
      <c r="Z7" s="177"/>
      <c r="AA7" s="176"/>
      <c r="AB7" s="177"/>
      <c r="AI7" s="8"/>
      <c r="AJ7" s="8"/>
      <c r="AK7" s="9"/>
      <c r="AL7" s="8"/>
    </row>
    <row r="8" spans="1:38" ht="15.75" customHeight="1">
      <c r="A8" s="40"/>
      <c r="B8" s="178" t="s">
        <v>5</v>
      </c>
      <c r="C8" s="178"/>
      <c r="D8" s="178"/>
      <c r="E8" s="178"/>
      <c r="F8" s="178"/>
      <c r="G8" s="178"/>
      <c r="H8" s="178"/>
      <c r="I8" s="178"/>
      <c r="J8" s="178"/>
      <c r="L8" s="51">
        <v>1</v>
      </c>
      <c r="M8" s="5" t="s">
        <v>11</v>
      </c>
      <c r="N8" s="5"/>
      <c r="P8" s="25">
        <v>1</v>
      </c>
      <c r="Q8" s="56">
        <v>1</v>
      </c>
      <c r="R8" s="56">
        <v>1</v>
      </c>
      <c r="S8" s="56">
        <v>1</v>
      </c>
      <c r="T8" s="56">
        <v>1</v>
      </c>
      <c r="U8" s="56">
        <v>1</v>
      </c>
      <c r="V8" s="56">
        <v>0</v>
      </c>
      <c r="W8" s="56">
        <v>0</v>
      </c>
      <c r="X8" s="56">
        <v>0</v>
      </c>
      <c r="Y8" s="179" t="s">
        <v>42</v>
      </c>
      <c r="Z8" s="179"/>
      <c r="AA8" s="179" t="s">
        <v>43</v>
      </c>
      <c r="AB8" s="179"/>
      <c r="AD8" s="8"/>
      <c r="AE8" s="8"/>
      <c r="AF8" s="8"/>
      <c r="AG8" s="8"/>
      <c r="AH8" s="9"/>
      <c r="AI8" s="8"/>
      <c r="AJ8" s="8"/>
      <c r="AK8" s="9"/>
      <c r="AL8" s="8"/>
    </row>
    <row r="9" spans="1:38" ht="15.75" customHeight="1">
      <c r="A9" s="40"/>
      <c r="B9" s="178"/>
      <c r="C9" s="178"/>
      <c r="D9" s="178"/>
      <c r="E9" s="178"/>
      <c r="F9" s="178"/>
      <c r="G9" s="178"/>
      <c r="H9" s="178"/>
      <c r="I9" s="178"/>
      <c r="J9" s="178"/>
      <c r="L9" s="51" t="s">
        <v>52</v>
      </c>
      <c r="M9" s="5" t="s">
        <v>60</v>
      </c>
      <c r="N9" s="5"/>
      <c r="P9" s="25">
        <v>2</v>
      </c>
      <c r="Q9" s="56">
        <v>0</v>
      </c>
      <c r="R9" s="56">
        <v>0</v>
      </c>
      <c r="S9" s="56">
        <v>0</v>
      </c>
      <c r="T9" s="56">
        <v>0</v>
      </c>
      <c r="U9" s="56">
        <v>0</v>
      </c>
      <c r="V9" s="56">
        <v>1</v>
      </c>
      <c r="W9" s="56">
        <v>1</v>
      </c>
      <c r="X9" s="56">
        <v>1</v>
      </c>
      <c r="Y9" s="179" t="s">
        <v>42</v>
      </c>
      <c r="Z9" s="179"/>
      <c r="AA9" s="179" t="s">
        <v>43</v>
      </c>
      <c r="AB9" s="179"/>
      <c r="AD9" s="8"/>
      <c r="AE9" s="8"/>
      <c r="AF9" s="8"/>
      <c r="AG9" s="8"/>
      <c r="AH9" s="9"/>
      <c r="AI9" s="8"/>
      <c r="AJ9" s="8"/>
      <c r="AK9" s="9"/>
      <c r="AL9" s="8"/>
    </row>
    <row r="10" spans="1:38" ht="15.75" customHeight="1">
      <c r="A10" s="40"/>
      <c r="B10" s="180" t="s">
        <v>7</v>
      </c>
      <c r="C10" s="180"/>
      <c r="D10" s="180"/>
      <c r="E10" s="180"/>
      <c r="F10" s="180"/>
      <c r="G10" s="180"/>
      <c r="H10" s="180"/>
      <c r="I10" s="180"/>
      <c r="J10" s="180"/>
      <c r="L10" s="52" t="str">
        <f ca="1">INDIRECT("лоты!e"&amp;SUM(N1,3))</f>
        <v>ав:13</v>
      </c>
      <c r="M10" s="5" t="s">
        <v>63</v>
      </c>
      <c r="N10" s="5"/>
      <c r="P10" s="25">
        <v>3</v>
      </c>
      <c r="Q10" s="56">
        <v>1</v>
      </c>
      <c r="R10" s="56">
        <v>1</v>
      </c>
      <c r="S10" s="56">
        <v>1</v>
      </c>
      <c r="T10" s="56">
        <v>1</v>
      </c>
      <c r="U10" s="56">
        <v>1</v>
      </c>
      <c r="V10" s="56">
        <v>0</v>
      </c>
      <c r="W10" s="56">
        <v>0</v>
      </c>
      <c r="X10" s="56">
        <v>0</v>
      </c>
      <c r="Y10" s="179" t="s">
        <v>50</v>
      </c>
      <c r="Z10" s="179"/>
      <c r="AA10" s="179" t="s">
        <v>44</v>
      </c>
      <c r="AB10" s="179"/>
      <c r="AD10" s="8"/>
      <c r="AE10" s="8"/>
      <c r="AF10" s="8"/>
      <c r="AG10" s="8"/>
      <c r="AH10" s="9"/>
      <c r="AI10" s="8"/>
      <c r="AJ10" s="8"/>
      <c r="AK10" s="9"/>
      <c r="AL10" s="8"/>
    </row>
    <row r="11" spans="1:38" ht="15.75" customHeight="1">
      <c r="A11" s="40"/>
      <c r="B11" s="180"/>
      <c r="C11" s="180"/>
      <c r="D11" s="180"/>
      <c r="E11" s="180"/>
      <c r="F11" s="180"/>
      <c r="G11" s="180"/>
      <c r="H11" s="180"/>
      <c r="I11" s="180"/>
      <c r="J11" s="180"/>
      <c r="L11" s="10" t="e">
        <f>INDEX(C87:C196,MATCH(L9,C87:C196,0)-1)</f>
        <v>#N/A</v>
      </c>
      <c r="M11" s="53" t="s">
        <v>64</v>
      </c>
      <c r="N11" s="10"/>
      <c r="O11" s="50"/>
      <c r="P11" s="25">
        <v>4</v>
      </c>
      <c r="Q11" s="56">
        <v>0</v>
      </c>
      <c r="R11" s="56">
        <v>0</v>
      </c>
      <c r="S11" s="56">
        <v>0</v>
      </c>
      <c r="T11" s="56">
        <v>0</v>
      </c>
      <c r="U11" s="56">
        <v>0</v>
      </c>
      <c r="V11" s="56">
        <v>1</v>
      </c>
      <c r="W11" s="56">
        <v>1</v>
      </c>
      <c r="X11" s="56">
        <v>1</v>
      </c>
      <c r="Y11" s="179" t="s">
        <v>50</v>
      </c>
      <c r="Z11" s="179"/>
      <c r="AA11" s="179" t="s">
        <v>44</v>
      </c>
      <c r="AB11" s="179"/>
      <c r="AD11" s="8"/>
      <c r="AE11" s="8"/>
      <c r="AF11" s="8"/>
      <c r="AG11" s="8"/>
      <c r="AH11" s="9"/>
      <c r="AI11" s="8"/>
      <c r="AJ11" s="8"/>
      <c r="AK11" s="9"/>
      <c r="AL11" s="8"/>
    </row>
    <row r="12" spans="1:38" ht="15.75" customHeight="1">
      <c r="A12" s="40"/>
      <c r="L12" s="53"/>
      <c r="M12" s="10"/>
      <c r="N12" s="10"/>
      <c r="O12" s="50"/>
      <c r="P12" s="23"/>
      <c r="Q12" s="24"/>
      <c r="R12" s="24"/>
      <c r="S12" s="24"/>
      <c r="T12" s="24"/>
      <c r="U12" s="24"/>
      <c r="V12" s="24"/>
      <c r="W12" s="24"/>
      <c r="X12" s="23"/>
      <c r="Y12" s="23"/>
      <c r="Z12" s="23"/>
      <c r="AA12" s="23"/>
      <c r="AB12" s="23"/>
      <c r="AD12" s="8"/>
      <c r="AE12" s="8"/>
      <c r="AF12" s="8"/>
      <c r="AG12" s="8"/>
      <c r="AH12" s="9"/>
      <c r="AI12" s="8"/>
      <c r="AJ12" s="8"/>
      <c r="AK12" s="9"/>
      <c r="AL12" s="8"/>
    </row>
    <row r="13" spans="1:38" ht="15.75" customHeight="1">
      <c r="A13" s="40"/>
      <c r="M13" s="10"/>
      <c r="N13" s="10"/>
      <c r="O13" s="50"/>
      <c r="P13" s="170" t="s">
        <v>35</v>
      </c>
      <c r="Q13" s="170"/>
      <c r="R13" s="170"/>
      <c r="S13" s="170"/>
      <c r="T13" s="170"/>
      <c r="U13" s="170"/>
      <c r="V13" s="170"/>
      <c r="W13" s="170"/>
      <c r="X13" s="170"/>
      <c r="Y13" s="170"/>
      <c r="Z13" s="170"/>
      <c r="AA13" s="170"/>
      <c r="AB13" s="170"/>
      <c r="AC13" s="34"/>
      <c r="AD13" s="8"/>
      <c r="AE13" s="8"/>
      <c r="AF13" s="8"/>
      <c r="AG13" s="8"/>
      <c r="AH13" s="9"/>
      <c r="AI13" s="8"/>
      <c r="AJ13" s="8"/>
      <c r="AK13" s="9"/>
      <c r="AL13" s="8"/>
    </row>
    <row r="14" spans="1:38" ht="15.75" customHeight="1">
      <c r="A14" s="40"/>
      <c r="B14" s="178" t="s">
        <v>9</v>
      </c>
      <c r="C14" s="178"/>
      <c r="D14" s="178"/>
      <c r="E14" s="178"/>
      <c r="F14" s="178"/>
      <c r="G14" s="178"/>
      <c r="H14" s="178"/>
      <c r="I14" s="178"/>
      <c r="J14" s="178"/>
      <c r="L14" s="53"/>
      <c r="M14" s="10"/>
      <c r="N14" s="10"/>
      <c r="O14" s="50"/>
      <c r="P14" s="23"/>
      <c r="Q14" s="24"/>
      <c r="R14" s="24"/>
      <c r="S14" s="24"/>
      <c r="T14" s="24"/>
      <c r="U14" s="24"/>
      <c r="V14" s="24"/>
      <c r="W14" s="24"/>
      <c r="X14" s="23"/>
      <c r="Y14" s="23"/>
      <c r="Z14" s="23"/>
      <c r="AA14" s="23"/>
      <c r="AB14" s="23"/>
      <c r="AD14" s="8"/>
      <c r="AE14" s="8"/>
      <c r="AF14" s="8"/>
      <c r="AG14" s="8"/>
      <c r="AH14" s="9"/>
      <c r="AI14" s="8"/>
      <c r="AJ14" s="8"/>
      <c r="AK14" s="9"/>
      <c r="AL14" s="8"/>
    </row>
    <row r="15" spans="1:38" ht="15.75" customHeight="1">
      <c r="A15" s="40"/>
      <c r="B15" s="178"/>
      <c r="C15" s="178"/>
      <c r="D15" s="178"/>
      <c r="E15" s="178"/>
      <c r="F15" s="178"/>
      <c r="G15" s="178"/>
      <c r="H15" s="178"/>
      <c r="I15" s="178"/>
      <c r="J15" s="178"/>
      <c r="L15" s="53"/>
      <c r="M15" s="10"/>
      <c r="N15" s="10"/>
      <c r="O15" s="50"/>
      <c r="P15" s="181" t="s">
        <v>24</v>
      </c>
      <c r="Q15" s="181"/>
      <c r="R15" s="181"/>
      <c r="S15" s="181"/>
      <c r="T15" s="171" t="s">
        <v>36</v>
      </c>
      <c r="U15" s="171"/>
      <c r="V15" s="171"/>
      <c r="W15" s="171" t="s">
        <v>37</v>
      </c>
      <c r="X15" s="171"/>
      <c r="Y15" s="171"/>
      <c r="Z15" s="171" t="s">
        <v>38</v>
      </c>
      <c r="AA15" s="171"/>
      <c r="AB15" s="171"/>
      <c r="AD15" s="8"/>
      <c r="AE15" s="8"/>
      <c r="AF15" s="8"/>
      <c r="AG15" s="8"/>
      <c r="AH15" s="9"/>
      <c r="AI15" s="8"/>
      <c r="AJ15" s="8"/>
      <c r="AK15" s="9"/>
      <c r="AL15" s="8"/>
    </row>
    <row r="16" spans="1:38" ht="15.75" customHeight="1">
      <c r="A16" s="40"/>
      <c r="B16" s="180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СВ</v>
      </c>
      <c r="C16" s="180"/>
      <c r="D16" s="180"/>
      <c r="E16" s="180"/>
      <c r="F16" s="180"/>
      <c r="G16" s="180"/>
      <c r="H16" s="180"/>
      <c r="I16" s="180"/>
      <c r="J16" s="180"/>
      <c r="L16" s="53"/>
      <c r="M16" s="10"/>
      <c r="N16" s="10"/>
      <c r="O16" s="50"/>
      <c r="P16" s="181"/>
      <c r="Q16" s="181"/>
      <c r="R16" s="181"/>
      <c r="S16" s="181"/>
      <c r="T16" s="171"/>
      <c r="U16" s="171"/>
      <c r="V16" s="171"/>
      <c r="W16" s="171"/>
      <c r="X16" s="171"/>
      <c r="Y16" s="171"/>
      <c r="Z16" s="171"/>
      <c r="AA16" s="171"/>
      <c r="AB16" s="171"/>
      <c r="AD16" s="12"/>
      <c r="AE16" s="11"/>
      <c r="AF16" s="12"/>
      <c r="AG16" s="8"/>
      <c r="AH16" s="13"/>
      <c r="AI16" s="8"/>
      <c r="AJ16" s="13"/>
      <c r="AK16" s="8"/>
      <c r="AL16" s="8"/>
    </row>
    <row r="17" spans="1:38" ht="15.75" customHeight="1">
      <c r="A17" s="40"/>
      <c r="B17" s="180"/>
      <c r="C17" s="180"/>
      <c r="D17" s="180"/>
      <c r="E17" s="180"/>
      <c r="F17" s="180"/>
      <c r="G17" s="180"/>
      <c r="H17" s="180"/>
      <c r="I17" s="180"/>
      <c r="J17" s="180"/>
      <c r="L17" s="10"/>
      <c r="M17" s="10"/>
      <c r="N17" s="10"/>
      <c r="O17" s="50"/>
      <c r="P17" s="181" t="s">
        <v>39</v>
      </c>
      <c r="Q17" s="181"/>
      <c r="R17" s="181"/>
      <c r="S17" s="181"/>
      <c r="T17" s="171" t="s">
        <v>33</v>
      </c>
      <c r="U17" s="171"/>
      <c r="V17" s="171"/>
      <c r="W17" s="171" t="s">
        <v>40</v>
      </c>
      <c r="X17" s="171"/>
      <c r="Y17" s="171"/>
      <c r="Z17" s="171" t="s">
        <v>39</v>
      </c>
      <c r="AA17" s="171"/>
      <c r="AB17" s="171"/>
      <c r="AD17" s="12"/>
      <c r="AE17" s="11"/>
      <c r="AF17" s="12"/>
      <c r="AG17" s="8"/>
      <c r="AH17" s="13"/>
      <c r="AI17" s="8"/>
      <c r="AJ17" s="13"/>
      <c r="AK17" s="8"/>
      <c r="AL17" s="8"/>
    </row>
    <row r="18" spans="1:38" ht="15.75" customHeight="1">
      <c r="A18" s="40"/>
      <c r="L18" s="10"/>
      <c r="M18" s="10"/>
      <c r="N18" s="10"/>
      <c r="O18" s="50"/>
      <c r="P18" s="23"/>
      <c r="Q18" s="24"/>
      <c r="R18" s="24"/>
      <c r="S18" s="24"/>
      <c r="T18" s="24"/>
      <c r="U18" s="24"/>
      <c r="V18" s="24"/>
      <c r="W18" s="24"/>
      <c r="X18" s="23"/>
      <c r="Y18" s="23"/>
      <c r="Z18" s="23"/>
      <c r="AA18" s="23"/>
      <c r="AB18" s="23"/>
      <c r="AD18" s="12"/>
      <c r="AE18" s="11"/>
      <c r="AF18" s="12"/>
      <c r="AG18" s="8"/>
      <c r="AH18" s="13"/>
      <c r="AI18" s="8"/>
      <c r="AJ18" s="13"/>
      <c r="AK18" s="8"/>
      <c r="AL18" s="8"/>
    </row>
    <row r="19" spans="1:38" ht="15.75" customHeight="1">
      <c r="A19" s="40"/>
      <c r="B19" s="178" t="s">
        <v>18</v>
      </c>
      <c r="C19" s="178"/>
      <c r="D19" s="178"/>
      <c r="E19" s="178"/>
      <c r="F19" s="178"/>
      <c r="G19" s="178"/>
      <c r="H19" s="178"/>
      <c r="I19" s="178"/>
      <c r="J19" s="178"/>
      <c r="L19" s="10"/>
      <c r="M19" s="10"/>
      <c r="N19" s="10"/>
      <c r="O19" s="50"/>
      <c r="P19" s="182" t="s">
        <v>41</v>
      </c>
      <c r="Q19" s="182"/>
      <c r="R19" s="182"/>
      <c r="S19" s="182"/>
      <c r="T19" s="182"/>
      <c r="U19" s="182"/>
      <c r="V19" s="182"/>
      <c r="W19" s="182"/>
      <c r="X19" s="182"/>
      <c r="Y19" s="182"/>
      <c r="Z19" s="182"/>
      <c r="AA19" s="182"/>
      <c r="AB19" s="182"/>
      <c r="AD19" s="12"/>
      <c r="AE19" s="11"/>
      <c r="AF19" s="12"/>
      <c r="AG19" s="8"/>
      <c r="AH19" s="13"/>
      <c r="AI19" s="8"/>
      <c r="AJ19" s="13"/>
      <c r="AK19" s="8"/>
      <c r="AL19" s="8"/>
    </row>
    <row r="20" spans="1:38" ht="15.75" customHeight="1">
      <c r="A20" s="40"/>
      <c r="B20" s="178"/>
      <c r="C20" s="178"/>
      <c r="D20" s="178"/>
      <c r="E20" s="178"/>
      <c r="F20" s="178"/>
      <c r="G20" s="178"/>
      <c r="H20" s="178"/>
      <c r="I20" s="178"/>
      <c r="J20" s="178"/>
      <c r="L20" s="10"/>
      <c r="M20" s="10"/>
      <c r="N20" s="10"/>
      <c r="O20" s="50"/>
      <c r="P20" s="23"/>
      <c r="Q20" s="24"/>
      <c r="R20" s="24"/>
      <c r="S20" s="24"/>
      <c r="T20" s="24"/>
      <c r="U20" s="24"/>
      <c r="V20" s="24"/>
      <c r="W20" s="24"/>
      <c r="X20" s="23"/>
      <c r="Y20" s="23"/>
      <c r="Z20" s="23"/>
      <c r="AA20" s="23"/>
      <c r="AB20" s="23"/>
      <c r="AD20" s="12"/>
      <c r="AE20" s="11"/>
      <c r="AF20" s="12"/>
      <c r="AG20" s="8"/>
      <c r="AH20" s="13"/>
      <c r="AI20" s="8"/>
      <c r="AJ20" s="13"/>
      <c r="AK20" s="8"/>
      <c r="AL20" s="8"/>
    </row>
    <row r="21" spans="1:38" ht="15.75" customHeight="1">
      <c r="A21" s="40"/>
      <c r="P21" s="183" t="s">
        <v>24</v>
      </c>
      <c r="Q21" s="183" t="s">
        <v>10</v>
      </c>
      <c r="R21" s="186" t="s">
        <v>46</v>
      </c>
      <c r="S21" s="187"/>
      <c r="T21" s="186" t="s">
        <v>47</v>
      </c>
      <c r="U21" s="187"/>
      <c r="V21" s="47"/>
      <c r="W21" s="183" t="s">
        <v>24</v>
      </c>
      <c r="X21" s="183" t="s">
        <v>10</v>
      </c>
      <c r="Y21" s="186" t="s">
        <v>46</v>
      </c>
      <c r="Z21" s="187"/>
      <c r="AA21" s="186" t="s">
        <v>47</v>
      </c>
      <c r="AB21" s="187"/>
      <c r="AD21" s="12"/>
      <c r="AE21" s="11"/>
      <c r="AF21" s="12"/>
      <c r="AG21" s="8"/>
      <c r="AH21" s="13"/>
      <c r="AI21" s="8"/>
      <c r="AJ21" s="13"/>
      <c r="AK21" s="8"/>
      <c r="AL21" s="8"/>
    </row>
    <row r="22" spans="1:38" ht="15.75" customHeight="1">
      <c r="A22" s="40"/>
      <c r="B22" s="180" t="str">
        <f ca="1">"Минимальное количество транспортных средств:  "&amp;ROUND(VLOOKUP(L2,лоты!C:H,6,0),0)&amp;"  ед."</f>
        <v>Минимальное количество транспортных средств:  13  ед.</v>
      </c>
      <c r="C22" s="180"/>
      <c r="D22" s="180"/>
      <c r="E22" s="180"/>
      <c r="F22" s="180"/>
      <c r="G22" s="180"/>
      <c r="H22" s="180"/>
      <c r="I22" s="180"/>
      <c r="J22" s="180"/>
      <c r="P22" s="184"/>
      <c r="Q22" s="184"/>
      <c r="R22" s="183" t="s">
        <v>68</v>
      </c>
      <c r="S22" s="183" t="s">
        <v>69</v>
      </c>
      <c r="T22" s="183" t="s">
        <v>68</v>
      </c>
      <c r="U22" s="183" t="s">
        <v>69</v>
      </c>
      <c r="V22" s="47"/>
      <c r="W22" s="184"/>
      <c r="X22" s="184"/>
      <c r="Y22" s="183" t="s">
        <v>68</v>
      </c>
      <c r="Z22" s="183" t="s">
        <v>69</v>
      </c>
      <c r="AA22" s="183" t="s">
        <v>68</v>
      </c>
      <c r="AB22" s="183" t="s">
        <v>69</v>
      </c>
      <c r="AD22" s="12"/>
      <c r="AE22" s="11"/>
      <c r="AF22" s="12"/>
      <c r="AG22" s="8"/>
      <c r="AH22" s="13"/>
      <c r="AI22" s="8"/>
      <c r="AJ22" s="13"/>
      <c r="AK22" s="8"/>
      <c r="AL22" s="8"/>
    </row>
    <row r="23" spans="1:38" ht="15.75" customHeight="1">
      <c r="A23" s="40"/>
      <c r="B23" s="180"/>
      <c r="C23" s="180"/>
      <c r="D23" s="180"/>
      <c r="E23" s="180"/>
      <c r="F23" s="180"/>
      <c r="G23" s="180"/>
      <c r="H23" s="180"/>
      <c r="I23" s="180"/>
      <c r="J23" s="180"/>
      <c r="P23" s="184"/>
      <c r="Q23" s="184"/>
      <c r="R23" s="184"/>
      <c r="S23" s="184"/>
      <c r="T23" s="184"/>
      <c r="U23" s="184"/>
      <c r="V23" s="47"/>
      <c r="W23" s="184"/>
      <c r="X23" s="184"/>
      <c r="Y23" s="184"/>
      <c r="Z23" s="184"/>
      <c r="AA23" s="184"/>
      <c r="AB23" s="184"/>
      <c r="AD23" s="12"/>
      <c r="AE23" s="11"/>
      <c r="AF23" s="12"/>
      <c r="AG23" s="8"/>
      <c r="AH23" s="13"/>
      <c r="AI23" s="8"/>
      <c r="AJ23" s="13"/>
      <c r="AK23" s="8"/>
      <c r="AL23" s="8"/>
    </row>
    <row r="24" spans="1:38" ht="15.75" customHeight="1">
      <c r="A24" s="40"/>
      <c r="P24" s="184"/>
      <c r="Q24" s="184"/>
      <c r="R24" s="184"/>
      <c r="S24" s="184"/>
      <c r="T24" s="184"/>
      <c r="U24" s="184"/>
      <c r="V24" s="47"/>
      <c r="W24" s="184"/>
      <c r="X24" s="184"/>
      <c r="Y24" s="184"/>
      <c r="Z24" s="184"/>
      <c r="AA24" s="184"/>
      <c r="AB24" s="184"/>
      <c r="AD24" s="12"/>
      <c r="AE24" s="11"/>
      <c r="AF24" s="12"/>
      <c r="AG24" s="8"/>
      <c r="AH24" s="13"/>
      <c r="AI24" s="8"/>
      <c r="AJ24" s="13"/>
      <c r="AK24" s="8"/>
      <c r="AL24" s="8"/>
    </row>
    <row r="25" spans="1:38" ht="15.75" customHeight="1">
      <c r="A25" s="40"/>
      <c r="P25" s="184"/>
      <c r="Q25" s="184"/>
      <c r="R25" s="184"/>
      <c r="S25" s="184"/>
      <c r="T25" s="184"/>
      <c r="U25" s="184"/>
      <c r="V25" s="47"/>
      <c r="W25" s="184"/>
      <c r="X25" s="184"/>
      <c r="Y25" s="184"/>
      <c r="Z25" s="184"/>
      <c r="AA25" s="184"/>
      <c r="AB25" s="184"/>
      <c r="AD25" s="12"/>
      <c r="AE25" s="11"/>
      <c r="AF25" s="12"/>
      <c r="AG25" s="8"/>
      <c r="AH25" s="13"/>
      <c r="AI25" s="8"/>
      <c r="AJ25" s="13"/>
      <c r="AK25" s="8"/>
      <c r="AL25" s="8"/>
    </row>
    <row r="26" spans="1:38" ht="15.75" customHeight="1">
      <c r="A26" s="40"/>
      <c r="B26" s="180" t="s">
        <v>53</v>
      </c>
      <c r="C26" s="180"/>
      <c r="D26" s="180"/>
      <c r="E26" s="180"/>
      <c r="F26" s="180"/>
      <c r="G26" s="180"/>
      <c r="H26" s="180"/>
      <c r="I26" s="180"/>
      <c r="J26" s="180"/>
      <c r="P26" s="185"/>
      <c r="Q26" s="185"/>
      <c r="R26" s="185"/>
      <c r="S26" s="185"/>
      <c r="T26" s="185"/>
      <c r="U26" s="185"/>
      <c r="V26" s="57"/>
      <c r="W26" s="185"/>
      <c r="X26" s="185"/>
      <c r="Y26" s="185"/>
      <c r="Z26" s="185"/>
      <c r="AA26" s="185"/>
      <c r="AB26" s="185"/>
      <c r="AC26" s="34"/>
      <c r="AD26" s="12"/>
      <c r="AE26" s="11"/>
      <c r="AF26" s="12"/>
      <c r="AG26" s="8"/>
      <c r="AH26" s="13"/>
      <c r="AI26" s="8"/>
      <c r="AJ26" s="13"/>
      <c r="AK26" s="8"/>
      <c r="AL26" s="8"/>
    </row>
    <row r="27" spans="1:38" ht="15.75" customHeight="1">
      <c r="A27" s="40"/>
      <c r="B27" s="180"/>
      <c r="C27" s="180"/>
      <c r="D27" s="180"/>
      <c r="E27" s="180"/>
      <c r="F27" s="180"/>
      <c r="G27" s="180"/>
      <c r="H27" s="180"/>
      <c r="I27" s="180"/>
      <c r="J27" s="180"/>
      <c r="N27" s="1">
        <v>180</v>
      </c>
      <c r="P27" s="70">
        <v>1</v>
      </c>
      <c r="Q27" s="43">
        <v>0.125</v>
      </c>
      <c r="R27" s="70">
        <v>0</v>
      </c>
      <c r="S27" s="70" t="s">
        <v>194</v>
      </c>
      <c r="T27" s="70">
        <v>0</v>
      </c>
      <c r="U27" s="70" t="s">
        <v>194</v>
      </c>
      <c r="V27" s="57"/>
      <c r="W27" s="54">
        <v>2</v>
      </c>
      <c r="X27" s="43">
        <v>0.125</v>
      </c>
      <c r="Y27" s="70">
        <v>0</v>
      </c>
      <c r="Z27" s="70" t="s">
        <v>194</v>
      </c>
      <c r="AA27" s="70">
        <v>0</v>
      </c>
      <c r="AB27" s="70" t="s">
        <v>194</v>
      </c>
      <c r="AC27" s="34"/>
      <c r="AD27" s="12"/>
      <c r="AE27" s="11"/>
      <c r="AF27" s="12"/>
      <c r="AG27" s="8"/>
      <c r="AH27" s="13"/>
      <c r="AI27" s="8"/>
      <c r="AJ27" s="13"/>
      <c r="AK27" s="8"/>
      <c r="AL27" s="8"/>
    </row>
    <row r="28" spans="1:38" ht="15.75" customHeight="1">
      <c r="A28" s="40"/>
      <c r="B28" s="180" t="s">
        <v>263</v>
      </c>
      <c r="C28" s="180"/>
      <c r="D28" s="180"/>
      <c r="E28" s="180"/>
      <c r="F28" s="180"/>
      <c r="G28" s="180"/>
      <c r="H28" s="180"/>
      <c r="I28" s="180"/>
      <c r="J28" s="180"/>
      <c r="N28" s="1">
        <v>210</v>
      </c>
      <c r="P28" s="25">
        <v>1</v>
      </c>
      <c r="Q28" s="27">
        <v>0.14583333333333301</v>
      </c>
      <c r="R28" s="70">
        <v>0</v>
      </c>
      <c r="S28" s="70" t="s">
        <v>194</v>
      </c>
      <c r="T28" s="70">
        <v>0</v>
      </c>
      <c r="U28" s="70" t="s">
        <v>194</v>
      </c>
      <c r="V28" s="47"/>
      <c r="W28" s="28">
        <v>2</v>
      </c>
      <c r="X28" s="27">
        <v>0.14583333333333301</v>
      </c>
      <c r="Y28" s="70">
        <v>0</v>
      </c>
      <c r="Z28" s="70" t="s">
        <v>194</v>
      </c>
      <c r="AA28" s="70">
        <v>0</v>
      </c>
      <c r="AB28" s="70" t="s">
        <v>194</v>
      </c>
      <c r="AD28" s="12"/>
      <c r="AE28" s="11"/>
      <c r="AF28" s="12"/>
      <c r="AG28" s="8"/>
      <c r="AH28" s="13"/>
      <c r="AI28" s="8"/>
      <c r="AJ28" s="13"/>
      <c r="AK28" s="8"/>
      <c r="AL28" s="8"/>
    </row>
    <row r="29" spans="1:38" ht="15.75" customHeight="1">
      <c r="A29" s="40"/>
      <c r="B29" s="180"/>
      <c r="C29" s="180"/>
      <c r="D29" s="180"/>
      <c r="E29" s="180"/>
      <c r="F29" s="180"/>
      <c r="G29" s="180"/>
      <c r="H29" s="180"/>
      <c r="I29" s="180"/>
      <c r="J29" s="180"/>
      <c r="N29" s="1">
        <v>240</v>
      </c>
      <c r="P29" s="25">
        <v>1</v>
      </c>
      <c r="Q29" s="27">
        <v>0.16666666666666699</v>
      </c>
      <c r="R29" s="70">
        <v>0</v>
      </c>
      <c r="S29" s="70" t="s">
        <v>194</v>
      </c>
      <c r="T29" s="70">
        <v>0</v>
      </c>
      <c r="U29" s="70" t="s">
        <v>194</v>
      </c>
      <c r="V29" s="47"/>
      <c r="W29" s="28">
        <v>2</v>
      </c>
      <c r="X29" s="27">
        <v>0.16666666666666699</v>
      </c>
      <c r="Y29" s="70">
        <v>0</v>
      </c>
      <c r="Z29" s="70" t="s">
        <v>194</v>
      </c>
      <c r="AA29" s="70">
        <v>0</v>
      </c>
      <c r="AB29" s="70" t="s">
        <v>194</v>
      </c>
      <c r="AD29" s="12"/>
      <c r="AE29" s="11"/>
      <c r="AF29" s="12"/>
      <c r="AG29" s="8"/>
      <c r="AH29" s="13"/>
      <c r="AI29" s="8"/>
      <c r="AJ29" s="13"/>
      <c r="AK29" s="8"/>
      <c r="AL29" s="8"/>
    </row>
    <row r="30" spans="1:38" ht="15.75" customHeight="1">
      <c r="A30" s="40"/>
      <c r="B30" s="180" t="s">
        <v>271</v>
      </c>
      <c r="C30" s="180"/>
      <c r="D30" s="180"/>
      <c r="E30" s="180"/>
      <c r="F30" s="180"/>
      <c r="G30" s="180"/>
      <c r="H30" s="180"/>
      <c r="I30" s="180"/>
      <c r="J30" s="180"/>
      <c r="N30" s="1">
        <v>270</v>
      </c>
      <c r="P30" s="25">
        <v>1</v>
      </c>
      <c r="Q30" s="27">
        <v>0.1875</v>
      </c>
      <c r="R30" s="70">
        <v>0</v>
      </c>
      <c r="S30" s="70" t="s">
        <v>194</v>
      </c>
      <c r="T30" s="70">
        <v>0</v>
      </c>
      <c r="U30" s="70" t="s">
        <v>194</v>
      </c>
      <c r="V30" s="47"/>
      <c r="W30" s="28">
        <v>2</v>
      </c>
      <c r="X30" s="27">
        <v>0.1875</v>
      </c>
      <c r="Y30" s="70">
        <v>0</v>
      </c>
      <c r="Z30" s="70" t="s">
        <v>194</v>
      </c>
      <c r="AA30" s="70">
        <v>0</v>
      </c>
      <c r="AB30" s="70" t="s">
        <v>194</v>
      </c>
      <c r="AD30" s="12"/>
      <c r="AE30" s="11"/>
      <c r="AF30" s="12"/>
      <c r="AG30" s="8"/>
      <c r="AH30" s="13"/>
      <c r="AI30" s="8"/>
      <c r="AJ30" s="13"/>
      <c r="AK30" s="8"/>
      <c r="AL30" s="8"/>
    </row>
    <row r="31" spans="1:38" ht="15.75" customHeight="1">
      <c r="A31" s="40"/>
      <c r="B31" s="180"/>
      <c r="C31" s="180"/>
      <c r="D31" s="180"/>
      <c r="E31" s="180"/>
      <c r="F31" s="180"/>
      <c r="G31" s="180"/>
      <c r="H31" s="180"/>
      <c r="I31" s="180"/>
      <c r="J31" s="180"/>
      <c r="N31" s="1">
        <v>300</v>
      </c>
      <c r="P31" s="25">
        <v>1</v>
      </c>
      <c r="Q31" s="27">
        <v>0.20833333333333334</v>
      </c>
      <c r="R31" s="70">
        <v>0</v>
      </c>
      <c r="S31" s="70" t="s">
        <v>194</v>
      </c>
      <c r="T31" s="70">
        <v>0</v>
      </c>
      <c r="U31" s="70" t="s">
        <v>194</v>
      </c>
      <c r="V31" s="47"/>
      <c r="W31" s="28">
        <v>2</v>
      </c>
      <c r="X31" s="21">
        <v>0.20833333333333334</v>
      </c>
      <c r="Y31" s="70">
        <v>0</v>
      </c>
      <c r="Z31" s="70" t="s">
        <v>194</v>
      </c>
      <c r="AA31" s="70">
        <v>0</v>
      </c>
      <c r="AB31" s="70" t="s">
        <v>194</v>
      </c>
      <c r="AD31" s="12"/>
      <c r="AE31" s="11"/>
      <c r="AF31" s="12"/>
      <c r="AG31" s="8"/>
      <c r="AH31" s="13"/>
      <c r="AI31" s="8"/>
      <c r="AJ31" s="13"/>
      <c r="AK31" s="8"/>
      <c r="AL31" s="8"/>
    </row>
    <row r="32" spans="1:38" ht="15.75" customHeight="1">
      <c r="A32" s="40"/>
      <c r="B32" s="40"/>
      <c r="C32" s="40"/>
      <c r="D32" s="40"/>
      <c r="E32" s="40"/>
      <c r="F32" s="40"/>
      <c r="G32" s="40"/>
      <c r="H32" s="40"/>
      <c r="I32" s="40"/>
      <c r="N32" s="14">
        <v>330</v>
      </c>
      <c r="P32" s="70">
        <v>1</v>
      </c>
      <c r="Q32" s="43">
        <v>0.22916666666666666</v>
      </c>
      <c r="R32" s="70">
        <v>1</v>
      </c>
      <c r="S32" s="70" t="s">
        <v>201</v>
      </c>
      <c r="T32" s="70">
        <v>1</v>
      </c>
      <c r="U32" s="70" t="s">
        <v>201</v>
      </c>
      <c r="V32" s="57"/>
      <c r="W32" s="54">
        <v>2</v>
      </c>
      <c r="X32" s="44">
        <v>0.22916666666666666</v>
      </c>
      <c r="Y32" s="70">
        <v>0</v>
      </c>
      <c r="Z32" s="70" t="s">
        <v>194</v>
      </c>
      <c r="AA32" s="70">
        <v>0</v>
      </c>
      <c r="AB32" s="70" t="s">
        <v>194</v>
      </c>
      <c r="AC32" s="34"/>
      <c r="AD32" s="12"/>
      <c r="AE32" s="11"/>
      <c r="AF32" s="12"/>
      <c r="AG32" s="8"/>
      <c r="AH32" s="13"/>
      <c r="AI32" s="8"/>
      <c r="AJ32" s="13"/>
      <c r="AK32" s="8"/>
      <c r="AL32" s="8"/>
    </row>
    <row r="33" spans="1:38" ht="15.75" customHeight="1">
      <c r="A33" s="40"/>
      <c r="B33" s="178" t="s">
        <v>12</v>
      </c>
      <c r="C33" s="178"/>
      <c r="D33" s="178"/>
      <c r="E33" s="178"/>
      <c r="F33" s="178"/>
      <c r="G33" s="178"/>
      <c r="H33" s="178"/>
      <c r="I33" s="178"/>
      <c r="J33" s="178"/>
      <c r="N33" s="14">
        <v>360</v>
      </c>
      <c r="P33" s="70">
        <v>1</v>
      </c>
      <c r="Q33" s="43">
        <v>0.25</v>
      </c>
      <c r="R33" s="70">
        <v>1</v>
      </c>
      <c r="S33" s="70" t="s">
        <v>201</v>
      </c>
      <c r="T33" s="70">
        <v>1</v>
      </c>
      <c r="U33" s="70" t="s">
        <v>201</v>
      </c>
      <c r="V33" s="57"/>
      <c r="W33" s="54">
        <v>2</v>
      </c>
      <c r="X33" s="44">
        <v>0.25</v>
      </c>
      <c r="Y33" s="70">
        <v>1</v>
      </c>
      <c r="Z33" s="70" t="s">
        <v>195</v>
      </c>
      <c r="AA33" s="70">
        <v>1</v>
      </c>
      <c r="AB33" s="70" t="s">
        <v>195</v>
      </c>
      <c r="AC33" s="34"/>
      <c r="AD33" s="12"/>
      <c r="AE33" s="11"/>
      <c r="AF33" s="12"/>
      <c r="AG33" s="8"/>
      <c r="AH33" s="13"/>
      <c r="AI33" s="8"/>
      <c r="AJ33" s="13"/>
      <c r="AK33" s="8"/>
      <c r="AL33" s="8"/>
    </row>
    <row r="34" spans="1:38" ht="15.75" customHeight="1">
      <c r="A34" s="40"/>
      <c r="B34" s="178"/>
      <c r="C34" s="178"/>
      <c r="D34" s="178"/>
      <c r="E34" s="178"/>
      <c r="F34" s="178"/>
      <c r="G34" s="178"/>
      <c r="H34" s="178"/>
      <c r="I34" s="178"/>
      <c r="J34" s="178"/>
      <c r="N34" s="1">
        <v>390</v>
      </c>
      <c r="O34" s="17"/>
      <c r="P34" s="70">
        <v>1</v>
      </c>
      <c r="Q34" s="43">
        <v>0.27083333333333331</v>
      </c>
      <c r="R34" s="70">
        <v>2</v>
      </c>
      <c r="S34" s="70" t="s">
        <v>201</v>
      </c>
      <c r="T34" s="70">
        <v>2</v>
      </c>
      <c r="U34" s="70" t="s">
        <v>201</v>
      </c>
      <c r="V34" s="57"/>
      <c r="W34" s="54">
        <v>2</v>
      </c>
      <c r="X34" s="44">
        <v>0.27083333333333331</v>
      </c>
      <c r="Y34" s="70">
        <v>1</v>
      </c>
      <c r="Z34" s="70" t="s">
        <v>194</v>
      </c>
      <c r="AA34" s="70">
        <v>1</v>
      </c>
      <c r="AB34" s="70" t="s">
        <v>194</v>
      </c>
      <c r="AC34" s="34"/>
      <c r="AD34" s="12"/>
      <c r="AE34" s="11"/>
      <c r="AF34" s="12"/>
      <c r="AG34" s="8"/>
      <c r="AH34" s="13"/>
      <c r="AI34" s="8"/>
      <c r="AJ34" s="13"/>
      <c r="AK34" s="8"/>
      <c r="AL34" s="8"/>
    </row>
    <row r="35" spans="1:38" ht="15.75" customHeight="1">
      <c r="A35" s="40"/>
      <c r="B35" s="190" t="s">
        <v>65</v>
      </c>
      <c r="C35" s="190"/>
      <c r="D35" s="190"/>
      <c r="E35" s="189">
        <f t="array" ref="E35">MAX(IF(G79:G196=0,H79:H196))</f>
        <v>7.657</v>
      </c>
      <c r="F35" s="40"/>
      <c r="G35" s="40"/>
      <c r="H35" s="40"/>
      <c r="I35" s="40"/>
      <c r="N35" s="1">
        <v>420</v>
      </c>
      <c r="O35" s="17"/>
      <c r="P35" s="70">
        <v>1</v>
      </c>
      <c r="Q35" s="43">
        <v>0.29166666666666669</v>
      </c>
      <c r="R35" s="70">
        <v>3</v>
      </c>
      <c r="S35" s="70">
        <v>8</v>
      </c>
      <c r="T35" s="70">
        <v>3</v>
      </c>
      <c r="U35" s="70">
        <v>8</v>
      </c>
      <c r="V35" s="57"/>
      <c r="W35" s="54">
        <v>2</v>
      </c>
      <c r="X35" s="44">
        <v>0.29166666666666669</v>
      </c>
      <c r="Y35" s="70">
        <v>1</v>
      </c>
      <c r="Z35" s="70" t="s">
        <v>208</v>
      </c>
      <c r="AA35" s="70">
        <v>1</v>
      </c>
      <c r="AB35" s="70" t="s">
        <v>208</v>
      </c>
      <c r="AC35" s="34"/>
      <c r="AD35" s="12"/>
      <c r="AE35" s="11"/>
      <c r="AF35" s="12"/>
      <c r="AG35" s="8"/>
      <c r="AH35" s="13"/>
      <c r="AI35" s="8"/>
      <c r="AJ35" s="13"/>
      <c r="AK35" s="8"/>
      <c r="AL35" s="8"/>
    </row>
    <row r="36" spans="1:38" ht="15.75" customHeight="1">
      <c r="A36" s="40"/>
      <c r="B36" s="190"/>
      <c r="C36" s="190"/>
      <c r="D36" s="190"/>
      <c r="E36" s="189"/>
      <c r="F36" s="40"/>
      <c r="G36" s="40"/>
      <c r="H36" s="40"/>
      <c r="I36" s="40"/>
      <c r="N36" s="1">
        <v>450</v>
      </c>
      <c r="P36" s="25">
        <v>1</v>
      </c>
      <c r="Q36" s="27">
        <v>0.3125</v>
      </c>
      <c r="R36" s="70">
        <v>4</v>
      </c>
      <c r="S36" s="70">
        <v>8</v>
      </c>
      <c r="T36" s="70">
        <v>4</v>
      </c>
      <c r="U36" s="70">
        <v>8</v>
      </c>
      <c r="V36" s="47"/>
      <c r="W36" s="28">
        <v>2</v>
      </c>
      <c r="X36" s="21">
        <v>0.3125</v>
      </c>
      <c r="Y36" s="70">
        <v>1</v>
      </c>
      <c r="Z36" s="70" t="s">
        <v>194</v>
      </c>
      <c r="AA36" s="70">
        <v>1</v>
      </c>
      <c r="AB36" s="70" t="s">
        <v>194</v>
      </c>
      <c r="AD36" s="8"/>
      <c r="AE36" s="8"/>
      <c r="AF36" s="8"/>
      <c r="AG36" s="8"/>
      <c r="AH36" s="9"/>
      <c r="AI36" s="8"/>
      <c r="AJ36" s="8"/>
      <c r="AK36" s="8"/>
      <c r="AL36" s="8"/>
    </row>
    <row r="37" spans="1:38" ht="15.75" customHeight="1">
      <c r="B37" s="190" t="s">
        <v>66</v>
      </c>
      <c r="C37" s="190"/>
      <c r="D37" s="190"/>
      <c r="E37" s="189">
        <f t="array" ref="E37">MAX(IF(G79:G196=1,H79:H196))</f>
        <v>5.7220000000000004</v>
      </c>
      <c r="F37" s="40"/>
      <c r="G37" s="40"/>
      <c r="H37" s="40"/>
      <c r="I37" s="40"/>
      <c r="N37" s="1">
        <v>480</v>
      </c>
      <c r="P37" s="25">
        <v>1</v>
      </c>
      <c r="Q37" s="27">
        <v>0.33333333333333331</v>
      </c>
      <c r="R37" s="70">
        <v>3</v>
      </c>
      <c r="S37" s="70">
        <v>8</v>
      </c>
      <c r="T37" s="70">
        <v>3</v>
      </c>
      <c r="U37" s="70">
        <v>8</v>
      </c>
      <c r="V37" s="47"/>
      <c r="W37" s="28">
        <v>2</v>
      </c>
      <c r="X37" s="21">
        <v>0.33333333333333331</v>
      </c>
      <c r="Y37" s="70">
        <v>1</v>
      </c>
      <c r="Z37" s="70" t="s">
        <v>197</v>
      </c>
      <c r="AA37" s="70">
        <v>1</v>
      </c>
      <c r="AB37" s="70" t="s">
        <v>197</v>
      </c>
    </row>
    <row r="38" spans="1:38" ht="15.75" customHeight="1">
      <c r="A38" s="40"/>
      <c r="B38" s="190"/>
      <c r="C38" s="190"/>
      <c r="D38" s="190"/>
      <c r="E38" s="189"/>
      <c r="F38" s="41"/>
      <c r="G38" s="41"/>
      <c r="H38" s="41"/>
      <c r="I38" s="41"/>
      <c r="N38" s="1">
        <v>510</v>
      </c>
      <c r="P38" s="25">
        <v>1</v>
      </c>
      <c r="Q38" s="27">
        <v>0.35416666666666669</v>
      </c>
      <c r="R38" s="70">
        <v>4</v>
      </c>
      <c r="S38" s="70">
        <v>8</v>
      </c>
      <c r="T38" s="70">
        <v>4</v>
      </c>
      <c r="U38" s="70">
        <v>8</v>
      </c>
      <c r="V38" s="47"/>
      <c r="W38" s="28">
        <v>2</v>
      </c>
      <c r="X38" s="21">
        <v>0.35416666666666669</v>
      </c>
      <c r="Y38" s="70">
        <v>1</v>
      </c>
      <c r="Z38" s="70" t="s">
        <v>209</v>
      </c>
      <c r="AA38" s="70">
        <v>1</v>
      </c>
      <c r="AB38" s="70" t="s">
        <v>209</v>
      </c>
    </row>
    <row r="39" spans="1:38" ht="15.75" customHeight="1">
      <c r="A39" s="40"/>
      <c r="B39" s="188" t="s">
        <v>67</v>
      </c>
      <c r="C39" s="188"/>
      <c r="D39" s="188"/>
      <c r="E39" s="189">
        <f>SUM(E35:E38)</f>
        <v>13.379000000000001</v>
      </c>
      <c r="F39" s="40"/>
      <c r="G39" s="40"/>
      <c r="H39" s="40"/>
      <c r="I39" s="40"/>
      <c r="N39" s="1">
        <v>540</v>
      </c>
      <c r="P39" s="25">
        <v>1</v>
      </c>
      <c r="Q39" s="27">
        <v>0.375</v>
      </c>
      <c r="R39" s="70">
        <v>4</v>
      </c>
      <c r="S39" s="70">
        <v>8</v>
      </c>
      <c r="T39" s="70">
        <v>4</v>
      </c>
      <c r="U39" s="70">
        <v>8</v>
      </c>
      <c r="V39" s="47"/>
      <c r="W39" s="28">
        <v>2</v>
      </c>
      <c r="X39" s="21">
        <v>0.375</v>
      </c>
      <c r="Y39" s="70">
        <v>1</v>
      </c>
      <c r="Z39" s="70" t="s">
        <v>194</v>
      </c>
      <c r="AA39" s="70">
        <v>1</v>
      </c>
      <c r="AB39" s="70" t="s">
        <v>194</v>
      </c>
    </row>
    <row r="40" spans="1:38" ht="15.75" customHeight="1">
      <c r="A40" s="40"/>
      <c r="B40" s="188"/>
      <c r="C40" s="188"/>
      <c r="D40" s="188"/>
      <c r="E40" s="189"/>
      <c r="F40" s="40"/>
      <c r="G40" s="40"/>
      <c r="H40" s="40"/>
      <c r="I40" s="40"/>
      <c r="L40" s="8"/>
      <c r="N40" s="1">
        <v>570</v>
      </c>
      <c r="P40" s="25">
        <v>1</v>
      </c>
      <c r="Q40" s="27">
        <v>0.39583333333333331</v>
      </c>
      <c r="R40" s="70">
        <v>4</v>
      </c>
      <c r="S40" s="70">
        <v>8</v>
      </c>
      <c r="T40" s="70">
        <v>4</v>
      </c>
      <c r="U40" s="70">
        <v>8</v>
      </c>
      <c r="V40" s="47"/>
      <c r="W40" s="28">
        <v>2</v>
      </c>
      <c r="X40" s="21">
        <v>0.39583333333333331</v>
      </c>
      <c r="Y40" s="70">
        <v>1</v>
      </c>
      <c r="Z40" s="70" t="s">
        <v>210</v>
      </c>
      <c r="AA40" s="70">
        <v>1</v>
      </c>
      <c r="AB40" s="70" t="s">
        <v>210</v>
      </c>
    </row>
    <row r="41" spans="1:38" ht="15.75" customHeight="1">
      <c r="A41" s="40"/>
      <c r="B41" s="188"/>
      <c r="C41" s="188"/>
      <c r="D41" s="188"/>
      <c r="E41" s="191"/>
      <c r="F41" s="42"/>
      <c r="G41" s="42"/>
      <c r="H41" s="42"/>
      <c r="I41" s="42"/>
      <c r="N41" s="1">
        <v>600</v>
      </c>
      <c r="P41" s="25">
        <v>1</v>
      </c>
      <c r="Q41" s="27">
        <v>0.41666666666666669</v>
      </c>
      <c r="R41" s="70">
        <v>2</v>
      </c>
      <c r="S41" s="70" t="s">
        <v>204</v>
      </c>
      <c r="T41" s="70">
        <v>2</v>
      </c>
      <c r="U41" s="70" t="s">
        <v>204</v>
      </c>
      <c r="V41" s="47"/>
      <c r="W41" s="28">
        <v>2</v>
      </c>
      <c r="X41" s="21">
        <v>0.41666666666666669</v>
      </c>
      <c r="Y41" s="70">
        <v>1</v>
      </c>
      <c r="Z41" s="70" t="s">
        <v>194</v>
      </c>
      <c r="AA41" s="70">
        <v>1</v>
      </c>
      <c r="AB41" s="70" t="s">
        <v>194</v>
      </c>
    </row>
    <row r="42" spans="1:38" ht="15.75" customHeight="1">
      <c r="A42" s="40"/>
      <c r="B42" s="188"/>
      <c r="C42" s="188"/>
      <c r="D42" s="188"/>
      <c r="E42" s="191"/>
      <c r="F42" s="40"/>
      <c r="G42" s="40"/>
      <c r="H42" s="40"/>
      <c r="I42" s="40"/>
      <c r="N42" s="1">
        <v>630</v>
      </c>
      <c r="P42" s="25">
        <v>1</v>
      </c>
      <c r="Q42" s="27">
        <v>0.4375</v>
      </c>
      <c r="R42" s="70">
        <v>2</v>
      </c>
      <c r="S42" s="70" t="s">
        <v>204</v>
      </c>
      <c r="T42" s="70">
        <v>2</v>
      </c>
      <c r="U42" s="70" t="s">
        <v>204</v>
      </c>
      <c r="V42" s="47"/>
      <c r="W42" s="28">
        <v>2</v>
      </c>
      <c r="X42" s="21">
        <v>0.4375</v>
      </c>
      <c r="Y42" s="70">
        <v>1</v>
      </c>
      <c r="Z42" s="70" t="s">
        <v>211</v>
      </c>
      <c r="AA42" s="70">
        <v>1</v>
      </c>
      <c r="AB42" s="70" t="s">
        <v>211</v>
      </c>
    </row>
    <row r="43" spans="1:38" ht="15.75" customHeight="1">
      <c r="A43" s="40"/>
      <c r="B43" s="40"/>
      <c r="C43" s="40"/>
      <c r="D43" s="40"/>
      <c r="E43" s="40"/>
      <c r="F43" s="40"/>
      <c r="G43" s="40"/>
      <c r="H43" s="40"/>
      <c r="I43" s="40"/>
      <c r="N43" s="1">
        <v>660</v>
      </c>
      <c r="P43" s="25">
        <v>1</v>
      </c>
      <c r="Q43" s="27">
        <v>0.45833333333333298</v>
      </c>
      <c r="R43" s="70">
        <v>2</v>
      </c>
      <c r="S43" s="70" t="s">
        <v>204</v>
      </c>
      <c r="T43" s="70">
        <v>2</v>
      </c>
      <c r="U43" s="70" t="s">
        <v>204</v>
      </c>
      <c r="V43" s="47"/>
      <c r="W43" s="28">
        <v>2</v>
      </c>
      <c r="X43" s="21">
        <v>0.45833333333333298</v>
      </c>
      <c r="Y43" s="70">
        <v>1</v>
      </c>
      <c r="Z43" s="70" t="s">
        <v>195</v>
      </c>
      <c r="AA43" s="70">
        <v>1</v>
      </c>
      <c r="AB43" s="70" t="s">
        <v>195</v>
      </c>
    </row>
    <row r="44" spans="1:38" ht="15.75" customHeight="1">
      <c r="A44" s="40"/>
      <c r="B44" s="40"/>
      <c r="C44" s="40"/>
      <c r="D44" s="40"/>
      <c r="E44" s="40"/>
      <c r="F44" s="40"/>
      <c r="G44" s="40"/>
      <c r="H44" s="40"/>
      <c r="I44" s="40"/>
      <c r="N44" s="1">
        <v>690</v>
      </c>
      <c r="P44" s="25">
        <v>1</v>
      </c>
      <c r="Q44" s="27">
        <v>0.47916666666666702</v>
      </c>
      <c r="R44" s="70">
        <v>2</v>
      </c>
      <c r="S44" s="70" t="s">
        <v>204</v>
      </c>
      <c r="T44" s="70">
        <v>2</v>
      </c>
      <c r="U44" s="70" t="s">
        <v>204</v>
      </c>
      <c r="V44" s="47"/>
      <c r="W44" s="28">
        <v>2</v>
      </c>
      <c r="X44" s="21">
        <v>0.47916666666666702</v>
      </c>
      <c r="Y44" s="70">
        <v>0</v>
      </c>
      <c r="Z44" s="70" t="s">
        <v>194</v>
      </c>
      <c r="AA44" s="70">
        <v>0</v>
      </c>
      <c r="AB44" s="70" t="s">
        <v>194</v>
      </c>
    </row>
    <row r="45" spans="1:38" ht="15.75" customHeight="1">
      <c r="A45" s="40"/>
      <c r="B45" s="40"/>
      <c r="C45" s="40"/>
      <c r="D45" s="40"/>
      <c r="E45" s="40"/>
      <c r="F45" s="40"/>
      <c r="G45" s="40"/>
      <c r="H45" s="40"/>
      <c r="I45" s="40"/>
      <c r="N45" s="1">
        <v>720</v>
      </c>
      <c r="P45" s="25">
        <v>1</v>
      </c>
      <c r="Q45" s="27">
        <v>0.5</v>
      </c>
      <c r="R45" s="70">
        <v>1</v>
      </c>
      <c r="S45" s="70" t="s">
        <v>204</v>
      </c>
      <c r="T45" s="70">
        <v>1</v>
      </c>
      <c r="U45" s="70" t="s">
        <v>204</v>
      </c>
      <c r="V45" s="47"/>
      <c r="W45" s="28">
        <v>2</v>
      </c>
      <c r="X45" s="21">
        <v>0.5</v>
      </c>
      <c r="Y45" s="70">
        <v>1</v>
      </c>
      <c r="Z45" s="70" t="s">
        <v>195</v>
      </c>
      <c r="AA45" s="70">
        <v>1</v>
      </c>
      <c r="AB45" s="70" t="s">
        <v>195</v>
      </c>
    </row>
    <row r="46" spans="1:38" ht="15.75" customHeight="1">
      <c r="A46" s="40"/>
      <c r="B46" s="40"/>
      <c r="C46" s="40"/>
      <c r="D46" s="40"/>
      <c r="E46" s="40"/>
      <c r="F46" s="40"/>
      <c r="G46" s="40"/>
      <c r="H46" s="40"/>
      <c r="I46" s="40"/>
      <c r="N46" s="1">
        <v>750</v>
      </c>
      <c r="P46" s="25">
        <v>1</v>
      </c>
      <c r="Q46" s="27">
        <v>0.52083333333333337</v>
      </c>
      <c r="R46" s="70">
        <v>2</v>
      </c>
      <c r="S46" s="70" t="s">
        <v>204</v>
      </c>
      <c r="T46" s="70">
        <v>2</v>
      </c>
      <c r="U46" s="70" t="s">
        <v>204</v>
      </c>
      <c r="V46" s="47"/>
      <c r="W46" s="28">
        <v>2</v>
      </c>
      <c r="X46" s="21">
        <v>0.52083333333333337</v>
      </c>
      <c r="Y46" s="70">
        <v>0</v>
      </c>
      <c r="Z46" s="70" t="s">
        <v>194</v>
      </c>
      <c r="AA46" s="70">
        <v>0</v>
      </c>
      <c r="AB46" s="70" t="s">
        <v>194</v>
      </c>
    </row>
    <row r="47" spans="1:38" ht="15.75" customHeight="1">
      <c r="A47" s="40"/>
      <c r="B47" s="40"/>
      <c r="C47" s="40"/>
      <c r="D47" s="40"/>
      <c r="E47" s="40"/>
      <c r="F47" s="40"/>
      <c r="G47" s="40"/>
      <c r="H47" s="40"/>
      <c r="I47" s="40"/>
      <c r="N47" s="1">
        <v>780</v>
      </c>
      <c r="P47" s="25">
        <v>1</v>
      </c>
      <c r="Q47" s="27">
        <v>0.54166666666666663</v>
      </c>
      <c r="R47" s="70">
        <v>2</v>
      </c>
      <c r="S47" s="70" t="s">
        <v>204</v>
      </c>
      <c r="T47" s="70">
        <v>2</v>
      </c>
      <c r="U47" s="70" t="s">
        <v>204</v>
      </c>
      <c r="V47" s="47"/>
      <c r="W47" s="28">
        <v>2</v>
      </c>
      <c r="X47" s="21">
        <v>0.54166666666666663</v>
      </c>
      <c r="Y47" s="70">
        <v>1</v>
      </c>
      <c r="Z47" s="70" t="s">
        <v>195</v>
      </c>
      <c r="AA47" s="70">
        <v>1</v>
      </c>
      <c r="AB47" s="70" t="s">
        <v>195</v>
      </c>
    </row>
    <row r="48" spans="1:38" ht="15.75" customHeight="1">
      <c r="A48" s="40"/>
      <c r="B48" s="40"/>
      <c r="C48" s="40"/>
      <c r="D48" s="40"/>
      <c r="E48" s="40"/>
      <c r="F48" s="40"/>
      <c r="G48" s="40"/>
      <c r="H48" s="40"/>
      <c r="I48" s="40"/>
      <c r="N48" s="1">
        <v>810</v>
      </c>
      <c r="P48" s="25">
        <v>1</v>
      </c>
      <c r="Q48" s="27">
        <v>0.5625</v>
      </c>
      <c r="R48" s="70">
        <v>2</v>
      </c>
      <c r="S48" s="70" t="s">
        <v>204</v>
      </c>
      <c r="T48" s="70">
        <v>2</v>
      </c>
      <c r="U48" s="70" t="s">
        <v>204</v>
      </c>
      <c r="V48" s="47"/>
      <c r="W48" s="28">
        <v>2</v>
      </c>
      <c r="X48" s="21">
        <v>0.5625</v>
      </c>
      <c r="Y48" s="70">
        <v>1</v>
      </c>
      <c r="Z48" s="70" t="s">
        <v>195</v>
      </c>
      <c r="AA48" s="70">
        <v>1</v>
      </c>
      <c r="AB48" s="70" t="s">
        <v>195</v>
      </c>
    </row>
    <row r="49" spans="1:34" ht="15.75" customHeight="1">
      <c r="A49" s="40"/>
      <c r="B49" s="40"/>
      <c r="C49" s="40"/>
      <c r="D49" s="40"/>
      <c r="E49" s="40"/>
      <c r="F49" s="40"/>
      <c r="G49" s="40"/>
      <c r="H49" s="40"/>
      <c r="I49" s="40"/>
      <c r="N49" s="1">
        <v>840</v>
      </c>
      <c r="P49" s="25">
        <v>1</v>
      </c>
      <c r="Q49" s="27">
        <v>0.58333333333333337</v>
      </c>
      <c r="R49" s="70">
        <v>1</v>
      </c>
      <c r="S49" s="70" t="s">
        <v>195</v>
      </c>
      <c r="T49" s="70">
        <v>1</v>
      </c>
      <c r="U49" s="70" t="s">
        <v>195</v>
      </c>
      <c r="V49" s="47"/>
      <c r="W49" s="28">
        <v>2</v>
      </c>
      <c r="X49" s="21">
        <v>0.58333333333333337</v>
      </c>
      <c r="Y49" s="70">
        <v>0</v>
      </c>
      <c r="Z49" s="70" t="s">
        <v>194</v>
      </c>
      <c r="AA49" s="70">
        <v>0</v>
      </c>
      <c r="AB49" s="70" t="s">
        <v>194</v>
      </c>
      <c r="AH49" s="1"/>
    </row>
    <row r="50" spans="1:34" ht="15.75" customHeight="1">
      <c r="A50" s="40"/>
      <c r="B50" s="40"/>
      <c r="C50" s="40"/>
      <c r="D50" s="40"/>
      <c r="E50" s="40"/>
      <c r="F50" s="40"/>
      <c r="G50" s="40"/>
      <c r="H50" s="40"/>
      <c r="I50" s="40"/>
      <c r="N50" s="1">
        <v>870</v>
      </c>
      <c r="P50" s="25">
        <v>1</v>
      </c>
      <c r="Q50" s="27">
        <v>0.60416666666666663</v>
      </c>
      <c r="R50" s="70">
        <v>1</v>
      </c>
      <c r="S50" s="70" t="s">
        <v>195</v>
      </c>
      <c r="T50" s="70">
        <v>1</v>
      </c>
      <c r="U50" s="70" t="s">
        <v>195</v>
      </c>
      <c r="V50" s="47"/>
      <c r="W50" s="28">
        <v>2</v>
      </c>
      <c r="X50" s="21">
        <v>0.60416666666666663</v>
      </c>
      <c r="Y50" s="70">
        <v>1</v>
      </c>
      <c r="Z50" s="70" t="s">
        <v>195</v>
      </c>
      <c r="AA50" s="70">
        <v>1</v>
      </c>
      <c r="AB50" s="70" t="s">
        <v>195</v>
      </c>
      <c r="AH50" s="1"/>
    </row>
    <row r="51" spans="1:34" ht="15.75" customHeight="1">
      <c r="A51" s="40"/>
      <c r="B51" s="40"/>
      <c r="C51" s="40"/>
      <c r="D51" s="40"/>
      <c r="E51" s="40"/>
      <c r="F51" s="40"/>
      <c r="G51" s="40"/>
      <c r="H51" s="40"/>
      <c r="I51" s="40"/>
      <c r="N51" s="1">
        <v>900</v>
      </c>
      <c r="P51" s="25">
        <v>1</v>
      </c>
      <c r="Q51" s="27">
        <v>0.625</v>
      </c>
      <c r="R51" s="70">
        <v>1</v>
      </c>
      <c r="S51" s="70" t="s">
        <v>195</v>
      </c>
      <c r="T51" s="70">
        <v>1</v>
      </c>
      <c r="U51" s="70" t="s">
        <v>195</v>
      </c>
      <c r="V51" s="47"/>
      <c r="W51" s="28">
        <v>2</v>
      </c>
      <c r="X51" s="21">
        <v>0.625</v>
      </c>
      <c r="Y51" s="70">
        <v>0</v>
      </c>
      <c r="Z51" s="70" t="s">
        <v>194</v>
      </c>
      <c r="AA51" s="70">
        <v>0</v>
      </c>
      <c r="AB51" s="70" t="s">
        <v>194</v>
      </c>
      <c r="AH51" s="1"/>
    </row>
    <row r="52" spans="1:34" ht="15.75" customHeight="1">
      <c r="A52" s="40"/>
      <c r="B52" s="40"/>
      <c r="C52" s="40"/>
      <c r="D52" s="40"/>
      <c r="E52" s="40"/>
      <c r="F52" s="40"/>
      <c r="G52" s="40"/>
      <c r="H52" s="40"/>
      <c r="I52" s="40"/>
      <c r="N52" s="1">
        <v>930</v>
      </c>
      <c r="P52" s="25">
        <v>1</v>
      </c>
      <c r="Q52" s="27">
        <v>0.64583333333333337</v>
      </c>
      <c r="R52" s="70">
        <v>1</v>
      </c>
      <c r="S52" s="70" t="s">
        <v>195</v>
      </c>
      <c r="T52" s="70">
        <v>1</v>
      </c>
      <c r="U52" s="70" t="s">
        <v>195</v>
      </c>
      <c r="V52" s="47"/>
      <c r="W52" s="28">
        <v>2</v>
      </c>
      <c r="X52" s="21">
        <v>0.64583333333333337</v>
      </c>
      <c r="Y52" s="70">
        <v>1</v>
      </c>
      <c r="Z52" s="70" t="s">
        <v>195</v>
      </c>
      <c r="AA52" s="70">
        <v>1</v>
      </c>
      <c r="AB52" s="70" t="s">
        <v>195</v>
      </c>
      <c r="AH52" s="1"/>
    </row>
    <row r="53" spans="1:34" ht="15.75" customHeight="1">
      <c r="A53" s="40"/>
      <c r="B53" s="40"/>
      <c r="C53" s="40"/>
      <c r="D53" s="40"/>
      <c r="E53" s="40"/>
      <c r="F53" s="40"/>
      <c r="G53" s="40"/>
      <c r="H53" s="40"/>
      <c r="I53" s="40"/>
      <c r="N53" s="1">
        <v>960</v>
      </c>
      <c r="P53" s="25">
        <v>1</v>
      </c>
      <c r="Q53" s="27">
        <v>0.66666666666666663</v>
      </c>
      <c r="R53" s="70">
        <v>2</v>
      </c>
      <c r="S53" s="70" t="s">
        <v>205</v>
      </c>
      <c r="T53" s="70">
        <v>2</v>
      </c>
      <c r="U53" s="70" t="s">
        <v>205</v>
      </c>
      <c r="V53" s="47"/>
      <c r="W53" s="28">
        <v>2</v>
      </c>
      <c r="X53" s="21">
        <v>0.66666666666666663</v>
      </c>
      <c r="Y53" s="70">
        <v>1</v>
      </c>
      <c r="Z53" s="70" t="s">
        <v>195</v>
      </c>
      <c r="AA53" s="70">
        <v>1</v>
      </c>
      <c r="AB53" s="70" t="s">
        <v>195</v>
      </c>
      <c r="AH53" s="1"/>
    </row>
    <row r="54" spans="1:34" ht="15.75" customHeight="1">
      <c r="A54" s="40"/>
      <c r="B54" s="40"/>
      <c r="C54" s="40"/>
      <c r="D54" s="40"/>
      <c r="E54" s="40"/>
      <c r="F54" s="40"/>
      <c r="G54" s="40"/>
      <c r="H54" s="40"/>
      <c r="I54" s="40"/>
      <c r="N54" s="1">
        <v>990</v>
      </c>
      <c r="P54" s="25">
        <v>1</v>
      </c>
      <c r="Q54" s="27">
        <v>0.6875</v>
      </c>
      <c r="R54" s="70">
        <v>2</v>
      </c>
      <c r="S54" s="70" t="s">
        <v>205</v>
      </c>
      <c r="T54" s="70">
        <v>2</v>
      </c>
      <c r="U54" s="70" t="s">
        <v>205</v>
      </c>
      <c r="V54" s="47"/>
      <c r="W54" s="28">
        <v>2</v>
      </c>
      <c r="X54" s="21">
        <v>0.6875</v>
      </c>
      <c r="Y54" s="70">
        <v>1</v>
      </c>
      <c r="Z54" s="70" t="s">
        <v>195</v>
      </c>
      <c r="AA54" s="70">
        <v>1</v>
      </c>
      <c r="AB54" s="70" t="s">
        <v>195</v>
      </c>
      <c r="AH54" s="1"/>
    </row>
    <row r="55" spans="1:34" ht="15.75" customHeight="1">
      <c r="A55" s="40"/>
      <c r="B55" s="40"/>
      <c r="C55" s="40"/>
      <c r="D55" s="40"/>
      <c r="E55" s="40"/>
      <c r="F55" s="40"/>
      <c r="G55" s="40"/>
      <c r="H55" s="40"/>
      <c r="I55" s="40"/>
      <c r="N55" s="1">
        <v>1020</v>
      </c>
      <c r="P55" s="25">
        <v>1</v>
      </c>
      <c r="Q55" s="27">
        <v>0.70833333333333337</v>
      </c>
      <c r="R55" s="70">
        <v>2</v>
      </c>
      <c r="S55" s="70" t="s">
        <v>205</v>
      </c>
      <c r="T55" s="70">
        <v>2</v>
      </c>
      <c r="U55" s="70" t="s">
        <v>205</v>
      </c>
      <c r="V55" s="47"/>
      <c r="W55" s="28">
        <v>2</v>
      </c>
      <c r="X55" s="21">
        <v>0.70833333333333337</v>
      </c>
      <c r="Y55" s="70">
        <v>1</v>
      </c>
      <c r="Z55" s="70" t="s">
        <v>195</v>
      </c>
      <c r="AA55" s="70">
        <v>1</v>
      </c>
      <c r="AB55" s="70" t="s">
        <v>195</v>
      </c>
      <c r="AH55" s="1"/>
    </row>
    <row r="56" spans="1:34" ht="15.75" customHeight="1">
      <c r="A56" s="40"/>
      <c r="B56" s="40"/>
      <c r="C56" s="40"/>
      <c r="D56" s="40"/>
      <c r="E56" s="40"/>
      <c r="F56" s="40"/>
      <c r="G56" s="40"/>
      <c r="H56" s="40"/>
      <c r="I56" s="40"/>
      <c r="N56" s="1">
        <v>1050</v>
      </c>
      <c r="P56" s="25">
        <v>1</v>
      </c>
      <c r="Q56" s="27">
        <v>0.72916666666666663</v>
      </c>
      <c r="R56" s="70">
        <v>2</v>
      </c>
      <c r="S56" s="70" t="s">
        <v>205</v>
      </c>
      <c r="T56" s="70">
        <v>2</v>
      </c>
      <c r="U56" s="70" t="s">
        <v>205</v>
      </c>
      <c r="V56" s="47"/>
      <c r="W56" s="28">
        <v>2</v>
      </c>
      <c r="X56" s="21">
        <v>0.72916666666666663</v>
      </c>
      <c r="Y56" s="70">
        <v>1</v>
      </c>
      <c r="Z56" s="70" t="s">
        <v>195</v>
      </c>
      <c r="AA56" s="70">
        <v>1</v>
      </c>
      <c r="AB56" s="70" t="s">
        <v>195</v>
      </c>
      <c r="AH56" s="1"/>
    </row>
    <row r="57" spans="1:34" ht="15.75" customHeight="1">
      <c r="A57" s="40"/>
      <c r="B57" s="40"/>
      <c r="C57" s="40"/>
      <c r="D57" s="40"/>
      <c r="E57" s="40"/>
      <c r="F57" s="40"/>
      <c r="G57" s="40"/>
      <c r="H57" s="40"/>
      <c r="I57" s="40"/>
      <c r="N57" s="1">
        <v>1080</v>
      </c>
      <c r="P57" s="25">
        <v>1</v>
      </c>
      <c r="Q57" s="27">
        <v>0.75</v>
      </c>
      <c r="R57" s="70">
        <v>2</v>
      </c>
      <c r="S57" s="70" t="s">
        <v>205</v>
      </c>
      <c r="T57" s="70">
        <v>2</v>
      </c>
      <c r="U57" s="70" t="s">
        <v>205</v>
      </c>
      <c r="V57" s="47"/>
      <c r="W57" s="28">
        <v>2</v>
      </c>
      <c r="X57" s="21">
        <v>0.75</v>
      </c>
      <c r="Y57" s="70">
        <v>1</v>
      </c>
      <c r="Z57" s="70" t="s">
        <v>195</v>
      </c>
      <c r="AA57" s="70">
        <v>1</v>
      </c>
      <c r="AB57" s="70" t="s">
        <v>195</v>
      </c>
      <c r="AH57" s="1"/>
    </row>
    <row r="58" spans="1:34" ht="15.75" customHeight="1">
      <c r="A58" s="40"/>
      <c r="B58" s="40"/>
      <c r="C58" s="40"/>
      <c r="D58" s="40"/>
      <c r="E58" s="40"/>
      <c r="F58" s="40"/>
      <c r="G58" s="40"/>
      <c r="H58" s="40"/>
      <c r="I58" s="40"/>
      <c r="N58" s="1">
        <v>1110</v>
      </c>
      <c r="P58" s="25">
        <v>1</v>
      </c>
      <c r="Q58" s="27">
        <v>0.77083333333333337</v>
      </c>
      <c r="R58" s="70">
        <v>2</v>
      </c>
      <c r="S58" s="70" t="s">
        <v>205</v>
      </c>
      <c r="T58" s="70">
        <v>2</v>
      </c>
      <c r="U58" s="70" t="s">
        <v>205</v>
      </c>
      <c r="V58" s="47"/>
      <c r="W58" s="28">
        <v>2</v>
      </c>
      <c r="X58" s="21">
        <v>0.77083333333333337</v>
      </c>
      <c r="Y58" s="70">
        <v>1</v>
      </c>
      <c r="Z58" s="70" t="s">
        <v>195</v>
      </c>
      <c r="AA58" s="70">
        <v>1</v>
      </c>
      <c r="AB58" s="70" t="s">
        <v>195</v>
      </c>
      <c r="AH58" s="1"/>
    </row>
    <row r="59" spans="1:34" ht="15.75" customHeight="1">
      <c r="A59" s="40"/>
      <c r="B59" s="40"/>
      <c r="C59" s="40"/>
      <c r="D59" s="40"/>
      <c r="E59" s="40"/>
      <c r="F59" s="40"/>
      <c r="G59" s="40"/>
      <c r="H59" s="40"/>
      <c r="I59" s="40"/>
      <c r="N59" s="1">
        <v>1140</v>
      </c>
      <c r="P59" s="25">
        <v>1</v>
      </c>
      <c r="Q59" s="27">
        <v>0.79166666666666663</v>
      </c>
      <c r="R59" s="70">
        <v>3</v>
      </c>
      <c r="S59" s="70" t="s">
        <v>205</v>
      </c>
      <c r="T59" s="70">
        <v>3</v>
      </c>
      <c r="U59" s="70" t="s">
        <v>205</v>
      </c>
      <c r="V59" s="47"/>
      <c r="W59" s="28">
        <v>2</v>
      </c>
      <c r="X59" s="21">
        <v>0.79166666666666663</v>
      </c>
      <c r="Y59" s="70">
        <v>1</v>
      </c>
      <c r="Z59" s="70" t="s">
        <v>195</v>
      </c>
      <c r="AA59" s="70">
        <v>1</v>
      </c>
      <c r="AB59" s="70" t="s">
        <v>195</v>
      </c>
      <c r="AH59" s="1"/>
    </row>
    <row r="60" spans="1:34" ht="15.75" customHeight="1">
      <c r="A60" s="40"/>
      <c r="B60" s="40"/>
      <c r="C60" s="40"/>
      <c r="D60" s="40"/>
      <c r="E60" s="41"/>
      <c r="F60" s="41"/>
      <c r="G60" s="41"/>
      <c r="H60" s="41"/>
      <c r="I60" s="41"/>
      <c r="N60" s="1">
        <v>1170</v>
      </c>
      <c r="P60" s="25">
        <v>1</v>
      </c>
      <c r="Q60" s="27">
        <v>0.8125</v>
      </c>
      <c r="R60" s="70">
        <v>2</v>
      </c>
      <c r="S60" s="70" t="s">
        <v>205</v>
      </c>
      <c r="T60" s="70">
        <v>2</v>
      </c>
      <c r="U60" s="70" t="s">
        <v>205</v>
      </c>
      <c r="V60" s="47"/>
      <c r="W60" s="28">
        <v>2</v>
      </c>
      <c r="X60" s="21">
        <v>0.8125</v>
      </c>
      <c r="Y60" s="70">
        <v>1</v>
      </c>
      <c r="Z60" s="70" t="s">
        <v>195</v>
      </c>
      <c r="AA60" s="70">
        <v>1</v>
      </c>
      <c r="AB60" s="70" t="s">
        <v>195</v>
      </c>
      <c r="AH60" s="1"/>
    </row>
    <row r="61" spans="1:34" ht="15.75" customHeight="1">
      <c r="A61" s="40"/>
      <c r="B61" s="40"/>
      <c r="C61" s="40"/>
      <c r="D61" s="40"/>
      <c r="E61" s="40"/>
      <c r="F61" s="40"/>
      <c r="G61" s="40"/>
      <c r="H61" s="40"/>
      <c r="I61" s="40"/>
      <c r="N61" s="1">
        <v>1200</v>
      </c>
      <c r="P61" s="25">
        <v>1</v>
      </c>
      <c r="Q61" s="27">
        <v>0.83333333333333337</v>
      </c>
      <c r="R61" s="70">
        <v>2</v>
      </c>
      <c r="S61" s="70" t="s">
        <v>205</v>
      </c>
      <c r="T61" s="70">
        <v>2</v>
      </c>
      <c r="U61" s="70" t="s">
        <v>205</v>
      </c>
      <c r="V61" s="47"/>
      <c r="W61" s="28">
        <v>2</v>
      </c>
      <c r="X61" s="21">
        <v>0.83333333333333337</v>
      </c>
      <c r="Y61" s="70">
        <v>1</v>
      </c>
      <c r="Z61" s="70" t="s">
        <v>195</v>
      </c>
      <c r="AA61" s="70">
        <v>1</v>
      </c>
      <c r="AB61" s="70" t="s">
        <v>195</v>
      </c>
      <c r="AH61" s="1"/>
    </row>
    <row r="62" spans="1:34" ht="15.75" customHeight="1">
      <c r="A62" s="40"/>
      <c r="B62" s="40"/>
      <c r="C62" s="40"/>
      <c r="D62" s="42"/>
      <c r="E62" s="42"/>
      <c r="F62" s="42"/>
      <c r="G62" s="42"/>
      <c r="H62" s="42"/>
      <c r="I62" s="42"/>
      <c r="N62" s="1">
        <v>1230</v>
      </c>
      <c r="P62" s="25">
        <v>1</v>
      </c>
      <c r="Q62" s="27">
        <v>0.85416666666666663</v>
      </c>
      <c r="R62" s="70">
        <v>1</v>
      </c>
      <c r="S62" s="70" t="s">
        <v>195</v>
      </c>
      <c r="T62" s="70">
        <v>1</v>
      </c>
      <c r="U62" s="70" t="s">
        <v>195</v>
      </c>
      <c r="V62" s="47"/>
      <c r="W62" s="28">
        <v>2</v>
      </c>
      <c r="X62" s="21">
        <v>0.85416666666666663</v>
      </c>
      <c r="Y62" s="70">
        <v>1</v>
      </c>
      <c r="Z62" s="70" t="s">
        <v>195</v>
      </c>
      <c r="AA62" s="70">
        <v>1</v>
      </c>
      <c r="AB62" s="70" t="s">
        <v>195</v>
      </c>
      <c r="AH62" s="1"/>
    </row>
    <row r="63" spans="1:34" ht="15.75" customHeight="1">
      <c r="A63" s="40"/>
      <c r="B63" s="40"/>
      <c r="C63" s="40"/>
      <c r="D63" s="41"/>
      <c r="E63" s="41"/>
      <c r="F63" s="41"/>
      <c r="G63" s="41"/>
      <c r="H63" s="41"/>
      <c r="I63" s="41"/>
      <c r="N63" s="1">
        <v>1260</v>
      </c>
      <c r="P63" s="25">
        <v>1</v>
      </c>
      <c r="Q63" s="27">
        <v>0.875</v>
      </c>
      <c r="R63" s="70">
        <v>1</v>
      </c>
      <c r="S63" s="70" t="s">
        <v>195</v>
      </c>
      <c r="T63" s="70">
        <v>1</v>
      </c>
      <c r="U63" s="70" t="s">
        <v>195</v>
      </c>
      <c r="V63" s="47"/>
      <c r="W63" s="28">
        <v>2</v>
      </c>
      <c r="X63" s="21">
        <v>0.875</v>
      </c>
      <c r="Y63" s="70">
        <v>0</v>
      </c>
      <c r="Z63" s="70" t="s">
        <v>194</v>
      </c>
      <c r="AA63" s="70">
        <v>0</v>
      </c>
      <c r="AB63" s="70" t="s">
        <v>194</v>
      </c>
      <c r="AH63" s="1"/>
    </row>
    <row r="64" spans="1:34" ht="15.75" customHeight="1">
      <c r="A64" s="40"/>
      <c r="B64" s="40"/>
      <c r="C64" s="40"/>
      <c r="D64" s="41"/>
      <c r="E64" s="41"/>
      <c r="F64" s="41"/>
      <c r="G64" s="41"/>
      <c r="H64" s="41"/>
      <c r="I64" s="41"/>
      <c r="N64" s="1">
        <v>1290</v>
      </c>
      <c r="P64" s="25">
        <v>1</v>
      </c>
      <c r="Q64" s="27">
        <v>0.89583333333333304</v>
      </c>
      <c r="R64" s="70">
        <v>1</v>
      </c>
      <c r="S64" s="70" t="s">
        <v>195</v>
      </c>
      <c r="T64" s="70">
        <v>1</v>
      </c>
      <c r="U64" s="70" t="s">
        <v>195</v>
      </c>
      <c r="V64" s="47"/>
      <c r="W64" s="28">
        <v>2</v>
      </c>
      <c r="X64" s="21">
        <v>0.89583333333333304</v>
      </c>
      <c r="Y64" s="70">
        <v>0</v>
      </c>
      <c r="Z64" s="70" t="s">
        <v>194</v>
      </c>
      <c r="AA64" s="70">
        <v>0</v>
      </c>
      <c r="AB64" s="70" t="s">
        <v>194</v>
      </c>
      <c r="AH64" s="1"/>
    </row>
    <row r="65" spans="1:34" ht="15.75" customHeight="1">
      <c r="A65" s="40"/>
      <c r="B65" s="40"/>
      <c r="C65" s="40"/>
      <c r="D65" s="40"/>
      <c r="E65" s="40"/>
      <c r="F65" s="40"/>
      <c r="G65" s="40"/>
      <c r="H65" s="40"/>
      <c r="I65" s="40"/>
      <c r="N65" s="1">
        <v>1320</v>
      </c>
      <c r="P65" s="25">
        <v>1</v>
      </c>
      <c r="Q65" s="27">
        <v>0.91666666666666663</v>
      </c>
      <c r="R65" s="70">
        <v>1</v>
      </c>
      <c r="S65" s="70" t="s">
        <v>195</v>
      </c>
      <c r="T65" s="70">
        <v>1</v>
      </c>
      <c r="U65" s="70" t="s">
        <v>195</v>
      </c>
      <c r="V65" s="47"/>
      <c r="W65" s="28">
        <v>2</v>
      </c>
      <c r="X65" s="21">
        <v>0.91666666666666663</v>
      </c>
      <c r="Y65" s="70">
        <v>0</v>
      </c>
      <c r="Z65" s="70" t="s">
        <v>194</v>
      </c>
      <c r="AA65" s="70">
        <v>0</v>
      </c>
      <c r="AB65" s="70" t="s">
        <v>194</v>
      </c>
      <c r="AH65" s="1"/>
    </row>
    <row r="66" spans="1:34" ht="15.75" customHeight="1">
      <c r="A66" s="40"/>
      <c r="B66" s="40"/>
      <c r="C66" s="40"/>
      <c r="D66" s="40"/>
      <c r="E66" s="40"/>
      <c r="F66" s="40"/>
      <c r="G66" s="40"/>
      <c r="H66" s="40"/>
      <c r="I66" s="40"/>
      <c r="N66" s="1">
        <v>1350</v>
      </c>
      <c r="P66" s="25">
        <v>1</v>
      </c>
      <c r="Q66" s="27">
        <v>0.9375</v>
      </c>
      <c r="R66" s="70">
        <v>1</v>
      </c>
      <c r="S66" s="70" t="s">
        <v>195</v>
      </c>
      <c r="T66" s="70">
        <v>1</v>
      </c>
      <c r="U66" s="70" t="s">
        <v>195</v>
      </c>
      <c r="V66" s="47"/>
      <c r="W66" s="28">
        <v>2</v>
      </c>
      <c r="X66" s="21">
        <v>0.9375</v>
      </c>
      <c r="Y66" s="70">
        <v>0</v>
      </c>
      <c r="Z66" s="70" t="s">
        <v>194</v>
      </c>
      <c r="AA66" s="70">
        <v>0</v>
      </c>
      <c r="AB66" s="70" t="s">
        <v>194</v>
      </c>
      <c r="AH66" s="1"/>
    </row>
    <row r="67" spans="1:34" ht="15.75" customHeight="1">
      <c r="A67" s="40"/>
      <c r="B67" s="40"/>
      <c r="C67" s="40"/>
      <c r="D67" s="40"/>
      <c r="E67" s="40"/>
      <c r="F67" s="40"/>
      <c r="G67" s="40"/>
      <c r="H67" s="40"/>
      <c r="I67" s="40"/>
      <c r="N67" s="1">
        <v>1380</v>
      </c>
      <c r="P67" s="25">
        <v>1</v>
      </c>
      <c r="Q67" s="27">
        <v>0.95833333333333337</v>
      </c>
      <c r="R67" s="70">
        <v>0</v>
      </c>
      <c r="S67" s="70" t="s">
        <v>194</v>
      </c>
      <c r="T67" s="70">
        <v>0</v>
      </c>
      <c r="U67" s="70" t="s">
        <v>194</v>
      </c>
      <c r="V67" s="47"/>
      <c r="W67" s="28">
        <v>2</v>
      </c>
      <c r="X67" s="21">
        <v>0.95833333333333337</v>
      </c>
      <c r="Y67" s="70">
        <v>0</v>
      </c>
      <c r="Z67" s="70" t="s">
        <v>194</v>
      </c>
      <c r="AA67" s="70">
        <v>0</v>
      </c>
      <c r="AB67" s="70" t="s">
        <v>194</v>
      </c>
      <c r="AH67" s="1"/>
    </row>
    <row r="68" spans="1:34" ht="15.75" customHeight="1">
      <c r="A68" s="40"/>
      <c r="B68" s="40"/>
      <c r="C68" s="40"/>
      <c r="D68" s="40"/>
      <c r="E68" s="40"/>
      <c r="F68" s="40"/>
      <c r="G68" s="40"/>
      <c r="H68" s="40"/>
      <c r="I68" s="40"/>
      <c r="N68" s="1">
        <v>1410</v>
      </c>
      <c r="P68" s="25">
        <v>1</v>
      </c>
      <c r="Q68" s="27">
        <v>0.97916666666666663</v>
      </c>
      <c r="R68" s="70">
        <v>0</v>
      </c>
      <c r="S68" s="70" t="s">
        <v>194</v>
      </c>
      <c r="T68" s="70">
        <v>0</v>
      </c>
      <c r="U68" s="70" t="s">
        <v>194</v>
      </c>
      <c r="V68" s="47"/>
      <c r="W68" s="28">
        <v>2</v>
      </c>
      <c r="X68" s="21">
        <v>0.97916666666666663</v>
      </c>
      <c r="Y68" s="70">
        <v>0</v>
      </c>
      <c r="Z68" s="70" t="s">
        <v>194</v>
      </c>
      <c r="AA68" s="70">
        <v>0</v>
      </c>
      <c r="AB68" s="70" t="s">
        <v>194</v>
      </c>
      <c r="AH68" s="1"/>
    </row>
    <row r="69" spans="1:34" ht="15.75" customHeight="1">
      <c r="A69" s="40"/>
      <c r="B69" s="40"/>
      <c r="C69" s="40"/>
      <c r="D69" s="40"/>
      <c r="E69" s="40"/>
      <c r="F69" s="40"/>
      <c r="G69" s="40"/>
      <c r="H69" s="40"/>
      <c r="I69" s="40"/>
      <c r="N69" s="1">
        <v>0</v>
      </c>
      <c r="P69" s="25">
        <v>1</v>
      </c>
      <c r="Q69" s="27">
        <v>0</v>
      </c>
      <c r="R69" s="70">
        <v>0</v>
      </c>
      <c r="S69" s="70" t="s">
        <v>194</v>
      </c>
      <c r="T69" s="70">
        <v>0</v>
      </c>
      <c r="U69" s="70" t="s">
        <v>194</v>
      </c>
      <c r="V69" s="47"/>
      <c r="W69" s="28">
        <v>2</v>
      </c>
      <c r="X69" s="21">
        <v>0</v>
      </c>
      <c r="Y69" s="70">
        <v>0</v>
      </c>
      <c r="Z69" s="70" t="s">
        <v>194</v>
      </c>
      <c r="AA69" s="70">
        <v>0</v>
      </c>
      <c r="AB69" s="70" t="s">
        <v>194</v>
      </c>
      <c r="AH69" s="1"/>
    </row>
    <row r="70" spans="1:34" ht="15.75" customHeight="1">
      <c r="D70" s="17"/>
      <c r="E70" s="17"/>
      <c r="F70" s="17"/>
      <c r="G70" s="17"/>
      <c r="H70" s="17"/>
      <c r="I70" s="17"/>
      <c r="N70" s="1">
        <v>30</v>
      </c>
      <c r="P70" s="25">
        <v>1</v>
      </c>
      <c r="Q70" s="27">
        <v>2.0833333333333332E-2</v>
      </c>
      <c r="R70" s="70">
        <v>0</v>
      </c>
      <c r="S70" s="70" t="s">
        <v>194</v>
      </c>
      <c r="T70" s="70">
        <v>0</v>
      </c>
      <c r="U70" s="70" t="s">
        <v>194</v>
      </c>
      <c r="V70" s="47"/>
      <c r="W70" s="28">
        <v>2</v>
      </c>
      <c r="X70" s="21">
        <v>2.0833333333333332E-2</v>
      </c>
      <c r="Y70" s="70">
        <v>0</v>
      </c>
      <c r="Z70" s="70" t="s">
        <v>194</v>
      </c>
      <c r="AA70" s="70">
        <v>0</v>
      </c>
      <c r="AB70" s="70" t="s">
        <v>194</v>
      </c>
      <c r="AH70" s="1"/>
    </row>
    <row r="71" spans="1:34" ht="15.75" customHeight="1">
      <c r="D71" s="17"/>
      <c r="E71" s="17"/>
      <c r="F71" s="17"/>
      <c r="G71" s="17"/>
      <c r="H71" s="17"/>
      <c r="I71" s="17"/>
      <c r="N71" s="1">
        <v>60</v>
      </c>
      <c r="P71" s="25">
        <v>1</v>
      </c>
      <c r="Q71" s="27">
        <v>4.1666666666666699E-2</v>
      </c>
      <c r="R71" s="70">
        <v>0</v>
      </c>
      <c r="S71" s="70" t="s">
        <v>194</v>
      </c>
      <c r="T71" s="70">
        <v>0</v>
      </c>
      <c r="U71" s="70" t="s">
        <v>194</v>
      </c>
      <c r="V71" s="47"/>
      <c r="W71" s="28">
        <v>2</v>
      </c>
      <c r="X71" s="21">
        <v>4.1666666666666699E-2</v>
      </c>
      <c r="Y71" s="70">
        <v>0</v>
      </c>
      <c r="Z71" s="70" t="s">
        <v>194</v>
      </c>
      <c r="AA71" s="70">
        <v>0</v>
      </c>
      <c r="AB71" s="70" t="s">
        <v>194</v>
      </c>
      <c r="AH71" s="1"/>
    </row>
    <row r="72" spans="1:34" ht="15.75" customHeight="1">
      <c r="N72" s="1">
        <v>90</v>
      </c>
      <c r="P72" s="25">
        <v>1</v>
      </c>
      <c r="Q72" s="27">
        <v>6.25E-2</v>
      </c>
      <c r="R72" s="70">
        <v>0</v>
      </c>
      <c r="S72" s="70" t="s">
        <v>194</v>
      </c>
      <c r="T72" s="70">
        <v>0</v>
      </c>
      <c r="U72" s="70" t="s">
        <v>194</v>
      </c>
      <c r="V72" s="47"/>
      <c r="W72" s="28">
        <v>2</v>
      </c>
      <c r="X72" s="21">
        <v>6.25E-2</v>
      </c>
      <c r="Y72" s="70">
        <v>0</v>
      </c>
      <c r="Z72" s="70" t="s">
        <v>194</v>
      </c>
      <c r="AA72" s="70">
        <v>0</v>
      </c>
      <c r="AB72" s="70" t="s">
        <v>194</v>
      </c>
      <c r="AH72" s="1"/>
    </row>
    <row r="73" spans="1:34" ht="15.75" customHeight="1">
      <c r="N73" s="1">
        <v>120</v>
      </c>
      <c r="P73" s="25">
        <v>1</v>
      </c>
      <c r="Q73" s="27">
        <v>8.3333333333333301E-2</v>
      </c>
      <c r="R73" s="70">
        <v>0</v>
      </c>
      <c r="S73" s="70" t="s">
        <v>194</v>
      </c>
      <c r="T73" s="70">
        <v>0</v>
      </c>
      <c r="U73" s="70" t="s">
        <v>194</v>
      </c>
      <c r="V73" s="47"/>
      <c r="W73" s="28">
        <v>2</v>
      </c>
      <c r="X73" s="27">
        <v>8.3333333333333301E-2</v>
      </c>
      <c r="Y73" s="70">
        <v>0</v>
      </c>
      <c r="Z73" s="70" t="s">
        <v>194</v>
      </c>
      <c r="AA73" s="70">
        <v>0</v>
      </c>
      <c r="AB73" s="70" t="s">
        <v>194</v>
      </c>
      <c r="AH73" s="1"/>
    </row>
    <row r="74" spans="1:34" ht="15.75" customHeight="1">
      <c r="N74" s="1">
        <v>150</v>
      </c>
      <c r="P74" s="25">
        <v>1</v>
      </c>
      <c r="Q74" s="27">
        <v>0.104166666666667</v>
      </c>
      <c r="R74" s="70">
        <v>0</v>
      </c>
      <c r="S74" s="70" t="s">
        <v>194</v>
      </c>
      <c r="T74" s="70">
        <v>0</v>
      </c>
      <c r="U74" s="70" t="s">
        <v>194</v>
      </c>
      <c r="V74" s="47"/>
      <c r="W74" s="28">
        <v>2</v>
      </c>
      <c r="X74" s="27">
        <v>0.104166666666667</v>
      </c>
      <c r="Y74" s="70">
        <v>0</v>
      </c>
      <c r="Z74" s="70" t="s">
        <v>194</v>
      </c>
      <c r="AA74" s="70">
        <v>0</v>
      </c>
      <c r="AB74" s="70" t="s">
        <v>194</v>
      </c>
      <c r="AH74" s="1"/>
    </row>
    <row r="75" spans="1:34" ht="15.75" customHeight="1">
      <c r="P75" s="200" t="s">
        <v>68</v>
      </c>
      <c r="Q75" s="201"/>
      <c r="R75" s="75">
        <f>SUM(R27:R74)</f>
        <v>69</v>
      </c>
      <c r="S75" s="75"/>
      <c r="T75" s="75">
        <f>SUM(T27:T74)</f>
        <v>69</v>
      </c>
      <c r="U75" s="75"/>
      <c r="V75" s="47"/>
      <c r="W75" s="200" t="s">
        <v>68</v>
      </c>
      <c r="X75" s="201"/>
      <c r="Y75" s="75">
        <f>SUM(Y27:Y74)</f>
        <v>26</v>
      </c>
      <c r="Z75" s="75"/>
      <c r="AA75" s="75">
        <f>SUM(AA27:AA74)</f>
        <v>26</v>
      </c>
      <c r="AB75" s="75"/>
      <c r="AH75" s="1"/>
    </row>
    <row r="76" spans="1:34" ht="15.75" customHeight="1">
      <c r="P76" s="29"/>
      <c r="Q76" s="30"/>
      <c r="R76" s="29"/>
      <c r="S76" s="31"/>
      <c r="T76" s="29"/>
      <c r="U76" s="31"/>
      <c r="V76" s="55"/>
      <c r="W76" s="46"/>
      <c r="X76" s="32"/>
      <c r="Y76" s="29"/>
      <c r="Z76" s="31"/>
      <c r="AA76" s="29"/>
      <c r="AB76" s="31"/>
      <c r="AH76" s="1"/>
    </row>
    <row r="77" spans="1:34" ht="15.75" customHeight="1">
      <c r="D77" s="166" t="s">
        <v>19</v>
      </c>
      <c r="E77" s="166"/>
      <c r="F77" s="166"/>
      <c r="G77" s="166"/>
      <c r="H77" s="166"/>
      <c r="I77" s="166"/>
      <c r="P77" s="29"/>
      <c r="Q77" s="30"/>
      <c r="R77" s="29"/>
      <c r="S77" s="31"/>
      <c r="T77" s="29"/>
      <c r="U77" s="31"/>
      <c r="V77" s="55"/>
      <c r="W77" s="46"/>
      <c r="X77" s="32"/>
      <c r="Y77" s="29"/>
      <c r="Z77" s="31"/>
      <c r="AA77" s="29"/>
      <c r="AB77" s="31"/>
      <c r="AH77" s="1"/>
    </row>
    <row r="78" spans="1:34" ht="15.75" customHeight="1">
      <c r="P78" s="29"/>
      <c r="Q78" s="30"/>
      <c r="R78" s="29"/>
      <c r="S78" s="31"/>
      <c r="T78" s="29"/>
      <c r="U78" s="31"/>
      <c r="V78" s="55"/>
      <c r="W78" s="46"/>
      <c r="X78" s="32"/>
      <c r="Y78" s="29"/>
      <c r="Z78" s="31"/>
      <c r="AA78" s="29"/>
      <c r="AB78" s="31"/>
      <c r="AH78" s="1"/>
    </row>
    <row r="79" spans="1:34" ht="15.75" customHeight="1">
      <c r="B79" s="192" t="s">
        <v>20</v>
      </c>
      <c r="C79" s="193" t="s">
        <v>13</v>
      </c>
      <c r="D79" s="196" t="s">
        <v>51</v>
      </c>
      <c r="E79" s="196" t="s">
        <v>21</v>
      </c>
      <c r="F79" s="196" t="s">
        <v>22</v>
      </c>
      <c r="G79" s="196" t="s">
        <v>56</v>
      </c>
      <c r="H79" s="196" t="s">
        <v>14</v>
      </c>
      <c r="I79" s="192" t="s">
        <v>15</v>
      </c>
      <c r="J79" s="192" t="s">
        <v>57</v>
      </c>
      <c r="P79" s="197" t="s">
        <v>24</v>
      </c>
      <c r="Q79" s="197" t="s">
        <v>10</v>
      </c>
      <c r="R79" s="186" t="s">
        <v>46</v>
      </c>
      <c r="S79" s="187"/>
      <c r="T79" s="186" t="s">
        <v>47</v>
      </c>
      <c r="U79" s="187"/>
      <c r="V79" s="55"/>
      <c r="W79" s="197" t="s">
        <v>24</v>
      </c>
      <c r="X79" s="197" t="s">
        <v>10</v>
      </c>
      <c r="Y79" s="186" t="s">
        <v>46</v>
      </c>
      <c r="Z79" s="187"/>
      <c r="AA79" s="186" t="s">
        <v>47</v>
      </c>
      <c r="AB79" s="187"/>
      <c r="AH79" s="1"/>
    </row>
    <row r="80" spans="1:34" ht="15.75" customHeight="1">
      <c r="B80" s="192"/>
      <c r="C80" s="194"/>
      <c r="D80" s="196"/>
      <c r="E80" s="196"/>
      <c r="F80" s="196"/>
      <c r="G80" s="196"/>
      <c r="H80" s="196"/>
      <c r="I80" s="192"/>
      <c r="J80" s="192"/>
      <c r="P80" s="198"/>
      <c r="Q80" s="198"/>
      <c r="R80" s="183" t="s">
        <v>68</v>
      </c>
      <c r="S80" s="183" t="s">
        <v>69</v>
      </c>
      <c r="T80" s="183" t="s">
        <v>48</v>
      </c>
      <c r="U80" s="183" t="s">
        <v>69</v>
      </c>
      <c r="V80" s="55"/>
      <c r="W80" s="198"/>
      <c r="X80" s="198"/>
      <c r="Y80" s="183" t="s">
        <v>68</v>
      </c>
      <c r="Z80" s="183" t="s">
        <v>69</v>
      </c>
      <c r="AA80" s="183" t="s">
        <v>68</v>
      </c>
      <c r="AB80" s="183" t="s">
        <v>69</v>
      </c>
      <c r="AH80" s="1"/>
    </row>
    <row r="81" spans="1:34" ht="15.75" customHeight="1">
      <c r="B81" s="192"/>
      <c r="C81" s="194"/>
      <c r="D81" s="196"/>
      <c r="E81" s="196"/>
      <c r="F81" s="196"/>
      <c r="G81" s="196"/>
      <c r="H81" s="196"/>
      <c r="I81" s="192"/>
      <c r="J81" s="192"/>
      <c r="P81" s="198"/>
      <c r="Q81" s="198"/>
      <c r="R81" s="184"/>
      <c r="S81" s="184"/>
      <c r="T81" s="184"/>
      <c r="U81" s="184"/>
      <c r="V81" s="55"/>
      <c r="W81" s="198"/>
      <c r="X81" s="198"/>
      <c r="Y81" s="184"/>
      <c r="Z81" s="184"/>
      <c r="AA81" s="184"/>
      <c r="AB81" s="184"/>
    </row>
    <row r="82" spans="1:34" ht="15.75" customHeight="1">
      <c r="B82" s="192"/>
      <c r="C82" s="194"/>
      <c r="D82" s="196"/>
      <c r="E82" s="196"/>
      <c r="F82" s="196"/>
      <c r="G82" s="196"/>
      <c r="H82" s="196"/>
      <c r="I82" s="192"/>
      <c r="J82" s="192"/>
      <c r="P82" s="198"/>
      <c r="Q82" s="198"/>
      <c r="R82" s="184"/>
      <c r="S82" s="184"/>
      <c r="T82" s="184"/>
      <c r="U82" s="184"/>
      <c r="V82" s="55"/>
      <c r="W82" s="198"/>
      <c r="X82" s="198"/>
      <c r="Y82" s="184"/>
      <c r="Z82" s="184"/>
      <c r="AA82" s="184"/>
      <c r="AB82" s="184"/>
    </row>
    <row r="83" spans="1:34" ht="15.75" customHeight="1">
      <c r="B83" s="192"/>
      <c r="C83" s="194"/>
      <c r="D83" s="196"/>
      <c r="E83" s="196"/>
      <c r="F83" s="196"/>
      <c r="G83" s="196"/>
      <c r="H83" s="196"/>
      <c r="I83" s="192"/>
      <c r="J83" s="192"/>
      <c r="P83" s="198"/>
      <c r="Q83" s="198"/>
      <c r="R83" s="184"/>
      <c r="S83" s="184"/>
      <c r="T83" s="184"/>
      <c r="U83" s="184"/>
      <c r="V83" s="55"/>
      <c r="W83" s="198"/>
      <c r="X83" s="198"/>
      <c r="Y83" s="184"/>
      <c r="Z83" s="184"/>
      <c r="AA83" s="184"/>
      <c r="AB83" s="184"/>
    </row>
    <row r="84" spans="1:34" ht="15.75" customHeight="1">
      <c r="B84" s="192"/>
      <c r="C84" s="194"/>
      <c r="D84" s="196"/>
      <c r="E84" s="196"/>
      <c r="F84" s="196"/>
      <c r="G84" s="196"/>
      <c r="H84" s="196"/>
      <c r="I84" s="192"/>
      <c r="J84" s="192"/>
      <c r="P84" s="199"/>
      <c r="Q84" s="199"/>
      <c r="R84" s="185"/>
      <c r="S84" s="185"/>
      <c r="T84" s="185"/>
      <c r="U84" s="185"/>
      <c r="V84" s="55"/>
      <c r="W84" s="199"/>
      <c r="X84" s="199"/>
      <c r="Y84" s="185"/>
      <c r="Z84" s="185"/>
      <c r="AA84" s="185"/>
      <c r="AB84" s="185"/>
    </row>
    <row r="85" spans="1:34" ht="15.75" customHeight="1">
      <c r="B85" s="192"/>
      <c r="C85" s="194"/>
      <c r="D85" s="196"/>
      <c r="E85" s="196"/>
      <c r="F85" s="196"/>
      <c r="G85" s="196"/>
      <c r="H85" s="196"/>
      <c r="I85" s="192"/>
      <c r="J85" s="192"/>
      <c r="P85" s="25">
        <v>3</v>
      </c>
      <c r="Q85" s="27">
        <v>0.125</v>
      </c>
      <c r="R85" s="25">
        <v>0</v>
      </c>
      <c r="S85" s="25" t="s">
        <v>194</v>
      </c>
      <c r="T85" s="25">
        <v>0</v>
      </c>
      <c r="U85" s="25" t="s">
        <v>194</v>
      </c>
      <c r="V85" s="47"/>
      <c r="W85" s="28">
        <v>4</v>
      </c>
      <c r="X85" s="27">
        <v>0.125</v>
      </c>
      <c r="Y85" s="25">
        <v>0</v>
      </c>
      <c r="Z85" s="25" t="s">
        <v>194</v>
      </c>
      <c r="AA85" s="25">
        <v>0</v>
      </c>
      <c r="AB85" s="25" t="s">
        <v>194</v>
      </c>
    </row>
    <row r="86" spans="1:34" ht="15.75" customHeight="1">
      <c r="B86" s="192"/>
      <c r="C86" s="195"/>
      <c r="D86" s="196"/>
      <c r="E86" s="196"/>
      <c r="F86" s="196"/>
      <c r="G86" s="196"/>
      <c r="H86" s="196"/>
      <c r="I86" s="192"/>
      <c r="J86" s="192"/>
      <c r="L86" s="1" t="s">
        <v>16</v>
      </c>
      <c r="M86" s="68" t="s">
        <v>6</v>
      </c>
      <c r="N86" s="68" t="s">
        <v>8</v>
      </c>
      <c r="O86" s="20"/>
      <c r="P86" s="25">
        <v>3</v>
      </c>
      <c r="Q86" s="27">
        <v>0.14583333333333301</v>
      </c>
      <c r="R86" s="25">
        <v>0</v>
      </c>
      <c r="S86" s="25" t="s">
        <v>194</v>
      </c>
      <c r="T86" s="25">
        <v>0</v>
      </c>
      <c r="U86" s="25" t="s">
        <v>194</v>
      </c>
      <c r="V86" s="47"/>
      <c r="W86" s="28">
        <v>4</v>
      </c>
      <c r="X86" s="27">
        <v>0.14583333333333301</v>
      </c>
      <c r="Y86" s="25">
        <v>0</v>
      </c>
      <c r="Z86" s="25" t="s">
        <v>194</v>
      </c>
      <c r="AA86" s="25">
        <v>0</v>
      </c>
      <c r="AB86" s="25" t="s">
        <v>194</v>
      </c>
      <c r="AH86" s="9"/>
    </row>
    <row r="87" spans="1:34" ht="15.75" customHeight="1">
      <c r="A87" s="88">
        <v>7013</v>
      </c>
      <c r="B87" s="18">
        <v>1</v>
      </c>
      <c r="C87" s="62" t="s">
        <v>176</v>
      </c>
      <c r="D87" s="18" t="s">
        <v>251</v>
      </c>
      <c r="E87" s="65">
        <v>55.710765236932303</v>
      </c>
      <c r="F87" s="65">
        <v>37.638972362326697</v>
      </c>
      <c r="G87" s="62">
        <v>0</v>
      </c>
      <c r="H87" s="62">
        <v>0</v>
      </c>
      <c r="I87" s="62">
        <v>0</v>
      </c>
      <c r="J87" s="62">
        <v>0</v>
      </c>
      <c r="L87" s="8">
        <v>1</v>
      </c>
      <c r="M87" s="67">
        <v>1</v>
      </c>
      <c r="N87" s="8">
        <v>0</v>
      </c>
      <c r="O87" s="20"/>
      <c r="P87" s="25">
        <v>3</v>
      </c>
      <c r="Q87" s="27">
        <v>0.16666666666666699</v>
      </c>
      <c r="R87" s="25">
        <v>0</v>
      </c>
      <c r="S87" s="25" t="s">
        <v>194</v>
      </c>
      <c r="T87" s="25">
        <v>0</v>
      </c>
      <c r="U87" s="25" t="s">
        <v>194</v>
      </c>
      <c r="V87" s="47"/>
      <c r="W87" s="28">
        <v>4</v>
      </c>
      <c r="X87" s="27">
        <v>0.16666666666666699</v>
      </c>
      <c r="Y87" s="25">
        <v>0</v>
      </c>
      <c r="Z87" s="25" t="s">
        <v>194</v>
      </c>
      <c r="AA87" s="25">
        <v>0</v>
      </c>
      <c r="AB87" s="25" t="s">
        <v>194</v>
      </c>
      <c r="AH87" s="9"/>
    </row>
    <row r="88" spans="1:34" ht="15.75" customHeight="1">
      <c r="A88" s="88">
        <v>7014</v>
      </c>
      <c r="B88" s="18">
        <v>2</v>
      </c>
      <c r="C88" s="62" t="s">
        <v>177</v>
      </c>
      <c r="D88" s="18" t="s">
        <v>251</v>
      </c>
      <c r="E88" s="65">
        <v>55.7114876587613</v>
      </c>
      <c r="F88" s="65">
        <v>37.642655711145402</v>
      </c>
      <c r="G88" s="62">
        <v>0</v>
      </c>
      <c r="H88" s="62">
        <v>0.24</v>
      </c>
      <c r="I88" s="62">
        <v>0.24</v>
      </c>
      <c r="J88" s="62">
        <v>0</v>
      </c>
      <c r="L88" s="8">
        <v>2</v>
      </c>
      <c r="M88" s="67">
        <v>2</v>
      </c>
      <c r="N88" s="67">
        <v>0</v>
      </c>
      <c r="O88" s="20"/>
      <c r="P88" s="25">
        <v>3</v>
      </c>
      <c r="Q88" s="27">
        <v>0.1875</v>
      </c>
      <c r="R88" s="25">
        <v>0</v>
      </c>
      <c r="S88" s="25" t="s">
        <v>194</v>
      </c>
      <c r="T88" s="25">
        <v>0</v>
      </c>
      <c r="U88" s="25" t="s">
        <v>194</v>
      </c>
      <c r="V88" s="47"/>
      <c r="W88" s="28">
        <v>4</v>
      </c>
      <c r="X88" s="27">
        <v>0.1875</v>
      </c>
      <c r="Y88" s="25">
        <v>0</v>
      </c>
      <c r="Z88" s="25" t="s">
        <v>194</v>
      </c>
      <c r="AA88" s="25">
        <v>0</v>
      </c>
      <c r="AB88" s="25" t="s">
        <v>194</v>
      </c>
      <c r="AH88" s="49"/>
    </row>
    <row r="89" spans="1:34" ht="15.75" customHeight="1">
      <c r="A89" s="88">
        <v>7015</v>
      </c>
      <c r="B89" s="18">
        <v>3</v>
      </c>
      <c r="C89" s="62" t="s">
        <v>178</v>
      </c>
      <c r="D89" s="62" t="s">
        <v>251</v>
      </c>
      <c r="E89" s="65">
        <v>55.712189830677097</v>
      </c>
      <c r="F89" s="65">
        <v>37.646122194581899</v>
      </c>
      <c r="G89" s="62">
        <v>0</v>
      </c>
      <c r="H89" s="62">
        <v>0.47099999999999997</v>
      </c>
      <c r="I89" s="62">
        <v>0.23100000000000001</v>
      </c>
      <c r="J89" s="62">
        <v>0</v>
      </c>
      <c r="L89" s="8">
        <v>3</v>
      </c>
      <c r="M89" s="67">
        <v>3</v>
      </c>
      <c r="N89" s="67">
        <v>0</v>
      </c>
      <c r="O89" s="20"/>
      <c r="P89" s="22">
        <v>3</v>
      </c>
      <c r="Q89" s="26">
        <v>0.20833333333333334</v>
      </c>
      <c r="R89" s="25">
        <v>0</v>
      </c>
      <c r="S89" s="25" t="s">
        <v>194</v>
      </c>
      <c r="T89" s="25">
        <v>0</v>
      </c>
      <c r="U89" s="25" t="s">
        <v>194</v>
      </c>
      <c r="V89" s="55"/>
      <c r="W89" s="28">
        <v>4</v>
      </c>
      <c r="X89" s="27">
        <v>0.20833333333333334</v>
      </c>
      <c r="Y89" s="25">
        <v>0</v>
      </c>
      <c r="Z89" s="25" t="s">
        <v>194</v>
      </c>
      <c r="AA89" s="25">
        <v>0</v>
      </c>
      <c r="AB89" s="25" t="s">
        <v>194</v>
      </c>
      <c r="AH89" s="49"/>
    </row>
    <row r="90" spans="1:34" ht="15.75" customHeight="1">
      <c r="A90" s="88">
        <v>7016</v>
      </c>
      <c r="B90" s="18">
        <v>4</v>
      </c>
      <c r="C90" s="62" t="s">
        <v>179</v>
      </c>
      <c r="D90" s="62" t="s">
        <v>252</v>
      </c>
      <c r="E90" s="65">
        <v>55.717074300267903</v>
      </c>
      <c r="F90" s="65">
        <v>37.647476991619598</v>
      </c>
      <c r="G90" s="62">
        <v>0</v>
      </c>
      <c r="H90" s="62">
        <v>1.1000000000000001</v>
      </c>
      <c r="I90" s="62">
        <v>0.629</v>
      </c>
      <c r="J90" s="62">
        <v>0</v>
      </c>
      <c r="L90" s="8">
        <v>4</v>
      </c>
      <c r="M90" s="67">
        <v>4</v>
      </c>
      <c r="N90" s="67">
        <v>0</v>
      </c>
      <c r="O90" s="20"/>
      <c r="P90" s="22">
        <v>3</v>
      </c>
      <c r="Q90" s="26">
        <v>0.22916666666666666</v>
      </c>
      <c r="R90" s="25">
        <v>1</v>
      </c>
      <c r="S90" s="25" t="s">
        <v>201</v>
      </c>
      <c r="T90" s="25">
        <v>1</v>
      </c>
      <c r="U90" s="25" t="s">
        <v>201</v>
      </c>
      <c r="V90" s="55"/>
      <c r="W90" s="28">
        <v>4</v>
      </c>
      <c r="X90" s="27">
        <v>0.22916666666666666</v>
      </c>
      <c r="Y90" s="25">
        <v>0</v>
      </c>
      <c r="Z90" s="25" t="s">
        <v>194</v>
      </c>
      <c r="AA90" s="25">
        <v>0</v>
      </c>
      <c r="AB90" s="25" t="s">
        <v>194</v>
      </c>
      <c r="AH90" s="49"/>
    </row>
    <row r="91" spans="1:34" ht="15.75" customHeight="1">
      <c r="A91" s="88">
        <v>7017</v>
      </c>
      <c r="B91" s="18">
        <v>5</v>
      </c>
      <c r="C91" s="62" t="s">
        <v>180</v>
      </c>
      <c r="D91" s="62" t="s">
        <v>252</v>
      </c>
      <c r="E91" s="65">
        <v>55.719882110112998</v>
      </c>
      <c r="F91" s="65">
        <v>37.651885881819702</v>
      </c>
      <c r="G91" s="62">
        <v>0</v>
      </c>
      <c r="H91" s="62">
        <v>1.5309999999999999</v>
      </c>
      <c r="I91" s="62">
        <v>0.43099999999999999</v>
      </c>
      <c r="J91" s="62">
        <v>0</v>
      </c>
      <c r="L91" s="8">
        <v>5</v>
      </c>
      <c r="M91" s="67">
        <v>5</v>
      </c>
      <c r="N91" s="67">
        <v>0</v>
      </c>
      <c r="O91" s="20"/>
      <c r="P91" s="22">
        <v>3</v>
      </c>
      <c r="Q91" s="26">
        <v>0.25</v>
      </c>
      <c r="R91" s="25">
        <v>1</v>
      </c>
      <c r="S91" s="25" t="s">
        <v>201</v>
      </c>
      <c r="T91" s="25">
        <v>1</v>
      </c>
      <c r="U91" s="25" t="s">
        <v>201</v>
      </c>
      <c r="V91" s="55"/>
      <c r="W91" s="28">
        <v>4</v>
      </c>
      <c r="X91" s="27">
        <v>0.25</v>
      </c>
      <c r="Y91" s="25">
        <v>0</v>
      </c>
      <c r="Z91" s="25" t="s">
        <v>194</v>
      </c>
      <c r="AA91" s="25">
        <v>0</v>
      </c>
      <c r="AB91" s="25" t="s">
        <v>194</v>
      </c>
      <c r="AH91" s="49"/>
    </row>
    <row r="92" spans="1:34" ht="15.75" customHeight="1">
      <c r="A92" s="88">
        <v>7018</v>
      </c>
      <c r="B92" s="18">
        <v>6</v>
      </c>
      <c r="C92" s="62" t="s">
        <v>268</v>
      </c>
      <c r="D92" s="62" t="s">
        <v>252</v>
      </c>
      <c r="E92" s="65">
        <v>55.7237362787357</v>
      </c>
      <c r="F92" s="65">
        <v>37.656472714809397</v>
      </c>
      <c r="G92" s="62">
        <v>0</v>
      </c>
      <c r="H92" s="62">
        <v>2.0710000000000002</v>
      </c>
      <c r="I92" s="62">
        <v>0.54</v>
      </c>
      <c r="J92" s="62">
        <v>0</v>
      </c>
      <c r="L92" s="8">
        <v>6</v>
      </c>
      <c r="M92" s="67">
        <v>6</v>
      </c>
      <c r="N92" s="67">
        <v>0</v>
      </c>
      <c r="O92" s="20"/>
      <c r="P92" s="22">
        <v>3</v>
      </c>
      <c r="Q92" s="26">
        <v>0.27083333333333331</v>
      </c>
      <c r="R92" s="25">
        <v>2</v>
      </c>
      <c r="S92" s="25" t="s">
        <v>201</v>
      </c>
      <c r="T92" s="25">
        <v>2</v>
      </c>
      <c r="U92" s="25" t="s">
        <v>201</v>
      </c>
      <c r="V92" s="55"/>
      <c r="W92" s="28">
        <v>4</v>
      </c>
      <c r="X92" s="27">
        <v>0.27083333333333331</v>
      </c>
      <c r="Y92" s="25">
        <v>1</v>
      </c>
      <c r="Z92" s="25" t="s">
        <v>195</v>
      </c>
      <c r="AA92" s="25">
        <v>1</v>
      </c>
      <c r="AB92" s="25" t="s">
        <v>195</v>
      </c>
      <c r="AH92" s="49"/>
    </row>
    <row r="93" spans="1:34" ht="15.75" customHeight="1">
      <c r="A93" s="88">
        <v>6</v>
      </c>
      <c r="B93" s="18">
        <v>7</v>
      </c>
      <c r="C93" s="62" t="s">
        <v>181</v>
      </c>
      <c r="D93" s="62" t="s">
        <v>253</v>
      </c>
      <c r="E93" s="65">
        <v>55.725579611275101</v>
      </c>
      <c r="F93" s="65">
        <v>37.655116382816402</v>
      </c>
      <c r="G93" s="62">
        <v>0</v>
      </c>
      <c r="H93" s="62">
        <v>2.3069999999999999</v>
      </c>
      <c r="I93" s="62">
        <v>0.23599999999999999</v>
      </c>
      <c r="J93" s="62">
        <v>0</v>
      </c>
      <c r="L93" s="8">
        <v>7</v>
      </c>
      <c r="M93" s="67">
        <v>7</v>
      </c>
      <c r="N93" s="67">
        <v>0</v>
      </c>
      <c r="O93" s="20"/>
      <c r="P93" s="22">
        <v>3</v>
      </c>
      <c r="Q93" s="26">
        <v>0.29166666666666669</v>
      </c>
      <c r="R93" s="25">
        <v>3</v>
      </c>
      <c r="S93" s="25">
        <v>10</v>
      </c>
      <c r="T93" s="25">
        <v>3</v>
      </c>
      <c r="U93" s="25">
        <v>10</v>
      </c>
      <c r="V93" s="55"/>
      <c r="W93" s="28">
        <v>4</v>
      </c>
      <c r="X93" s="27">
        <v>0.29166666666666669</v>
      </c>
      <c r="Y93" s="25">
        <v>1</v>
      </c>
      <c r="Z93" s="25" t="s">
        <v>195</v>
      </c>
      <c r="AA93" s="25">
        <v>1</v>
      </c>
      <c r="AB93" s="25" t="s">
        <v>195</v>
      </c>
      <c r="AH93" s="49"/>
    </row>
    <row r="94" spans="1:34" ht="15.75" customHeight="1">
      <c r="A94" s="88">
        <v>7423</v>
      </c>
      <c r="B94" s="18">
        <v>8</v>
      </c>
      <c r="C94" s="62" t="s">
        <v>182</v>
      </c>
      <c r="D94" s="62" t="s">
        <v>253</v>
      </c>
      <c r="E94" s="65">
        <v>55.726570749656901</v>
      </c>
      <c r="F94" s="65">
        <v>37.652605688776397</v>
      </c>
      <c r="G94" s="62">
        <v>0</v>
      </c>
      <c r="H94" s="62">
        <v>2.4990000000000001</v>
      </c>
      <c r="I94" s="62">
        <v>0.192</v>
      </c>
      <c r="J94" s="62">
        <v>0</v>
      </c>
      <c r="L94" s="8">
        <v>8</v>
      </c>
      <c r="M94" s="67">
        <v>8</v>
      </c>
      <c r="N94" s="67">
        <v>0</v>
      </c>
      <c r="O94" s="20"/>
      <c r="P94" s="22">
        <v>3</v>
      </c>
      <c r="Q94" s="26">
        <v>0.3125</v>
      </c>
      <c r="R94" s="25">
        <v>3</v>
      </c>
      <c r="S94" s="25">
        <v>10</v>
      </c>
      <c r="T94" s="25">
        <v>3</v>
      </c>
      <c r="U94" s="25">
        <v>10</v>
      </c>
      <c r="V94" s="55"/>
      <c r="W94" s="28">
        <v>4</v>
      </c>
      <c r="X94" s="27">
        <v>0.3125</v>
      </c>
      <c r="Y94" s="25">
        <v>1</v>
      </c>
      <c r="Z94" s="25" t="s">
        <v>195</v>
      </c>
      <c r="AA94" s="25">
        <v>1</v>
      </c>
      <c r="AB94" s="25" t="s">
        <v>195</v>
      </c>
      <c r="AH94" s="49"/>
    </row>
    <row r="95" spans="1:34" ht="15.75" customHeight="1">
      <c r="A95" s="88">
        <v>7019</v>
      </c>
      <c r="B95" s="18">
        <v>9</v>
      </c>
      <c r="C95" s="62" t="s">
        <v>99</v>
      </c>
      <c r="D95" s="62" t="s">
        <v>216</v>
      </c>
      <c r="E95" s="65">
        <v>55.728479978682103</v>
      </c>
      <c r="F95" s="65">
        <v>37.650198215474198</v>
      </c>
      <c r="G95" s="62">
        <v>0</v>
      </c>
      <c r="H95" s="62">
        <v>3.0179999999999998</v>
      </c>
      <c r="I95" s="62">
        <v>0.51900000000000002</v>
      </c>
      <c r="J95" s="62">
        <v>0</v>
      </c>
      <c r="L95" s="8">
        <v>9</v>
      </c>
      <c r="M95" s="67">
        <v>9</v>
      </c>
      <c r="N95" s="67">
        <v>0</v>
      </c>
      <c r="O95" s="20"/>
      <c r="P95" s="22">
        <v>3</v>
      </c>
      <c r="Q95" s="26">
        <v>0.33333333333333331</v>
      </c>
      <c r="R95" s="25">
        <v>4</v>
      </c>
      <c r="S95" s="25">
        <v>10</v>
      </c>
      <c r="T95" s="25">
        <v>4</v>
      </c>
      <c r="U95" s="25">
        <v>10</v>
      </c>
      <c r="V95" s="55"/>
      <c r="W95" s="28">
        <v>4</v>
      </c>
      <c r="X95" s="27">
        <v>0.33333333333333331</v>
      </c>
      <c r="Y95" s="25">
        <v>1</v>
      </c>
      <c r="Z95" s="25" t="s">
        <v>195</v>
      </c>
      <c r="AA95" s="25">
        <v>1</v>
      </c>
      <c r="AB95" s="25" t="s">
        <v>195</v>
      </c>
      <c r="AH95" s="49"/>
    </row>
    <row r="96" spans="1:34" ht="15.75" customHeight="1">
      <c r="A96" s="88">
        <v>7020</v>
      </c>
      <c r="B96" s="18">
        <v>10</v>
      </c>
      <c r="C96" s="62" t="s">
        <v>98</v>
      </c>
      <c r="D96" s="62" t="s">
        <v>216</v>
      </c>
      <c r="E96" s="65">
        <v>55.730248901149899</v>
      </c>
      <c r="F96" s="65">
        <v>37.643240087898199</v>
      </c>
      <c r="G96" s="62">
        <v>0</v>
      </c>
      <c r="H96" s="62">
        <v>3.4980000000000002</v>
      </c>
      <c r="I96" s="62">
        <v>0.48</v>
      </c>
      <c r="J96" s="62">
        <v>0</v>
      </c>
      <c r="L96" s="8">
        <v>10</v>
      </c>
      <c r="M96" s="67">
        <v>10</v>
      </c>
      <c r="N96" s="67">
        <v>0</v>
      </c>
      <c r="O96" s="20"/>
      <c r="P96" s="22">
        <v>3</v>
      </c>
      <c r="Q96" s="26">
        <v>0.35416666666666669</v>
      </c>
      <c r="R96" s="25">
        <v>3</v>
      </c>
      <c r="S96" s="25">
        <v>10</v>
      </c>
      <c r="T96" s="25">
        <v>3</v>
      </c>
      <c r="U96" s="25">
        <v>10</v>
      </c>
      <c r="V96" s="55"/>
      <c r="W96" s="28">
        <v>4</v>
      </c>
      <c r="X96" s="27">
        <v>0.35416666666666669</v>
      </c>
      <c r="Y96" s="25">
        <v>1</v>
      </c>
      <c r="Z96" s="25" t="s">
        <v>195</v>
      </c>
      <c r="AA96" s="25">
        <v>1</v>
      </c>
      <c r="AB96" s="25" t="s">
        <v>195</v>
      </c>
      <c r="AH96" s="49"/>
    </row>
    <row r="97" spans="1:34" ht="15.75" customHeight="1">
      <c r="A97" s="88">
        <v>5094</v>
      </c>
      <c r="B97" s="18">
        <v>11</v>
      </c>
      <c r="C97" s="62" t="s">
        <v>269</v>
      </c>
      <c r="D97" s="62" t="s">
        <v>254</v>
      </c>
      <c r="E97" s="65">
        <v>55.732780239970701</v>
      </c>
      <c r="F97" s="65">
        <v>37.641330553980303</v>
      </c>
      <c r="G97" s="62">
        <v>0</v>
      </c>
      <c r="H97" s="62">
        <v>3.907</v>
      </c>
      <c r="I97" s="62">
        <v>0.40899999999999997</v>
      </c>
      <c r="J97" s="62">
        <v>0</v>
      </c>
      <c r="L97" s="8">
        <v>11</v>
      </c>
      <c r="M97" s="67">
        <v>11</v>
      </c>
      <c r="N97" s="67">
        <v>0</v>
      </c>
      <c r="O97" s="20"/>
      <c r="P97" s="22">
        <v>3</v>
      </c>
      <c r="Q97" s="26">
        <v>0.375</v>
      </c>
      <c r="R97" s="25">
        <v>3</v>
      </c>
      <c r="S97" s="25">
        <v>10</v>
      </c>
      <c r="T97" s="25">
        <v>3</v>
      </c>
      <c r="U97" s="25">
        <v>10</v>
      </c>
      <c r="V97" s="55"/>
      <c r="W97" s="28">
        <v>4</v>
      </c>
      <c r="X97" s="27">
        <v>0.375</v>
      </c>
      <c r="Y97" s="25">
        <v>1</v>
      </c>
      <c r="Z97" s="25" t="s">
        <v>195</v>
      </c>
      <c r="AA97" s="25">
        <v>1</v>
      </c>
      <c r="AB97" s="25" t="s">
        <v>195</v>
      </c>
      <c r="AH97" s="49"/>
    </row>
    <row r="98" spans="1:34" ht="15.75" customHeight="1">
      <c r="A98" s="88">
        <v>7422</v>
      </c>
      <c r="B98" s="18">
        <v>12</v>
      </c>
      <c r="C98" s="62" t="s">
        <v>183</v>
      </c>
      <c r="D98" s="62" t="s">
        <v>255</v>
      </c>
      <c r="E98" s="65">
        <v>55.735935608016</v>
      </c>
      <c r="F98" s="65">
        <v>37.645077604556299</v>
      </c>
      <c r="G98" s="62">
        <v>0</v>
      </c>
      <c r="H98" s="62">
        <v>4.4649999999999999</v>
      </c>
      <c r="I98" s="62">
        <v>0.55800000000000005</v>
      </c>
      <c r="J98" s="62">
        <v>0</v>
      </c>
      <c r="L98" s="8">
        <v>12</v>
      </c>
      <c r="M98" s="67">
        <v>12</v>
      </c>
      <c r="N98" s="67">
        <v>0</v>
      </c>
      <c r="O98" s="20"/>
      <c r="P98" s="22">
        <v>3</v>
      </c>
      <c r="Q98" s="26">
        <v>0.39583333333333331</v>
      </c>
      <c r="R98" s="25">
        <v>3</v>
      </c>
      <c r="S98" s="25">
        <v>10</v>
      </c>
      <c r="T98" s="25">
        <v>3</v>
      </c>
      <c r="U98" s="25">
        <v>10</v>
      </c>
      <c r="V98" s="55"/>
      <c r="W98" s="28">
        <v>4</v>
      </c>
      <c r="X98" s="27">
        <v>0.39583333333333331</v>
      </c>
      <c r="Y98" s="25">
        <v>1</v>
      </c>
      <c r="Z98" s="25" t="s">
        <v>195</v>
      </c>
      <c r="AA98" s="25">
        <v>1</v>
      </c>
      <c r="AB98" s="25" t="s">
        <v>195</v>
      </c>
      <c r="AH98" s="49"/>
    </row>
    <row r="99" spans="1:34" ht="15.75" customHeight="1">
      <c r="A99" s="88">
        <v>5092</v>
      </c>
      <c r="B99" s="18">
        <v>13</v>
      </c>
      <c r="C99" s="62" t="s">
        <v>269</v>
      </c>
      <c r="D99" s="62" t="s">
        <v>254</v>
      </c>
      <c r="E99" s="65">
        <v>55.732685405568297</v>
      </c>
      <c r="F99" s="65">
        <v>37.640103679646799</v>
      </c>
      <c r="G99" s="62">
        <v>0</v>
      </c>
      <c r="H99" s="62">
        <v>4.9459999999999997</v>
      </c>
      <c r="I99" s="62">
        <v>0.48099999999999998</v>
      </c>
      <c r="J99" s="62">
        <v>0</v>
      </c>
      <c r="L99" s="8">
        <v>13</v>
      </c>
      <c r="M99" s="67">
        <v>13</v>
      </c>
      <c r="N99" s="67">
        <v>0</v>
      </c>
      <c r="O99" s="20"/>
      <c r="P99" s="22">
        <v>3</v>
      </c>
      <c r="Q99" s="26">
        <v>0.41666666666666669</v>
      </c>
      <c r="R99" s="25">
        <v>2</v>
      </c>
      <c r="S99" s="25" t="s">
        <v>197</v>
      </c>
      <c r="T99" s="25">
        <v>2</v>
      </c>
      <c r="U99" s="25" t="s">
        <v>197</v>
      </c>
      <c r="V99" s="55"/>
      <c r="W99" s="28">
        <v>4</v>
      </c>
      <c r="X99" s="27">
        <v>0.41666666666666669</v>
      </c>
      <c r="Y99" s="25">
        <v>1</v>
      </c>
      <c r="Z99" s="25" t="s">
        <v>195</v>
      </c>
      <c r="AA99" s="25">
        <v>1</v>
      </c>
      <c r="AB99" s="25" t="s">
        <v>195</v>
      </c>
      <c r="AH99" s="49"/>
    </row>
    <row r="100" spans="1:34" ht="15.75" customHeight="1">
      <c r="A100" s="88">
        <v>6212</v>
      </c>
      <c r="B100" s="18">
        <v>14</v>
      </c>
      <c r="C100" s="62" t="s">
        <v>184</v>
      </c>
      <c r="D100" s="62" t="s">
        <v>254</v>
      </c>
      <c r="E100" s="65">
        <v>55.731333878929902</v>
      </c>
      <c r="F100" s="65">
        <v>37.637051159881899</v>
      </c>
      <c r="G100" s="62">
        <v>0</v>
      </c>
      <c r="H100" s="62">
        <v>5.1959999999999997</v>
      </c>
      <c r="I100" s="62">
        <v>0.25</v>
      </c>
      <c r="J100" s="62">
        <v>0</v>
      </c>
      <c r="L100" s="8">
        <v>14</v>
      </c>
      <c r="M100" s="67">
        <v>14</v>
      </c>
      <c r="N100" s="67">
        <v>0</v>
      </c>
      <c r="O100" s="20"/>
      <c r="P100" s="22">
        <v>3</v>
      </c>
      <c r="Q100" s="26">
        <v>0.4375</v>
      </c>
      <c r="R100" s="25">
        <v>2</v>
      </c>
      <c r="S100" s="25" t="s">
        <v>197</v>
      </c>
      <c r="T100" s="25">
        <v>2</v>
      </c>
      <c r="U100" s="25" t="s">
        <v>197</v>
      </c>
      <c r="V100" s="55"/>
      <c r="W100" s="28">
        <v>4</v>
      </c>
      <c r="X100" s="27">
        <v>0.4375</v>
      </c>
      <c r="Y100" s="25">
        <v>1</v>
      </c>
      <c r="Z100" s="25" t="s">
        <v>195</v>
      </c>
      <c r="AA100" s="25">
        <v>1</v>
      </c>
      <c r="AB100" s="25" t="s">
        <v>195</v>
      </c>
      <c r="AH100" s="49"/>
    </row>
    <row r="101" spans="1:34" ht="15.75" customHeight="1">
      <c r="A101" s="88">
        <v>6213</v>
      </c>
      <c r="B101" s="18">
        <v>15</v>
      </c>
      <c r="C101" s="62" t="s">
        <v>185</v>
      </c>
      <c r="D101" s="62" t="s">
        <v>256</v>
      </c>
      <c r="E101" s="65">
        <v>55.730559149407298</v>
      </c>
      <c r="F101" s="65">
        <v>37.630737103296902</v>
      </c>
      <c r="G101" s="62">
        <v>0</v>
      </c>
      <c r="H101" s="62">
        <v>5.6059999999999999</v>
      </c>
      <c r="I101" s="62">
        <v>0.41</v>
      </c>
      <c r="J101" s="62">
        <v>0</v>
      </c>
      <c r="L101" s="8">
        <v>15</v>
      </c>
      <c r="M101" s="67">
        <v>15</v>
      </c>
      <c r="N101" s="67">
        <v>0</v>
      </c>
      <c r="O101" s="20"/>
      <c r="P101" s="22">
        <v>3</v>
      </c>
      <c r="Q101" s="26">
        <v>0.45833333333333298</v>
      </c>
      <c r="R101" s="25">
        <v>2</v>
      </c>
      <c r="S101" s="25" t="s">
        <v>198</v>
      </c>
      <c r="T101" s="25">
        <v>2</v>
      </c>
      <c r="U101" s="25" t="s">
        <v>198</v>
      </c>
      <c r="V101" s="55"/>
      <c r="W101" s="28">
        <v>4</v>
      </c>
      <c r="X101" s="27">
        <v>0.45833333333333298</v>
      </c>
      <c r="Y101" s="25">
        <v>1</v>
      </c>
      <c r="Z101" s="25" t="s">
        <v>195</v>
      </c>
      <c r="AA101" s="25">
        <v>1</v>
      </c>
      <c r="AB101" s="25" t="s">
        <v>195</v>
      </c>
      <c r="AH101" s="49"/>
    </row>
    <row r="102" spans="1:34" ht="15.75" customHeight="1">
      <c r="A102" s="88">
        <v>3060</v>
      </c>
      <c r="B102" s="18">
        <v>16</v>
      </c>
      <c r="C102" s="62" t="s">
        <v>186</v>
      </c>
      <c r="D102" s="62" t="s">
        <v>257</v>
      </c>
      <c r="E102" s="65">
        <v>55.7271958900741</v>
      </c>
      <c r="F102" s="65">
        <v>37.623071838555703</v>
      </c>
      <c r="G102" s="62">
        <v>0</v>
      </c>
      <c r="H102" s="62">
        <v>6.8659999999999997</v>
      </c>
      <c r="I102" s="62">
        <v>1.26</v>
      </c>
      <c r="J102" s="62">
        <v>0</v>
      </c>
      <c r="L102" s="8">
        <v>16</v>
      </c>
      <c r="M102" s="67">
        <v>16</v>
      </c>
      <c r="N102" s="67">
        <v>0</v>
      </c>
      <c r="O102" s="20"/>
      <c r="P102" s="22">
        <v>3</v>
      </c>
      <c r="Q102" s="26">
        <v>0.47916666666666702</v>
      </c>
      <c r="R102" s="25">
        <v>1</v>
      </c>
      <c r="S102" s="25" t="s">
        <v>198</v>
      </c>
      <c r="T102" s="25">
        <v>1</v>
      </c>
      <c r="U102" s="25" t="s">
        <v>198</v>
      </c>
      <c r="V102" s="55"/>
      <c r="W102" s="28">
        <v>4</v>
      </c>
      <c r="X102" s="27">
        <v>0.47916666666666702</v>
      </c>
      <c r="Y102" s="25">
        <v>0</v>
      </c>
      <c r="Z102" s="25" t="s">
        <v>194</v>
      </c>
      <c r="AA102" s="25">
        <v>0</v>
      </c>
      <c r="AB102" s="25" t="s">
        <v>194</v>
      </c>
      <c r="AH102" s="49"/>
    </row>
    <row r="103" spans="1:34" ht="15.75" customHeight="1">
      <c r="A103" s="88">
        <v>3061</v>
      </c>
      <c r="B103" s="18">
        <v>17</v>
      </c>
      <c r="C103" s="62" t="s">
        <v>187</v>
      </c>
      <c r="D103" s="62" t="s">
        <v>257</v>
      </c>
      <c r="E103" s="65">
        <v>55.723101839071496</v>
      </c>
      <c r="F103" s="65">
        <v>37.622228399725898</v>
      </c>
      <c r="G103" s="62">
        <v>0</v>
      </c>
      <c r="H103" s="62">
        <v>7.3250000000000002</v>
      </c>
      <c r="I103" s="62">
        <v>0.45900000000000002</v>
      </c>
      <c r="J103" s="62">
        <v>0</v>
      </c>
      <c r="L103" s="8">
        <v>17</v>
      </c>
      <c r="M103" s="67">
        <v>17</v>
      </c>
      <c r="N103" s="67">
        <v>0</v>
      </c>
      <c r="O103" s="20"/>
      <c r="P103" s="22">
        <v>3</v>
      </c>
      <c r="Q103" s="26">
        <v>0.5</v>
      </c>
      <c r="R103" s="25">
        <v>2</v>
      </c>
      <c r="S103" s="25" t="s">
        <v>198</v>
      </c>
      <c r="T103" s="25">
        <v>2</v>
      </c>
      <c r="U103" s="25" t="s">
        <v>198</v>
      </c>
      <c r="V103" s="55"/>
      <c r="W103" s="28">
        <v>4</v>
      </c>
      <c r="X103" s="27">
        <v>0.5</v>
      </c>
      <c r="Y103" s="25">
        <v>1</v>
      </c>
      <c r="Z103" s="25" t="s">
        <v>195</v>
      </c>
      <c r="AA103" s="25">
        <v>1</v>
      </c>
      <c r="AB103" s="25" t="s">
        <v>195</v>
      </c>
      <c r="AH103" s="49"/>
    </row>
    <row r="104" spans="1:34" ht="15.75" customHeight="1">
      <c r="A104" s="88">
        <v>7416</v>
      </c>
      <c r="B104" s="18">
        <v>18</v>
      </c>
      <c r="C104" s="62" t="s">
        <v>188</v>
      </c>
      <c r="D104" s="62" t="s">
        <v>258</v>
      </c>
      <c r="E104" s="65">
        <v>55.720892411255697</v>
      </c>
      <c r="F104" s="65">
        <v>37.623765523833498</v>
      </c>
      <c r="G104" s="62">
        <v>0</v>
      </c>
      <c r="H104" s="62">
        <v>7.657</v>
      </c>
      <c r="I104" s="62">
        <v>0.33200000000000002</v>
      </c>
      <c r="J104" s="62">
        <v>0</v>
      </c>
      <c r="L104" s="8">
        <v>18</v>
      </c>
      <c r="M104" s="67">
        <v>18</v>
      </c>
      <c r="N104" s="67">
        <v>0</v>
      </c>
      <c r="O104" s="20"/>
      <c r="P104" s="22">
        <v>3</v>
      </c>
      <c r="Q104" s="26">
        <v>0.52083333333333337</v>
      </c>
      <c r="R104" s="25">
        <v>1</v>
      </c>
      <c r="S104" s="25" t="s">
        <v>198</v>
      </c>
      <c r="T104" s="25">
        <v>1</v>
      </c>
      <c r="U104" s="25" t="s">
        <v>198</v>
      </c>
      <c r="V104" s="55"/>
      <c r="W104" s="28">
        <v>4</v>
      </c>
      <c r="X104" s="27">
        <v>0.52083333333333337</v>
      </c>
      <c r="Y104" s="25">
        <v>1</v>
      </c>
      <c r="Z104" s="25" t="s">
        <v>195</v>
      </c>
      <c r="AA104" s="25">
        <v>1</v>
      </c>
      <c r="AB104" s="25" t="s">
        <v>195</v>
      </c>
      <c r="AH104" s="49"/>
    </row>
    <row r="105" spans="1:34" ht="15.75" customHeight="1">
      <c r="A105" s="88" t="s">
        <v>52</v>
      </c>
      <c r="B105" s="18">
        <v>19</v>
      </c>
      <c r="C105" s="62" t="s">
        <v>188</v>
      </c>
      <c r="D105" s="18" t="s">
        <v>258</v>
      </c>
      <c r="E105" s="65">
        <v>55.720892411255697</v>
      </c>
      <c r="F105" s="65">
        <v>37.623765523833498</v>
      </c>
      <c r="G105" s="62">
        <v>1</v>
      </c>
      <c r="H105" s="62">
        <v>0</v>
      </c>
      <c r="I105" s="62">
        <v>0</v>
      </c>
      <c r="J105" s="62">
        <v>0</v>
      </c>
      <c r="L105" s="8">
        <v>19</v>
      </c>
      <c r="M105" s="67">
        <v>999</v>
      </c>
      <c r="N105" s="67">
        <v>0</v>
      </c>
      <c r="O105" s="20" t="s">
        <v>17</v>
      </c>
      <c r="P105" s="22">
        <v>3</v>
      </c>
      <c r="Q105" s="26">
        <v>0.54166666666666663</v>
      </c>
      <c r="R105" s="25">
        <v>2</v>
      </c>
      <c r="S105" s="25" t="s">
        <v>198</v>
      </c>
      <c r="T105" s="25">
        <v>2</v>
      </c>
      <c r="U105" s="25" t="s">
        <v>198</v>
      </c>
      <c r="V105" s="55"/>
      <c r="W105" s="28">
        <v>4</v>
      </c>
      <c r="X105" s="27">
        <v>0.54166666666666663</v>
      </c>
      <c r="Y105" s="25">
        <v>1</v>
      </c>
      <c r="Z105" s="25" t="s">
        <v>195</v>
      </c>
      <c r="AA105" s="25">
        <v>1</v>
      </c>
      <c r="AB105" s="25" t="s">
        <v>195</v>
      </c>
      <c r="AH105" s="49"/>
    </row>
    <row r="106" spans="1:34" ht="15.75" customHeight="1">
      <c r="A106" s="88">
        <v>7416</v>
      </c>
      <c r="B106" s="18">
        <v>20</v>
      </c>
      <c r="C106" s="62" t="s">
        <v>188</v>
      </c>
      <c r="D106" s="18" t="s">
        <v>259</v>
      </c>
      <c r="E106" s="65">
        <v>55.721784804732799</v>
      </c>
      <c r="F106" s="65">
        <v>37.627825797090701</v>
      </c>
      <c r="G106" s="62">
        <v>1</v>
      </c>
      <c r="H106" s="62">
        <v>0.29099999999999998</v>
      </c>
      <c r="I106" s="62">
        <v>0.29099999999999998</v>
      </c>
      <c r="J106" s="62">
        <v>0</v>
      </c>
      <c r="L106" s="8">
        <v>20</v>
      </c>
      <c r="M106" s="67">
        <v>0</v>
      </c>
      <c r="N106" s="67">
        <v>1</v>
      </c>
      <c r="O106" s="20"/>
      <c r="P106" s="22">
        <v>3</v>
      </c>
      <c r="Q106" s="26">
        <v>0.5625</v>
      </c>
      <c r="R106" s="25">
        <v>1</v>
      </c>
      <c r="S106" s="25" t="s">
        <v>198</v>
      </c>
      <c r="T106" s="25">
        <v>1</v>
      </c>
      <c r="U106" s="25" t="s">
        <v>198</v>
      </c>
      <c r="V106" s="55"/>
      <c r="W106" s="28">
        <v>4</v>
      </c>
      <c r="X106" s="27">
        <v>0.5625</v>
      </c>
      <c r="Y106" s="25">
        <v>1</v>
      </c>
      <c r="Z106" s="25" t="s">
        <v>195</v>
      </c>
      <c r="AA106" s="25">
        <v>1</v>
      </c>
      <c r="AB106" s="25" t="s">
        <v>195</v>
      </c>
      <c r="AH106" s="49"/>
    </row>
    <row r="107" spans="1:34" ht="15.75" customHeight="1">
      <c r="A107" s="88">
        <v>3048</v>
      </c>
      <c r="B107" s="18">
        <v>21</v>
      </c>
      <c r="C107" s="62" t="s">
        <v>189</v>
      </c>
      <c r="D107" s="18" t="s">
        <v>259</v>
      </c>
      <c r="E107" s="65">
        <v>55.725294762658102</v>
      </c>
      <c r="F107" s="65">
        <v>37.626060246611402</v>
      </c>
      <c r="G107" s="62">
        <v>1</v>
      </c>
      <c r="H107" s="62">
        <v>0.69699999999999995</v>
      </c>
      <c r="I107" s="62">
        <v>0.40600000000000003</v>
      </c>
      <c r="J107" s="62">
        <v>0</v>
      </c>
      <c r="L107" s="8">
        <v>21</v>
      </c>
      <c r="M107" s="67">
        <v>0</v>
      </c>
      <c r="N107" s="67">
        <v>2</v>
      </c>
      <c r="O107" s="20"/>
      <c r="P107" s="22">
        <v>3</v>
      </c>
      <c r="Q107" s="26">
        <v>0.58333333333333337</v>
      </c>
      <c r="R107" s="25">
        <v>2</v>
      </c>
      <c r="S107" s="25" t="s">
        <v>198</v>
      </c>
      <c r="T107" s="25">
        <v>2</v>
      </c>
      <c r="U107" s="25" t="s">
        <v>198</v>
      </c>
      <c r="V107" s="55"/>
      <c r="W107" s="28">
        <v>4</v>
      </c>
      <c r="X107" s="27">
        <v>0.58333333333333337</v>
      </c>
      <c r="Y107" s="25">
        <v>0</v>
      </c>
      <c r="Z107" s="25" t="s">
        <v>194</v>
      </c>
      <c r="AA107" s="25">
        <v>0</v>
      </c>
      <c r="AB107" s="25" t="s">
        <v>194</v>
      </c>
      <c r="AH107" s="49"/>
    </row>
    <row r="108" spans="1:34" ht="15.75" customHeight="1">
      <c r="A108" s="88">
        <v>7168</v>
      </c>
      <c r="B108" s="18">
        <v>22</v>
      </c>
      <c r="C108" s="62" t="s">
        <v>190</v>
      </c>
      <c r="D108" s="18" t="s">
        <v>259</v>
      </c>
      <c r="E108" s="65">
        <v>55.727028464166096</v>
      </c>
      <c r="F108" s="65">
        <v>37.625290364455303</v>
      </c>
      <c r="G108" s="62">
        <v>1</v>
      </c>
      <c r="H108" s="62">
        <v>0.89600000000000002</v>
      </c>
      <c r="I108" s="62">
        <v>0.19900000000000001</v>
      </c>
      <c r="J108" s="62">
        <v>0</v>
      </c>
      <c r="L108" s="8">
        <v>22</v>
      </c>
      <c r="M108" s="67">
        <v>0</v>
      </c>
      <c r="N108" s="67">
        <v>3</v>
      </c>
      <c r="O108" s="20"/>
      <c r="P108" s="22">
        <v>3</v>
      </c>
      <c r="Q108" s="26">
        <v>0.60416666666666663</v>
      </c>
      <c r="R108" s="25">
        <v>1</v>
      </c>
      <c r="S108" s="25" t="s">
        <v>198</v>
      </c>
      <c r="T108" s="25">
        <v>1</v>
      </c>
      <c r="U108" s="25" t="s">
        <v>198</v>
      </c>
      <c r="V108" s="55"/>
      <c r="W108" s="28">
        <v>4</v>
      </c>
      <c r="X108" s="27">
        <v>0.60416666666666663</v>
      </c>
      <c r="Y108" s="25">
        <v>1</v>
      </c>
      <c r="Z108" s="25" t="s">
        <v>195</v>
      </c>
      <c r="AA108" s="25">
        <v>1</v>
      </c>
      <c r="AB108" s="25" t="s">
        <v>195</v>
      </c>
      <c r="AH108" s="49"/>
    </row>
    <row r="109" spans="1:34" ht="15.75" customHeight="1">
      <c r="A109" s="88">
        <v>7169</v>
      </c>
      <c r="B109" s="18">
        <v>23</v>
      </c>
      <c r="C109" s="62" t="s">
        <v>185</v>
      </c>
      <c r="D109" s="18" t="s">
        <v>256</v>
      </c>
      <c r="E109" s="65">
        <v>55.7300989743296</v>
      </c>
      <c r="F109" s="65">
        <v>37.630622476945703</v>
      </c>
      <c r="G109" s="62">
        <v>1</v>
      </c>
      <c r="H109" s="62">
        <v>1.5049999999999999</v>
      </c>
      <c r="I109" s="62">
        <v>0.60899999999999999</v>
      </c>
      <c r="J109" s="62">
        <v>0</v>
      </c>
      <c r="L109" s="8">
        <v>23</v>
      </c>
      <c r="M109" s="67">
        <v>0</v>
      </c>
      <c r="N109" s="67">
        <v>4</v>
      </c>
      <c r="O109" s="20"/>
      <c r="P109" s="22">
        <v>3</v>
      </c>
      <c r="Q109" s="26">
        <v>0.625</v>
      </c>
      <c r="R109" s="25">
        <v>2</v>
      </c>
      <c r="S109" s="25" t="s">
        <v>198</v>
      </c>
      <c r="T109" s="25">
        <v>2</v>
      </c>
      <c r="U109" s="25" t="s">
        <v>198</v>
      </c>
      <c r="V109" s="55"/>
      <c r="W109" s="28">
        <v>4</v>
      </c>
      <c r="X109" s="27">
        <v>0.625</v>
      </c>
      <c r="Y109" s="25">
        <v>0</v>
      </c>
      <c r="Z109" s="25" t="s">
        <v>194</v>
      </c>
      <c r="AA109" s="25">
        <v>0</v>
      </c>
      <c r="AB109" s="25" t="s">
        <v>194</v>
      </c>
      <c r="AH109" s="49"/>
    </row>
    <row r="110" spans="1:34" ht="15.75" customHeight="1">
      <c r="A110" s="88">
        <v>6188</v>
      </c>
      <c r="B110" s="18">
        <v>24</v>
      </c>
      <c r="C110" s="62" t="s">
        <v>184</v>
      </c>
      <c r="D110" s="18" t="s">
        <v>256</v>
      </c>
      <c r="E110" s="65">
        <v>55.730620628339302</v>
      </c>
      <c r="F110" s="65">
        <v>37.6352766399445</v>
      </c>
      <c r="G110" s="62">
        <v>1</v>
      </c>
      <c r="H110" s="62">
        <v>1.804</v>
      </c>
      <c r="I110" s="62">
        <v>0.29899999999999999</v>
      </c>
      <c r="J110" s="62">
        <v>0</v>
      </c>
      <c r="L110" s="8">
        <v>24</v>
      </c>
      <c r="M110" s="67">
        <v>0</v>
      </c>
      <c r="N110" s="67">
        <v>5</v>
      </c>
      <c r="O110" s="20"/>
      <c r="P110" s="22">
        <v>3</v>
      </c>
      <c r="Q110" s="26">
        <v>0.64583333333333337</v>
      </c>
      <c r="R110" s="25">
        <v>1</v>
      </c>
      <c r="S110" s="25" t="s">
        <v>198</v>
      </c>
      <c r="T110" s="25">
        <v>1</v>
      </c>
      <c r="U110" s="25" t="s">
        <v>198</v>
      </c>
      <c r="V110" s="55"/>
      <c r="W110" s="28">
        <v>4</v>
      </c>
      <c r="X110" s="27">
        <v>0.64583333333333337</v>
      </c>
      <c r="Y110" s="25">
        <v>1</v>
      </c>
      <c r="Z110" s="25" t="s">
        <v>195</v>
      </c>
      <c r="AA110" s="25">
        <v>1</v>
      </c>
      <c r="AB110" s="25" t="s">
        <v>195</v>
      </c>
      <c r="AH110" s="49"/>
    </row>
    <row r="111" spans="1:34" ht="15.75" customHeight="1">
      <c r="A111" s="88">
        <v>10047</v>
      </c>
      <c r="B111" s="18">
        <v>25</v>
      </c>
      <c r="C111" s="62" t="s">
        <v>191</v>
      </c>
      <c r="D111" s="18" t="s">
        <v>260</v>
      </c>
      <c r="E111" s="65">
        <v>55.7300359340054</v>
      </c>
      <c r="F111" s="65">
        <v>37.638962638675899</v>
      </c>
      <c r="G111" s="62">
        <v>1</v>
      </c>
      <c r="H111" s="62">
        <v>2.0870000000000002</v>
      </c>
      <c r="I111" s="62">
        <v>0.28299999999999997</v>
      </c>
      <c r="J111" s="62">
        <v>0</v>
      </c>
      <c r="L111" s="8">
        <v>25</v>
      </c>
      <c r="M111" s="67">
        <v>0</v>
      </c>
      <c r="N111" s="67">
        <v>6</v>
      </c>
      <c r="O111" s="20"/>
      <c r="P111" s="22">
        <v>3</v>
      </c>
      <c r="Q111" s="26">
        <v>0.66666666666666663</v>
      </c>
      <c r="R111" s="25">
        <v>2</v>
      </c>
      <c r="S111" s="25" t="s">
        <v>197</v>
      </c>
      <c r="T111" s="25">
        <v>2</v>
      </c>
      <c r="U111" s="25" t="s">
        <v>197</v>
      </c>
      <c r="V111" s="55"/>
      <c r="W111" s="28">
        <v>4</v>
      </c>
      <c r="X111" s="27">
        <v>0.66666666666666663</v>
      </c>
      <c r="Y111" s="25">
        <v>1</v>
      </c>
      <c r="Z111" s="25" t="s">
        <v>195</v>
      </c>
      <c r="AA111" s="25">
        <v>1</v>
      </c>
      <c r="AB111" s="25" t="s">
        <v>195</v>
      </c>
      <c r="AH111" s="49"/>
    </row>
    <row r="112" spans="1:34" ht="15.75" customHeight="1">
      <c r="A112" s="88">
        <v>7022</v>
      </c>
      <c r="B112" s="18">
        <v>26</v>
      </c>
      <c r="C112" s="62" t="s">
        <v>98</v>
      </c>
      <c r="D112" s="18" t="s">
        <v>216</v>
      </c>
      <c r="E112" s="65">
        <v>55.7298368251585</v>
      </c>
      <c r="F112" s="65">
        <v>37.643895109694903</v>
      </c>
      <c r="G112" s="62">
        <v>1</v>
      </c>
      <c r="H112" s="62">
        <v>2.41</v>
      </c>
      <c r="I112" s="62">
        <v>0.32300000000000001</v>
      </c>
      <c r="J112" s="62">
        <v>0</v>
      </c>
      <c r="L112" s="8">
        <v>26</v>
      </c>
      <c r="M112" s="67">
        <v>0</v>
      </c>
      <c r="N112" s="67">
        <v>7</v>
      </c>
      <c r="O112" s="20"/>
      <c r="P112" s="22">
        <v>3</v>
      </c>
      <c r="Q112" s="26">
        <v>0.6875</v>
      </c>
      <c r="R112" s="25">
        <v>2</v>
      </c>
      <c r="S112" s="25" t="s">
        <v>197</v>
      </c>
      <c r="T112" s="25">
        <v>2</v>
      </c>
      <c r="U112" s="25" t="s">
        <v>197</v>
      </c>
      <c r="V112" s="55"/>
      <c r="W112" s="28">
        <v>4</v>
      </c>
      <c r="X112" s="27">
        <v>0.6875</v>
      </c>
      <c r="Y112" s="25">
        <v>0</v>
      </c>
      <c r="Z112" s="25" t="s">
        <v>194</v>
      </c>
      <c r="AA112" s="25">
        <v>0</v>
      </c>
      <c r="AB112" s="25" t="s">
        <v>194</v>
      </c>
      <c r="AH112" s="49"/>
    </row>
    <row r="113" spans="1:34" ht="15.75" customHeight="1">
      <c r="A113" s="88">
        <v>7023</v>
      </c>
      <c r="B113" s="18">
        <v>27</v>
      </c>
      <c r="C113" s="62" t="s">
        <v>99</v>
      </c>
      <c r="D113" s="18" t="s">
        <v>216</v>
      </c>
      <c r="E113" s="65">
        <v>55.728184938010997</v>
      </c>
      <c r="F113" s="65">
        <v>37.650542157498698</v>
      </c>
      <c r="G113" s="62">
        <v>1</v>
      </c>
      <c r="H113" s="62">
        <v>2.867</v>
      </c>
      <c r="I113" s="62">
        <v>0.45700000000000002</v>
      </c>
      <c r="J113" s="62">
        <v>0</v>
      </c>
      <c r="L113" s="8">
        <v>27</v>
      </c>
      <c r="M113" s="67">
        <v>0</v>
      </c>
      <c r="N113" s="67">
        <v>8</v>
      </c>
      <c r="O113" s="20"/>
      <c r="P113" s="22">
        <v>3</v>
      </c>
      <c r="Q113" s="26">
        <v>0.70833333333333337</v>
      </c>
      <c r="R113" s="25">
        <v>2</v>
      </c>
      <c r="S113" s="25" t="s">
        <v>197</v>
      </c>
      <c r="T113" s="25">
        <v>2</v>
      </c>
      <c r="U113" s="25" t="s">
        <v>197</v>
      </c>
      <c r="V113" s="55"/>
      <c r="W113" s="28">
        <v>4</v>
      </c>
      <c r="X113" s="27">
        <v>0.70833333333333337</v>
      </c>
      <c r="Y113" s="25">
        <v>1</v>
      </c>
      <c r="Z113" s="25" t="s">
        <v>195</v>
      </c>
      <c r="AA113" s="25">
        <v>1</v>
      </c>
      <c r="AB113" s="25" t="s">
        <v>195</v>
      </c>
      <c r="AH113" s="49"/>
    </row>
    <row r="114" spans="1:34" ht="15.75" customHeight="1">
      <c r="A114" s="88">
        <v>7024</v>
      </c>
      <c r="B114" s="18">
        <v>28</v>
      </c>
      <c r="C114" s="62" t="s">
        <v>182</v>
      </c>
      <c r="D114" s="18" t="s">
        <v>261</v>
      </c>
      <c r="E114" s="65">
        <v>55.7256381078465</v>
      </c>
      <c r="F114" s="65">
        <v>37.651424344761999</v>
      </c>
      <c r="G114" s="62">
        <v>1</v>
      </c>
      <c r="H114" s="62">
        <v>3.21</v>
      </c>
      <c r="I114" s="62">
        <v>0.34300000000000003</v>
      </c>
      <c r="J114" s="62">
        <v>0</v>
      </c>
      <c r="L114" s="8">
        <v>28</v>
      </c>
      <c r="M114" s="67">
        <v>0</v>
      </c>
      <c r="N114" s="67">
        <v>9</v>
      </c>
      <c r="O114" s="20"/>
      <c r="P114" s="22">
        <v>3</v>
      </c>
      <c r="Q114" s="26">
        <v>0.72916666666666663</v>
      </c>
      <c r="R114" s="25">
        <v>2</v>
      </c>
      <c r="S114" s="25" t="s">
        <v>197</v>
      </c>
      <c r="T114" s="25">
        <v>2</v>
      </c>
      <c r="U114" s="25" t="s">
        <v>197</v>
      </c>
      <c r="V114" s="55"/>
      <c r="W114" s="28">
        <v>4</v>
      </c>
      <c r="X114" s="27">
        <v>0.72916666666666663</v>
      </c>
      <c r="Y114" s="25">
        <v>1</v>
      </c>
      <c r="Z114" s="25" t="s">
        <v>195</v>
      </c>
      <c r="AA114" s="25">
        <v>1</v>
      </c>
      <c r="AB114" s="25" t="s">
        <v>195</v>
      </c>
      <c r="AH114" s="49"/>
    </row>
    <row r="115" spans="1:34" ht="15.75" customHeight="1">
      <c r="A115" s="88">
        <v>7170</v>
      </c>
      <c r="B115" s="18">
        <v>29</v>
      </c>
      <c r="C115" s="62" t="s">
        <v>192</v>
      </c>
      <c r="D115" s="18" t="s">
        <v>261</v>
      </c>
      <c r="E115" s="65">
        <v>55.724954802294597</v>
      </c>
      <c r="F115" s="65">
        <v>37.653249549178497</v>
      </c>
      <c r="G115" s="62">
        <v>1</v>
      </c>
      <c r="H115" s="62">
        <v>3.347</v>
      </c>
      <c r="I115" s="62">
        <v>0.13700000000000001</v>
      </c>
      <c r="J115" s="62">
        <v>0</v>
      </c>
      <c r="L115" s="8">
        <v>29</v>
      </c>
      <c r="M115" s="67">
        <v>0</v>
      </c>
      <c r="N115" s="67">
        <v>10</v>
      </c>
      <c r="O115" s="20"/>
      <c r="P115" s="22">
        <v>3</v>
      </c>
      <c r="Q115" s="26">
        <v>0.75</v>
      </c>
      <c r="R115" s="25">
        <v>2</v>
      </c>
      <c r="S115" s="25" t="s">
        <v>197</v>
      </c>
      <c r="T115" s="25">
        <v>2</v>
      </c>
      <c r="U115" s="25" t="s">
        <v>197</v>
      </c>
      <c r="V115" s="55"/>
      <c r="W115" s="28">
        <v>4</v>
      </c>
      <c r="X115" s="27">
        <v>0.75</v>
      </c>
      <c r="Y115" s="25">
        <v>1</v>
      </c>
      <c r="Z115" s="25" t="s">
        <v>195</v>
      </c>
      <c r="AA115" s="25">
        <v>1</v>
      </c>
      <c r="AB115" s="25" t="s">
        <v>195</v>
      </c>
      <c r="AH115" s="49"/>
    </row>
    <row r="116" spans="1:34" ht="15.75" customHeight="1">
      <c r="A116" s="88">
        <v>16488</v>
      </c>
      <c r="B116" s="18">
        <v>30</v>
      </c>
      <c r="C116" s="62" t="s">
        <v>268</v>
      </c>
      <c r="D116" s="18" t="s">
        <v>252</v>
      </c>
      <c r="E116" s="65">
        <v>55.723165566671597</v>
      </c>
      <c r="F116" s="65">
        <v>37.656092603835901</v>
      </c>
      <c r="G116" s="62">
        <v>1</v>
      </c>
      <c r="H116" s="62">
        <v>3.6539999999999999</v>
      </c>
      <c r="I116" s="62">
        <v>0.307</v>
      </c>
      <c r="J116" s="62">
        <v>0</v>
      </c>
      <c r="L116" s="8">
        <v>30</v>
      </c>
      <c r="M116" s="67">
        <v>0</v>
      </c>
      <c r="N116" s="67">
        <v>11</v>
      </c>
      <c r="O116" s="20"/>
      <c r="P116" s="22">
        <v>3</v>
      </c>
      <c r="Q116" s="26">
        <v>0.77083333333333337</v>
      </c>
      <c r="R116" s="25">
        <v>2</v>
      </c>
      <c r="S116" s="25" t="s">
        <v>197</v>
      </c>
      <c r="T116" s="25">
        <v>2</v>
      </c>
      <c r="U116" s="25" t="s">
        <v>197</v>
      </c>
      <c r="V116" s="55"/>
      <c r="W116" s="28">
        <v>4</v>
      </c>
      <c r="X116" s="27">
        <v>0.77083333333333337</v>
      </c>
      <c r="Y116" s="25">
        <v>1</v>
      </c>
      <c r="Z116" s="25" t="s">
        <v>265</v>
      </c>
      <c r="AA116" s="25">
        <v>1</v>
      </c>
      <c r="AB116" s="25" t="s">
        <v>265</v>
      </c>
      <c r="AH116" s="49"/>
    </row>
    <row r="117" spans="1:34" ht="15.75" customHeight="1">
      <c r="A117" s="88">
        <v>7025</v>
      </c>
      <c r="B117" s="18">
        <v>31</v>
      </c>
      <c r="C117" s="62" t="s">
        <v>180</v>
      </c>
      <c r="D117" s="18" t="s">
        <v>252</v>
      </c>
      <c r="E117" s="65">
        <v>55.719525319438198</v>
      </c>
      <c r="F117" s="65">
        <v>37.6504102068631</v>
      </c>
      <c r="G117" s="62">
        <v>1</v>
      </c>
      <c r="H117" s="62">
        <v>4.2160000000000002</v>
      </c>
      <c r="I117" s="62">
        <v>0.56200000000000006</v>
      </c>
      <c r="J117" s="62">
        <v>0</v>
      </c>
      <c r="L117" s="8">
        <v>31</v>
      </c>
      <c r="M117" s="67">
        <v>0</v>
      </c>
      <c r="N117" s="67">
        <v>12</v>
      </c>
      <c r="O117" s="20"/>
      <c r="P117" s="22">
        <v>3</v>
      </c>
      <c r="Q117" s="26">
        <v>0.79166666666666663</v>
      </c>
      <c r="R117" s="25">
        <v>2</v>
      </c>
      <c r="S117" s="25" t="s">
        <v>197</v>
      </c>
      <c r="T117" s="25">
        <v>2</v>
      </c>
      <c r="U117" s="25" t="s">
        <v>197</v>
      </c>
      <c r="V117" s="55"/>
      <c r="W117" s="28">
        <v>4</v>
      </c>
      <c r="X117" s="27">
        <v>0.79166666666666663</v>
      </c>
      <c r="Y117" s="25">
        <v>1</v>
      </c>
      <c r="Z117" s="25" t="s">
        <v>195</v>
      </c>
      <c r="AA117" s="25">
        <v>1</v>
      </c>
      <c r="AB117" s="25" t="s">
        <v>195</v>
      </c>
      <c r="AH117" s="49"/>
    </row>
    <row r="118" spans="1:34" ht="15.75" customHeight="1">
      <c r="A118" s="88">
        <v>7026</v>
      </c>
      <c r="B118" s="18">
        <v>32</v>
      </c>
      <c r="C118" s="62" t="s">
        <v>179</v>
      </c>
      <c r="D118" s="18" t="s">
        <v>252</v>
      </c>
      <c r="E118" s="65">
        <v>55.715642449168698</v>
      </c>
      <c r="F118" s="65">
        <v>37.646684310374297</v>
      </c>
      <c r="G118" s="62">
        <v>1</v>
      </c>
      <c r="H118" s="62">
        <v>4.7249999999999996</v>
      </c>
      <c r="I118" s="62">
        <v>0.50900000000000001</v>
      </c>
      <c r="J118" s="62">
        <v>0</v>
      </c>
      <c r="L118" s="8">
        <v>32</v>
      </c>
      <c r="M118" s="67">
        <v>0</v>
      </c>
      <c r="N118" s="67">
        <v>13</v>
      </c>
      <c r="O118" s="20"/>
      <c r="P118" s="22">
        <v>3</v>
      </c>
      <c r="Q118" s="26">
        <v>0.8125</v>
      </c>
      <c r="R118" s="25">
        <v>2</v>
      </c>
      <c r="S118" s="25" t="s">
        <v>197</v>
      </c>
      <c r="T118" s="25">
        <v>2</v>
      </c>
      <c r="U118" s="25" t="s">
        <v>197</v>
      </c>
      <c r="V118" s="55"/>
      <c r="W118" s="28">
        <v>4</v>
      </c>
      <c r="X118" s="27">
        <v>0.8125</v>
      </c>
      <c r="Y118" s="25">
        <v>1</v>
      </c>
      <c r="Z118" s="25" t="s">
        <v>195</v>
      </c>
      <c r="AA118" s="25">
        <v>1</v>
      </c>
      <c r="AB118" s="25" t="s">
        <v>195</v>
      </c>
      <c r="AH118" s="49"/>
    </row>
    <row r="119" spans="1:34" ht="15.75" customHeight="1">
      <c r="A119" s="88">
        <v>7027</v>
      </c>
      <c r="B119" s="18">
        <v>33</v>
      </c>
      <c r="C119" s="62" t="s">
        <v>178</v>
      </c>
      <c r="D119" s="18" t="s">
        <v>262</v>
      </c>
      <c r="E119" s="65">
        <v>55.713041051501499</v>
      </c>
      <c r="F119" s="65">
        <v>37.647258533695599</v>
      </c>
      <c r="G119" s="62">
        <v>1</v>
      </c>
      <c r="H119" s="62">
        <v>5.0170000000000003</v>
      </c>
      <c r="I119" s="62">
        <v>0.29199999999999998</v>
      </c>
      <c r="J119" s="62">
        <v>0</v>
      </c>
      <c r="L119" s="8">
        <v>33</v>
      </c>
      <c r="M119" s="67">
        <v>0</v>
      </c>
      <c r="N119" s="67">
        <v>14</v>
      </c>
      <c r="O119" s="20"/>
      <c r="P119" s="22">
        <v>3</v>
      </c>
      <c r="Q119" s="26">
        <v>0.83333333333333337</v>
      </c>
      <c r="R119" s="25">
        <v>2</v>
      </c>
      <c r="S119" s="25" t="s">
        <v>197</v>
      </c>
      <c r="T119" s="25">
        <v>2</v>
      </c>
      <c r="U119" s="25" t="s">
        <v>197</v>
      </c>
      <c r="V119" s="55"/>
      <c r="W119" s="28">
        <v>4</v>
      </c>
      <c r="X119" s="27">
        <v>0.83333333333333337</v>
      </c>
      <c r="Y119" s="25">
        <v>1</v>
      </c>
      <c r="Z119" s="25" t="s">
        <v>195</v>
      </c>
      <c r="AA119" s="25">
        <v>1</v>
      </c>
      <c r="AB119" s="25" t="s">
        <v>195</v>
      </c>
      <c r="AH119" s="49"/>
    </row>
    <row r="120" spans="1:34" ht="15.75" customHeight="1">
      <c r="A120" s="88">
        <v>7028</v>
      </c>
      <c r="B120" s="18">
        <v>34</v>
      </c>
      <c r="C120" s="62" t="s">
        <v>178</v>
      </c>
      <c r="D120" s="18" t="s">
        <v>262</v>
      </c>
      <c r="E120" s="65">
        <v>55.712137034425197</v>
      </c>
      <c r="F120" s="65">
        <v>37.645199248508497</v>
      </c>
      <c r="G120" s="62">
        <v>1</v>
      </c>
      <c r="H120" s="62" t="s">
        <v>270</v>
      </c>
      <c r="I120" s="62">
        <v>0.21199999999999999</v>
      </c>
      <c r="J120" s="62">
        <v>0</v>
      </c>
      <c r="L120" s="8">
        <v>34</v>
      </c>
      <c r="M120" s="67">
        <v>0</v>
      </c>
      <c r="N120" s="67">
        <v>15</v>
      </c>
      <c r="O120" s="20"/>
      <c r="P120" s="22">
        <v>3</v>
      </c>
      <c r="Q120" s="26">
        <v>0.85416666666666663</v>
      </c>
      <c r="R120" s="25">
        <v>1</v>
      </c>
      <c r="S120" s="25" t="s">
        <v>195</v>
      </c>
      <c r="T120" s="25">
        <v>1</v>
      </c>
      <c r="U120" s="25" t="s">
        <v>195</v>
      </c>
      <c r="V120" s="55"/>
      <c r="W120" s="28">
        <v>4</v>
      </c>
      <c r="X120" s="27">
        <v>0.85416666666666663</v>
      </c>
      <c r="Y120" s="25">
        <v>0</v>
      </c>
      <c r="Z120" s="25" t="s">
        <v>194</v>
      </c>
      <c r="AA120" s="25">
        <v>0</v>
      </c>
      <c r="AB120" s="25" t="s">
        <v>194</v>
      </c>
      <c r="AH120" s="49"/>
    </row>
    <row r="121" spans="1:34" ht="15.75" customHeight="1">
      <c r="A121" s="88">
        <v>7029</v>
      </c>
      <c r="B121" s="18">
        <v>35</v>
      </c>
      <c r="C121" s="62" t="s">
        <v>177</v>
      </c>
      <c r="D121" s="18" t="s">
        <v>251</v>
      </c>
      <c r="E121" s="65">
        <v>55.711740560152499</v>
      </c>
      <c r="F121" s="65">
        <v>37.643125591205298</v>
      </c>
      <c r="G121" s="62">
        <v>1</v>
      </c>
      <c r="H121" s="62">
        <v>5.367</v>
      </c>
      <c r="I121" s="62">
        <v>0.13800000000000001</v>
      </c>
      <c r="J121" s="62">
        <v>0</v>
      </c>
      <c r="L121" s="8">
        <v>35</v>
      </c>
      <c r="M121" s="67">
        <v>0</v>
      </c>
      <c r="N121" s="67">
        <v>16</v>
      </c>
      <c r="O121" s="20"/>
      <c r="P121" s="22">
        <v>3</v>
      </c>
      <c r="Q121" s="26">
        <v>0.875</v>
      </c>
      <c r="R121" s="25">
        <v>1</v>
      </c>
      <c r="S121" s="25" t="s">
        <v>195</v>
      </c>
      <c r="T121" s="25">
        <v>1</v>
      </c>
      <c r="U121" s="25" t="s">
        <v>195</v>
      </c>
      <c r="V121" s="55"/>
      <c r="W121" s="28">
        <v>4</v>
      </c>
      <c r="X121" s="27">
        <v>0.875</v>
      </c>
      <c r="Y121" s="25">
        <v>0</v>
      </c>
      <c r="Z121" s="25" t="s">
        <v>194</v>
      </c>
      <c r="AA121" s="25">
        <v>0</v>
      </c>
      <c r="AB121" s="25" t="s">
        <v>194</v>
      </c>
      <c r="AH121" s="49"/>
    </row>
    <row r="122" spans="1:34" ht="15.75" customHeight="1">
      <c r="A122" s="88">
        <v>7030</v>
      </c>
      <c r="B122" s="18">
        <v>36</v>
      </c>
      <c r="C122" s="62" t="s">
        <v>193</v>
      </c>
      <c r="D122" s="18" t="s">
        <v>251</v>
      </c>
      <c r="E122" s="65">
        <v>55.710979848362598</v>
      </c>
      <c r="F122" s="65">
        <v>37.639098741516896</v>
      </c>
      <c r="G122" s="62">
        <v>1</v>
      </c>
      <c r="H122" s="62">
        <v>5.6449999999999996</v>
      </c>
      <c r="I122" s="62">
        <v>0.27800000000000002</v>
      </c>
      <c r="J122" s="62">
        <v>0</v>
      </c>
      <c r="L122" s="8">
        <v>36</v>
      </c>
      <c r="M122" s="67">
        <v>0</v>
      </c>
      <c r="N122" s="67">
        <v>17</v>
      </c>
      <c r="O122" s="20"/>
      <c r="P122" s="22">
        <v>3</v>
      </c>
      <c r="Q122" s="26">
        <v>0.89583333333333304</v>
      </c>
      <c r="R122" s="25">
        <v>1</v>
      </c>
      <c r="S122" s="25" t="s">
        <v>195</v>
      </c>
      <c r="T122" s="25">
        <v>1</v>
      </c>
      <c r="U122" s="25" t="s">
        <v>195</v>
      </c>
      <c r="V122" s="55"/>
      <c r="W122" s="28">
        <v>4</v>
      </c>
      <c r="X122" s="27">
        <v>0.89583333333333304</v>
      </c>
      <c r="Y122" s="25">
        <v>0</v>
      </c>
      <c r="Z122" s="25" t="s">
        <v>194</v>
      </c>
      <c r="AA122" s="25">
        <v>0</v>
      </c>
      <c r="AB122" s="25" t="s">
        <v>194</v>
      </c>
      <c r="AH122" s="49"/>
    </row>
    <row r="123" spans="1:34" ht="15.75" customHeight="1">
      <c r="A123" s="88">
        <v>7013</v>
      </c>
      <c r="B123" s="18">
        <v>37</v>
      </c>
      <c r="C123" s="62" t="s">
        <v>176</v>
      </c>
      <c r="D123" s="18" t="s">
        <v>251</v>
      </c>
      <c r="E123" s="65">
        <v>55.710765236932303</v>
      </c>
      <c r="F123" s="65">
        <v>37.638972362326697</v>
      </c>
      <c r="G123" s="62">
        <v>1</v>
      </c>
      <c r="H123" s="62">
        <v>5.7220000000000004</v>
      </c>
      <c r="I123" s="62">
        <v>7.6999999999999999E-2</v>
      </c>
      <c r="J123" s="62">
        <v>0</v>
      </c>
      <c r="L123" s="8">
        <v>37</v>
      </c>
      <c r="M123" s="67">
        <v>0</v>
      </c>
      <c r="N123" s="67">
        <v>18</v>
      </c>
      <c r="O123" s="20"/>
      <c r="P123" s="22">
        <v>3</v>
      </c>
      <c r="Q123" s="26">
        <v>0.91666666666666663</v>
      </c>
      <c r="R123" s="25">
        <v>1</v>
      </c>
      <c r="S123" s="25" t="s">
        <v>195</v>
      </c>
      <c r="T123" s="25">
        <v>1</v>
      </c>
      <c r="U123" s="25" t="s">
        <v>195</v>
      </c>
      <c r="V123" s="55"/>
      <c r="W123" s="28">
        <v>4</v>
      </c>
      <c r="X123" s="27">
        <v>0.91666666666666663</v>
      </c>
      <c r="Y123" s="25">
        <v>0</v>
      </c>
      <c r="Z123" s="25" t="s">
        <v>194</v>
      </c>
      <c r="AA123" s="25">
        <v>0</v>
      </c>
      <c r="AB123" s="25" t="s">
        <v>194</v>
      </c>
      <c r="AH123" s="49"/>
    </row>
    <row r="124" spans="1:34" ht="15.75" customHeight="1">
      <c r="A124" s="88" t="s">
        <v>52</v>
      </c>
      <c r="B124" s="18"/>
      <c r="C124" s="62"/>
      <c r="D124" s="62"/>
      <c r="E124" s="65"/>
      <c r="F124" s="65"/>
      <c r="G124" s="62"/>
      <c r="H124" s="62"/>
      <c r="I124" s="62"/>
      <c r="J124" s="62"/>
      <c r="L124" s="8">
        <v>38</v>
      </c>
      <c r="M124" s="67">
        <v>0</v>
      </c>
      <c r="N124" s="67">
        <v>999</v>
      </c>
      <c r="O124" s="20"/>
      <c r="P124" s="22">
        <v>3</v>
      </c>
      <c r="Q124" s="26">
        <v>0.9375</v>
      </c>
      <c r="R124" s="25">
        <v>1</v>
      </c>
      <c r="S124" s="25" t="s">
        <v>195</v>
      </c>
      <c r="T124" s="25">
        <v>1</v>
      </c>
      <c r="U124" s="25" t="s">
        <v>195</v>
      </c>
      <c r="V124" s="55"/>
      <c r="W124" s="28">
        <v>4</v>
      </c>
      <c r="X124" s="27">
        <v>0.9375</v>
      </c>
      <c r="Y124" s="25">
        <v>0</v>
      </c>
      <c r="Z124" s="25" t="s">
        <v>194</v>
      </c>
      <c r="AA124" s="25">
        <v>0</v>
      </c>
      <c r="AB124" s="25" t="s">
        <v>194</v>
      </c>
      <c r="AH124" s="49"/>
    </row>
    <row r="125" spans="1:34" ht="15.75" customHeight="1">
      <c r="A125" s="88" t="s">
        <v>17</v>
      </c>
      <c r="B125" s="18"/>
      <c r="C125" s="62"/>
      <c r="D125" s="62"/>
      <c r="E125" s="65"/>
      <c r="F125" s="65"/>
      <c r="G125" s="62"/>
      <c r="H125" s="62"/>
      <c r="I125" s="62"/>
      <c r="J125" s="62"/>
      <c r="L125" s="8">
        <v>39</v>
      </c>
      <c r="M125" s="67">
        <v>0</v>
      </c>
      <c r="N125" s="67">
        <v>0</v>
      </c>
      <c r="O125" s="20"/>
      <c r="P125" s="22">
        <v>3</v>
      </c>
      <c r="Q125" s="26">
        <v>0.95833333333333337</v>
      </c>
      <c r="R125" s="25">
        <v>0</v>
      </c>
      <c r="S125" s="25" t="s">
        <v>194</v>
      </c>
      <c r="T125" s="25">
        <v>0</v>
      </c>
      <c r="U125" s="25" t="s">
        <v>194</v>
      </c>
      <c r="V125" s="55"/>
      <c r="W125" s="28">
        <v>4</v>
      </c>
      <c r="X125" s="27">
        <v>0.95833333333333337</v>
      </c>
      <c r="Y125" s="25">
        <v>0</v>
      </c>
      <c r="Z125" s="25" t="s">
        <v>194</v>
      </c>
      <c r="AA125" s="25">
        <v>0</v>
      </c>
      <c r="AB125" s="25" t="s">
        <v>194</v>
      </c>
      <c r="AH125" s="49"/>
    </row>
    <row r="126" spans="1:34" ht="15.75" customHeight="1">
      <c r="A126" s="88" t="s">
        <v>17</v>
      </c>
      <c r="B126" s="18"/>
      <c r="C126" s="62"/>
      <c r="D126" s="62"/>
      <c r="E126" s="65"/>
      <c r="F126" s="65"/>
      <c r="G126" s="62"/>
      <c r="H126" s="62"/>
      <c r="I126" s="62"/>
      <c r="J126" s="62"/>
      <c r="L126" s="8">
        <v>40</v>
      </c>
      <c r="M126" s="67">
        <v>0</v>
      </c>
      <c r="N126" s="67">
        <v>0</v>
      </c>
      <c r="O126" s="20"/>
      <c r="P126" s="22">
        <v>3</v>
      </c>
      <c r="Q126" s="26">
        <v>0.97916666666666663</v>
      </c>
      <c r="R126" s="25">
        <v>0</v>
      </c>
      <c r="S126" s="25" t="s">
        <v>194</v>
      </c>
      <c r="T126" s="25">
        <v>0</v>
      </c>
      <c r="U126" s="25" t="s">
        <v>194</v>
      </c>
      <c r="V126" s="55"/>
      <c r="W126" s="28">
        <v>4</v>
      </c>
      <c r="X126" s="27">
        <v>0.97916666666666663</v>
      </c>
      <c r="Y126" s="25">
        <v>0</v>
      </c>
      <c r="Z126" s="25" t="s">
        <v>194</v>
      </c>
      <c r="AA126" s="25">
        <v>0</v>
      </c>
      <c r="AB126" s="25" t="s">
        <v>194</v>
      </c>
      <c r="AH126" s="49"/>
    </row>
    <row r="127" spans="1:34" ht="15.75" customHeight="1">
      <c r="A127" s="88" t="s">
        <v>17</v>
      </c>
      <c r="B127" s="18"/>
      <c r="C127" s="62"/>
      <c r="D127" s="62"/>
      <c r="E127" s="65"/>
      <c r="F127" s="65"/>
      <c r="G127" s="62"/>
      <c r="H127" s="62"/>
      <c r="I127" s="62"/>
      <c r="J127" s="62"/>
      <c r="L127" s="8">
        <v>41</v>
      </c>
      <c r="M127" s="67">
        <v>0</v>
      </c>
      <c r="N127" s="67">
        <v>0</v>
      </c>
      <c r="O127" s="20"/>
      <c r="P127" s="22">
        <v>3</v>
      </c>
      <c r="Q127" s="26">
        <v>0</v>
      </c>
      <c r="R127" s="25">
        <v>0</v>
      </c>
      <c r="S127" s="25" t="s">
        <v>194</v>
      </c>
      <c r="T127" s="25">
        <v>0</v>
      </c>
      <c r="U127" s="25" t="s">
        <v>194</v>
      </c>
      <c r="V127" s="55"/>
      <c r="W127" s="28">
        <v>4</v>
      </c>
      <c r="X127" s="27">
        <v>0</v>
      </c>
      <c r="Y127" s="25">
        <v>0</v>
      </c>
      <c r="Z127" s="25" t="s">
        <v>194</v>
      </c>
      <c r="AA127" s="25">
        <v>0</v>
      </c>
      <c r="AB127" s="25" t="s">
        <v>194</v>
      </c>
      <c r="AH127" s="49"/>
    </row>
    <row r="128" spans="1:34" ht="15.75" customHeight="1">
      <c r="A128" s="88" t="s">
        <v>17</v>
      </c>
      <c r="B128" s="18"/>
      <c r="C128" s="62"/>
      <c r="D128" s="62"/>
      <c r="E128" s="65"/>
      <c r="F128" s="65"/>
      <c r="G128" s="62"/>
      <c r="H128" s="62"/>
      <c r="I128" s="62"/>
      <c r="J128" s="62"/>
      <c r="L128" s="8">
        <v>42</v>
      </c>
      <c r="M128" s="67">
        <v>0</v>
      </c>
      <c r="N128" s="67">
        <v>0</v>
      </c>
      <c r="O128" s="20"/>
      <c r="P128" s="22">
        <v>3</v>
      </c>
      <c r="Q128" s="26">
        <v>2.0833333333333332E-2</v>
      </c>
      <c r="R128" s="25">
        <v>0</v>
      </c>
      <c r="S128" s="25" t="s">
        <v>194</v>
      </c>
      <c r="T128" s="25">
        <v>0</v>
      </c>
      <c r="U128" s="25" t="s">
        <v>194</v>
      </c>
      <c r="V128" s="55"/>
      <c r="W128" s="28">
        <v>4</v>
      </c>
      <c r="X128" s="27">
        <v>2.0833333333333332E-2</v>
      </c>
      <c r="Y128" s="25">
        <v>0</v>
      </c>
      <c r="Z128" s="25" t="s">
        <v>194</v>
      </c>
      <c r="AA128" s="25">
        <v>0</v>
      </c>
      <c r="AB128" s="25" t="s">
        <v>194</v>
      </c>
      <c r="AH128" s="49"/>
    </row>
    <row r="129" spans="1:34" ht="15.75" customHeight="1">
      <c r="A129" s="88" t="s">
        <v>17</v>
      </c>
      <c r="B129" s="18"/>
      <c r="C129" s="62"/>
      <c r="D129" s="62"/>
      <c r="E129" s="65"/>
      <c r="F129" s="65"/>
      <c r="G129" s="62"/>
      <c r="H129" s="62"/>
      <c r="I129" s="62"/>
      <c r="J129" s="62"/>
      <c r="L129" s="8">
        <v>43</v>
      </c>
      <c r="M129" s="67">
        <v>0</v>
      </c>
      <c r="N129" s="67">
        <v>0</v>
      </c>
      <c r="O129" s="20"/>
      <c r="P129" s="22">
        <v>3</v>
      </c>
      <c r="Q129" s="26">
        <v>4.1666666666666699E-2</v>
      </c>
      <c r="R129" s="25">
        <v>0</v>
      </c>
      <c r="S129" s="25" t="s">
        <v>194</v>
      </c>
      <c r="T129" s="25">
        <v>0</v>
      </c>
      <c r="U129" s="25" t="s">
        <v>194</v>
      </c>
      <c r="V129" s="55"/>
      <c r="W129" s="28">
        <v>4</v>
      </c>
      <c r="X129" s="27">
        <v>4.1666666666666699E-2</v>
      </c>
      <c r="Y129" s="25">
        <v>0</v>
      </c>
      <c r="Z129" s="25" t="s">
        <v>194</v>
      </c>
      <c r="AA129" s="25">
        <v>0</v>
      </c>
      <c r="AB129" s="25" t="s">
        <v>194</v>
      </c>
      <c r="AH129" s="49"/>
    </row>
    <row r="130" spans="1:34" ht="15.75" customHeight="1">
      <c r="A130" s="88" t="s">
        <v>17</v>
      </c>
      <c r="B130" s="18"/>
      <c r="C130" s="62"/>
      <c r="D130" s="62"/>
      <c r="E130" s="65"/>
      <c r="F130" s="65"/>
      <c r="G130" s="62"/>
      <c r="H130" s="62"/>
      <c r="I130" s="62"/>
      <c r="J130" s="62"/>
      <c r="L130" s="8">
        <v>44</v>
      </c>
      <c r="M130" s="67">
        <v>0</v>
      </c>
      <c r="N130" s="67">
        <v>0</v>
      </c>
      <c r="O130" s="20"/>
      <c r="P130" s="22">
        <v>3</v>
      </c>
      <c r="Q130" s="26">
        <v>6.25E-2</v>
      </c>
      <c r="R130" s="25">
        <v>0</v>
      </c>
      <c r="S130" s="25" t="s">
        <v>194</v>
      </c>
      <c r="T130" s="25">
        <v>0</v>
      </c>
      <c r="U130" s="25" t="s">
        <v>194</v>
      </c>
      <c r="V130" s="55"/>
      <c r="W130" s="28">
        <v>4</v>
      </c>
      <c r="X130" s="27">
        <v>6.25E-2</v>
      </c>
      <c r="Y130" s="25">
        <v>0</v>
      </c>
      <c r="Z130" s="25" t="s">
        <v>194</v>
      </c>
      <c r="AA130" s="25">
        <v>0</v>
      </c>
      <c r="AB130" s="25" t="s">
        <v>194</v>
      </c>
      <c r="AH130" s="9"/>
    </row>
    <row r="131" spans="1:34" ht="15.75" customHeight="1">
      <c r="A131" s="88" t="s">
        <v>17</v>
      </c>
      <c r="B131" s="18"/>
      <c r="C131" s="62"/>
      <c r="D131" s="62"/>
      <c r="E131" s="65"/>
      <c r="F131" s="65"/>
      <c r="G131" s="62"/>
      <c r="H131" s="62"/>
      <c r="I131" s="62"/>
      <c r="J131" s="62"/>
      <c r="L131" s="8">
        <v>45</v>
      </c>
      <c r="M131" s="67">
        <v>0</v>
      </c>
      <c r="N131" s="67">
        <v>0</v>
      </c>
      <c r="O131" s="20"/>
      <c r="P131" s="25">
        <v>3</v>
      </c>
      <c r="Q131" s="27">
        <v>8.3333333333333301E-2</v>
      </c>
      <c r="R131" s="25">
        <v>0</v>
      </c>
      <c r="S131" s="25" t="s">
        <v>194</v>
      </c>
      <c r="T131" s="25">
        <v>0</v>
      </c>
      <c r="U131" s="25" t="s">
        <v>194</v>
      </c>
      <c r="V131" s="47"/>
      <c r="W131" s="28">
        <v>4</v>
      </c>
      <c r="X131" s="27">
        <v>8.3333333333333301E-2</v>
      </c>
      <c r="Y131" s="25">
        <v>0</v>
      </c>
      <c r="Z131" s="25" t="s">
        <v>194</v>
      </c>
      <c r="AA131" s="25">
        <v>0</v>
      </c>
      <c r="AB131" s="25" t="s">
        <v>194</v>
      </c>
      <c r="AH131" s="9"/>
    </row>
    <row r="132" spans="1:34" ht="15.75" customHeight="1">
      <c r="A132" s="88" t="s">
        <v>17</v>
      </c>
      <c r="B132" s="18"/>
      <c r="C132" s="62"/>
      <c r="D132" s="62"/>
      <c r="E132" s="65"/>
      <c r="F132" s="65"/>
      <c r="G132" s="62"/>
      <c r="H132" s="62"/>
      <c r="I132" s="62"/>
      <c r="J132" s="62"/>
      <c r="L132" s="8">
        <v>46</v>
      </c>
      <c r="M132" s="67">
        <v>0</v>
      </c>
      <c r="N132" s="67">
        <v>0</v>
      </c>
      <c r="O132" s="20"/>
      <c r="P132" s="25">
        <v>3</v>
      </c>
      <c r="Q132" s="27">
        <v>0.104166666666667</v>
      </c>
      <c r="R132" s="25">
        <v>0</v>
      </c>
      <c r="S132" s="25" t="s">
        <v>194</v>
      </c>
      <c r="T132" s="25">
        <v>0</v>
      </c>
      <c r="U132" s="25" t="s">
        <v>194</v>
      </c>
      <c r="V132" s="47"/>
      <c r="W132" s="28">
        <v>4</v>
      </c>
      <c r="X132" s="27">
        <v>0.104166666666667</v>
      </c>
      <c r="Y132" s="25">
        <v>0</v>
      </c>
      <c r="Z132" s="25" t="s">
        <v>194</v>
      </c>
      <c r="AA132" s="25">
        <v>0</v>
      </c>
      <c r="AB132" s="25" t="s">
        <v>194</v>
      </c>
      <c r="AH132" s="9"/>
    </row>
    <row r="133" spans="1:34" ht="15.75" customHeight="1">
      <c r="A133" s="88" t="s">
        <v>17</v>
      </c>
      <c r="B133" s="18"/>
      <c r="C133" s="62"/>
      <c r="D133" s="62"/>
      <c r="E133" s="65"/>
      <c r="F133" s="65"/>
      <c r="G133" s="62"/>
      <c r="H133" s="62"/>
      <c r="I133" s="62"/>
      <c r="J133" s="62"/>
      <c r="L133" s="8">
        <v>47</v>
      </c>
      <c r="M133" s="67">
        <v>0</v>
      </c>
      <c r="N133" s="67">
        <v>0</v>
      </c>
      <c r="O133" s="20"/>
      <c r="P133" s="200" t="s">
        <v>68</v>
      </c>
      <c r="Q133" s="201"/>
      <c r="R133" s="75">
        <f>SUM(R85:R132)</f>
        <v>65</v>
      </c>
      <c r="S133" s="75"/>
      <c r="T133" s="75">
        <f>SUM(T85:T132)</f>
        <v>65</v>
      </c>
      <c r="U133" s="75"/>
      <c r="V133" s="69"/>
      <c r="W133" s="200" t="s">
        <v>68</v>
      </c>
      <c r="X133" s="201"/>
      <c r="Y133" s="75">
        <f>SUM(Y85:Y132)</f>
        <v>24</v>
      </c>
      <c r="Z133" s="75"/>
      <c r="AA133" s="75">
        <f>SUM(AA85:AA132)</f>
        <v>24</v>
      </c>
      <c r="AB133" s="75"/>
      <c r="AH133" s="9"/>
    </row>
    <row r="134" spans="1:34" ht="15.75" customHeight="1">
      <c r="A134" s="88" t="s">
        <v>17</v>
      </c>
      <c r="B134" s="18"/>
      <c r="C134" s="62"/>
      <c r="D134" s="62"/>
      <c r="E134" s="65"/>
      <c r="F134" s="65"/>
      <c r="G134" s="62"/>
      <c r="H134" s="62"/>
      <c r="I134" s="62"/>
      <c r="J134" s="62"/>
      <c r="L134" s="8">
        <v>48</v>
      </c>
      <c r="M134" s="67">
        <v>0</v>
      </c>
      <c r="N134" s="67">
        <v>0</v>
      </c>
      <c r="O134" s="20"/>
      <c r="P134" s="45"/>
      <c r="Q134" s="47"/>
      <c r="R134" s="47"/>
      <c r="S134" s="47"/>
      <c r="T134" s="33"/>
      <c r="U134" s="47"/>
      <c r="V134" s="47"/>
      <c r="W134" s="47"/>
      <c r="X134" s="45"/>
      <c r="Y134" s="45"/>
      <c r="Z134" s="45"/>
      <c r="AA134" s="45"/>
      <c r="AB134" s="45"/>
      <c r="AH134" s="9"/>
    </row>
    <row r="135" spans="1:34" ht="15.75" customHeight="1">
      <c r="A135" s="88" t="s">
        <v>17</v>
      </c>
      <c r="B135" s="18"/>
      <c r="C135" s="62"/>
      <c r="D135" s="62"/>
      <c r="E135" s="65"/>
      <c r="F135" s="65"/>
      <c r="G135" s="62"/>
      <c r="H135" s="62"/>
      <c r="I135" s="62"/>
      <c r="J135" s="62"/>
      <c r="L135" s="8">
        <v>49</v>
      </c>
      <c r="M135" s="67">
        <v>0</v>
      </c>
      <c r="N135" s="67">
        <v>0</v>
      </c>
      <c r="O135" s="20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H135" s="9"/>
    </row>
    <row r="136" spans="1:34" ht="15.75" customHeight="1">
      <c r="A136" s="88" t="s">
        <v>17</v>
      </c>
      <c r="B136" s="18"/>
      <c r="C136" s="62"/>
      <c r="D136" s="62"/>
      <c r="E136" s="65"/>
      <c r="F136" s="65"/>
      <c r="G136" s="62"/>
      <c r="H136" s="62"/>
      <c r="I136" s="62"/>
      <c r="J136" s="62"/>
      <c r="L136" s="8">
        <v>50</v>
      </c>
      <c r="M136" s="67">
        <v>0</v>
      </c>
      <c r="N136" s="67">
        <v>0</v>
      </c>
      <c r="O136" s="20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H136" s="9"/>
    </row>
    <row r="137" spans="1:34" ht="15.75" customHeight="1">
      <c r="A137" s="88" t="s">
        <v>17</v>
      </c>
      <c r="B137" s="18"/>
      <c r="C137" s="62"/>
      <c r="D137" s="62"/>
      <c r="E137" s="65"/>
      <c r="F137" s="65"/>
      <c r="G137" s="62"/>
      <c r="H137" s="62"/>
      <c r="I137" s="62"/>
      <c r="J137" s="62"/>
      <c r="L137" s="8">
        <v>51</v>
      </c>
      <c r="M137" s="67">
        <v>0</v>
      </c>
      <c r="N137" s="67">
        <v>0</v>
      </c>
      <c r="O137" s="20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H137" s="9"/>
    </row>
    <row r="138" spans="1:34" ht="15.75" customHeight="1">
      <c r="A138" s="88" t="s">
        <v>17</v>
      </c>
      <c r="B138" s="18"/>
      <c r="C138" s="62"/>
      <c r="D138" s="62"/>
      <c r="E138" s="65"/>
      <c r="F138" s="65"/>
      <c r="G138" s="62"/>
      <c r="H138" s="62"/>
      <c r="I138" s="62"/>
      <c r="J138" s="62"/>
      <c r="L138" s="8">
        <v>52</v>
      </c>
      <c r="M138" s="67">
        <v>0</v>
      </c>
      <c r="N138" s="67">
        <v>0</v>
      </c>
      <c r="O138" s="20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H138" s="9"/>
    </row>
    <row r="139" spans="1:34" ht="15.75" customHeight="1">
      <c r="A139" s="88" t="s">
        <v>17</v>
      </c>
      <c r="B139" s="18"/>
      <c r="C139" s="62"/>
      <c r="D139" s="62"/>
      <c r="E139" s="65"/>
      <c r="F139" s="65"/>
      <c r="G139" s="62"/>
      <c r="H139" s="62"/>
      <c r="I139" s="62"/>
      <c r="J139" s="62"/>
      <c r="L139" s="8">
        <v>53</v>
      </c>
      <c r="M139" s="67">
        <v>0</v>
      </c>
      <c r="N139" s="67">
        <v>0</v>
      </c>
      <c r="O139" s="20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H139" s="9"/>
    </row>
    <row r="140" spans="1:34" ht="15.75" customHeight="1">
      <c r="A140" s="88" t="s">
        <v>17</v>
      </c>
      <c r="B140" s="18"/>
      <c r="C140" s="62"/>
      <c r="D140" s="62"/>
      <c r="E140" s="65"/>
      <c r="F140" s="65"/>
      <c r="G140" s="62"/>
      <c r="H140" s="62"/>
      <c r="I140" s="62"/>
      <c r="J140" s="62"/>
      <c r="L140" s="8">
        <v>54</v>
      </c>
      <c r="M140" s="67">
        <v>0</v>
      </c>
      <c r="N140" s="67">
        <v>0</v>
      </c>
      <c r="O140" s="20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H140" s="9"/>
    </row>
    <row r="141" spans="1:34" ht="15.75" customHeight="1">
      <c r="A141" s="88" t="s">
        <v>17</v>
      </c>
      <c r="B141" s="18"/>
      <c r="C141" s="62"/>
      <c r="D141" s="62"/>
      <c r="E141" s="65"/>
      <c r="F141" s="65"/>
      <c r="G141" s="62"/>
      <c r="H141" s="62"/>
      <c r="I141" s="62"/>
      <c r="J141" s="62"/>
      <c r="L141" s="8">
        <v>55</v>
      </c>
      <c r="M141" s="67">
        <v>0</v>
      </c>
      <c r="N141" s="67">
        <v>0</v>
      </c>
      <c r="O141" s="20"/>
      <c r="P141" s="45"/>
      <c r="Q141" s="47"/>
      <c r="R141" s="47"/>
      <c r="S141" s="47"/>
      <c r="T141" s="47"/>
      <c r="U141" s="47"/>
      <c r="V141" s="47"/>
      <c r="W141" s="47"/>
      <c r="X141" s="45"/>
      <c r="Y141" s="45"/>
      <c r="Z141" s="45"/>
      <c r="AA141" s="45"/>
      <c r="AB141" s="45"/>
      <c r="AH141" s="9"/>
    </row>
    <row r="142" spans="1:34" ht="15.75" customHeight="1">
      <c r="A142" s="88" t="s">
        <v>17</v>
      </c>
      <c r="B142" s="18"/>
      <c r="C142" s="62"/>
      <c r="D142" s="62"/>
      <c r="E142" s="65"/>
      <c r="F142" s="65"/>
      <c r="G142" s="62"/>
      <c r="H142" s="62"/>
      <c r="I142" s="62"/>
      <c r="J142" s="62"/>
      <c r="L142" s="8">
        <v>56</v>
      </c>
      <c r="M142" s="67">
        <v>0</v>
      </c>
      <c r="N142" s="67">
        <v>0</v>
      </c>
      <c r="O142" s="20"/>
      <c r="P142" s="45"/>
      <c r="Q142" s="47"/>
      <c r="R142" s="47"/>
      <c r="S142" s="47"/>
      <c r="T142" s="47"/>
      <c r="U142" s="47"/>
      <c r="V142" s="47"/>
      <c r="W142" s="47"/>
      <c r="X142" s="45"/>
      <c r="Y142" s="45"/>
      <c r="Z142" s="45"/>
      <c r="AA142" s="45"/>
      <c r="AB142" s="45"/>
      <c r="AH142" s="9"/>
    </row>
    <row r="143" spans="1:34" ht="15.75" customHeight="1">
      <c r="A143" s="88" t="s">
        <v>17</v>
      </c>
      <c r="B143" s="18"/>
      <c r="C143" s="62"/>
      <c r="D143" s="62"/>
      <c r="E143" s="65"/>
      <c r="F143" s="65"/>
      <c r="G143" s="62"/>
      <c r="H143" s="62"/>
      <c r="I143" s="62"/>
      <c r="J143" s="62"/>
      <c r="L143" s="8">
        <v>57</v>
      </c>
      <c r="M143" s="67">
        <v>0</v>
      </c>
      <c r="N143" s="67">
        <v>0</v>
      </c>
      <c r="O143" s="20"/>
      <c r="P143" s="58"/>
      <c r="Q143" s="55"/>
      <c r="R143" s="55"/>
      <c r="S143" s="55"/>
      <c r="T143" s="55"/>
      <c r="U143" s="55"/>
      <c r="V143" s="55"/>
      <c r="W143" s="55"/>
      <c r="X143" s="58"/>
      <c r="Y143" s="58"/>
      <c r="Z143" s="58"/>
      <c r="AA143" s="58"/>
      <c r="AB143" s="58"/>
      <c r="AH143" s="9"/>
    </row>
    <row r="144" spans="1:34" ht="15.75" customHeight="1">
      <c r="A144" s="88" t="s">
        <v>17</v>
      </c>
      <c r="B144" s="18"/>
      <c r="C144" s="62"/>
      <c r="D144" s="62"/>
      <c r="E144" s="65"/>
      <c r="F144" s="65"/>
      <c r="G144" s="62"/>
      <c r="H144" s="62"/>
      <c r="I144" s="62"/>
      <c r="J144" s="62"/>
      <c r="L144" s="8">
        <v>58</v>
      </c>
      <c r="M144" s="67">
        <v>0</v>
      </c>
      <c r="N144" s="67">
        <v>0</v>
      </c>
      <c r="O144" s="20"/>
      <c r="P144" s="58"/>
      <c r="Q144" s="55"/>
      <c r="R144" s="55"/>
      <c r="S144" s="55"/>
      <c r="T144" s="55"/>
      <c r="U144" s="55"/>
      <c r="V144" s="55"/>
      <c r="W144" s="55"/>
      <c r="X144" s="58"/>
      <c r="Y144" s="58"/>
      <c r="Z144" s="58"/>
      <c r="AA144" s="58"/>
      <c r="AB144" s="58"/>
      <c r="AH144" s="9"/>
    </row>
    <row r="145" spans="1:34" ht="15.75" customHeight="1">
      <c r="A145" s="88" t="s">
        <v>17</v>
      </c>
      <c r="B145" s="18"/>
      <c r="C145" s="62"/>
      <c r="D145" s="62"/>
      <c r="E145" s="65"/>
      <c r="F145" s="65"/>
      <c r="G145" s="62"/>
      <c r="H145" s="62"/>
      <c r="I145" s="62"/>
      <c r="J145" s="62"/>
      <c r="L145" s="8">
        <v>59</v>
      </c>
      <c r="M145" s="67">
        <v>0</v>
      </c>
      <c r="N145" s="67">
        <v>0</v>
      </c>
      <c r="O145" s="20"/>
      <c r="P145" s="58"/>
      <c r="Q145" s="55"/>
      <c r="R145" s="55"/>
      <c r="S145" s="55"/>
      <c r="T145" s="55"/>
      <c r="U145" s="55"/>
      <c r="V145" s="55"/>
      <c r="W145" s="55"/>
      <c r="X145" s="58"/>
      <c r="Y145" s="58"/>
      <c r="Z145" s="58"/>
      <c r="AA145" s="58"/>
      <c r="AB145" s="58"/>
      <c r="AH145" s="1"/>
    </row>
    <row r="146" spans="1:34" ht="15.75" customHeight="1">
      <c r="A146" s="88" t="s">
        <v>17</v>
      </c>
      <c r="B146" s="18"/>
      <c r="C146" s="62"/>
      <c r="D146" s="62"/>
      <c r="E146" s="65"/>
      <c r="F146" s="65"/>
      <c r="G146" s="62"/>
      <c r="H146" s="62"/>
      <c r="I146" s="62"/>
      <c r="J146" s="62"/>
      <c r="L146" s="8">
        <v>60</v>
      </c>
      <c r="M146" s="67">
        <v>0</v>
      </c>
      <c r="N146" s="67">
        <v>0</v>
      </c>
      <c r="O146" s="20"/>
      <c r="P146" s="58"/>
      <c r="Q146" s="55"/>
      <c r="R146" s="55"/>
      <c r="S146" s="55"/>
      <c r="T146" s="55"/>
      <c r="U146" s="55"/>
      <c r="V146" s="55"/>
      <c r="W146" s="55"/>
      <c r="X146" s="58"/>
      <c r="Y146" s="58"/>
      <c r="Z146" s="58"/>
      <c r="AA146" s="58"/>
      <c r="AB146" s="58"/>
      <c r="AH146" s="1"/>
    </row>
    <row r="147" spans="1:34" ht="15.75" customHeight="1">
      <c r="A147" s="88" t="s">
        <v>17</v>
      </c>
      <c r="B147" s="18"/>
      <c r="C147" s="62"/>
      <c r="D147" s="62"/>
      <c r="E147" s="65"/>
      <c r="F147" s="65"/>
      <c r="G147" s="62"/>
      <c r="H147" s="62"/>
      <c r="I147" s="62"/>
      <c r="J147" s="62"/>
      <c r="L147" s="8">
        <v>61</v>
      </c>
      <c r="M147" s="67">
        <v>0</v>
      </c>
      <c r="N147" s="67">
        <v>0</v>
      </c>
      <c r="O147" s="20"/>
      <c r="P147" s="58"/>
      <c r="Q147" s="55"/>
      <c r="R147" s="55"/>
      <c r="S147" s="55"/>
      <c r="T147" s="55"/>
      <c r="U147" s="55"/>
      <c r="V147" s="55"/>
      <c r="W147" s="55"/>
      <c r="X147" s="58"/>
      <c r="Y147" s="58"/>
      <c r="Z147" s="58"/>
      <c r="AA147" s="58"/>
      <c r="AB147" s="58"/>
      <c r="AH147" s="1"/>
    </row>
    <row r="148" spans="1:34" ht="15.75" customHeight="1">
      <c r="A148" s="88" t="s">
        <v>17</v>
      </c>
      <c r="B148" s="18"/>
      <c r="C148" s="62"/>
      <c r="D148" s="62"/>
      <c r="E148" s="65"/>
      <c r="F148" s="65"/>
      <c r="G148" s="62"/>
      <c r="H148" s="62"/>
      <c r="I148" s="62"/>
      <c r="J148" s="62"/>
      <c r="L148" s="8">
        <v>62</v>
      </c>
      <c r="M148" s="67">
        <v>0</v>
      </c>
      <c r="N148" s="67">
        <v>0</v>
      </c>
      <c r="O148" s="20"/>
      <c r="P148" s="58"/>
      <c r="Q148" s="55"/>
      <c r="R148" s="55"/>
      <c r="S148" s="55"/>
      <c r="T148" s="55"/>
      <c r="U148" s="55"/>
      <c r="V148" s="55"/>
      <c r="W148" s="55"/>
      <c r="X148" s="58"/>
      <c r="Y148" s="58"/>
      <c r="Z148" s="58"/>
      <c r="AA148" s="58"/>
      <c r="AB148" s="58"/>
      <c r="AH148" s="1"/>
    </row>
    <row r="149" spans="1:34" ht="15.75" customHeight="1">
      <c r="A149" s="88" t="s">
        <v>17</v>
      </c>
      <c r="B149" s="18"/>
      <c r="C149" s="62"/>
      <c r="D149" s="62"/>
      <c r="E149" s="65"/>
      <c r="F149" s="65"/>
      <c r="G149" s="62"/>
      <c r="H149" s="62"/>
      <c r="I149" s="62"/>
      <c r="J149" s="62"/>
      <c r="L149" s="8">
        <v>63</v>
      </c>
      <c r="M149" s="67">
        <v>0</v>
      </c>
      <c r="N149" s="67">
        <v>0</v>
      </c>
      <c r="O149" s="20"/>
      <c r="P149" s="58"/>
      <c r="Q149" s="55"/>
      <c r="R149" s="55"/>
      <c r="S149" s="55"/>
      <c r="T149" s="55"/>
      <c r="U149" s="55"/>
      <c r="V149" s="55"/>
      <c r="W149" s="55"/>
      <c r="X149" s="58"/>
      <c r="Y149" s="58"/>
      <c r="Z149" s="58"/>
      <c r="AA149" s="58"/>
      <c r="AB149" s="58"/>
      <c r="AH149" s="1"/>
    </row>
    <row r="150" spans="1:34" ht="15.75" customHeight="1">
      <c r="A150" s="88" t="s">
        <v>17</v>
      </c>
      <c r="B150" s="18"/>
      <c r="C150" s="62"/>
      <c r="D150" s="62"/>
      <c r="E150" s="65"/>
      <c r="F150" s="65"/>
      <c r="G150" s="62"/>
      <c r="H150" s="62"/>
      <c r="I150" s="62"/>
      <c r="J150" s="62"/>
      <c r="L150" s="8">
        <v>64</v>
      </c>
      <c r="M150" s="67">
        <v>0</v>
      </c>
      <c r="N150" s="67">
        <v>0</v>
      </c>
      <c r="O150" s="20"/>
      <c r="P150" s="58"/>
      <c r="Q150" s="55"/>
      <c r="R150" s="55"/>
      <c r="S150" s="55"/>
      <c r="T150" s="55"/>
      <c r="U150" s="55"/>
      <c r="V150" s="55"/>
      <c r="W150" s="55"/>
      <c r="X150" s="58"/>
      <c r="Y150" s="58"/>
      <c r="Z150" s="58"/>
      <c r="AA150" s="58"/>
      <c r="AB150" s="58"/>
      <c r="AH150" s="1"/>
    </row>
    <row r="151" spans="1:34" ht="15.75" customHeight="1">
      <c r="A151" s="88" t="s">
        <v>17</v>
      </c>
      <c r="B151" s="18"/>
      <c r="C151" s="62"/>
      <c r="D151" s="62"/>
      <c r="E151" s="65"/>
      <c r="F151" s="65"/>
      <c r="G151" s="62"/>
      <c r="H151" s="62"/>
      <c r="I151" s="62"/>
      <c r="J151" s="62"/>
      <c r="L151" s="8">
        <v>65</v>
      </c>
      <c r="M151" s="67">
        <v>0</v>
      </c>
      <c r="N151" s="67">
        <v>0</v>
      </c>
      <c r="O151" s="20"/>
      <c r="P151" s="58"/>
      <c r="Q151" s="55"/>
      <c r="R151" s="55"/>
      <c r="S151" s="55"/>
      <c r="T151" s="55"/>
      <c r="U151" s="55"/>
      <c r="V151" s="55"/>
      <c r="W151" s="55"/>
      <c r="X151" s="58"/>
      <c r="Y151" s="58"/>
      <c r="Z151" s="58"/>
      <c r="AA151" s="58"/>
      <c r="AB151" s="58"/>
      <c r="AH151" s="1"/>
    </row>
    <row r="152" spans="1:34" ht="15.75" customHeight="1">
      <c r="A152" s="88" t="s">
        <v>17</v>
      </c>
      <c r="B152" s="18"/>
      <c r="C152" s="62"/>
      <c r="D152" s="62"/>
      <c r="E152" s="65"/>
      <c r="F152" s="65"/>
      <c r="G152" s="62"/>
      <c r="H152" s="62"/>
      <c r="I152" s="62"/>
      <c r="J152" s="62"/>
      <c r="L152" s="8">
        <v>66</v>
      </c>
      <c r="M152" s="67">
        <v>0</v>
      </c>
      <c r="N152" s="67">
        <v>0</v>
      </c>
      <c r="O152" s="20"/>
      <c r="P152" s="58"/>
      <c r="Q152" s="55"/>
      <c r="R152" s="55"/>
      <c r="S152" s="55"/>
      <c r="T152" s="55"/>
      <c r="U152" s="55"/>
      <c r="V152" s="55"/>
      <c r="W152" s="55"/>
      <c r="X152" s="58"/>
      <c r="Y152" s="58"/>
      <c r="Z152" s="58"/>
      <c r="AA152" s="58"/>
      <c r="AB152" s="58"/>
      <c r="AH152" s="1"/>
    </row>
    <row r="153" spans="1:34" ht="15.75" customHeight="1">
      <c r="A153" s="88" t="s">
        <v>17</v>
      </c>
      <c r="B153" s="18"/>
      <c r="C153" s="62"/>
      <c r="D153" s="62"/>
      <c r="E153" s="65"/>
      <c r="F153" s="65"/>
      <c r="G153" s="62"/>
      <c r="H153" s="62"/>
      <c r="I153" s="62"/>
      <c r="J153" s="62"/>
      <c r="L153" s="8">
        <v>67</v>
      </c>
      <c r="M153" s="67">
        <v>0</v>
      </c>
      <c r="N153" s="67">
        <v>0</v>
      </c>
      <c r="O153" s="20"/>
      <c r="P153" s="58"/>
      <c r="Q153" s="55"/>
      <c r="R153" s="55"/>
      <c r="S153" s="55"/>
      <c r="T153" s="55"/>
      <c r="U153" s="55"/>
      <c r="V153" s="55"/>
      <c r="W153" s="55"/>
      <c r="X153" s="58"/>
      <c r="Y153" s="58"/>
      <c r="Z153" s="58"/>
      <c r="AA153" s="58"/>
      <c r="AB153" s="58"/>
      <c r="AH153" s="1"/>
    </row>
    <row r="154" spans="1:34" ht="15.75" customHeight="1">
      <c r="A154" s="88" t="s">
        <v>17</v>
      </c>
      <c r="B154" s="18"/>
      <c r="C154" s="62"/>
      <c r="D154" s="62"/>
      <c r="E154" s="65"/>
      <c r="F154" s="65"/>
      <c r="G154" s="62"/>
      <c r="H154" s="62"/>
      <c r="I154" s="62"/>
      <c r="J154" s="62"/>
      <c r="L154" s="8">
        <v>68</v>
      </c>
      <c r="M154" s="67">
        <v>0</v>
      </c>
      <c r="N154" s="67">
        <v>0</v>
      </c>
      <c r="O154" s="20"/>
      <c r="P154" s="58"/>
      <c r="Q154" s="55"/>
      <c r="R154" s="55"/>
      <c r="S154" s="55"/>
      <c r="T154" s="55"/>
      <c r="U154" s="55"/>
      <c r="V154" s="55"/>
      <c r="W154" s="55"/>
      <c r="X154" s="58"/>
      <c r="Y154" s="58"/>
      <c r="Z154" s="58"/>
      <c r="AA154" s="58"/>
      <c r="AB154" s="58"/>
      <c r="AH154" s="1"/>
    </row>
    <row r="155" spans="1:34" ht="15.75" customHeight="1">
      <c r="A155" s="88" t="s">
        <v>17</v>
      </c>
      <c r="B155" s="18"/>
      <c r="C155" s="62"/>
      <c r="D155" s="62"/>
      <c r="E155" s="65"/>
      <c r="F155" s="65"/>
      <c r="G155" s="62"/>
      <c r="H155" s="62"/>
      <c r="I155" s="62"/>
      <c r="J155" s="62"/>
      <c r="L155" s="8">
        <v>69</v>
      </c>
      <c r="M155" s="67">
        <v>0</v>
      </c>
      <c r="N155" s="67">
        <v>0</v>
      </c>
      <c r="O155" s="20"/>
      <c r="P155" s="58"/>
      <c r="Q155" s="55"/>
      <c r="R155" s="55"/>
      <c r="S155" s="55"/>
      <c r="T155" s="55"/>
      <c r="U155" s="55"/>
      <c r="V155" s="55"/>
      <c r="W155" s="55"/>
      <c r="X155" s="58"/>
      <c r="Y155" s="58"/>
      <c r="Z155" s="58"/>
      <c r="AA155" s="58"/>
      <c r="AB155" s="58"/>
      <c r="AH155" s="1"/>
    </row>
    <row r="156" spans="1:34" ht="15.75" customHeight="1">
      <c r="A156" s="88" t="s">
        <v>17</v>
      </c>
      <c r="B156" s="18"/>
      <c r="C156" s="62"/>
      <c r="D156" s="62"/>
      <c r="E156" s="65"/>
      <c r="F156" s="65"/>
      <c r="G156" s="62"/>
      <c r="H156" s="62"/>
      <c r="I156" s="62"/>
      <c r="J156" s="62"/>
      <c r="L156" s="8">
        <v>70</v>
      </c>
      <c r="M156" s="67">
        <v>0</v>
      </c>
      <c r="N156" s="67">
        <v>0</v>
      </c>
      <c r="O156" s="20"/>
      <c r="P156" s="58"/>
      <c r="Q156" s="55"/>
      <c r="R156" s="55"/>
      <c r="S156" s="55"/>
      <c r="T156" s="55"/>
      <c r="U156" s="55"/>
      <c r="V156" s="55"/>
      <c r="W156" s="55"/>
      <c r="X156" s="58"/>
      <c r="Y156" s="58"/>
      <c r="Z156" s="58"/>
      <c r="AA156" s="58"/>
      <c r="AB156" s="58"/>
      <c r="AH156" s="1"/>
    </row>
    <row r="157" spans="1:34" ht="15.75" customHeight="1">
      <c r="A157" s="88" t="s">
        <v>17</v>
      </c>
      <c r="B157" s="18"/>
      <c r="C157" s="62"/>
      <c r="D157" s="62"/>
      <c r="E157" s="65"/>
      <c r="F157" s="65"/>
      <c r="G157" s="62"/>
      <c r="H157" s="62"/>
      <c r="I157" s="62"/>
      <c r="J157" s="62"/>
      <c r="L157" s="8">
        <v>71</v>
      </c>
      <c r="M157" s="67">
        <v>0</v>
      </c>
      <c r="N157" s="67">
        <v>0</v>
      </c>
      <c r="O157" s="20"/>
      <c r="P157" s="58"/>
      <c r="Q157" s="55"/>
      <c r="R157" s="55"/>
      <c r="S157" s="55"/>
      <c r="T157" s="55"/>
      <c r="U157" s="55"/>
      <c r="V157" s="55"/>
      <c r="W157" s="55"/>
      <c r="X157" s="58"/>
      <c r="Y157" s="58"/>
      <c r="Z157" s="58"/>
      <c r="AA157" s="58"/>
      <c r="AB157" s="58"/>
      <c r="AH157" s="1"/>
    </row>
    <row r="158" spans="1:34" ht="15.75" customHeight="1">
      <c r="A158" s="88" t="s">
        <v>17</v>
      </c>
      <c r="B158" s="18"/>
      <c r="C158" s="62"/>
      <c r="D158" s="62"/>
      <c r="E158" s="65"/>
      <c r="F158" s="65"/>
      <c r="G158" s="62"/>
      <c r="H158" s="62"/>
      <c r="I158" s="62"/>
      <c r="J158" s="62"/>
      <c r="L158" s="8">
        <v>72</v>
      </c>
      <c r="M158" s="67">
        <v>0</v>
      </c>
      <c r="N158" s="67">
        <v>0</v>
      </c>
      <c r="O158" s="20"/>
      <c r="P158" s="58"/>
      <c r="Q158" s="55"/>
      <c r="R158" s="55"/>
      <c r="S158" s="55"/>
      <c r="T158" s="55"/>
      <c r="U158" s="55"/>
      <c r="V158" s="55"/>
      <c r="W158" s="55"/>
      <c r="X158" s="58"/>
      <c r="Y158" s="58"/>
      <c r="Z158" s="58"/>
      <c r="AA158" s="58"/>
      <c r="AB158" s="58"/>
      <c r="AH158" s="1"/>
    </row>
    <row r="159" spans="1:34" ht="15.75" customHeight="1">
      <c r="A159" s="88" t="s">
        <v>17</v>
      </c>
      <c r="B159" s="18"/>
      <c r="C159" s="62"/>
      <c r="D159" s="62"/>
      <c r="E159" s="65"/>
      <c r="F159" s="65"/>
      <c r="G159" s="62"/>
      <c r="H159" s="62"/>
      <c r="I159" s="62"/>
      <c r="J159" s="62"/>
      <c r="L159" s="8">
        <v>73</v>
      </c>
      <c r="M159" s="67">
        <v>0</v>
      </c>
      <c r="N159" s="67">
        <v>0</v>
      </c>
      <c r="O159" s="20"/>
      <c r="P159" s="58"/>
      <c r="Q159" s="55"/>
      <c r="R159" s="55"/>
      <c r="S159" s="55"/>
      <c r="T159" s="55"/>
      <c r="U159" s="55"/>
      <c r="V159" s="55"/>
      <c r="W159" s="55"/>
      <c r="X159" s="58"/>
      <c r="Y159" s="58"/>
      <c r="Z159" s="58"/>
      <c r="AA159" s="58"/>
      <c r="AB159" s="58"/>
      <c r="AH159" s="1"/>
    </row>
    <row r="160" spans="1:34" ht="15.75" customHeight="1">
      <c r="A160" s="88" t="s">
        <v>17</v>
      </c>
      <c r="B160" s="18"/>
      <c r="C160" s="62"/>
      <c r="D160" s="62"/>
      <c r="E160" s="65"/>
      <c r="F160" s="65"/>
      <c r="G160" s="62"/>
      <c r="H160" s="62"/>
      <c r="I160" s="62"/>
      <c r="J160" s="62"/>
      <c r="L160" s="8">
        <v>74</v>
      </c>
      <c r="M160" s="67">
        <v>0</v>
      </c>
      <c r="N160" s="67">
        <v>0</v>
      </c>
      <c r="O160" s="20"/>
      <c r="P160" s="58"/>
      <c r="Q160" s="55"/>
      <c r="R160" s="55"/>
      <c r="S160" s="55"/>
      <c r="T160" s="55"/>
      <c r="U160" s="55"/>
      <c r="V160" s="55"/>
      <c r="W160" s="55"/>
      <c r="X160" s="58"/>
      <c r="Y160" s="58"/>
      <c r="Z160" s="58"/>
      <c r="AA160" s="58"/>
      <c r="AB160" s="58"/>
      <c r="AH160" s="1"/>
    </row>
    <row r="161" spans="1:34" ht="15.75" customHeight="1">
      <c r="A161" s="88" t="s">
        <v>17</v>
      </c>
      <c r="B161" s="18"/>
      <c r="C161" s="62"/>
      <c r="D161" s="62"/>
      <c r="E161" s="65"/>
      <c r="F161" s="65"/>
      <c r="G161" s="62"/>
      <c r="H161" s="62"/>
      <c r="I161" s="62"/>
      <c r="J161" s="62"/>
      <c r="L161" s="8">
        <v>75</v>
      </c>
      <c r="M161" s="67">
        <v>0</v>
      </c>
      <c r="N161" s="67">
        <v>0</v>
      </c>
      <c r="O161" s="20"/>
      <c r="P161" s="58"/>
      <c r="Q161" s="55"/>
      <c r="R161" s="55"/>
      <c r="S161" s="55"/>
      <c r="T161" s="55"/>
      <c r="U161" s="55"/>
      <c r="V161" s="55"/>
      <c r="W161" s="55"/>
      <c r="X161" s="58"/>
      <c r="Y161" s="58"/>
      <c r="Z161" s="58"/>
      <c r="AA161" s="58"/>
      <c r="AB161" s="58"/>
      <c r="AH161" s="1"/>
    </row>
    <row r="162" spans="1:34" ht="15.75" customHeight="1">
      <c r="A162" s="88" t="s">
        <v>17</v>
      </c>
      <c r="B162" s="18"/>
      <c r="C162" s="62"/>
      <c r="D162" s="62"/>
      <c r="E162" s="65"/>
      <c r="F162" s="65"/>
      <c r="G162" s="62"/>
      <c r="H162" s="62"/>
      <c r="I162" s="62"/>
      <c r="J162" s="62"/>
      <c r="L162" s="8">
        <v>76</v>
      </c>
      <c r="M162" s="67">
        <v>0</v>
      </c>
      <c r="N162" s="67">
        <v>0</v>
      </c>
      <c r="O162" s="20"/>
      <c r="P162" s="58"/>
      <c r="Q162" s="55"/>
      <c r="R162" s="55"/>
      <c r="S162" s="55"/>
      <c r="T162" s="55"/>
      <c r="U162" s="55"/>
      <c r="V162" s="55"/>
      <c r="W162" s="55"/>
      <c r="X162" s="58"/>
      <c r="Y162" s="58"/>
      <c r="Z162" s="58"/>
      <c r="AA162" s="58"/>
      <c r="AB162" s="58"/>
      <c r="AH162" s="1"/>
    </row>
    <row r="163" spans="1:34" ht="15.75" customHeight="1">
      <c r="A163" s="88" t="s">
        <v>17</v>
      </c>
      <c r="B163" s="18"/>
      <c r="C163" s="62"/>
      <c r="D163" s="62"/>
      <c r="E163" s="65"/>
      <c r="F163" s="65"/>
      <c r="G163" s="62"/>
      <c r="H163" s="62"/>
      <c r="I163" s="62"/>
      <c r="J163" s="62"/>
      <c r="L163" s="8">
        <v>77</v>
      </c>
      <c r="M163" s="67">
        <v>0</v>
      </c>
      <c r="N163" s="67">
        <v>0</v>
      </c>
      <c r="O163" s="20"/>
      <c r="P163" s="58"/>
      <c r="Q163" s="55"/>
      <c r="R163" s="55"/>
      <c r="S163" s="55"/>
      <c r="T163" s="55"/>
      <c r="U163" s="55"/>
      <c r="V163" s="55"/>
      <c r="W163" s="55"/>
      <c r="X163" s="58"/>
      <c r="Y163" s="58"/>
      <c r="Z163" s="58"/>
      <c r="AA163" s="58"/>
      <c r="AB163" s="58"/>
      <c r="AH163" s="1"/>
    </row>
    <row r="164" spans="1:34" ht="15.75" customHeight="1">
      <c r="A164" s="88" t="s">
        <v>17</v>
      </c>
      <c r="B164" s="18"/>
      <c r="C164" s="62"/>
      <c r="D164" s="62"/>
      <c r="E164" s="65"/>
      <c r="F164" s="65"/>
      <c r="G164" s="62"/>
      <c r="H164" s="62"/>
      <c r="I164" s="62"/>
      <c r="J164" s="62"/>
      <c r="L164" s="8">
        <v>78</v>
      </c>
      <c r="M164" s="67">
        <v>0</v>
      </c>
      <c r="N164" s="67">
        <v>0</v>
      </c>
      <c r="O164" s="20"/>
      <c r="P164" s="58"/>
      <c r="Q164" s="55"/>
      <c r="R164" s="55"/>
      <c r="S164" s="55"/>
      <c r="T164" s="55"/>
      <c r="U164" s="55"/>
      <c r="V164" s="55"/>
      <c r="W164" s="55"/>
      <c r="X164" s="58"/>
      <c r="Y164" s="58"/>
      <c r="Z164" s="58"/>
      <c r="AA164" s="58"/>
      <c r="AB164" s="58"/>
      <c r="AH164" s="1"/>
    </row>
    <row r="165" spans="1:34" ht="15.75" customHeight="1">
      <c r="A165" s="88" t="s">
        <v>17</v>
      </c>
      <c r="B165" s="18"/>
      <c r="C165" s="62"/>
      <c r="D165" s="62"/>
      <c r="E165" s="65"/>
      <c r="F165" s="65"/>
      <c r="G165" s="62"/>
      <c r="H165" s="62"/>
      <c r="I165" s="62"/>
      <c r="J165" s="62"/>
      <c r="L165" s="8">
        <v>79</v>
      </c>
      <c r="M165" s="67">
        <v>0</v>
      </c>
      <c r="N165" s="67">
        <v>0</v>
      </c>
      <c r="O165" s="20"/>
      <c r="P165" s="58"/>
      <c r="Q165" s="55"/>
      <c r="R165" s="55"/>
      <c r="S165" s="55"/>
      <c r="T165" s="55"/>
      <c r="U165" s="55"/>
      <c r="V165" s="55"/>
      <c r="W165" s="55"/>
      <c r="X165" s="58"/>
      <c r="Y165" s="58"/>
      <c r="Z165" s="58"/>
      <c r="AA165" s="58"/>
      <c r="AB165" s="58"/>
      <c r="AH165" s="1"/>
    </row>
    <row r="166" spans="1:34" ht="15.75" customHeight="1">
      <c r="A166" s="88" t="s">
        <v>17</v>
      </c>
      <c r="B166" s="18"/>
      <c r="C166" s="62"/>
      <c r="D166" s="62"/>
      <c r="E166" s="65"/>
      <c r="F166" s="65"/>
      <c r="G166" s="62"/>
      <c r="H166" s="62"/>
      <c r="I166" s="62"/>
      <c r="J166" s="62"/>
      <c r="L166" s="8">
        <v>80</v>
      </c>
      <c r="M166" s="67">
        <v>0</v>
      </c>
      <c r="N166" s="67">
        <v>0</v>
      </c>
      <c r="O166" s="20"/>
      <c r="P166" s="58"/>
      <c r="Q166" s="55"/>
      <c r="R166" s="55"/>
      <c r="S166" s="55"/>
      <c r="T166" s="55"/>
      <c r="U166" s="55"/>
      <c r="V166" s="55"/>
      <c r="W166" s="55"/>
      <c r="X166" s="58"/>
      <c r="Y166" s="58"/>
      <c r="Z166" s="58"/>
      <c r="AA166" s="58"/>
      <c r="AB166" s="58"/>
      <c r="AH166" s="1"/>
    </row>
    <row r="167" spans="1:34" ht="15.75" customHeight="1">
      <c r="A167" s="88" t="s">
        <v>17</v>
      </c>
      <c r="B167" s="18"/>
      <c r="C167" s="62"/>
      <c r="D167" s="62"/>
      <c r="E167" s="65"/>
      <c r="F167" s="65"/>
      <c r="G167" s="62"/>
      <c r="H167" s="62"/>
      <c r="I167" s="62"/>
      <c r="J167" s="62"/>
      <c r="L167" s="8">
        <v>81</v>
      </c>
      <c r="M167" s="67">
        <v>0</v>
      </c>
      <c r="N167" s="67">
        <v>0</v>
      </c>
      <c r="O167" s="20"/>
      <c r="P167" s="58"/>
      <c r="Q167" s="55"/>
      <c r="R167" s="55"/>
      <c r="S167" s="55"/>
      <c r="T167" s="55"/>
      <c r="U167" s="55"/>
      <c r="V167" s="55"/>
      <c r="W167" s="55"/>
      <c r="X167" s="58"/>
      <c r="Y167" s="58"/>
      <c r="Z167" s="58"/>
      <c r="AA167" s="58"/>
      <c r="AB167" s="58"/>
      <c r="AH167" s="1"/>
    </row>
    <row r="168" spans="1:34" ht="15.75" customHeight="1">
      <c r="A168" s="88" t="s">
        <v>17</v>
      </c>
      <c r="B168" s="18"/>
      <c r="C168" s="62"/>
      <c r="D168" s="62"/>
      <c r="E168" s="65"/>
      <c r="F168" s="65"/>
      <c r="G168" s="62"/>
      <c r="H168" s="62"/>
      <c r="I168" s="62"/>
      <c r="J168" s="62"/>
      <c r="L168" s="8">
        <v>82</v>
      </c>
      <c r="M168" s="67">
        <v>0</v>
      </c>
      <c r="N168" s="67">
        <v>0</v>
      </c>
      <c r="O168" s="20"/>
      <c r="P168" s="58"/>
      <c r="Q168" s="55"/>
      <c r="R168" s="55"/>
      <c r="S168" s="55"/>
      <c r="T168" s="55"/>
      <c r="U168" s="55"/>
      <c r="V168" s="55"/>
      <c r="W168" s="55"/>
      <c r="X168" s="58"/>
      <c r="Y168" s="58"/>
      <c r="Z168" s="58"/>
      <c r="AA168" s="58"/>
      <c r="AB168" s="58"/>
      <c r="AH168" s="1"/>
    </row>
    <row r="169" spans="1:34" ht="15.75" customHeight="1">
      <c r="A169" s="88" t="s">
        <v>17</v>
      </c>
      <c r="B169" s="18"/>
      <c r="C169" s="62"/>
      <c r="D169" s="62"/>
      <c r="E169" s="65"/>
      <c r="F169" s="65"/>
      <c r="G169" s="62"/>
      <c r="H169" s="62"/>
      <c r="I169" s="62"/>
      <c r="J169" s="62"/>
      <c r="L169" s="8">
        <v>83</v>
      </c>
      <c r="M169" s="67">
        <v>0</v>
      </c>
      <c r="N169" s="67">
        <v>0</v>
      </c>
      <c r="O169" s="20"/>
      <c r="P169" s="58"/>
      <c r="Q169" s="55"/>
      <c r="R169" s="55"/>
      <c r="S169" s="55"/>
      <c r="T169" s="55"/>
      <c r="U169" s="55"/>
      <c r="V169" s="55"/>
      <c r="W169" s="55"/>
      <c r="X169" s="58"/>
      <c r="Y169" s="58"/>
      <c r="Z169" s="58"/>
      <c r="AA169" s="58"/>
      <c r="AB169" s="58"/>
      <c r="AH169" s="1"/>
    </row>
    <row r="170" spans="1:34" ht="15.75" customHeight="1">
      <c r="A170" s="88" t="s">
        <v>17</v>
      </c>
      <c r="B170" s="18"/>
      <c r="C170" s="62"/>
      <c r="D170" s="62"/>
      <c r="E170" s="65"/>
      <c r="F170" s="65"/>
      <c r="G170" s="62"/>
      <c r="H170" s="62"/>
      <c r="I170" s="62"/>
      <c r="J170" s="62"/>
      <c r="L170" s="8">
        <v>84</v>
      </c>
      <c r="M170" s="67">
        <v>0</v>
      </c>
      <c r="N170" s="67">
        <v>0</v>
      </c>
      <c r="O170" s="20"/>
      <c r="P170" s="58"/>
      <c r="Q170" s="55"/>
      <c r="R170" s="55"/>
      <c r="S170" s="55"/>
      <c r="T170" s="55"/>
      <c r="U170" s="55"/>
      <c r="V170" s="55"/>
      <c r="W170" s="55"/>
      <c r="X170" s="58"/>
      <c r="Y170" s="58"/>
      <c r="Z170" s="58"/>
      <c r="AA170" s="58"/>
      <c r="AB170" s="58"/>
      <c r="AH170" s="1"/>
    </row>
    <row r="171" spans="1:34" ht="15.75" customHeight="1">
      <c r="A171" s="88" t="s">
        <v>17</v>
      </c>
      <c r="B171" s="18"/>
      <c r="C171" s="62"/>
      <c r="D171" s="62"/>
      <c r="E171" s="65"/>
      <c r="F171" s="65"/>
      <c r="G171" s="62"/>
      <c r="H171" s="62"/>
      <c r="I171" s="62"/>
      <c r="J171" s="62"/>
      <c r="L171" s="8">
        <v>85</v>
      </c>
      <c r="M171" s="67">
        <v>0</v>
      </c>
      <c r="N171" s="67">
        <v>0</v>
      </c>
      <c r="O171" s="20"/>
      <c r="P171" s="58"/>
      <c r="Q171" s="55"/>
      <c r="R171" s="55"/>
      <c r="S171" s="55"/>
      <c r="T171" s="55"/>
      <c r="U171" s="55"/>
      <c r="V171" s="55"/>
      <c r="W171" s="55"/>
      <c r="X171" s="58"/>
      <c r="Y171" s="58"/>
      <c r="Z171" s="58"/>
      <c r="AA171" s="58"/>
      <c r="AB171" s="58"/>
      <c r="AH171" s="1"/>
    </row>
    <row r="172" spans="1:34" ht="15.75" customHeight="1">
      <c r="A172" s="88" t="s">
        <v>17</v>
      </c>
      <c r="B172" s="18"/>
      <c r="C172" s="62"/>
      <c r="D172" s="62"/>
      <c r="E172" s="65"/>
      <c r="F172" s="65"/>
      <c r="G172" s="62"/>
      <c r="H172" s="62"/>
      <c r="I172" s="62"/>
      <c r="J172" s="62"/>
      <c r="L172" s="8">
        <v>86</v>
      </c>
      <c r="M172" s="67">
        <v>0</v>
      </c>
      <c r="N172" s="67">
        <v>0</v>
      </c>
      <c r="O172" s="20"/>
      <c r="P172" s="58"/>
      <c r="Q172" s="55"/>
      <c r="R172" s="55"/>
      <c r="S172" s="55"/>
      <c r="T172" s="55"/>
      <c r="U172" s="55"/>
      <c r="V172" s="55"/>
      <c r="W172" s="55"/>
      <c r="X172" s="58"/>
      <c r="Y172" s="58"/>
      <c r="Z172" s="58"/>
      <c r="AA172" s="58"/>
      <c r="AB172" s="58"/>
      <c r="AH172" s="1"/>
    </row>
    <row r="173" spans="1:34" ht="15.75" customHeight="1">
      <c r="A173" s="88" t="s">
        <v>17</v>
      </c>
      <c r="B173" s="18"/>
      <c r="C173" s="62"/>
      <c r="D173" s="62"/>
      <c r="E173" s="65"/>
      <c r="F173" s="65"/>
      <c r="G173" s="62"/>
      <c r="H173" s="62"/>
      <c r="I173" s="62"/>
      <c r="J173" s="62"/>
      <c r="L173" s="8">
        <v>87</v>
      </c>
      <c r="M173" s="67">
        <v>0</v>
      </c>
      <c r="N173" s="67">
        <v>0</v>
      </c>
      <c r="O173" s="20"/>
      <c r="P173" s="58"/>
      <c r="Q173" s="55"/>
      <c r="R173" s="55"/>
      <c r="S173" s="55"/>
      <c r="T173" s="55"/>
      <c r="U173" s="55"/>
      <c r="V173" s="55"/>
      <c r="W173" s="55"/>
      <c r="X173" s="58"/>
      <c r="Y173" s="58"/>
      <c r="Z173" s="58"/>
      <c r="AA173" s="58"/>
      <c r="AB173" s="58"/>
      <c r="AH173" s="1"/>
    </row>
    <row r="174" spans="1:34" ht="15.75" customHeight="1">
      <c r="A174" s="88" t="s">
        <v>17</v>
      </c>
      <c r="B174" s="18"/>
      <c r="C174" s="62"/>
      <c r="D174" s="62"/>
      <c r="E174" s="65"/>
      <c r="F174" s="65"/>
      <c r="G174" s="62"/>
      <c r="H174" s="62"/>
      <c r="I174" s="62"/>
      <c r="J174" s="62"/>
      <c r="L174" s="8">
        <v>88</v>
      </c>
      <c r="M174" s="67">
        <v>0</v>
      </c>
      <c r="N174" s="67">
        <v>0</v>
      </c>
      <c r="O174" s="20"/>
      <c r="P174" s="58"/>
      <c r="Q174" s="55"/>
      <c r="R174" s="55"/>
      <c r="S174" s="55"/>
      <c r="T174" s="55"/>
      <c r="U174" s="55"/>
      <c r="V174" s="55"/>
      <c r="W174" s="55"/>
      <c r="X174" s="58"/>
      <c r="Y174" s="58"/>
      <c r="Z174" s="58"/>
      <c r="AA174" s="58"/>
      <c r="AB174" s="58"/>
      <c r="AH174" s="1"/>
    </row>
    <row r="175" spans="1:34" ht="15.75" customHeight="1">
      <c r="A175" s="88" t="s">
        <v>17</v>
      </c>
      <c r="B175" s="18"/>
      <c r="C175" s="62"/>
      <c r="D175" s="62"/>
      <c r="E175" s="65"/>
      <c r="F175" s="65"/>
      <c r="G175" s="62"/>
      <c r="H175" s="62"/>
      <c r="I175" s="62"/>
      <c r="J175" s="62"/>
      <c r="L175" s="8">
        <v>89</v>
      </c>
      <c r="M175" s="67">
        <v>0</v>
      </c>
      <c r="N175" s="67">
        <v>0</v>
      </c>
      <c r="O175" s="20"/>
      <c r="P175" s="58"/>
      <c r="Q175" s="55"/>
      <c r="R175" s="55"/>
      <c r="S175" s="55"/>
      <c r="T175" s="55"/>
      <c r="U175" s="55"/>
      <c r="V175" s="55"/>
      <c r="W175" s="55"/>
      <c r="X175" s="58"/>
      <c r="Y175" s="58"/>
      <c r="Z175" s="58"/>
      <c r="AA175" s="58"/>
      <c r="AB175" s="58"/>
      <c r="AH175" s="1"/>
    </row>
    <row r="176" spans="1:34" ht="15.75" customHeight="1">
      <c r="A176" s="88" t="s">
        <v>17</v>
      </c>
      <c r="B176" s="18"/>
      <c r="C176" s="62"/>
      <c r="D176" s="62"/>
      <c r="E176" s="65"/>
      <c r="F176" s="65"/>
      <c r="G176" s="62"/>
      <c r="H176" s="62"/>
      <c r="I176" s="62"/>
      <c r="J176" s="62"/>
      <c r="L176" s="8">
        <v>90</v>
      </c>
      <c r="M176" s="67">
        <v>0</v>
      </c>
      <c r="N176" s="67">
        <v>0</v>
      </c>
      <c r="O176" s="20"/>
      <c r="P176" s="58"/>
      <c r="Q176" s="55"/>
      <c r="R176" s="55"/>
      <c r="S176" s="55"/>
      <c r="T176" s="55"/>
      <c r="U176" s="55"/>
      <c r="V176" s="55"/>
      <c r="W176" s="55"/>
      <c r="X176" s="58"/>
      <c r="Y176" s="58"/>
      <c r="Z176" s="58"/>
      <c r="AA176" s="58"/>
      <c r="AB176" s="58"/>
      <c r="AH176" s="1"/>
    </row>
    <row r="177" spans="1:34" ht="15.75" customHeight="1">
      <c r="A177" s="88" t="s">
        <v>17</v>
      </c>
      <c r="B177" s="18"/>
      <c r="C177" s="62"/>
      <c r="D177" s="62"/>
      <c r="E177" s="65"/>
      <c r="F177" s="65"/>
      <c r="G177" s="62"/>
      <c r="H177" s="62"/>
      <c r="I177" s="62"/>
      <c r="J177" s="62"/>
      <c r="L177" s="8">
        <v>91</v>
      </c>
      <c r="M177" s="67">
        <v>0</v>
      </c>
      <c r="N177" s="67">
        <v>0</v>
      </c>
      <c r="O177" s="20"/>
      <c r="P177" s="58"/>
      <c r="Q177" s="55"/>
      <c r="R177" s="55"/>
      <c r="S177" s="55"/>
      <c r="T177" s="55"/>
      <c r="U177" s="55"/>
      <c r="V177" s="55"/>
      <c r="W177" s="55"/>
      <c r="X177" s="58"/>
      <c r="Y177" s="58"/>
      <c r="Z177" s="58"/>
      <c r="AA177" s="58"/>
      <c r="AB177" s="58"/>
      <c r="AH177" s="1"/>
    </row>
    <row r="178" spans="1:34" ht="15.75" customHeight="1">
      <c r="A178" s="88" t="s">
        <v>17</v>
      </c>
      <c r="B178" s="18"/>
      <c r="C178" s="62"/>
      <c r="D178" s="62"/>
      <c r="E178" s="65"/>
      <c r="F178" s="65"/>
      <c r="G178" s="62"/>
      <c r="H178" s="62"/>
      <c r="I178" s="62"/>
      <c r="J178" s="62"/>
      <c r="L178" s="8">
        <v>92</v>
      </c>
      <c r="M178" s="67">
        <v>0</v>
      </c>
      <c r="N178" s="67">
        <v>0</v>
      </c>
      <c r="O178" s="20"/>
      <c r="P178" s="58"/>
      <c r="Q178" s="55"/>
      <c r="R178" s="55"/>
      <c r="S178" s="55"/>
      <c r="T178" s="55"/>
      <c r="U178" s="55"/>
      <c r="V178" s="55"/>
      <c r="W178" s="55"/>
      <c r="X178" s="58"/>
      <c r="Y178" s="58"/>
      <c r="Z178" s="58"/>
      <c r="AA178" s="58"/>
      <c r="AB178" s="58"/>
      <c r="AH178" s="1"/>
    </row>
    <row r="179" spans="1:34" ht="15.75" customHeight="1">
      <c r="A179" s="88" t="s">
        <v>17</v>
      </c>
      <c r="B179" s="18"/>
      <c r="C179" s="62"/>
      <c r="D179" s="62"/>
      <c r="E179" s="65"/>
      <c r="F179" s="65"/>
      <c r="G179" s="62"/>
      <c r="H179" s="62"/>
      <c r="I179" s="62"/>
      <c r="J179" s="62"/>
      <c r="L179" s="8">
        <v>93</v>
      </c>
      <c r="M179" s="67">
        <v>0</v>
      </c>
      <c r="N179" s="67">
        <v>0</v>
      </c>
      <c r="O179" s="20"/>
      <c r="P179" s="58"/>
      <c r="Q179" s="55"/>
      <c r="R179" s="55"/>
      <c r="S179" s="55"/>
      <c r="T179" s="55"/>
      <c r="U179" s="55"/>
      <c r="V179" s="55"/>
      <c r="W179" s="55"/>
      <c r="X179" s="58"/>
      <c r="Y179" s="58"/>
      <c r="Z179" s="58"/>
      <c r="AA179" s="58"/>
      <c r="AB179" s="58"/>
      <c r="AH179" s="1"/>
    </row>
    <row r="180" spans="1:34" ht="15.75" customHeight="1">
      <c r="A180" s="88" t="s">
        <v>17</v>
      </c>
      <c r="B180" s="18"/>
      <c r="C180" s="62"/>
      <c r="D180" s="62"/>
      <c r="E180" s="65"/>
      <c r="F180" s="65"/>
      <c r="G180" s="62"/>
      <c r="H180" s="62"/>
      <c r="I180" s="62"/>
      <c r="J180" s="62"/>
      <c r="L180" s="8">
        <v>94</v>
      </c>
      <c r="M180" s="67">
        <v>0</v>
      </c>
      <c r="N180" s="67">
        <v>0</v>
      </c>
      <c r="O180" s="20"/>
      <c r="P180" s="58"/>
      <c r="Q180" s="55"/>
      <c r="R180" s="55"/>
      <c r="S180" s="55"/>
      <c r="T180" s="55"/>
      <c r="U180" s="55"/>
      <c r="V180" s="55"/>
      <c r="W180" s="55"/>
      <c r="X180" s="58"/>
      <c r="Y180" s="58"/>
      <c r="Z180" s="58"/>
      <c r="AA180" s="58"/>
      <c r="AB180" s="58"/>
      <c r="AH180" s="1"/>
    </row>
    <row r="181" spans="1:34" ht="15.75" customHeight="1">
      <c r="A181" s="88" t="s">
        <v>17</v>
      </c>
      <c r="B181" s="18"/>
      <c r="C181" s="62"/>
      <c r="D181" s="62"/>
      <c r="E181" s="65"/>
      <c r="F181" s="65"/>
      <c r="G181" s="62"/>
      <c r="H181" s="62"/>
      <c r="I181" s="62"/>
      <c r="J181" s="62"/>
      <c r="L181" s="8">
        <v>95</v>
      </c>
      <c r="M181" s="67">
        <v>0</v>
      </c>
      <c r="N181" s="67">
        <v>0</v>
      </c>
      <c r="O181" s="20"/>
      <c r="P181" s="58"/>
      <c r="Q181" s="55"/>
      <c r="R181" s="55"/>
      <c r="S181" s="55"/>
      <c r="T181" s="55"/>
      <c r="U181" s="55"/>
      <c r="V181" s="55"/>
      <c r="W181" s="55"/>
      <c r="X181" s="58"/>
      <c r="Y181" s="58"/>
      <c r="Z181" s="58"/>
      <c r="AA181" s="58"/>
      <c r="AB181" s="58"/>
      <c r="AH181" s="1"/>
    </row>
    <row r="182" spans="1:34" ht="15.75" customHeight="1">
      <c r="A182" s="88" t="s">
        <v>17</v>
      </c>
      <c r="B182" s="18"/>
      <c r="C182" s="62"/>
      <c r="D182" s="62"/>
      <c r="E182" s="65"/>
      <c r="F182" s="65"/>
      <c r="G182" s="62"/>
      <c r="H182" s="62"/>
      <c r="I182" s="62"/>
      <c r="J182" s="62"/>
      <c r="L182" s="8">
        <v>96</v>
      </c>
      <c r="M182" s="67">
        <v>0</v>
      </c>
      <c r="N182" s="67">
        <v>0</v>
      </c>
      <c r="O182" s="20"/>
      <c r="P182" s="58"/>
      <c r="Q182" s="55"/>
      <c r="R182" s="55"/>
      <c r="S182" s="55"/>
      <c r="T182" s="55"/>
      <c r="U182" s="55"/>
      <c r="V182" s="55"/>
      <c r="W182" s="55"/>
      <c r="X182" s="58"/>
      <c r="Y182" s="58"/>
      <c r="Z182" s="58"/>
      <c r="AA182" s="58"/>
      <c r="AB182" s="58"/>
      <c r="AH182" s="1"/>
    </row>
    <row r="183" spans="1:34" ht="15.75" customHeight="1">
      <c r="A183" s="88" t="s">
        <v>17</v>
      </c>
      <c r="B183" s="18"/>
      <c r="C183" s="62"/>
      <c r="D183" s="62"/>
      <c r="E183" s="65"/>
      <c r="F183" s="65"/>
      <c r="G183" s="62"/>
      <c r="H183" s="62"/>
      <c r="I183" s="62"/>
      <c r="J183" s="62"/>
      <c r="L183" s="8">
        <v>97</v>
      </c>
      <c r="M183" s="67">
        <v>0</v>
      </c>
      <c r="N183" s="67">
        <v>0</v>
      </c>
      <c r="O183" s="20"/>
      <c r="P183" s="58"/>
      <c r="Q183" s="55"/>
      <c r="R183" s="55"/>
      <c r="S183" s="55"/>
      <c r="T183" s="55"/>
      <c r="U183" s="55"/>
      <c r="V183" s="55"/>
      <c r="W183" s="55"/>
      <c r="X183" s="58"/>
      <c r="Y183" s="58"/>
      <c r="Z183" s="58"/>
      <c r="AA183" s="58"/>
      <c r="AB183" s="58"/>
      <c r="AH183" s="1"/>
    </row>
    <row r="184" spans="1:34" ht="15.75" customHeight="1">
      <c r="A184" s="88" t="s">
        <v>17</v>
      </c>
      <c r="B184" s="18"/>
      <c r="C184" s="62"/>
      <c r="D184" s="62"/>
      <c r="E184" s="65"/>
      <c r="F184" s="65"/>
      <c r="G184" s="62"/>
      <c r="H184" s="62"/>
      <c r="I184" s="62"/>
      <c r="J184" s="62"/>
      <c r="L184" s="8">
        <v>98</v>
      </c>
      <c r="M184" s="67">
        <v>0</v>
      </c>
      <c r="N184" s="67">
        <v>0</v>
      </c>
      <c r="O184" s="20"/>
      <c r="P184" s="58"/>
      <c r="Q184" s="55"/>
      <c r="R184" s="55"/>
      <c r="S184" s="55"/>
      <c r="T184" s="55"/>
      <c r="U184" s="55"/>
      <c r="V184" s="55"/>
      <c r="W184" s="55"/>
      <c r="X184" s="58"/>
      <c r="Y184" s="58"/>
      <c r="Z184" s="58"/>
      <c r="AA184" s="58"/>
      <c r="AB184" s="58"/>
      <c r="AH184" s="1"/>
    </row>
    <row r="185" spans="1:34" ht="15.75" customHeight="1">
      <c r="A185" s="88" t="s">
        <v>17</v>
      </c>
      <c r="B185" s="18"/>
      <c r="C185" s="62"/>
      <c r="D185" s="62"/>
      <c r="E185" s="65"/>
      <c r="F185" s="65"/>
      <c r="G185" s="62"/>
      <c r="H185" s="62"/>
      <c r="I185" s="62"/>
      <c r="J185" s="62"/>
      <c r="L185" s="8">
        <v>99</v>
      </c>
      <c r="M185" s="67">
        <v>0</v>
      </c>
      <c r="N185" s="67">
        <v>0</v>
      </c>
      <c r="O185" s="20"/>
      <c r="P185" s="58"/>
      <c r="Q185" s="55"/>
      <c r="R185" s="55"/>
      <c r="S185" s="55"/>
      <c r="T185" s="55"/>
      <c r="U185" s="55"/>
      <c r="V185" s="55"/>
      <c r="W185" s="55"/>
      <c r="X185" s="58"/>
      <c r="Y185" s="58"/>
      <c r="Z185" s="58"/>
      <c r="AA185" s="58"/>
      <c r="AB185" s="58"/>
      <c r="AH185" s="1"/>
    </row>
    <row r="186" spans="1:34" ht="15.75" customHeight="1">
      <c r="A186" s="88" t="s">
        <v>17</v>
      </c>
      <c r="B186" s="18"/>
      <c r="C186" s="62"/>
      <c r="D186" s="62"/>
      <c r="E186" s="65"/>
      <c r="F186" s="65"/>
      <c r="G186" s="62"/>
      <c r="H186" s="62"/>
      <c r="I186" s="62"/>
      <c r="J186" s="62"/>
      <c r="L186" s="8">
        <v>100</v>
      </c>
      <c r="M186" s="67">
        <v>0</v>
      </c>
      <c r="N186" s="67">
        <v>0</v>
      </c>
      <c r="O186" s="20"/>
      <c r="P186" s="58"/>
      <c r="Q186" s="55"/>
      <c r="R186" s="55"/>
      <c r="S186" s="55"/>
      <c r="T186" s="55"/>
      <c r="U186" s="55"/>
      <c r="V186" s="55"/>
      <c r="W186" s="55"/>
      <c r="X186" s="58"/>
      <c r="Y186" s="58"/>
      <c r="Z186" s="58"/>
      <c r="AA186" s="58"/>
      <c r="AB186" s="58"/>
      <c r="AH186" s="1"/>
    </row>
    <row r="187" spans="1:34" ht="15.75" customHeight="1">
      <c r="A187" s="88" t="s">
        <v>17</v>
      </c>
      <c r="B187" s="18"/>
      <c r="C187" s="62"/>
      <c r="D187" s="62"/>
      <c r="E187" s="65"/>
      <c r="F187" s="65"/>
      <c r="G187" s="62"/>
      <c r="H187" s="62"/>
      <c r="I187" s="62"/>
      <c r="J187" s="62"/>
      <c r="L187" s="8">
        <v>101</v>
      </c>
      <c r="M187" s="67">
        <v>0</v>
      </c>
      <c r="N187" s="67">
        <v>0</v>
      </c>
      <c r="O187" s="20"/>
      <c r="P187" s="58"/>
      <c r="Q187" s="55"/>
      <c r="R187" s="55"/>
      <c r="S187" s="55"/>
      <c r="T187" s="55"/>
      <c r="U187" s="55"/>
      <c r="V187" s="55"/>
      <c r="W187" s="55"/>
      <c r="X187" s="58"/>
      <c r="Y187" s="58"/>
      <c r="Z187" s="58"/>
      <c r="AA187" s="58"/>
      <c r="AB187" s="58"/>
      <c r="AH187" s="1"/>
    </row>
    <row r="188" spans="1:34" ht="15.75" customHeight="1">
      <c r="A188" s="88" t="s">
        <v>17</v>
      </c>
      <c r="B188" s="18"/>
      <c r="C188" s="62"/>
      <c r="D188" s="62"/>
      <c r="E188" s="65"/>
      <c r="F188" s="65"/>
      <c r="G188" s="62"/>
      <c r="H188" s="62"/>
      <c r="I188" s="62"/>
      <c r="J188" s="62"/>
      <c r="L188" s="8">
        <v>102</v>
      </c>
      <c r="M188" s="67">
        <v>0</v>
      </c>
      <c r="N188" s="67">
        <v>0</v>
      </c>
      <c r="O188" s="20"/>
      <c r="P188" s="58"/>
      <c r="Q188" s="55"/>
      <c r="R188" s="55"/>
      <c r="S188" s="55"/>
      <c r="T188" s="55"/>
      <c r="U188" s="55"/>
      <c r="V188" s="55"/>
      <c r="W188" s="55"/>
      <c r="X188" s="58"/>
      <c r="Y188" s="58"/>
      <c r="Z188" s="58"/>
      <c r="AA188" s="58"/>
      <c r="AB188" s="58"/>
      <c r="AH188" s="1"/>
    </row>
    <row r="189" spans="1:34" ht="15.75" customHeight="1">
      <c r="A189" s="88" t="s">
        <v>17</v>
      </c>
      <c r="B189" s="18"/>
      <c r="C189" s="62"/>
      <c r="D189" s="62"/>
      <c r="E189" s="65"/>
      <c r="F189" s="65"/>
      <c r="G189" s="62"/>
      <c r="H189" s="62"/>
      <c r="I189" s="62"/>
      <c r="J189" s="62"/>
      <c r="L189" s="8">
        <v>103</v>
      </c>
      <c r="M189" s="67">
        <v>0</v>
      </c>
      <c r="N189" s="67">
        <v>0</v>
      </c>
      <c r="O189" s="20"/>
      <c r="P189" s="58"/>
      <c r="Q189" s="55"/>
      <c r="R189" s="55"/>
      <c r="S189" s="55"/>
      <c r="T189" s="55"/>
      <c r="U189" s="55"/>
      <c r="V189" s="55"/>
      <c r="W189" s="55"/>
      <c r="X189" s="58"/>
      <c r="Y189" s="58"/>
      <c r="Z189" s="58"/>
      <c r="AA189" s="58"/>
      <c r="AB189" s="58"/>
      <c r="AH189" s="1"/>
    </row>
    <row r="190" spans="1:34" ht="15.75" customHeight="1">
      <c r="A190" s="88" t="s">
        <v>17</v>
      </c>
      <c r="B190" s="18"/>
      <c r="C190" s="62"/>
      <c r="D190" s="62"/>
      <c r="E190" s="65"/>
      <c r="F190" s="65"/>
      <c r="G190" s="62"/>
      <c r="H190" s="62"/>
      <c r="I190" s="62"/>
      <c r="J190" s="62"/>
      <c r="L190" s="8">
        <v>104</v>
      </c>
      <c r="M190" s="67">
        <v>0</v>
      </c>
      <c r="N190" s="67">
        <v>0</v>
      </c>
      <c r="O190" s="20"/>
      <c r="P190" s="58"/>
      <c r="Q190" s="55"/>
      <c r="R190" s="55"/>
      <c r="S190" s="55"/>
      <c r="T190" s="55"/>
      <c r="U190" s="55"/>
      <c r="V190" s="55"/>
      <c r="W190" s="55"/>
      <c r="X190" s="58"/>
      <c r="Y190" s="58"/>
      <c r="Z190" s="58"/>
      <c r="AA190" s="58"/>
      <c r="AB190" s="58"/>
      <c r="AH190" s="1"/>
    </row>
    <row r="191" spans="1:34" ht="15.75" customHeight="1">
      <c r="A191" s="88" t="s">
        <v>17</v>
      </c>
      <c r="B191" s="18"/>
      <c r="C191" s="62"/>
      <c r="D191" s="62"/>
      <c r="E191" s="65"/>
      <c r="F191" s="65"/>
      <c r="G191" s="62"/>
      <c r="H191" s="62"/>
      <c r="I191" s="62"/>
      <c r="J191" s="62"/>
      <c r="L191" s="8">
        <v>105</v>
      </c>
      <c r="M191" s="67">
        <v>0</v>
      </c>
      <c r="N191" s="67">
        <v>0</v>
      </c>
      <c r="O191" s="20"/>
      <c r="P191" s="58"/>
      <c r="Q191" s="55"/>
      <c r="R191" s="55"/>
      <c r="S191" s="55"/>
      <c r="T191" s="55"/>
      <c r="U191" s="55"/>
      <c r="V191" s="55"/>
      <c r="W191" s="55"/>
      <c r="X191" s="58"/>
      <c r="Y191" s="58"/>
      <c r="Z191" s="58"/>
      <c r="AA191" s="58"/>
      <c r="AB191" s="58"/>
      <c r="AH191" s="1"/>
    </row>
    <row r="192" spans="1:34" ht="15.75" customHeight="1">
      <c r="A192" s="88" t="s">
        <v>17</v>
      </c>
      <c r="B192" s="18"/>
      <c r="C192" s="62"/>
      <c r="D192" s="62"/>
      <c r="E192" s="65"/>
      <c r="F192" s="65"/>
      <c r="G192" s="62"/>
      <c r="H192" s="62"/>
      <c r="I192" s="62"/>
      <c r="J192" s="62"/>
      <c r="L192" s="8">
        <v>106</v>
      </c>
      <c r="M192" s="67">
        <v>0</v>
      </c>
      <c r="N192" s="67">
        <v>0</v>
      </c>
      <c r="O192" s="20"/>
      <c r="P192" s="58"/>
      <c r="Q192" s="55"/>
      <c r="R192" s="55"/>
      <c r="S192" s="55"/>
      <c r="T192" s="55"/>
      <c r="U192" s="55"/>
      <c r="V192" s="55"/>
      <c r="W192" s="55"/>
      <c r="X192" s="58"/>
      <c r="Y192" s="58"/>
      <c r="Z192" s="58"/>
      <c r="AA192" s="58"/>
      <c r="AB192" s="58"/>
      <c r="AH192" s="1"/>
    </row>
    <row r="193" spans="1:34" ht="15.75" customHeight="1">
      <c r="A193" s="88" t="s">
        <v>17</v>
      </c>
      <c r="B193" s="18"/>
      <c r="C193" s="62"/>
      <c r="D193" s="8"/>
      <c r="E193" s="65"/>
      <c r="F193" s="65"/>
      <c r="G193" s="18"/>
      <c r="H193" s="66"/>
      <c r="I193" s="15"/>
      <c r="J193" s="18"/>
      <c r="L193" s="8">
        <v>107</v>
      </c>
      <c r="M193" s="67">
        <v>0</v>
      </c>
      <c r="N193" s="67">
        <v>0</v>
      </c>
      <c r="O193" s="20"/>
      <c r="P193" s="58"/>
      <c r="Q193" s="55"/>
      <c r="R193" s="55"/>
      <c r="S193" s="55"/>
      <c r="T193" s="55"/>
      <c r="U193" s="55"/>
      <c r="V193" s="55"/>
      <c r="W193" s="55"/>
      <c r="X193" s="58"/>
      <c r="Y193" s="58"/>
      <c r="Z193" s="58"/>
      <c r="AA193" s="58"/>
      <c r="AB193" s="58"/>
      <c r="AH193" s="1"/>
    </row>
    <row r="194" spans="1:34" ht="15.75" customHeight="1">
      <c r="A194" s="88" t="s">
        <v>17</v>
      </c>
      <c r="B194" s="18"/>
      <c r="C194" s="62"/>
      <c r="D194" s="8"/>
      <c r="E194" s="65"/>
      <c r="F194" s="65"/>
      <c r="G194" s="18"/>
      <c r="H194" s="66"/>
      <c r="I194" s="15"/>
      <c r="J194" s="18"/>
      <c r="L194" s="8">
        <v>108</v>
      </c>
      <c r="M194" s="67">
        <v>0</v>
      </c>
      <c r="N194" s="67">
        <v>0</v>
      </c>
      <c r="O194" s="20"/>
      <c r="P194" s="58"/>
      <c r="Q194" s="55"/>
      <c r="R194" s="55"/>
      <c r="S194" s="55"/>
      <c r="T194" s="55"/>
      <c r="U194" s="55"/>
      <c r="V194" s="55"/>
      <c r="W194" s="55"/>
      <c r="X194" s="58"/>
      <c r="Y194" s="58"/>
      <c r="Z194" s="58"/>
      <c r="AA194" s="58"/>
      <c r="AB194" s="58"/>
      <c r="AH194" s="1"/>
    </row>
    <row r="195" spans="1:34" ht="15.75" customHeight="1">
      <c r="A195" s="88" t="s">
        <v>17</v>
      </c>
      <c r="B195" s="18"/>
      <c r="C195" s="62"/>
      <c r="D195" s="8"/>
      <c r="E195" s="65"/>
      <c r="F195" s="65"/>
      <c r="G195" s="18"/>
      <c r="H195" s="66"/>
      <c r="I195" s="15"/>
      <c r="J195" s="18"/>
      <c r="L195" s="8">
        <v>109</v>
      </c>
      <c r="M195" s="67">
        <v>0</v>
      </c>
      <c r="N195" s="67">
        <v>0</v>
      </c>
      <c r="O195" s="20"/>
      <c r="P195" s="58"/>
      <c r="Q195" s="55"/>
      <c r="R195" s="55"/>
      <c r="S195" s="55"/>
      <c r="T195" s="55"/>
      <c r="U195" s="55"/>
      <c r="V195" s="55"/>
      <c r="W195" s="55"/>
      <c r="X195" s="58"/>
      <c r="Y195" s="58"/>
      <c r="Z195" s="58"/>
      <c r="AA195" s="58"/>
      <c r="AB195" s="58"/>
      <c r="AH195" s="1"/>
    </row>
    <row r="196" spans="1:34" ht="15.75" customHeight="1">
      <c r="A196" s="88" t="s">
        <v>17</v>
      </c>
      <c r="B196" s="18"/>
      <c r="C196" s="62"/>
      <c r="D196" s="8"/>
      <c r="E196" s="65"/>
      <c r="F196" s="65"/>
      <c r="G196" s="18"/>
      <c r="H196" s="66"/>
      <c r="I196" s="15"/>
      <c r="J196" s="18"/>
      <c r="L196" s="8">
        <v>110</v>
      </c>
      <c r="M196" s="67">
        <v>0</v>
      </c>
      <c r="N196" s="67">
        <v>0</v>
      </c>
      <c r="O196" s="20"/>
      <c r="P196" s="58"/>
      <c r="Q196" s="55"/>
      <c r="R196" s="55"/>
      <c r="S196" s="55"/>
      <c r="T196" s="55"/>
      <c r="U196" s="55"/>
      <c r="V196" s="55"/>
      <c r="W196" s="55"/>
      <c r="X196" s="58"/>
      <c r="Y196" s="58"/>
      <c r="Z196" s="58"/>
      <c r="AA196" s="58"/>
      <c r="AB196" s="58"/>
      <c r="AH196" s="1"/>
    </row>
    <row r="197" spans="1:34" ht="15.75" customHeight="1">
      <c r="B197" s="8"/>
      <c r="C197" s="8"/>
      <c r="D197" s="8"/>
      <c r="E197" s="8"/>
      <c r="F197" s="8"/>
      <c r="G197" s="8"/>
      <c r="H197" s="8"/>
      <c r="I197" s="8"/>
      <c r="J197" s="8"/>
      <c r="L197" s="8"/>
      <c r="M197" s="8"/>
      <c r="N197" s="8"/>
      <c r="O197" s="20"/>
      <c r="P197" s="58"/>
      <c r="Q197" s="55"/>
      <c r="R197" s="55"/>
      <c r="S197" s="55"/>
      <c r="T197" s="55"/>
      <c r="U197" s="55"/>
      <c r="V197" s="55"/>
      <c r="W197" s="55"/>
      <c r="X197" s="58"/>
      <c r="Y197" s="58"/>
      <c r="Z197" s="58"/>
      <c r="AA197" s="58"/>
      <c r="AB197" s="58"/>
      <c r="AH197" s="1"/>
    </row>
    <row r="198" spans="1:34" ht="15.75" customHeight="1">
      <c r="J198" s="1"/>
      <c r="L198" s="8"/>
      <c r="M198" s="8"/>
      <c r="N198" s="8"/>
      <c r="P198" s="58"/>
      <c r="Q198" s="55"/>
      <c r="R198" s="55"/>
      <c r="S198" s="55"/>
      <c r="T198" s="55"/>
      <c r="U198" s="55"/>
      <c r="V198" s="55"/>
      <c r="W198" s="55"/>
      <c r="X198" s="58"/>
      <c r="Y198" s="58"/>
      <c r="Z198" s="58"/>
      <c r="AA198" s="58"/>
      <c r="AB198" s="58"/>
      <c r="AH198" s="1"/>
    </row>
    <row r="199" spans="1:34" ht="15.75" customHeight="1">
      <c r="J199" s="1"/>
      <c r="P199" s="58"/>
      <c r="Q199" s="55"/>
      <c r="R199" s="55"/>
      <c r="S199" s="55"/>
      <c r="T199" s="55"/>
      <c r="U199" s="55"/>
      <c r="V199" s="55"/>
      <c r="W199" s="55"/>
      <c r="X199" s="58"/>
      <c r="Y199" s="58"/>
      <c r="Z199" s="58"/>
      <c r="AA199" s="58"/>
      <c r="AB199" s="58"/>
      <c r="AH199" s="1"/>
    </row>
    <row r="200" spans="1:34" ht="15.75" customHeight="1">
      <c r="J200" s="1"/>
      <c r="P200" s="58"/>
      <c r="Q200" s="55"/>
      <c r="R200" s="55"/>
      <c r="S200" s="55"/>
      <c r="T200" s="55"/>
      <c r="U200" s="55"/>
      <c r="V200" s="55"/>
      <c r="W200" s="55"/>
      <c r="X200" s="58"/>
      <c r="Y200" s="58"/>
      <c r="Z200" s="58"/>
      <c r="AA200" s="58"/>
      <c r="AB200" s="58"/>
      <c r="AH200" s="1"/>
    </row>
    <row r="201" spans="1:34">
      <c r="P201" s="58"/>
      <c r="Q201" s="55"/>
      <c r="R201" s="55"/>
      <c r="S201" s="55"/>
      <c r="T201" s="55"/>
      <c r="U201" s="55"/>
      <c r="V201" s="55"/>
      <c r="W201" s="55"/>
      <c r="X201" s="58"/>
      <c r="Y201" s="58"/>
      <c r="Z201" s="58"/>
      <c r="AA201" s="58"/>
      <c r="AB201" s="58"/>
    </row>
    <row r="202" spans="1:34">
      <c r="P202" s="58"/>
      <c r="Q202" s="55"/>
      <c r="R202" s="55"/>
      <c r="S202" s="55"/>
      <c r="T202" s="55"/>
      <c r="U202" s="55"/>
      <c r="V202" s="55"/>
      <c r="W202" s="55"/>
      <c r="X202" s="58"/>
      <c r="Y202" s="58"/>
      <c r="Z202" s="58"/>
      <c r="AA202" s="58"/>
      <c r="AB202" s="58"/>
    </row>
    <row r="203" spans="1:34">
      <c r="P203" s="58"/>
      <c r="Q203" s="55"/>
      <c r="R203" s="55"/>
      <c r="S203" s="55"/>
      <c r="T203" s="55"/>
      <c r="U203" s="55"/>
      <c r="V203" s="55"/>
      <c r="W203" s="55"/>
      <c r="X203" s="58"/>
      <c r="Y203" s="58"/>
      <c r="Z203" s="58"/>
      <c r="AA203" s="58"/>
      <c r="AB203" s="58"/>
    </row>
    <row r="204" spans="1:34">
      <c r="P204" s="58"/>
      <c r="Q204" s="55"/>
      <c r="R204" s="55"/>
      <c r="S204" s="55"/>
      <c r="T204" s="55"/>
      <c r="U204" s="55"/>
      <c r="V204" s="55"/>
      <c r="W204" s="55"/>
      <c r="X204" s="58"/>
      <c r="Y204" s="58"/>
      <c r="Z204" s="58"/>
      <c r="AA204" s="58"/>
      <c r="AB204" s="58"/>
    </row>
    <row r="205" spans="1:34">
      <c r="P205" s="58"/>
      <c r="Q205" s="55"/>
      <c r="R205" s="55"/>
      <c r="S205" s="55"/>
      <c r="T205" s="55"/>
      <c r="U205" s="55"/>
      <c r="V205" s="55"/>
      <c r="W205" s="55"/>
      <c r="X205" s="58"/>
      <c r="Y205" s="58"/>
      <c r="Z205" s="58"/>
      <c r="AA205" s="58"/>
      <c r="AB205" s="58"/>
    </row>
    <row r="206" spans="1:34">
      <c r="P206" s="58"/>
      <c r="Q206" s="55"/>
      <c r="R206" s="55"/>
      <c r="S206" s="55"/>
      <c r="T206" s="55"/>
      <c r="U206" s="55"/>
      <c r="V206" s="55"/>
      <c r="W206" s="55"/>
      <c r="X206" s="58"/>
      <c r="Y206" s="58"/>
      <c r="Z206" s="58"/>
      <c r="AA206" s="58"/>
      <c r="AB206" s="58"/>
    </row>
    <row r="207" spans="1:34">
      <c r="P207" s="58"/>
      <c r="Q207" s="55"/>
      <c r="R207" s="55"/>
      <c r="S207" s="55"/>
      <c r="T207" s="55"/>
      <c r="U207" s="55"/>
      <c r="V207" s="55"/>
      <c r="W207" s="55"/>
      <c r="X207" s="58"/>
      <c r="Y207" s="58"/>
      <c r="Z207" s="58"/>
      <c r="AA207" s="58"/>
      <c r="AB207" s="58"/>
    </row>
    <row r="208" spans="1:34">
      <c r="P208" s="58"/>
      <c r="Q208" s="55"/>
      <c r="R208" s="55"/>
      <c r="S208" s="55"/>
      <c r="T208" s="55"/>
      <c r="U208" s="55"/>
      <c r="V208" s="55"/>
      <c r="W208" s="55"/>
      <c r="X208" s="58"/>
      <c r="Y208" s="58"/>
      <c r="Z208" s="58"/>
      <c r="AA208" s="58"/>
      <c r="AB208" s="58"/>
    </row>
    <row r="209" spans="16:28">
      <c r="P209" s="58"/>
      <c r="Q209" s="55"/>
      <c r="R209" s="55"/>
      <c r="S209" s="55"/>
      <c r="T209" s="55"/>
      <c r="U209" s="55"/>
      <c r="V209" s="55"/>
      <c r="W209" s="55"/>
      <c r="X209" s="58"/>
      <c r="Y209" s="58"/>
      <c r="Z209" s="58"/>
      <c r="AA209" s="58"/>
      <c r="AB209" s="58"/>
    </row>
    <row r="210" spans="16:28">
      <c r="P210" s="58"/>
      <c r="Q210" s="55"/>
      <c r="R210" s="55"/>
      <c r="S210" s="55"/>
      <c r="T210" s="55"/>
      <c r="U210" s="55"/>
      <c r="V210" s="55"/>
      <c r="W210" s="55"/>
      <c r="X210" s="58"/>
      <c r="Y210" s="58"/>
      <c r="Z210" s="58"/>
      <c r="AA210" s="58"/>
      <c r="AB210" s="58"/>
    </row>
    <row r="211" spans="16:28">
      <c r="P211" s="58"/>
      <c r="Q211" s="55"/>
      <c r="R211" s="55"/>
      <c r="S211" s="55"/>
      <c r="T211" s="55"/>
      <c r="U211" s="55"/>
      <c r="V211" s="55"/>
      <c r="W211" s="55"/>
      <c r="X211" s="58"/>
      <c r="Y211" s="58"/>
      <c r="Z211" s="58"/>
      <c r="AA211" s="58"/>
      <c r="AB211" s="58"/>
    </row>
    <row r="40407" spans="4:34">
      <c r="O40407" s="1"/>
    </row>
    <row r="40408" spans="4:34">
      <c r="AH40408" s="1"/>
    </row>
    <row r="40410" spans="4:34">
      <c r="D40410" s="1">
        <v>1888</v>
      </c>
      <c r="J40410" s="1"/>
      <c r="K40410" s="1"/>
    </row>
  </sheetData>
  <mergeCells count="96">
    <mergeCell ref="T80:T84"/>
    <mergeCell ref="U80:U84"/>
    <mergeCell ref="Y80:Y84"/>
    <mergeCell ref="AA80:AA84"/>
    <mergeCell ref="AB80:AB84"/>
    <mergeCell ref="W79:W84"/>
    <mergeCell ref="X79:X84"/>
    <mergeCell ref="Y79:Z79"/>
    <mergeCell ref="AA79:AB79"/>
    <mergeCell ref="Z80:Z84"/>
    <mergeCell ref="P79:P84"/>
    <mergeCell ref="Q79:Q84"/>
    <mergeCell ref="R79:S79"/>
    <mergeCell ref="R80:R84"/>
    <mergeCell ref="S80:S84"/>
    <mergeCell ref="E35:E36"/>
    <mergeCell ref="B37:D38"/>
    <mergeCell ref="E37:E38"/>
    <mergeCell ref="T79:U79"/>
    <mergeCell ref="B41:D42"/>
    <mergeCell ref="E41:E42"/>
    <mergeCell ref="D77:I77"/>
    <mergeCell ref="B79:B86"/>
    <mergeCell ref="C79:C86"/>
    <mergeCell ref="D79:D86"/>
    <mergeCell ref="E79:E86"/>
    <mergeCell ref="F79:F86"/>
    <mergeCell ref="G79:G86"/>
    <mergeCell ref="H79:H86"/>
    <mergeCell ref="I79:I86"/>
    <mergeCell ref="J79:J86"/>
    <mergeCell ref="B39:D40"/>
    <mergeCell ref="E39:E40"/>
    <mergeCell ref="Z22:Z26"/>
    <mergeCell ref="AA22:AA26"/>
    <mergeCell ref="AB22:AB26"/>
    <mergeCell ref="B26:J27"/>
    <mergeCell ref="B28:J29"/>
    <mergeCell ref="B30:J31"/>
    <mergeCell ref="B22:J23"/>
    <mergeCell ref="R22:R26"/>
    <mergeCell ref="S22:S26"/>
    <mergeCell ref="T22:T26"/>
    <mergeCell ref="U22:U26"/>
    <mergeCell ref="Y22:Y26"/>
    <mergeCell ref="B33:J34"/>
    <mergeCell ref="B35:D36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10:J11"/>
    <mergeCell ref="Y10:Z10"/>
    <mergeCell ref="AA10:AB10"/>
    <mergeCell ref="Y11:Z11"/>
    <mergeCell ref="AA11:AB11"/>
    <mergeCell ref="Y4:Z7"/>
    <mergeCell ref="AA4:AB7"/>
    <mergeCell ref="B5:J6"/>
    <mergeCell ref="B8:J9"/>
    <mergeCell ref="Y8:Z8"/>
    <mergeCell ref="AA8:AB8"/>
    <mergeCell ref="Y9:Z9"/>
    <mergeCell ref="AA9:AB9"/>
    <mergeCell ref="W133:X133"/>
    <mergeCell ref="P133:Q133"/>
    <mergeCell ref="W75:X75"/>
    <mergeCell ref="P75:Q75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</mergeCells>
  <conditionalFormatting sqref="C89:J104 C105:C123 E105:J123 C87:C88 E87:J88">
    <cfRule type="notContainsBlanks" dxfId="12" priority="3">
      <formula>LEN(TRIM(C87))&gt;0</formula>
    </cfRule>
  </conditionalFormatting>
  <conditionalFormatting sqref="B87:B123">
    <cfRule type="expression" dxfId="11" priority="4">
      <formula>IF($C87=" ",FALSE,TRUE)</formula>
    </cfRule>
  </conditionalFormatting>
  <conditionalFormatting sqref="D105:D123">
    <cfRule type="expression" dxfId="10" priority="2">
      <formula>IF($C105=" ",FALSE,TRUE)</formula>
    </cfRule>
  </conditionalFormatting>
  <conditionalFormatting sqref="D87:D88">
    <cfRule type="expression" dxfId="9" priority="1">
      <formula>IF($C87=" ",FALSE,TRUE)</formula>
    </cfRule>
  </conditionalFormatting>
  <conditionalFormatting sqref="B87:B123">
    <cfRule type="expression" dxfId="8" priority="13">
      <formula>IF($C87=#REF!,TRUE,FALSE)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75" max="28" man="1"/>
    <brk id="145" max="28" man="1"/>
  </rowBreaks>
  <colBreaks count="1" manualBreakCount="1">
    <brk id="14" max="214" man="1"/>
  </colBreaks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92D050"/>
  </sheetPr>
  <dimension ref="A1:AL40420"/>
  <sheetViews>
    <sheetView tabSelected="1" view="pageBreakPreview" topLeftCell="E1" zoomScale="55" zoomScaleNormal="50" zoomScaleSheetLayoutView="55" workbookViewId="0">
      <selection activeCell="E1" sqref="E1:J3"/>
    </sheetView>
  </sheetViews>
  <sheetFormatPr defaultRowHeight="15.75"/>
  <cols>
    <col min="1" max="1" width="5.7109375" style="1" customWidth="1"/>
    <col min="2" max="2" width="9.7109375" style="1" customWidth="1"/>
    <col min="3" max="3" width="49.42578125" style="1" customWidth="1"/>
    <col min="4" max="4" width="33" style="1" customWidth="1"/>
    <col min="5" max="5" width="18.7109375" style="1" customWidth="1"/>
    <col min="6" max="6" width="19.140625" style="1" customWidth="1"/>
    <col min="7" max="7" width="10.85546875" style="1" customWidth="1"/>
    <col min="8" max="8" width="12" style="1" customWidth="1"/>
    <col min="9" max="9" width="12.5703125" style="1" customWidth="1"/>
    <col min="10" max="10" width="16.140625" customWidth="1"/>
    <col min="11" max="11" width="5.85546875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16" customWidth="1"/>
    <col min="16" max="16" width="9.5703125" style="16" customWidth="1"/>
    <col min="17" max="17" width="10" style="17" customWidth="1"/>
    <col min="18" max="18" width="13.5703125" style="17" customWidth="1"/>
    <col min="19" max="19" width="18.85546875" style="17" customWidth="1"/>
    <col min="20" max="20" width="13.5703125" style="17" customWidth="1"/>
    <col min="21" max="21" width="18.85546875" style="17" customWidth="1"/>
    <col min="22" max="22" width="9.42578125" style="17" customWidth="1"/>
    <col min="23" max="23" width="9.5703125" style="17" customWidth="1"/>
    <col min="24" max="24" width="10" style="16" customWidth="1"/>
    <col min="25" max="25" width="13.5703125" style="16" customWidth="1"/>
    <col min="26" max="26" width="18.85546875" style="16" customWidth="1"/>
    <col min="27" max="27" width="13.5703125" style="16" customWidth="1"/>
    <col min="28" max="28" width="18.85546875" style="16" customWidth="1"/>
    <col min="29" max="29" width="5.7109375" style="16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4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8" ht="74.25" customHeight="1">
      <c r="E1" s="165" t="s">
        <v>313</v>
      </c>
      <c r="F1" s="165"/>
      <c r="G1" s="165"/>
      <c r="H1" s="165"/>
      <c r="I1" s="165"/>
      <c r="J1" s="165"/>
      <c r="L1" s="2" t="s">
        <v>2</v>
      </c>
      <c r="M1" s="3"/>
      <c r="N1" s="64">
        <v>11</v>
      </c>
    </row>
    <row r="2" spans="1:38" ht="16.5" customHeight="1">
      <c r="D2" s="73"/>
      <c r="E2" s="165"/>
      <c r="F2" s="165"/>
      <c r="G2" s="165"/>
      <c r="H2" s="165"/>
      <c r="I2" s="165"/>
      <c r="J2" s="165"/>
      <c r="L2" s="59">
        <f ca="1">INDIRECT("лоты!C"&amp;SUM(N1,3))</f>
        <v>13</v>
      </c>
      <c r="M2" s="5" t="s">
        <v>61</v>
      </c>
      <c r="N2" s="6"/>
      <c r="O2" s="19"/>
      <c r="P2" s="166" t="s">
        <v>23</v>
      </c>
      <c r="Q2" s="166"/>
      <c r="R2" s="166"/>
      <c r="S2" s="166"/>
      <c r="T2" s="166"/>
      <c r="U2" s="166"/>
      <c r="V2" s="166"/>
      <c r="W2" s="166"/>
      <c r="X2" s="166"/>
      <c r="Y2" s="166"/>
      <c r="Z2" s="166"/>
      <c r="AA2" s="166"/>
      <c r="AB2" s="166"/>
      <c r="AD2" s="8"/>
      <c r="AE2" s="8"/>
      <c r="AF2" s="8"/>
      <c r="AG2" s="8"/>
      <c r="AH2" s="9"/>
      <c r="AI2" s="8"/>
      <c r="AJ2" s="8"/>
      <c r="AK2" s="9"/>
      <c r="AL2" s="8"/>
    </row>
    <row r="3" spans="1:38" ht="15" customHeight="1">
      <c r="D3" s="73"/>
      <c r="E3" s="165"/>
      <c r="F3" s="165"/>
      <c r="G3" s="165"/>
      <c r="H3" s="165"/>
      <c r="I3" s="165"/>
      <c r="J3" s="165"/>
      <c r="L3" s="60" t="str">
        <f ca="1">IF(INDIRECT("лоты!d"&amp;SUM(N1,3))="","",INDIRECT("лоты!d"&amp;SUM(N1,3)))</f>
        <v/>
      </c>
      <c r="M3" s="1" t="s">
        <v>62</v>
      </c>
      <c r="N3" s="7"/>
      <c r="O3" s="19"/>
      <c r="AI3" s="8"/>
      <c r="AJ3" s="8"/>
      <c r="AK3" s="9"/>
      <c r="AL3" s="8"/>
    </row>
    <row r="4" spans="1:38" ht="15" customHeight="1">
      <c r="L4" s="5">
        <v>468</v>
      </c>
      <c r="M4" s="5" t="s">
        <v>3</v>
      </c>
      <c r="N4" s="6"/>
      <c r="O4" s="19"/>
      <c r="P4" s="167" t="s">
        <v>24</v>
      </c>
      <c r="Q4" s="167" t="s">
        <v>25</v>
      </c>
      <c r="R4" s="167" t="s">
        <v>26</v>
      </c>
      <c r="S4" s="167" t="s">
        <v>27</v>
      </c>
      <c r="T4" s="167" t="s">
        <v>28</v>
      </c>
      <c r="U4" s="167" t="s">
        <v>29</v>
      </c>
      <c r="V4" s="167" t="s">
        <v>30</v>
      </c>
      <c r="W4" s="167" t="s">
        <v>34</v>
      </c>
      <c r="X4" s="171" t="s">
        <v>49</v>
      </c>
      <c r="Y4" s="172" t="s">
        <v>31</v>
      </c>
      <c r="Z4" s="173"/>
      <c r="AA4" s="172" t="s">
        <v>32</v>
      </c>
      <c r="AB4" s="173"/>
      <c r="AI4" s="8"/>
      <c r="AJ4" s="8"/>
      <c r="AK4" s="9"/>
      <c r="AL4" s="8"/>
    </row>
    <row r="5" spans="1:38" ht="15" customHeight="1">
      <c r="B5" s="178" t="str">
        <f ca="1">"№ (ID) Маршрута: "&amp;VLOOKUP(L2,лоты!C:G,5,0)</f>
        <v>№ (ID) Маршрута: 13</v>
      </c>
      <c r="C5" s="178"/>
      <c r="D5" s="178"/>
      <c r="E5" s="178"/>
      <c r="F5" s="178"/>
      <c r="G5" s="178"/>
      <c r="H5" s="178"/>
      <c r="I5" s="178"/>
      <c r="J5" s="178"/>
      <c r="L5" s="10">
        <v>487</v>
      </c>
      <c r="M5" s="8" t="s">
        <v>4</v>
      </c>
      <c r="N5" s="7"/>
      <c r="O5" s="19"/>
      <c r="P5" s="168"/>
      <c r="Q5" s="168"/>
      <c r="R5" s="168"/>
      <c r="S5" s="168"/>
      <c r="T5" s="168"/>
      <c r="U5" s="168"/>
      <c r="V5" s="168"/>
      <c r="W5" s="168"/>
      <c r="X5" s="171"/>
      <c r="Y5" s="174"/>
      <c r="Z5" s="175"/>
      <c r="AA5" s="174"/>
      <c r="AB5" s="175"/>
      <c r="AI5" s="8"/>
      <c r="AJ5" s="8"/>
      <c r="AK5" s="9"/>
      <c r="AL5" s="8"/>
    </row>
    <row r="6" spans="1:38" ht="15.75" customHeight="1">
      <c r="B6" s="178"/>
      <c r="C6" s="178"/>
      <c r="D6" s="178"/>
      <c r="E6" s="178"/>
      <c r="F6" s="178"/>
      <c r="G6" s="178"/>
      <c r="H6" s="178"/>
      <c r="I6" s="178"/>
      <c r="J6" s="178"/>
      <c r="L6" s="63">
        <v>961</v>
      </c>
      <c r="M6" s="5" t="s">
        <v>6</v>
      </c>
      <c r="N6" s="5"/>
      <c r="P6" s="168"/>
      <c r="Q6" s="168"/>
      <c r="R6" s="168"/>
      <c r="S6" s="168"/>
      <c r="T6" s="168"/>
      <c r="U6" s="168"/>
      <c r="V6" s="168"/>
      <c r="W6" s="168"/>
      <c r="X6" s="171"/>
      <c r="Y6" s="174"/>
      <c r="Z6" s="175"/>
      <c r="AA6" s="174"/>
      <c r="AB6" s="175"/>
      <c r="AI6" s="8"/>
      <c r="AJ6" s="8"/>
      <c r="AK6" s="9"/>
      <c r="AL6" s="8"/>
    </row>
    <row r="7" spans="1:38" ht="15.75" customHeight="1">
      <c r="A7" s="40"/>
      <c r="L7" s="10">
        <v>962</v>
      </c>
      <c r="M7" s="8" t="s">
        <v>8</v>
      </c>
      <c r="N7" s="8"/>
      <c r="P7" s="169"/>
      <c r="Q7" s="169"/>
      <c r="R7" s="169"/>
      <c r="S7" s="169"/>
      <c r="T7" s="169"/>
      <c r="U7" s="169"/>
      <c r="V7" s="169"/>
      <c r="W7" s="169"/>
      <c r="X7" s="171"/>
      <c r="Y7" s="176"/>
      <c r="Z7" s="177"/>
      <c r="AA7" s="176"/>
      <c r="AB7" s="177"/>
      <c r="AI7" s="8"/>
      <c r="AJ7" s="8"/>
      <c r="AK7" s="9"/>
      <c r="AL7" s="8"/>
    </row>
    <row r="8" spans="1:38" ht="15.75" customHeight="1">
      <c r="A8" s="40"/>
      <c r="B8" s="178" t="s">
        <v>5</v>
      </c>
      <c r="C8" s="178"/>
      <c r="D8" s="178"/>
      <c r="E8" s="178"/>
      <c r="F8" s="178"/>
      <c r="G8" s="178"/>
      <c r="H8" s="178"/>
      <c r="I8" s="178"/>
      <c r="J8" s="178"/>
      <c r="L8" s="51">
        <v>1</v>
      </c>
      <c r="M8" s="5" t="s">
        <v>11</v>
      </c>
      <c r="N8" s="5"/>
      <c r="P8" s="25">
        <v>1</v>
      </c>
      <c r="Q8" s="56">
        <v>1</v>
      </c>
      <c r="R8" s="56">
        <v>1</v>
      </c>
      <c r="S8" s="56">
        <v>1</v>
      </c>
      <c r="T8" s="56">
        <v>1</v>
      </c>
      <c r="U8" s="56">
        <v>1</v>
      </c>
      <c r="V8" s="56">
        <v>0</v>
      </c>
      <c r="W8" s="56">
        <v>0</v>
      </c>
      <c r="X8" s="56">
        <v>0</v>
      </c>
      <c r="Y8" s="179" t="s">
        <v>42</v>
      </c>
      <c r="Z8" s="179"/>
      <c r="AA8" s="179" t="s">
        <v>43</v>
      </c>
      <c r="AB8" s="179"/>
      <c r="AD8" s="8"/>
      <c r="AE8" s="8"/>
      <c r="AF8" s="8"/>
      <c r="AG8" s="8"/>
      <c r="AH8" s="9"/>
      <c r="AI8" s="8"/>
      <c r="AJ8" s="8"/>
      <c r="AK8" s="9"/>
      <c r="AL8" s="8"/>
    </row>
    <row r="9" spans="1:38" ht="15.75" customHeight="1">
      <c r="A9" s="40"/>
      <c r="B9" s="178"/>
      <c r="C9" s="178"/>
      <c r="D9" s="178"/>
      <c r="E9" s="178"/>
      <c r="F9" s="178"/>
      <c r="G9" s="178"/>
      <c r="H9" s="178"/>
      <c r="I9" s="178"/>
      <c r="J9" s="178"/>
      <c r="L9" s="51" t="s">
        <v>52</v>
      </c>
      <c r="M9" s="5" t="s">
        <v>60</v>
      </c>
      <c r="N9" s="5"/>
      <c r="P9" s="25">
        <v>2</v>
      </c>
      <c r="Q9" s="56">
        <v>0</v>
      </c>
      <c r="R9" s="56">
        <v>0</v>
      </c>
      <c r="S9" s="56">
        <v>0</v>
      </c>
      <c r="T9" s="56">
        <v>0</v>
      </c>
      <c r="U9" s="56">
        <v>0</v>
      </c>
      <c r="V9" s="56">
        <v>1</v>
      </c>
      <c r="W9" s="56">
        <v>1</v>
      </c>
      <c r="X9" s="56">
        <v>1</v>
      </c>
      <c r="Y9" s="179" t="s">
        <v>42</v>
      </c>
      <c r="Z9" s="179"/>
      <c r="AA9" s="179" t="s">
        <v>43</v>
      </c>
      <c r="AB9" s="179"/>
      <c r="AD9" s="8"/>
      <c r="AE9" s="8"/>
      <c r="AF9" s="8"/>
      <c r="AG9" s="8"/>
      <c r="AH9" s="9"/>
      <c r="AI9" s="8"/>
      <c r="AJ9" s="8"/>
      <c r="AK9" s="9"/>
      <c r="AL9" s="8"/>
    </row>
    <row r="10" spans="1:38" ht="15.75" customHeight="1">
      <c r="A10" s="40"/>
      <c r="B10" s="180" t="s">
        <v>7</v>
      </c>
      <c r="C10" s="180"/>
      <c r="D10" s="180"/>
      <c r="E10" s="180"/>
      <c r="F10" s="180"/>
      <c r="G10" s="180"/>
      <c r="H10" s="180"/>
      <c r="I10" s="180"/>
      <c r="J10" s="180"/>
      <c r="L10" s="52" t="str">
        <f ca="1">INDIRECT("лоты!e"&amp;SUM(N1,3))</f>
        <v>ав:13</v>
      </c>
      <c r="M10" s="5" t="s">
        <v>63</v>
      </c>
      <c r="N10" s="5"/>
      <c r="P10" s="25">
        <v>3</v>
      </c>
      <c r="Q10" s="56">
        <v>1</v>
      </c>
      <c r="R10" s="56">
        <v>1</v>
      </c>
      <c r="S10" s="56">
        <v>1</v>
      </c>
      <c r="T10" s="56">
        <v>1</v>
      </c>
      <c r="U10" s="56">
        <v>1</v>
      </c>
      <c r="V10" s="56">
        <v>0</v>
      </c>
      <c r="W10" s="56">
        <v>0</v>
      </c>
      <c r="X10" s="56">
        <v>0</v>
      </c>
      <c r="Y10" s="179" t="s">
        <v>50</v>
      </c>
      <c r="Z10" s="179"/>
      <c r="AA10" s="179" t="s">
        <v>44</v>
      </c>
      <c r="AB10" s="179"/>
      <c r="AD10" s="8"/>
      <c r="AE10" s="8"/>
      <c r="AF10" s="8"/>
      <c r="AG10" s="8"/>
      <c r="AH10" s="9"/>
      <c r="AI10" s="8"/>
      <c r="AJ10" s="8"/>
      <c r="AK10" s="9"/>
      <c r="AL10" s="8"/>
    </row>
    <row r="11" spans="1:38" ht="15.75" customHeight="1">
      <c r="A11" s="40"/>
      <c r="B11" s="180"/>
      <c r="C11" s="180"/>
      <c r="D11" s="180"/>
      <c r="E11" s="180"/>
      <c r="F11" s="180"/>
      <c r="G11" s="180"/>
      <c r="H11" s="180"/>
      <c r="I11" s="180"/>
      <c r="J11" s="180"/>
      <c r="L11" s="10" t="e">
        <f>INDEX(C97:C205,MATCH(L9,C97:C205,0)-1)</f>
        <v>#N/A</v>
      </c>
      <c r="M11" s="53" t="s">
        <v>64</v>
      </c>
      <c r="N11" s="10"/>
      <c r="O11" s="50"/>
      <c r="P11" s="25">
        <v>4</v>
      </c>
      <c r="Q11" s="56">
        <v>0</v>
      </c>
      <c r="R11" s="56">
        <v>0</v>
      </c>
      <c r="S11" s="56">
        <v>0</v>
      </c>
      <c r="T11" s="56">
        <v>0</v>
      </c>
      <c r="U11" s="56">
        <v>0</v>
      </c>
      <c r="V11" s="56">
        <v>1</v>
      </c>
      <c r="W11" s="56">
        <v>1</v>
      </c>
      <c r="X11" s="56">
        <v>1</v>
      </c>
      <c r="Y11" s="179" t="s">
        <v>50</v>
      </c>
      <c r="Z11" s="179"/>
      <c r="AA11" s="179" t="s">
        <v>44</v>
      </c>
      <c r="AB11" s="179"/>
      <c r="AD11" s="8"/>
      <c r="AE11" s="8"/>
      <c r="AF11" s="8"/>
      <c r="AG11" s="8"/>
      <c r="AH11" s="9"/>
      <c r="AI11" s="8"/>
      <c r="AJ11" s="8"/>
      <c r="AK11" s="9"/>
      <c r="AL11" s="8"/>
    </row>
    <row r="12" spans="1:38" ht="15.75" customHeight="1">
      <c r="A12" s="40"/>
      <c r="L12" s="53"/>
      <c r="M12" s="10"/>
      <c r="N12" s="10"/>
      <c r="O12" s="50"/>
      <c r="P12" s="23"/>
      <c r="Q12" s="24"/>
      <c r="R12" s="24"/>
      <c r="S12" s="24"/>
      <c r="T12" s="24"/>
      <c r="U12" s="24"/>
      <c r="V12" s="24"/>
      <c r="W12" s="24"/>
      <c r="X12" s="23"/>
      <c r="Y12" s="23"/>
      <c r="Z12" s="23"/>
      <c r="AA12" s="23"/>
      <c r="AB12" s="23"/>
      <c r="AD12" s="8"/>
      <c r="AE12" s="8"/>
      <c r="AF12" s="8"/>
      <c r="AG12" s="8"/>
      <c r="AH12" s="9"/>
      <c r="AI12" s="8"/>
      <c r="AJ12" s="8"/>
      <c r="AK12" s="9"/>
      <c r="AL12" s="8"/>
    </row>
    <row r="13" spans="1:38" ht="15.75" customHeight="1">
      <c r="A13" s="40"/>
      <c r="M13" s="10"/>
      <c r="N13" s="10"/>
      <c r="O13" s="50"/>
      <c r="P13" s="170" t="s">
        <v>35</v>
      </c>
      <c r="Q13" s="170"/>
      <c r="R13" s="170"/>
      <c r="S13" s="170"/>
      <c r="T13" s="170"/>
      <c r="U13" s="170"/>
      <c r="V13" s="170"/>
      <c r="W13" s="170"/>
      <c r="X13" s="170"/>
      <c r="Y13" s="170"/>
      <c r="Z13" s="170"/>
      <c r="AA13" s="170"/>
      <c r="AB13" s="170"/>
      <c r="AC13" s="34"/>
      <c r="AD13" s="8"/>
      <c r="AE13" s="8"/>
      <c r="AF13" s="8"/>
      <c r="AG13" s="8"/>
      <c r="AH13" s="9"/>
      <c r="AI13" s="8"/>
      <c r="AJ13" s="8"/>
      <c r="AK13" s="9"/>
      <c r="AL13" s="8"/>
    </row>
    <row r="14" spans="1:38" ht="15.75" customHeight="1">
      <c r="A14" s="40"/>
      <c r="B14" s="178" t="s">
        <v>9</v>
      </c>
      <c r="C14" s="178"/>
      <c r="D14" s="178"/>
      <c r="E14" s="178"/>
      <c r="F14" s="178"/>
      <c r="G14" s="178"/>
      <c r="H14" s="178"/>
      <c r="I14" s="178"/>
      <c r="J14" s="178"/>
      <c r="L14" s="53"/>
      <c r="M14" s="10"/>
      <c r="N14" s="10"/>
      <c r="O14" s="50"/>
      <c r="P14" s="23"/>
      <c r="Q14" s="24"/>
      <c r="R14" s="24"/>
      <c r="S14" s="24"/>
      <c r="T14" s="24"/>
      <c r="U14" s="24"/>
      <c r="V14" s="24"/>
      <c r="W14" s="24"/>
      <c r="X14" s="23"/>
      <c r="Y14" s="23"/>
      <c r="Z14" s="23"/>
      <c r="AA14" s="23"/>
      <c r="AB14" s="23"/>
      <c r="AD14" s="8"/>
      <c r="AE14" s="8"/>
      <c r="AF14" s="8"/>
      <c r="AG14" s="8"/>
      <c r="AH14" s="9"/>
      <c r="AI14" s="8"/>
      <c r="AJ14" s="8"/>
      <c r="AK14" s="9"/>
      <c r="AL14" s="8"/>
    </row>
    <row r="15" spans="1:38" ht="15.75" customHeight="1">
      <c r="A15" s="40"/>
      <c r="B15" s="178"/>
      <c r="C15" s="178"/>
      <c r="D15" s="178"/>
      <c r="E15" s="178"/>
      <c r="F15" s="178"/>
      <c r="G15" s="178"/>
      <c r="H15" s="178"/>
      <c r="I15" s="178"/>
      <c r="J15" s="178"/>
      <c r="L15" s="53"/>
      <c r="M15" s="10"/>
      <c r="N15" s="10"/>
      <c r="O15" s="50"/>
      <c r="P15" s="181" t="s">
        <v>24</v>
      </c>
      <c r="Q15" s="181"/>
      <c r="R15" s="181"/>
      <c r="S15" s="181"/>
      <c r="T15" s="171" t="s">
        <v>36</v>
      </c>
      <c r="U15" s="171"/>
      <c r="V15" s="171"/>
      <c r="W15" s="171" t="s">
        <v>37</v>
      </c>
      <c r="X15" s="171"/>
      <c r="Y15" s="171"/>
      <c r="Z15" s="171" t="s">
        <v>38</v>
      </c>
      <c r="AA15" s="171"/>
      <c r="AB15" s="171"/>
      <c r="AD15" s="8"/>
      <c r="AE15" s="8"/>
      <c r="AF15" s="8"/>
      <c r="AG15" s="8"/>
      <c r="AH15" s="9"/>
      <c r="AI15" s="8"/>
      <c r="AJ15" s="8"/>
      <c r="AK15" s="9"/>
      <c r="AL15" s="8"/>
    </row>
    <row r="16" spans="1:38" ht="15.75" customHeight="1">
      <c r="A16" s="40"/>
      <c r="B16" s="180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СВ</v>
      </c>
      <c r="C16" s="180"/>
      <c r="D16" s="180"/>
      <c r="E16" s="180"/>
      <c r="F16" s="180"/>
      <c r="G16" s="180"/>
      <c r="H16" s="180"/>
      <c r="I16" s="180"/>
      <c r="J16" s="180"/>
      <c r="L16" s="53"/>
      <c r="M16" s="10"/>
      <c r="N16" s="10"/>
      <c r="O16" s="50"/>
      <c r="P16" s="181"/>
      <c r="Q16" s="181"/>
      <c r="R16" s="181"/>
      <c r="S16" s="181"/>
      <c r="T16" s="171"/>
      <c r="U16" s="171"/>
      <c r="V16" s="171"/>
      <c r="W16" s="171"/>
      <c r="X16" s="171"/>
      <c r="Y16" s="171"/>
      <c r="Z16" s="171"/>
      <c r="AA16" s="171"/>
      <c r="AB16" s="171"/>
      <c r="AD16" s="12"/>
      <c r="AE16" s="11"/>
      <c r="AF16" s="12"/>
      <c r="AG16" s="8"/>
      <c r="AH16" s="13"/>
      <c r="AI16" s="8"/>
      <c r="AJ16" s="13"/>
      <c r="AK16" s="8"/>
      <c r="AL16" s="8"/>
    </row>
    <row r="17" spans="1:38" ht="15.75" customHeight="1">
      <c r="A17" s="40"/>
      <c r="B17" s="180"/>
      <c r="C17" s="180"/>
      <c r="D17" s="180"/>
      <c r="E17" s="180"/>
      <c r="F17" s="180"/>
      <c r="G17" s="180"/>
      <c r="H17" s="180"/>
      <c r="I17" s="180"/>
      <c r="J17" s="180"/>
      <c r="L17" s="10"/>
      <c r="M17" s="10"/>
      <c r="N17" s="10"/>
      <c r="O17" s="50"/>
      <c r="P17" s="181" t="s">
        <v>39</v>
      </c>
      <c r="Q17" s="181"/>
      <c r="R17" s="181"/>
      <c r="S17" s="181"/>
      <c r="T17" s="171" t="s">
        <v>33</v>
      </c>
      <c r="U17" s="171"/>
      <c r="V17" s="171"/>
      <c r="W17" s="171" t="s">
        <v>40</v>
      </c>
      <c r="X17" s="171"/>
      <c r="Y17" s="171"/>
      <c r="Z17" s="171" t="s">
        <v>39</v>
      </c>
      <c r="AA17" s="171"/>
      <c r="AB17" s="171"/>
      <c r="AD17" s="12"/>
      <c r="AE17" s="11"/>
      <c r="AF17" s="12"/>
      <c r="AG17" s="8"/>
      <c r="AH17" s="13"/>
      <c r="AI17" s="8"/>
      <c r="AJ17" s="13"/>
      <c r="AK17" s="8"/>
      <c r="AL17" s="8"/>
    </row>
    <row r="18" spans="1:38" ht="15.75" customHeight="1">
      <c r="A18" s="40"/>
      <c r="L18" s="10"/>
      <c r="M18" s="10"/>
      <c r="N18" s="10"/>
      <c r="O18" s="50"/>
      <c r="P18" s="23"/>
      <c r="Q18" s="24"/>
      <c r="R18" s="24"/>
      <c r="S18" s="24"/>
      <c r="T18" s="24"/>
      <c r="U18" s="24"/>
      <c r="V18" s="24"/>
      <c r="W18" s="24"/>
      <c r="X18" s="23"/>
      <c r="Y18" s="23"/>
      <c r="Z18" s="23"/>
      <c r="AA18" s="23"/>
      <c r="AB18" s="23"/>
      <c r="AD18" s="12"/>
      <c r="AE18" s="11"/>
      <c r="AF18" s="12"/>
      <c r="AG18" s="8"/>
      <c r="AH18" s="13"/>
      <c r="AI18" s="8"/>
      <c r="AJ18" s="13"/>
      <c r="AK18" s="8"/>
      <c r="AL18" s="8"/>
    </row>
    <row r="19" spans="1:38" ht="15.75" customHeight="1">
      <c r="A19" s="40"/>
      <c r="B19" s="178" t="s">
        <v>18</v>
      </c>
      <c r="C19" s="178"/>
      <c r="D19" s="178"/>
      <c r="E19" s="178"/>
      <c r="F19" s="178"/>
      <c r="G19" s="178"/>
      <c r="H19" s="178"/>
      <c r="I19" s="178"/>
      <c r="J19" s="178"/>
      <c r="L19" s="10"/>
      <c r="M19" s="10"/>
      <c r="N19" s="10"/>
      <c r="O19" s="50"/>
      <c r="P19" s="182" t="s">
        <v>41</v>
      </c>
      <c r="Q19" s="182"/>
      <c r="R19" s="182"/>
      <c r="S19" s="182"/>
      <c r="T19" s="182"/>
      <c r="U19" s="182"/>
      <c r="V19" s="182"/>
      <c r="W19" s="182"/>
      <c r="X19" s="182"/>
      <c r="Y19" s="182"/>
      <c r="Z19" s="182"/>
      <c r="AA19" s="182"/>
      <c r="AB19" s="182"/>
      <c r="AD19" s="12"/>
      <c r="AE19" s="11"/>
      <c r="AF19" s="12"/>
      <c r="AG19" s="8"/>
      <c r="AH19" s="13"/>
      <c r="AI19" s="8"/>
      <c r="AJ19" s="13"/>
      <c r="AK19" s="8"/>
      <c r="AL19" s="8"/>
    </row>
    <row r="20" spans="1:38" ht="15.75" customHeight="1">
      <c r="A20" s="40"/>
      <c r="B20" s="178"/>
      <c r="C20" s="178"/>
      <c r="D20" s="178"/>
      <c r="E20" s="178"/>
      <c r="F20" s="178"/>
      <c r="G20" s="178"/>
      <c r="H20" s="178"/>
      <c r="I20" s="178"/>
      <c r="J20" s="178"/>
      <c r="L20" s="10"/>
      <c r="M20" s="10"/>
      <c r="N20" s="10"/>
      <c r="O20" s="50"/>
      <c r="P20" s="23"/>
      <c r="Q20" s="24"/>
      <c r="R20" s="24"/>
      <c r="S20" s="24"/>
      <c r="T20" s="24"/>
      <c r="U20" s="24"/>
      <c r="V20" s="24"/>
      <c r="W20" s="24"/>
      <c r="X20" s="23"/>
      <c r="Y20" s="23"/>
      <c r="Z20" s="23"/>
      <c r="AA20" s="23"/>
      <c r="AB20" s="23"/>
      <c r="AD20" s="12"/>
      <c r="AE20" s="11"/>
      <c r="AF20" s="12"/>
      <c r="AG20" s="8"/>
      <c r="AH20" s="13"/>
      <c r="AI20" s="8"/>
      <c r="AJ20" s="13"/>
      <c r="AK20" s="8"/>
      <c r="AL20" s="8"/>
    </row>
    <row r="21" spans="1:38" ht="15.75" customHeight="1">
      <c r="A21" s="40"/>
      <c r="P21" s="183" t="s">
        <v>24</v>
      </c>
      <c r="Q21" s="183" t="s">
        <v>10</v>
      </c>
      <c r="R21" s="186" t="s">
        <v>46</v>
      </c>
      <c r="S21" s="187"/>
      <c r="T21" s="186" t="s">
        <v>47</v>
      </c>
      <c r="U21" s="187"/>
      <c r="V21" s="47"/>
      <c r="W21" s="183" t="s">
        <v>24</v>
      </c>
      <c r="X21" s="183" t="s">
        <v>10</v>
      </c>
      <c r="Y21" s="186" t="s">
        <v>46</v>
      </c>
      <c r="Z21" s="187"/>
      <c r="AA21" s="186" t="s">
        <v>47</v>
      </c>
      <c r="AB21" s="187"/>
      <c r="AD21" s="12"/>
      <c r="AE21" s="11"/>
      <c r="AF21" s="12"/>
      <c r="AG21" s="8"/>
      <c r="AH21" s="13"/>
      <c r="AI21" s="8"/>
      <c r="AJ21" s="13"/>
      <c r="AK21" s="8"/>
      <c r="AL21" s="8"/>
    </row>
    <row r="22" spans="1:38" ht="15.75" customHeight="1">
      <c r="A22" s="40"/>
      <c r="B22" s="180" t="str">
        <f ca="1">"Минимальное количество транспортных средств:  "&amp;ROUND(VLOOKUP(L2,лоты!C:H,6,0),0)&amp;"  ед."</f>
        <v>Минимальное количество транспортных средств:  13  ед.</v>
      </c>
      <c r="C22" s="180"/>
      <c r="D22" s="180"/>
      <c r="E22" s="180"/>
      <c r="F22" s="180"/>
      <c r="G22" s="180"/>
      <c r="H22" s="180"/>
      <c r="I22" s="180"/>
      <c r="J22" s="180"/>
      <c r="P22" s="184"/>
      <c r="Q22" s="184"/>
      <c r="R22" s="183" t="s">
        <v>68</v>
      </c>
      <c r="S22" s="183" t="s">
        <v>69</v>
      </c>
      <c r="T22" s="183" t="s">
        <v>68</v>
      </c>
      <c r="U22" s="183" t="s">
        <v>69</v>
      </c>
      <c r="V22" s="47"/>
      <c r="W22" s="184"/>
      <c r="X22" s="184"/>
      <c r="Y22" s="183" t="s">
        <v>68</v>
      </c>
      <c r="Z22" s="183" t="s">
        <v>69</v>
      </c>
      <c r="AA22" s="183" t="s">
        <v>68</v>
      </c>
      <c r="AB22" s="183" t="s">
        <v>69</v>
      </c>
      <c r="AD22" s="12"/>
      <c r="AE22" s="11"/>
      <c r="AF22" s="12"/>
      <c r="AG22" s="8"/>
      <c r="AH22" s="13"/>
      <c r="AI22" s="8"/>
      <c r="AJ22" s="13"/>
      <c r="AK22" s="8"/>
      <c r="AL22" s="8"/>
    </row>
    <row r="23" spans="1:38" ht="15.75" customHeight="1">
      <c r="A23" s="40"/>
      <c r="B23" s="180"/>
      <c r="C23" s="180"/>
      <c r="D23" s="180"/>
      <c r="E23" s="180"/>
      <c r="F23" s="180"/>
      <c r="G23" s="180"/>
      <c r="H23" s="180"/>
      <c r="I23" s="180"/>
      <c r="J23" s="180"/>
      <c r="P23" s="184"/>
      <c r="Q23" s="184"/>
      <c r="R23" s="184"/>
      <c r="S23" s="184"/>
      <c r="T23" s="184"/>
      <c r="U23" s="184"/>
      <c r="V23" s="47"/>
      <c r="W23" s="184"/>
      <c r="X23" s="184"/>
      <c r="Y23" s="184"/>
      <c r="Z23" s="184"/>
      <c r="AA23" s="184"/>
      <c r="AB23" s="184"/>
      <c r="AD23" s="12"/>
      <c r="AE23" s="11"/>
      <c r="AF23" s="12"/>
      <c r="AG23" s="8"/>
      <c r="AH23" s="13"/>
      <c r="AI23" s="8"/>
      <c r="AJ23" s="13"/>
      <c r="AK23" s="8"/>
      <c r="AL23" s="8"/>
    </row>
    <row r="24" spans="1:38" ht="15.75" customHeight="1">
      <c r="A24" s="40"/>
      <c r="P24" s="184"/>
      <c r="Q24" s="184"/>
      <c r="R24" s="184"/>
      <c r="S24" s="184"/>
      <c r="T24" s="184"/>
      <c r="U24" s="184"/>
      <c r="V24" s="47"/>
      <c r="W24" s="184"/>
      <c r="X24" s="184"/>
      <c r="Y24" s="184"/>
      <c r="Z24" s="184"/>
      <c r="AA24" s="184"/>
      <c r="AB24" s="184"/>
      <c r="AD24" s="12"/>
      <c r="AE24" s="11"/>
      <c r="AF24" s="12"/>
      <c r="AG24" s="8"/>
      <c r="AH24" s="13"/>
      <c r="AI24" s="8"/>
      <c r="AJ24" s="13"/>
      <c r="AK24" s="8"/>
      <c r="AL24" s="8"/>
    </row>
    <row r="25" spans="1:38" ht="15.75" customHeight="1">
      <c r="A25" s="40"/>
      <c r="P25" s="184"/>
      <c r="Q25" s="184"/>
      <c r="R25" s="184"/>
      <c r="S25" s="184"/>
      <c r="T25" s="184"/>
      <c r="U25" s="184"/>
      <c r="V25" s="47"/>
      <c r="W25" s="184"/>
      <c r="X25" s="184"/>
      <c r="Y25" s="184"/>
      <c r="Z25" s="184"/>
      <c r="AA25" s="184"/>
      <c r="AB25" s="184"/>
      <c r="AD25" s="12"/>
      <c r="AE25" s="11"/>
      <c r="AF25" s="12"/>
      <c r="AG25" s="8"/>
      <c r="AH25" s="13"/>
      <c r="AI25" s="8"/>
      <c r="AJ25" s="13"/>
      <c r="AK25" s="8"/>
      <c r="AL25" s="8"/>
    </row>
    <row r="26" spans="1:38" ht="15.75" customHeight="1">
      <c r="A26" s="40"/>
      <c r="B26" s="180" t="s">
        <v>53</v>
      </c>
      <c r="C26" s="180"/>
      <c r="D26" s="180"/>
      <c r="E26" s="180"/>
      <c r="F26" s="180"/>
      <c r="G26" s="180"/>
      <c r="H26" s="180"/>
      <c r="I26" s="180"/>
      <c r="J26" s="180"/>
      <c r="P26" s="185"/>
      <c r="Q26" s="185"/>
      <c r="R26" s="185"/>
      <c r="S26" s="185"/>
      <c r="T26" s="185"/>
      <c r="U26" s="185"/>
      <c r="V26" s="57"/>
      <c r="W26" s="185"/>
      <c r="X26" s="185"/>
      <c r="Y26" s="185"/>
      <c r="Z26" s="185"/>
      <c r="AA26" s="185"/>
      <c r="AB26" s="185"/>
      <c r="AC26" s="34"/>
      <c r="AD26" s="12"/>
      <c r="AE26" s="11"/>
      <c r="AF26" s="12"/>
      <c r="AG26" s="8"/>
      <c r="AH26" s="13"/>
      <c r="AI26" s="8"/>
      <c r="AJ26" s="13"/>
      <c r="AK26" s="8"/>
      <c r="AL26" s="8"/>
    </row>
    <row r="27" spans="1:38" ht="15.75" customHeight="1">
      <c r="A27" s="40"/>
      <c r="B27" s="180"/>
      <c r="C27" s="180"/>
      <c r="D27" s="180"/>
      <c r="E27" s="180"/>
      <c r="F27" s="180"/>
      <c r="G27" s="180"/>
      <c r="H27" s="180"/>
      <c r="I27" s="180"/>
      <c r="J27" s="180"/>
      <c r="N27" s="1">
        <v>180</v>
      </c>
      <c r="P27" s="89">
        <v>1</v>
      </c>
      <c r="Q27" s="43">
        <v>0.125</v>
      </c>
      <c r="R27" s="102">
        <v>0</v>
      </c>
      <c r="S27" s="102" t="s">
        <v>194</v>
      </c>
      <c r="T27" s="102">
        <v>0</v>
      </c>
      <c r="U27" s="102" t="s">
        <v>194</v>
      </c>
      <c r="V27" s="130">
        <f>R27+R28</f>
        <v>0</v>
      </c>
      <c r="W27" s="54">
        <v>2</v>
      </c>
      <c r="X27" s="43">
        <v>0.125</v>
      </c>
      <c r="Y27" s="102">
        <v>0</v>
      </c>
      <c r="Z27" s="102" t="s">
        <v>194</v>
      </c>
      <c r="AA27" s="102">
        <v>0</v>
      </c>
      <c r="AB27" s="102" t="s">
        <v>194</v>
      </c>
      <c r="AC27" s="130">
        <f>Y27+Y28</f>
        <v>0</v>
      </c>
      <c r="AD27" s="12"/>
      <c r="AE27" s="11"/>
      <c r="AF27" s="12"/>
      <c r="AG27" s="8"/>
      <c r="AH27" s="13"/>
      <c r="AI27" s="8"/>
      <c r="AJ27" s="13"/>
      <c r="AK27" s="8"/>
      <c r="AL27" s="8"/>
    </row>
    <row r="28" spans="1:38" ht="15.75" customHeight="1">
      <c r="A28" s="40"/>
      <c r="B28" s="180" t="s">
        <v>263</v>
      </c>
      <c r="C28" s="180"/>
      <c r="D28" s="180"/>
      <c r="E28" s="180"/>
      <c r="F28" s="180"/>
      <c r="G28" s="180"/>
      <c r="H28" s="180"/>
      <c r="I28" s="180"/>
      <c r="J28" s="180"/>
      <c r="N28" s="1">
        <v>210</v>
      </c>
      <c r="P28" s="25">
        <v>1</v>
      </c>
      <c r="Q28" s="27">
        <v>0.14583333333333301</v>
      </c>
      <c r="R28" s="102">
        <v>0</v>
      </c>
      <c r="S28" s="102" t="s">
        <v>194</v>
      </c>
      <c r="T28" s="102">
        <v>0</v>
      </c>
      <c r="U28" s="102" t="s">
        <v>194</v>
      </c>
      <c r="V28" s="130">
        <f t="shared" ref="V28:V101" si="0">R28+R29</f>
        <v>0</v>
      </c>
      <c r="W28" s="28">
        <v>2</v>
      </c>
      <c r="X28" s="27">
        <v>0.14583333333333301</v>
      </c>
      <c r="Y28" s="102">
        <v>0</v>
      </c>
      <c r="Z28" s="102" t="s">
        <v>194</v>
      </c>
      <c r="AA28" s="102">
        <v>0</v>
      </c>
      <c r="AB28" s="102" t="s">
        <v>194</v>
      </c>
      <c r="AC28" s="130">
        <f t="shared" ref="AC28:AC73" si="1">Y28+Y29</f>
        <v>0</v>
      </c>
      <c r="AD28" s="12"/>
      <c r="AE28" s="11"/>
      <c r="AF28" s="12"/>
      <c r="AG28" s="8"/>
      <c r="AH28" s="13"/>
      <c r="AI28" s="8"/>
      <c r="AJ28" s="13"/>
      <c r="AK28" s="8"/>
      <c r="AL28" s="8"/>
    </row>
    <row r="29" spans="1:38" ht="15.75" customHeight="1">
      <c r="A29" s="40"/>
      <c r="B29" s="180"/>
      <c r="C29" s="180"/>
      <c r="D29" s="180"/>
      <c r="E29" s="180"/>
      <c r="F29" s="180"/>
      <c r="G29" s="180"/>
      <c r="H29" s="180"/>
      <c r="I29" s="180"/>
      <c r="J29" s="180"/>
      <c r="N29" s="1">
        <v>240</v>
      </c>
      <c r="P29" s="25">
        <v>1</v>
      </c>
      <c r="Q29" s="27">
        <v>0.16666666666666699</v>
      </c>
      <c r="R29" s="102">
        <v>0</v>
      </c>
      <c r="S29" s="102" t="s">
        <v>194</v>
      </c>
      <c r="T29" s="102">
        <v>0</v>
      </c>
      <c r="U29" s="102" t="s">
        <v>194</v>
      </c>
      <c r="V29" s="130">
        <f t="shared" si="0"/>
        <v>0</v>
      </c>
      <c r="W29" s="28">
        <v>2</v>
      </c>
      <c r="X29" s="27">
        <v>0.16666666666666699</v>
      </c>
      <c r="Y29" s="102">
        <v>0</v>
      </c>
      <c r="Z29" s="102" t="s">
        <v>194</v>
      </c>
      <c r="AA29" s="102">
        <v>0</v>
      </c>
      <c r="AB29" s="102" t="s">
        <v>194</v>
      </c>
      <c r="AC29" s="130">
        <f t="shared" si="1"/>
        <v>0</v>
      </c>
      <c r="AD29" s="12"/>
      <c r="AE29" s="11"/>
      <c r="AF29" s="12"/>
      <c r="AG29" s="8"/>
      <c r="AH29" s="13"/>
      <c r="AI29" s="8"/>
      <c r="AJ29" s="13"/>
      <c r="AK29" s="8"/>
      <c r="AL29" s="8"/>
    </row>
    <row r="30" spans="1:38" ht="15.75" customHeight="1">
      <c r="A30" s="40"/>
      <c r="B30" s="180" t="s">
        <v>267</v>
      </c>
      <c r="C30" s="180"/>
      <c r="D30" s="180"/>
      <c r="E30" s="180"/>
      <c r="F30" s="180"/>
      <c r="G30" s="180"/>
      <c r="H30" s="180"/>
      <c r="I30" s="180"/>
      <c r="J30" s="180"/>
      <c r="N30" s="1">
        <v>270</v>
      </c>
      <c r="P30" s="25">
        <v>1</v>
      </c>
      <c r="Q30" s="27">
        <v>0.1875</v>
      </c>
      <c r="R30" s="102">
        <v>0</v>
      </c>
      <c r="S30" s="102" t="s">
        <v>194</v>
      </c>
      <c r="T30" s="102">
        <v>0</v>
      </c>
      <c r="U30" s="102" t="s">
        <v>194</v>
      </c>
      <c r="V30" s="130">
        <f t="shared" si="0"/>
        <v>0</v>
      </c>
      <c r="W30" s="28">
        <v>2</v>
      </c>
      <c r="X30" s="27">
        <v>0.1875</v>
      </c>
      <c r="Y30" s="102">
        <v>0</v>
      </c>
      <c r="Z30" s="102" t="s">
        <v>194</v>
      </c>
      <c r="AA30" s="102">
        <v>0</v>
      </c>
      <c r="AB30" s="102" t="s">
        <v>194</v>
      </c>
      <c r="AC30" s="130">
        <f t="shared" si="1"/>
        <v>0</v>
      </c>
      <c r="AD30" s="12"/>
      <c r="AE30" s="11"/>
      <c r="AF30" s="12"/>
      <c r="AG30" s="8"/>
      <c r="AH30" s="13"/>
      <c r="AI30" s="8"/>
      <c r="AJ30" s="13"/>
      <c r="AK30" s="8"/>
      <c r="AL30" s="8"/>
    </row>
    <row r="31" spans="1:38" ht="15.75" customHeight="1">
      <c r="A31" s="40"/>
      <c r="B31" s="180"/>
      <c r="C31" s="180"/>
      <c r="D31" s="180"/>
      <c r="E31" s="180"/>
      <c r="F31" s="180"/>
      <c r="G31" s="180"/>
      <c r="H31" s="180"/>
      <c r="I31" s="180"/>
      <c r="J31" s="180"/>
      <c r="N31" s="1">
        <v>300</v>
      </c>
      <c r="P31" s="25">
        <v>1</v>
      </c>
      <c r="Q31" s="27">
        <v>0.20833333333333334</v>
      </c>
      <c r="R31" s="102">
        <v>0</v>
      </c>
      <c r="S31" s="102" t="s">
        <v>194</v>
      </c>
      <c r="T31" s="102">
        <v>0</v>
      </c>
      <c r="U31" s="102" t="s">
        <v>194</v>
      </c>
      <c r="V31" s="130">
        <f t="shared" si="0"/>
        <v>3</v>
      </c>
      <c r="W31" s="28">
        <v>2</v>
      </c>
      <c r="X31" s="21">
        <v>0.20833333333333334</v>
      </c>
      <c r="Y31" s="102">
        <v>0</v>
      </c>
      <c r="Z31" s="102" t="s">
        <v>194</v>
      </c>
      <c r="AA31" s="102">
        <v>0</v>
      </c>
      <c r="AB31" s="102" t="s">
        <v>194</v>
      </c>
      <c r="AC31" s="130">
        <f t="shared" si="1"/>
        <v>2</v>
      </c>
      <c r="AD31" s="12"/>
      <c r="AE31" s="11"/>
      <c r="AF31" s="12"/>
      <c r="AG31" s="8"/>
      <c r="AH31" s="13"/>
      <c r="AI31" s="8"/>
      <c r="AJ31" s="13"/>
      <c r="AK31" s="8"/>
      <c r="AL31" s="8"/>
    </row>
    <row r="32" spans="1:38" ht="15.75" customHeight="1">
      <c r="A32" s="40"/>
      <c r="B32" s="40"/>
      <c r="C32" s="40"/>
      <c r="D32" s="40"/>
      <c r="E32" s="40"/>
      <c r="F32" s="40"/>
      <c r="G32" s="40"/>
      <c r="H32" s="40"/>
      <c r="I32" s="40"/>
      <c r="N32" s="14">
        <v>330</v>
      </c>
      <c r="P32" s="89">
        <v>1</v>
      </c>
      <c r="Q32" s="43">
        <v>0.22916666666666666</v>
      </c>
      <c r="R32" s="102">
        <v>3</v>
      </c>
      <c r="S32" s="103" t="s">
        <v>212</v>
      </c>
      <c r="T32" s="102">
        <v>3</v>
      </c>
      <c r="U32" s="103" t="s">
        <v>212</v>
      </c>
      <c r="V32" s="130">
        <f t="shared" si="0"/>
        <v>5</v>
      </c>
      <c r="W32" s="54">
        <v>2</v>
      </c>
      <c r="X32" s="44">
        <v>0.22916666666666666</v>
      </c>
      <c r="Y32" s="102">
        <v>2</v>
      </c>
      <c r="Z32" s="102" t="s">
        <v>198</v>
      </c>
      <c r="AA32" s="102">
        <v>2</v>
      </c>
      <c r="AB32" s="102" t="s">
        <v>198</v>
      </c>
      <c r="AC32" s="130">
        <f t="shared" si="1"/>
        <v>3</v>
      </c>
      <c r="AD32" s="12"/>
      <c r="AE32" s="11"/>
      <c r="AF32" s="12"/>
      <c r="AG32" s="8"/>
      <c r="AH32" s="13"/>
      <c r="AI32" s="8"/>
      <c r="AJ32" s="13"/>
      <c r="AK32" s="8"/>
      <c r="AL32" s="8"/>
    </row>
    <row r="33" spans="1:38" ht="15.75" customHeight="1">
      <c r="A33" s="40"/>
      <c r="B33" s="178" t="s">
        <v>12</v>
      </c>
      <c r="C33" s="178"/>
      <c r="D33" s="178"/>
      <c r="E33" s="178"/>
      <c r="F33" s="178"/>
      <c r="G33" s="178"/>
      <c r="H33" s="178"/>
      <c r="I33" s="178"/>
      <c r="J33" s="178"/>
      <c r="N33" s="14">
        <v>360</v>
      </c>
      <c r="P33" s="89">
        <v>1</v>
      </c>
      <c r="Q33" s="43">
        <v>0.25</v>
      </c>
      <c r="R33" s="102">
        <v>2</v>
      </c>
      <c r="S33" s="103" t="s">
        <v>212</v>
      </c>
      <c r="T33" s="102">
        <v>2</v>
      </c>
      <c r="U33" s="103" t="s">
        <v>212</v>
      </c>
      <c r="V33" s="130">
        <f t="shared" si="0"/>
        <v>5</v>
      </c>
      <c r="W33" s="54">
        <v>2</v>
      </c>
      <c r="X33" s="44">
        <v>0.25</v>
      </c>
      <c r="Y33" s="102">
        <v>1</v>
      </c>
      <c r="Z33" s="102" t="s">
        <v>198</v>
      </c>
      <c r="AA33" s="102">
        <v>1</v>
      </c>
      <c r="AB33" s="102" t="s">
        <v>198</v>
      </c>
      <c r="AC33" s="130">
        <f t="shared" si="1"/>
        <v>3</v>
      </c>
      <c r="AD33" s="12"/>
      <c r="AE33" s="11"/>
      <c r="AF33" s="12"/>
      <c r="AG33" s="8"/>
      <c r="AH33" s="13"/>
      <c r="AI33" s="8"/>
      <c r="AJ33" s="13"/>
      <c r="AK33" s="8"/>
      <c r="AL33" s="8"/>
    </row>
    <row r="34" spans="1:38" ht="15.75" customHeight="1">
      <c r="A34" s="40"/>
      <c r="B34" s="178"/>
      <c r="C34" s="178"/>
      <c r="D34" s="178"/>
      <c r="E34" s="178"/>
      <c r="F34" s="178"/>
      <c r="G34" s="178"/>
      <c r="H34" s="178"/>
      <c r="I34" s="178"/>
      <c r="J34" s="178"/>
      <c r="N34" s="1">
        <v>390</v>
      </c>
      <c r="O34" s="17"/>
      <c r="P34" s="89">
        <v>1</v>
      </c>
      <c r="Q34" s="43">
        <v>0.27083333333333331</v>
      </c>
      <c r="R34" s="102">
        <v>3</v>
      </c>
      <c r="S34" s="103" t="s">
        <v>212</v>
      </c>
      <c r="T34" s="102">
        <v>3</v>
      </c>
      <c r="U34" s="103" t="s">
        <v>212</v>
      </c>
      <c r="V34" s="130">
        <f t="shared" si="0"/>
        <v>10</v>
      </c>
      <c r="W34" s="54">
        <v>2</v>
      </c>
      <c r="X34" s="44">
        <v>0.27083333333333331</v>
      </c>
      <c r="Y34" s="102">
        <v>2</v>
      </c>
      <c r="Z34" s="102" t="s">
        <v>198</v>
      </c>
      <c r="AA34" s="102">
        <v>2</v>
      </c>
      <c r="AB34" s="102" t="s">
        <v>198</v>
      </c>
      <c r="AC34" s="130">
        <f t="shared" si="1"/>
        <v>3</v>
      </c>
      <c r="AD34" s="12"/>
      <c r="AE34" s="11"/>
      <c r="AF34" s="12"/>
      <c r="AG34" s="8"/>
      <c r="AH34" s="13"/>
      <c r="AI34" s="8"/>
      <c r="AJ34" s="13"/>
      <c r="AK34" s="8"/>
      <c r="AL34" s="8"/>
    </row>
    <row r="35" spans="1:38" ht="15.75" customHeight="1">
      <c r="A35" s="40"/>
      <c r="B35" s="190" t="s">
        <v>65</v>
      </c>
      <c r="C35" s="190"/>
      <c r="D35" s="190"/>
      <c r="E35" s="189">
        <f t="array" ref="E35">ROUND(MAX(IF(G89:G207=0,H89:H207)),2)</f>
        <v>6.84</v>
      </c>
      <c r="F35" s="40"/>
      <c r="G35" s="40"/>
      <c r="H35" s="40"/>
      <c r="I35" s="40"/>
      <c r="N35" s="1">
        <v>420</v>
      </c>
      <c r="O35" s="17"/>
      <c r="P35" s="89">
        <v>1</v>
      </c>
      <c r="Q35" s="43">
        <v>0.29166666666666669</v>
      </c>
      <c r="R35" s="102">
        <v>7</v>
      </c>
      <c r="S35" s="102">
        <v>4</v>
      </c>
      <c r="T35" s="102">
        <v>7</v>
      </c>
      <c r="U35" s="102">
        <v>4</v>
      </c>
      <c r="V35" s="130">
        <f t="shared" si="0"/>
        <v>14</v>
      </c>
      <c r="W35" s="54">
        <v>2</v>
      </c>
      <c r="X35" s="44">
        <v>0.29166666666666669</v>
      </c>
      <c r="Y35" s="102">
        <v>1</v>
      </c>
      <c r="Z35" s="102" t="s">
        <v>198</v>
      </c>
      <c r="AA35" s="102">
        <v>1</v>
      </c>
      <c r="AB35" s="102" t="s">
        <v>198</v>
      </c>
      <c r="AC35" s="130">
        <f t="shared" si="1"/>
        <v>3</v>
      </c>
      <c r="AD35" s="12"/>
      <c r="AE35" s="11"/>
      <c r="AF35" s="12"/>
      <c r="AG35" s="8"/>
      <c r="AH35" s="13"/>
      <c r="AI35" s="8"/>
      <c r="AJ35" s="13"/>
      <c r="AK35" s="8"/>
      <c r="AL35" s="8"/>
    </row>
    <row r="36" spans="1:38" ht="15.75" customHeight="1">
      <c r="A36" s="40"/>
      <c r="B36" s="190"/>
      <c r="C36" s="190"/>
      <c r="D36" s="190"/>
      <c r="E36" s="189"/>
      <c r="F36" s="40"/>
      <c r="G36" s="40"/>
      <c r="H36" s="40"/>
      <c r="I36" s="40"/>
      <c r="N36" s="1">
        <v>450</v>
      </c>
      <c r="P36" s="25">
        <v>1</v>
      </c>
      <c r="Q36" s="27">
        <v>0.3125</v>
      </c>
      <c r="R36" s="102">
        <v>7</v>
      </c>
      <c r="S36" s="102">
        <v>4</v>
      </c>
      <c r="T36" s="102">
        <v>7</v>
      </c>
      <c r="U36" s="102">
        <v>4</v>
      </c>
      <c r="V36" s="130">
        <f t="shared" si="0"/>
        <v>15</v>
      </c>
      <c r="W36" s="28">
        <v>2</v>
      </c>
      <c r="X36" s="21">
        <v>0.3125</v>
      </c>
      <c r="Y36" s="102">
        <v>2</v>
      </c>
      <c r="Z36" s="102" t="s">
        <v>198</v>
      </c>
      <c r="AA36" s="102">
        <v>2</v>
      </c>
      <c r="AB36" s="102" t="s">
        <v>198</v>
      </c>
      <c r="AC36" s="130">
        <f t="shared" si="1"/>
        <v>3</v>
      </c>
      <c r="AD36" s="8"/>
      <c r="AE36" s="8"/>
      <c r="AF36" s="8"/>
      <c r="AG36" s="8"/>
      <c r="AH36" s="9"/>
      <c r="AI36" s="8"/>
      <c r="AJ36" s="8"/>
      <c r="AK36" s="8"/>
      <c r="AL36" s="8"/>
    </row>
    <row r="37" spans="1:38" ht="15.75" customHeight="1">
      <c r="B37" s="190" t="s">
        <v>66</v>
      </c>
      <c r="C37" s="190"/>
      <c r="D37" s="190"/>
      <c r="E37" s="189">
        <f t="array" ref="E37">ROUND(MAX(IF(G89:G207=1,H89:H207)),2)</f>
        <v>3.64</v>
      </c>
      <c r="F37" s="40"/>
      <c r="G37" s="40"/>
      <c r="H37" s="40"/>
      <c r="I37" s="40"/>
      <c r="N37" s="1">
        <v>480</v>
      </c>
      <c r="P37" s="25">
        <v>1</v>
      </c>
      <c r="Q37" s="27">
        <v>0.33333333333333331</v>
      </c>
      <c r="R37" s="102">
        <v>8</v>
      </c>
      <c r="S37" s="102">
        <v>4</v>
      </c>
      <c r="T37" s="102">
        <v>8</v>
      </c>
      <c r="U37" s="102">
        <v>4</v>
      </c>
      <c r="V37" s="130">
        <f t="shared" si="0"/>
        <v>15</v>
      </c>
      <c r="W37" s="28">
        <v>2</v>
      </c>
      <c r="X37" s="21">
        <v>0.33333333333333331</v>
      </c>
      <c r="Y37" s="102">
        <v>1</v>
      </c>
      <c r="Z37" s="102" t="s">
        <v>198</v>
      </c>
      <c r="AA37" s="102">
        <v>1</v>
      </c>
      <c r="AB37" s="102" t="s">
        <v>198</v>
      </c>
      <c r="AC37" s="130">
        <f t="shared" si="1"/>
        <v>3</v>
      </c>
    </row>
    <row r="38" spans="1:38" ht="15.75" customHeight="1">
      <c r="A38" s="40"/>
      <c r="B38" s="190"/>
      <c r="C38" s="190"/>
      <c r="D38" s="190"/>
      <c r="E38" s="189"/>
      <c r="F38" s="41"/>
      <c r="G38" s="41"/>
      <c r="H38" s="41"/>
      <c r="I38" s="41"/>
      <c r="N38" s="1">
        <v>510</v>
      </c>
      <c r="P38" s="25">
        <v>1</v>
      </c>
      <c r="Q38" s="27">
        <v>0.35416666666666669</v>
      </c>
      <c r="R38" s="102">
        <v>7</v>
      </c>
      <c r="S38" s="102">
        <v>4</v>
      </c>
      <c r="T38" s="102">
        <v>7</v>
      </c>
      <c r="U38" s="102">
        <v>4</v>
      </c>
      <c r="V38" s="130">
        <f t="shared" si="0"/>
        <v>14</v>
      </c>
      <c r="W38" s="28">
        <v>2</v>
      </c>
      <c r="X38" s="21">
        <v>0.35416666666666669</v>
      </c>
      <c r="Y38" s="102">
        <v>2</v>
      </c>
      <c r="Z38" s="102" t="s">
        <v>198</v>
      </c>
      <c r="AA38" s="102">
        <v>2</v>
      </c>
      <c r="AB38" s="102" t="s">
        <v>198</v>
      </c>
      <c r="AC38" s="130">
        <f t="shared" si="1"/>
        <v>3</v>
      </c>
    </row>
    <row r="39" spans="1:38" ht="15.75" customHeight="1">
      <c r="A39" s="40"/>
      <c r="B39" s="188" t="s">
        <v>67</v>
      </c>
      <c r="C39" s="188"/>
      <c r="D39" s="188"/>
      <c r="E39" s="189">
        <f>SUM(E35:E38)</f>
        <v>10.48</v>
      </c>
      <c r="F39" s="40"/>
      <c r="G39" s="40"/>
      <c r="H39" s="40"/>
      <c r="I39" s="40"/>
      <c r="N39" s="1">
        <v>540</v>
      </c>
      <c r="P39" s="25">
        <v>1</v>
      </c>
      <c r="Q39" s="27">
        <v>0.375</v>
      </c>
      <c r="R39" s="102">
        <v>7</v>
      </c>
      <c r="S39" s="102">
        <v>4</v>
      </c>
      <c r="T39" s="102">
        <v>7</v>
      </c>
      <c r="U39" s="102">
        <v>4</v>
      </c>
      <c r="V39" s="130">
        <f t="shared" si="0"/>
        <v>11</v>
      </c>
      <c r="W39" s="28">
        <v>2</v>
      </c>
      <c r="X39" s="21">
        <v>0.375</v>
      </c>
      <c r="Y39" s="102">
        <v>1</v>
      </c>
      <c r="Z39" s="102" t="s">
        <v>198</v>
      </c>
      <c r="AA39" s="102">
        <v>1</v>
      </c>
      <c r="AB39" s="102" t="s">
        <v>198</v>
      </c>
      <c r="AC39" s="130">
        <f t="shared" si="1"/>
        <v>3</v>
      </c>
    </row>
    <row r="40" spans="1:38" ht="15.75" customHeight="1">
      <c r="A40" s="40"/>
      <c r="B40" s="188"/>
      <c r="C40" s="188"/>
      <c r="D40" s="188"/>
      <c r="E40" s="189"/>
      <c r="F40" s="40"/>
      <c r="G40" s="40"/>
      <c r="H40" s="40"/>
      <c r="I40" s="40"/>
      <c r="L40" s="8"/>
      <c r="N40" s="1">
        <v>570</v>
      </c>
      <c r="P40" s="25">
        <v>1</v>
      </c>
      <c r="Q40" s="27">
        <v>0.39583333333333331</v>
      </c>
      <c r="R40" s="102">
        <v>4</v>
      </c>
      <c r="S40" s="102">
        <v>8</v>
      </c>
      <c r="T40" s="102">
        <v>4</v>
      </c>
      <c r="U40" s="102">
        <v>8</v>
      </c>
      <c r="V40" s="130">
        <f t="shared" si="0"/>
        <v>8</v>
      </c>
      <c r="W40" s="28">
        <v>2</v>
      </c>
      <c r="X40" s="21">
        <v>0.39583333333333331</v>
      </c>
      <c r="Y40" s="102">
        <v>2</v>
      </c>
      <c r="Z40" s="102" t="s">
        <v>198</v>
      </c>
      <c r="AA40" s="102">
        <v>2</v>
      </c>
      <c r="AB40" s="102" t="s">
        <v>198</v>
      </c>
      <c r="AC40" s="130">
        <f t="shared" si="1"/>
        <v>3</v>
      </c>
    </row>
    <row r="41" spans="1:38" ht="15.75" customHeight="1">
      <c r="A41" s="40"/>
      <c r="B41" s="188"/>
      <c r="C41" s="188"/>
      <c r="D41" s="188"/>
      <c r="E41" s="191"/>
      <c r="F41" s="42"/>
      <c r="G41" s="42"/>
      <c r="H41" s="42"/>
      <c r="I41" s="42"/>
      <c r="N41" s="1">
        <v>600</v>
      </c>
      <c r="P41" s="25">
        <v>1</v>
      </c>
      <c r="Q41" s="27">
        <v>0.41666666666666669</v>
      </c>
      <c r="R41" s="102">
        <v>4</v>
      </c>
      <c r="S41" s="102">
        <v>8</v>
      </c>
      <c r="T41" s="102">
        <v>4</v>
      </c>
      <c r="U41" s="102">
        <v>8</v>
      </c>
      <c r="V41" s="130">
        <f t="shared" si="0"/>
        <v>7</v>
      </c>
      <c r="W41" s="28">
        <v>2</v>
      </c>
      <c r="X41" s="21">
        <v>0.41666666666666669</v>
      </c>
      <c r="Y41" s="102">
        <v>1</v>
      </c>
      <c r="Z41" s="102" t="s">
        <v>200</v>
      </c>
      <c r="AA41" s="102">
        <v>1</v>
      </c>
      <c r="AB41" s="102" t="s">
        <v>200</v>
      </c>
      <c r="AC41" s="130">
        <f t="shared" si="1"/>
        <v>3</v>
      </c>
    </row>
    <row r="42" spans="1:38" ht="15.75" customHeight="1">
      <c r="A42" s="40"/>
      <c r="B42" s="188"/>
      <c r="C42" s="188"/>
      <c r="D42" s="188"/>
      <c r="E42" s="191"/>
      <c r="F42" s="40"/>
      <c r="G42" s="40"/>
      <c r="H42" s="40"/>
      <c r="I42" s="40"/>
      <c r="N42" s="1">
        <v>630</v>
      </c>
      <c r="P42" s="25">
        <v>1</v>
      </c>
      <c r="Q42" s="27">
        <v>0.4375</v>
      </c>
      <c r="R42" s="102">
        <v>3</v>
      </c>
      <c r="S42" s="103" t="s">
        <v>199</v>
      </c>
      <c r="T42" s="102">
        <v>3</v>
      </c>
      <c r="U42" s="103" t="s">
        <v>199</v>
      </c>
      <c r="V42" s="130">
        <f t="shared" si="0"/>
        <v>5</v>
      </c>
      <c r="W42" s="28">
        <v>2</v>
      </c>
      <c r="X42" s="21">
        <v>0.4375</v>
      </c>
      <c r="Y42" s="102">
        <v>2</v>
      </c>
      <c r="Z42" s="102" t="s">
        <v>200</v>
      </c>
      <c r="AA42" s="102">
        <v>2</v>
      </c>
      <c r="AB42" s="102" t="s">
        <v>200</v>
      </c>
      <c r="AC42" s="130">
        <f t="shared" si="1"/>
        <v>4</v>
      </c>
    </row>
    <row r="43" spans="1:38" ht="15.75" customHeight="1">
      <c r="A43" s="40"/>
      <c r="B43" s="40"/>
      <c r="C43" s="40"/>
      <c r="D43" s="40"/>
      <c r="E43" s="40"/>
      <c r="F43" s="40"/>
      <c r="G43" s="40"/>
      <c r="H43" s="40"/>
      <c r="I43" s="40"/>
      <c r="N43" s="1">
        <v>660</v>
      </c>
      <c r="P43" s="25">
        <v>1</v>
      </c>
      <c r="Q43" s="27">
        <v>0.45833333333333298</v>
      </c>
      <c r="R43" s="102">
        <v>2</v>
      </c>
      <c r="S43" s="103" t="s">
        <v>199</v>
      </c>
      <c r="T43" s="102">
        <v>2</v>
      </c>
      <c r="U43" s="103" t="s">
        <v>199</v>
      </c>
      <c r="V43" s="130">
        <f t="shared" si="0"/>
        <v>5</v>
      </c>
      <c r="W43" s="28">
        <v>2</v>
      </c>
      <c r="X43" s="21">
        <v>0.45833333333333298</v>
      </c>
      <c r="Y43" s="102">
        <v>2</v>
      </c>
      <c r="Z43" s="102" t="s">
        <v>200</v>
      </c>
      <c r="AA43" s="102">
        <v>2</v>
      </c>
      <c r="AB43" s="102" t="s">
        <v>200</v>
      </c>
      <c r="AC43" s="130">
        <f t="shared" si="1"/>
        <v>3</v>
      </c>
    </row>
    <row r="44" spans="1:38" ht="15.75" customHeight="1">
      <c r="A44" s="40"/>
      <c r="B44" s="40"/>
      <c r="C44" s="40"/>
      <c r="D44" s="40"/>
      <c r="E44" s="40"/>
      <c r="F44" s="40"/>
      <c r="G44" s="40"/>
      <c r="H44" s="40"/>
      <c r="I44" s="40"/>
      <c r="N44" s="1">
        <v>690</v>
      </c>
      <c r="P44" s="25">
        <v>1</v>
      </c>
      <c r="Q44" s="27">
        <v>0.47916666666666702</v>
      </c>
      <c r="R44" s="102">
        <v>3</v>
      </c>
      <c r="S44" s="103" t="s">
        <v>199</v>
      </c>
      <c r="T44" s="102">
        <v>3</v>
      </c>
      <c r="U44" s="103" t="s">
        <v>199</v>
      </c>
      <c r="V44" s="130">
        <f t="shared" si="0"/>
        <v>5</v>
      </c>
      <c r="W44" s="28">
        <v>2</v>
      </c>
      <c r="X44" s="21">
        <v>0.47916666666666702</v>
      </c>
      <c r="Y44" s="102">
        <v>1</v>
      </c>
      <c r="Z44" s="102" t="s">
        <v>200</v>
      </c>
      <c r="AA44" s="102">
        <v>1</v>
      </c>
      <c r="AB44" s="102" t="s">
        <v>200</v>
      </c>
      <c r="AC44" s="130">
        <f t="shared" si="1"/>
        <v>3</v>
      </c>
    </row>
    <row r="45" spans="1:38" ht="15.75" customHeight="1">
      <c r="A45" s="40"/>
      <c r="B45" s="40"/>
      <c r="C45" s="40"/>
      <c r="D45" s="40"/>
      <c r="E45" s="40"/>
      <c r="F45" s="40"/>
      <c r="G45" s="40"/>
      <c r="H45" s="40"/>
      <c r="I45" s="40"/>
      <c r="N45" s="1">
        <v>720</v>
      </c>
      <c r="P45" s="25">
        <v>1</v>
      </c>
      <c r="Q45" s="27">
        <v>0.5</v>
      </c>
      <c r="R45" s="102">
        <v>2</v>
      </c>
      <c r="S45" s="103" t="s">
        <v>199</v>
      </c>
      <c r="T45" s="102">
        <v>2</v>
      </c>
      <c r="U45" s="103" t="s">
        <v>199</v>
      </c>
      <c r="V45" s="130">
        <f t="shared" si="0"/>
        <v>5</v>
      </c>
      <c r="W45" s="28">
        <v>2</v>
      </c>
      <c r="X45" s="21">
        <v>0.5</v>
      </c>
      <c r="Y45" s="102">
        <v>2</v>
      </c>
      <c r="Z45" s="102" t="s">
        <v>200</v>
      </c>
      <c r="AA45" s="102">
        <v>2</v>
      </c>
      <c r="AB45" s="102" t="s">
        <v>200</v>
      </c>
      <c r="AC45" s="130">
        <f t="shared" si="1"/>
        <v>4</v>
      </c>
    </row>
    <row r="46" spans="1:38" ht="15.75" customHeight="1">
      <c r="A46" s="40"/>
      <c r="B46" s="40"/>
      <c r="C46" s="40"/>
      <c r="D46" s="40"/>
      <c r="E46" s="40"/>
      <c r="F46" s="40"/>
      <c r="G46" s="40"/>
      <c r="H46" s="40"/>
      <c r="I46" s="40"/>
      <c r="N46" s="1">
        <v>750</v>
      </c>
      <c r="P46" s="25">
        <v>1</v>
      </c>
      <c r="Q46" s="27">
        <v>0.52083333333333337</v>
      </c>
      <c r="R46" s="102">
        <v>3</v>
      </c>
      <c r="S46" s="103" t="s">
        <v>199</v>
      </c>
      <c r="T46" s="102">
        <v>3</v>
      </c>
      <c r="U46" s="103" t="s">
        <v>199</v>
      </c>
      <c r="V46" s="130">
        <f t="shared" si="0"/>
        <v>5</v>
      </c>
      <c r="W46" s="28">
        <v>2</v>
      </c>
      <c r="X46" s="21">
        <v>0.52083333333333337</v>
      </c>
      <c r="Y46" s="102">
        <v>2</v>
      </c>
      <c r="Z46" s="102" t="s">
        <v>200</v>
      </c>
      <c r="AA46" s="102">
        <v>2</v>
      </c>
      <c r="AB46" s="102" t="s">
        <v>200</v>
      </c>
      <c r="AC46" s="130">
        <f t="shared" si="1"/>
        <v>3</v>
      </c>
    </row>
    <row r="47" spans="1:38" ht="15.75" customHeight="1">
      <c r="A47" s="40"/>
      <c r="B47" s="40"/>
      <c r="C47" s="40"/>
      <c r="D47" s="40"/>
      <c r="E47" s="40"/>
      <c r="F47" s="40"/>
      <c r="G47" s="40"/>
      <c r="H47" s="40"/>
      <c r="I47" s="40"/>
      <c r="N47" s="1">
        <v>780</v>
      </c>
      <c r="P47" s="25">
        <v>1</v>
      </c>
      <c r="Q47" s="27">
        <v>0.54166666666666663</v>
      </c>
      <c r="R47" s="102">
        <v>2</v>
      </c>
      <c r="S47" s="103" t="s">
        <v>199</v>
      </c>
      <c r="T47" s="102">
        <v>2</v>
      </c>
      <c r="U47" s="103" t="s">
        <v>199</v>
      </c>
      <c r="V47" s="130">
        <f t="shared" si="0"/>
        <v>5</v>
      </c>
      <c r="W47" s="28">
        <v>2</v>
      </c>
      <c r="X47" s="21">
        <v>0.54166666666666663</v>
      </c>
      <c r="Y47" s="102">
        <v>1</v>
      </c>
      <c r="Z47" s="102" t="s">
        <v>200</v>
      </c>
      <c r="AA47" s="102">
        <v>1</v>
      </c>
      <c r="AB47" s="102" t="s">
        <v>200</v>
      </c>
      <c r="AC47" s="130">
        <f t="shared" si="1"/>
        <v>3</v>
      </c>
    </row>
    <row r="48" spans="1:38" ht="15.75" customHeight="1">
      <c r="A48" s="40"/>
      <c r="B48" s="40"/>
      <c r="C48" s="40"/>
      <c r="D48" s="40"/>
      <c r="E48" s="40"/>
      <c r="F48" s="40"/>
      <c r="G48" s="40"/>
      <c r="H48" s="40"/>
      <c r="I48" s="40"/>
      <c r="N48" s="1">
        <v>810</v>
      </c>
      <c r="P48" s="25">
        <v>1</v>
      </c>
      <c r="Q48" s="27">
        <v>0.5625</v>
      </c>
      <c r="R48" s="102">
        <v>3</v>
      </c>
      <c r="S48" s="103" t="s">
        <v>199</v>
      </c>
      <c r="T48" s="102">
        <v>3</v>
      </c>
      <c r="U48" s="103" t="s">
        <v>199</v>
      </c>
      <c r="V48" s="130">
        <f t="shared" si="0"/>
        <v>5</v>
      </c>
      <c r="W48" s="28">
        <v>2</v>
      </c>
      <c r="X48" s="21">
        <v>0.5625</v>
      </c>
      <c r="Y48" s="102">
        <v>2</v>
      </c>
      <c r="Z48" s="102" t="s">
        <v>200</v>
      </c>
      <c r="AA48" s="102">
        <v>2</v>
      </c>
      <c r="AB48" s="102" t="s">
        <v>200</v>
      </c>
      <c r="AC48" s="130">
        <f t="shared" si="1"/>
        <v>4</v>
      </c>
    </row>
    <row r="49" spans="1:34" ht="15.75" customHeight="1">
      <c r="A49" s="40"/>
      <c r="B49" s="40"/>
      <c r="C49" s="40"/>
      <c r="D49" s="40"/>
      <c r="E49" s="40"/>
      <c r="F49" s="40"/>
      <c r="G49" s="40"/>
      <c r="H49" s="40"/>
      <c r="I49" s="40"/>
      <c r="N49" s="1">
        <v>840</v>
      </c>
      <c r="P49" s="25">
        <v>1</v>
      </c>
      <c r="Q49" s="27">
        <v>0.58333333333333337</v>
      </c>
      <c r="R49" s="102">
        <v>2</v>
      </c>
      <c r="S49" s="103" t="s">
        <v>199</v>
      </c>
      <c r="T49" s="102">
        <v>2</v>
      </c>
      <c r="U49" s="103" t="s">
        <v>199</v>
      </c>
      <c r="V49" s="130">
        <f t="shared" si="0"/>
        <v>5</v>
      </c>
      <c r="W49" s="28">
        <v>2</v>
      </c>
      <c r="X49" s="21">
        <v>0.58333333333333337</v>
      </c>
      <c r="Y49" s="102">
        <v>2</v>
      </c>
      <c r="Z49" s="102" t="s">
        <v>200</v>
      </c>
      <c r="AA49" s="102">
        <v>2</v>
      </c>
      <c r="AB49" s="102" t="s">
        <v>200</v>
      </c>
      <c r="AC49" s="130">
        <f t="shared" si="1"/>
        <v>3</v>
      </c>
      <c r="AH49" s="1"/>
    </row>
    <row r="50" spans="1:34" ht="15.75" customHeight="1">
      <c r="A50" s="40"/>
      <c r="B50" s="40"/>
      <c r="C50" s="40"/>
      <c r="D50" s="40"/>
      <c r="E50" s="40"/>
      <c r="F50" s="40"/>
      <c r="G50" s="40"/>
      <c r="H50" s="40"/>
      <c r="I50" s="40"/>
      <c r="N50" s="1">
        <v>870</v>
      </c>
      <c r="P50" s="25">
        <v>1</v>
      </c>
      <c r="Q50" s="27">
        <v>0.60416666666666663</v>
      </c>
      <c r="R50" s="102">
        <v>3</v>
      </c>
      <c r="S50" s="102" t="s">
        <v>199</v>
      </c>
      <c r="T50" s="102">
        <v>3</v>
      </c>
      <c r="U50" s="102" t="s">
        <v>199</v>
      </c>
      <c r="V50" s="130">
        <f t="shared" si="0"/>
        <v>5</v>
      </c>
      <c r="W50" s="28">
        <v>2</v>
      </c>
      <c r="X50" s="21">
        <v>0.60416666666666663</v>
      </c>
      <c r="Y50" s="102">
        <v>1</v>
      </c>
      <c r="Z50" s="102" t="s">
        <v>200</v>
      </c>
      <c r="AA50" s="102">
        <v>1</v>
      </c>
      <c r="AB50" s="102" t="s">
        <v>200</v>
      </c>
      <c r="AC50" s="130">
        <f t="shared" si="1"/>
        <v>3</v>
      </c>
      <c r="AH50" s="1"/>
    </row>
    <row r="51" spans="1:34" ht="15.75" customHeight="1">
      <c r="A51" s="40"/>
      <c r="B51" s="40"/>
      <c r="C51" s="40"/>
      <c r="D51" s="40"/>
      <c r="E51" s="40"/>
      <c r="F51" s="40"/>
      <c r="G51" s="40"/>
      <c r="H51" s="40"/>
      <c r="I51" s="40"/>
      <c r="N51" s="1">
        <v>900</v>
      </c>
      <c r="P51" s="25">
        <v>1</v>
      </c>
      <c r="Q51" s="27">
        <v>0.625</v>
      </c>
      <c r="R51" s="102">
        <v>2</v>
      </c>
      <c r="S51" s="102" t="s">
        <v>199</v>
      </c>
      <c r="T51" s="102">
        <v>2</v>
      </c>
      <c r="U51" s="102" t="s">
        <v>199</v>
      </c>
      <c r="V51" s="130">
        <f t="shared" si="0"/>
        <v>5</v>
      </c>
      <c r="W51" s="28">
        <v>2</v>
      </c>
      <c r="X51" s="21">
        <v>0.625</v>
      </c>
      <c r="Y51" s="102">
        <v>2</v>
      </c>
      <c r="Z51" s="102" t="s">
        <v>200</v>
      </c>
      <c r="AA51" s="102">
        <v>2</v>
      </c>
      <c r="AB51" s="102" t="s">
        <v>200</v>
      </c>
      <c r="AC51" s="130">
        <f t="shared" si="1"/>
        <v>4</v>
      </c>
      <c r="AH51" s="1"/>
    </row>
    <row r="52" spans="1:34" ht="15.75" customHeight="1">
      <c r="A52" s="40"/>
      <c r="B52" s="40"/>
      <c r="C52" s="40"/>
      <c r="D52" s="40"/>
      <c r="E52" s="40"/>
      <c r="F52" s="40"/>
      <c r="G52" s="40"/>
      <c r="H52" s="40"/>
      <c r="I52" s="40"/>
      <c r="N52" s="1">
        <v>930</v>
      </c>
      <c r="P52" s="25">
        <v>1</v>
      </c>
      <c r="Q52" s="27">
        <v>0.64583333333333337</v>
      </c>
      <c r="R52" s="102">
        <v>3</v>
      </c>
      <c r="S52" s="102">
        <v>10</v>
      </c>
      <c r="T52" s="102">
        <v>3</v>
      </c>
      <c r="U52" s="102">
        <v>10</v>
      </c>
      <c r="V52" s="130">
        <f t="shared" si="0"/>
        <v>6</v>
      </c>
      <c r="W52" s="28">
        <v>2</v>
      </c>
      <c r="X52" s="21">
        <v>0.64583333333333337</v>
      </c>
      <c r="Y52" s="102">
        <v>2</v>
      </c>
      <c r="Z52" s="102" t="s">
        <v>200</v>
      </c>
      <c r="AA52" s="102">
        <v>2</v>
      </c>
      <c r="AB52" s="102" t="s">
        <v>200</v>
      </c>
      <c r="AC52" s="130">
        <f t="shared" si="1"/>
        <v>3</v>
      </c>
      <c r="AH52" s="1"/>
    </row>
    <row r="53" spans="1:34" ht="15.75" customHeight="1">
      <c r="A53" s="40"/>
      <c r="B53" s="40"/>
      <c r="C53" s="40"/>
      <c r="D53" s="40"/>
      <c r="E53" s="40"/>
      <c r="F53" s="40"/>
      <c r="G53" s="40"/>
      <c r="H53" s="40"/>
      <c r="I53" s="40"/>
      <c r="N53" s="1">
        <v>960</v>
      </c>
      <c r="P53" s="25">
        <v>1</v>
      </c>
      <c r="Q53" s="27">
        <v>0.66666666666666663</v>
      </c>
      <c r="R53" s="102">
        <v>3</v>
      </c>
      <c r="S53" s="102">
        <v>10</v>
      </c>
      <c r="T53" s="102">
        <v>3</v>
      </c>
      <c r="U53" s="102">
        <v>10</v>
      </c>
      <c r="V53" s="130">
        <f t="shared" si="0"/>
        <v>6</v>
      </c>
      <c r="W53" s="28">
        <v>2</v>
      </c>
      <c r="X53" s="21">
        <v>0.66666666666666663</v>
      </c>
      <c r="Y53" s="102">
        <v>1</v>
      </c>
      <c r="Z53" s="102" t="s">
        <v>200</v>
      </c>
      <c r="AA53" s="102">
        <v>1</v>
      </c>
      <c r="AB53" s="102" t="s">
        <v>200</v>
      </c>
      <c r="AC53" s="130">
        <f t="shared" si="1"/>
        <v>3</v>
      </c>
      <c r="AH53" s="1"/>
    </row>
    <row r="54" spans="1:34" ht="15.75" customHeight="1">
      <c r="A54" s="40"/>
      <c r="B54" s="40"/>
      <c r="C54" s="40"/>
      <c r="D54" s="40"/>
      <c r="E54" s="40"/>
      <c r="F54" s="40"/>
      <c r="G54" s="40"/>
      <c r="H54" s="40"/>
      <c r="I54" s="40"/>
      <c r="N54" s="1">
        <v>990</v>
      </c>
      <c r="P54" s="25">
        <v>1</v>
      </c>
      <c r="Q54" s="27">
        <v>0.6875</v>
      </c>
      <c r="R54" s="102">
        <v>3</v>
      </c>
      <c r="S54" s="102">
        <v>10</v>
      </c>
      <c r="T54" s="102">
        <v>3</v>
      </c>
      <c r="U54" s="102">
        <v>10</v>
      </c>
      <c r="V54" s="130">
        <f t="shared" si="0"/>
        <v>6</v>
      </c>
      <c r="W54" s="28">
        <v>2</v>
      </c>
      <c r="X54" s="21">
        <v>0.6875</v>
      </c>
      <c r="Y54" s="102">
        <v>2</v>
      </c>
      <c r="Z54" s="102" t="s">
        <v>200</v>
      </c>
      <c r="AA54" s="102">
        <v>2</v>
      </c>
      <c r="AB54" s="102" t="s">
        <v>200</v>
      </c>
      <c r="AC54" s="130">
        <f t="shared" si="1"/>
        <v>4</v>
      </c>
      <c r="AH54" s="1"/>
    </row>
    <row r="55" spans="1:34" ht="15.75" customHeight="1">
      <c r="A55" s="40"/>
      <c r="B55" s="40"/>
      <c r="C55" s="40"/>
      <c r="D55" s="40"/>
      <c r="E55" s="40"/>
      <c r="F55" s="40"/>
      <c r="G55" s="40"/>
      <c r="H55" s="40"/>
      <c r="I55" s="40"/>
      <c r="N55" s="1">
        <v>1020</v>
      </c>
      <c r="P55" s="25">
        <v>1</v>
      </c>
      <c r="Q55" s="27">
        <v>0.70833333333333337</v>
      </c>
      <c r="R55" s="102">
        <v>3</v>
      </c>
      <c r="S55" s="102">
        <v>10</v>
      </c>
      <c r="T55" s="102">
        <v>3</v>
      </c>
      <c r="U55" s="102">
        <v>10</v>
      </c>
      <c r="V55" s="130">
        <f t="shared" si="0"/>
        <v>8</v>
      </c>
      <c r="W55" s="28">
        <v>2</v>
      </c>
      <c r="X55" s="21">
        <v>0.70833333333333337</v>
      </c>
      <c r="Y55" s="102">
        <v>2</v>
      </c>
      <c r="Z55" s="102" t="s">
        <v>200</v>
      </c>
      <c r="AA55" s="102">
        <v>2</v>
      </c>
      <c r="AB55" s="102" t="s">
        <v>200</v>
      </c>
      <c r="AC55" s="130">
        <f t="shared" si="1"/>
        <v>3</v>
      </c>
      <c r="AH55" s="1"/>
    </row>
    <row r="56" spans="1:34" ht="15.75" customHeight="1">
      <c r="A56" s="40"/>
      <c r="B56" s="40"/>
      <c r="C56" s="40"/>
      <c r="D56" s="40"/>
      <c r="E56" s="40"/>
      <c r="F56" s="40"/>
      <c r="G56" s="40"/>
      <c r="H56" s="40"/>
      <c r="I56" s="40"/>
      <c r="N56" s="1">
        <v>1050</v>
      </c>
      <c r="P56" s="25">
        <v>1</v>
      </c>
      <c r="Q56" s="27">
        <v>0.72916666666666663</v>
      </c>
      <c r="R56" s="102">
        <v>5</v>
      </c>
      <c r="S56" s="102">
        <v>6</v>
      </c>
      <c r="T56" s="102">
        <v>5</v>
      </c>
      <c r="U56" s="102">
        <v>6</v>
      </c>
      <c r="V56" s="130">
        <f t="shared" si="0"/>
        <v>10</v>
      </c>
      <c r="W56" s="28">
        <v>2</v>
      </c>
      <c r="X56" s="21">
        <v>0.72916666666666663</v>
      </c>
      <c r="Y56" s="102">
        <v>1</v>
      </c>
      <c r="Z56" s="102" t="s">
        <v>200</v>
      </c>
      <c r="AA56" s="102">
        <v>1</v>
      </c>
      <c r="AB56" s="102" t="s">
        <v>200</v>
      </c>
      <c r="AC56" s="130">
        <f t="shared" si="1"/>
        <v>3</v>
      </c>
      <c r="AH56" s="1"/>
    </row>
    <row r="57" spans="1:34" ht="15.75" customHeight="1">
      <c r="A57" s="40"/>
      <c r="B57" s="40"/>
      <c r="C57" s="40"/>
      <c r="D57" s="40"/>
      <c r="E57" s="40"/>
      <c r="F57" s="40"/>
      <c r="G57" s="40"/>
      <c r="H57" s="40"/>
      <c r="I57" s="40"/>
      <c r="N57" s="1">
        <v>1080</v>
      </c>
      <c r="P57" s="25">
        <v>1</v>
      </c>
      <c r="Q57" s="27">
        <v>0.75</v>
      </c>
      <c r="R57" s="102">
        <v>5</v>
      </c>
      <c r="S57" s="102">
        <v>6</v>
      </c>
      <c r="T57" s="102">
        <v>5</v>
      </c>
      <c r="U57" s="102">
        <v>6</v>
      </c>
      <c r="V57" s="130">
        <f t="shared" si="0"/>
        <v>10</v>
      </c>
      <c r="W57" s="28">
        <v>2</v>
      </c>
      <c r="X57" s="21">
        <v>0.75</v>
      </c>
      <c r="Y57" s="102">
        <v>2</v>
      </c>
      <c r="Z57" s="102" t="s">
        <v>200</v>
      </c>
      <c r="AA57" s="102">
        <v>2</v>
      </c>
      <c r="AB57" s="102" t="s">
        <v>200</v>
      </c>
      <c r="AC57" s="130">
        <f t="shared" si="1"/>
        <v>4</v>
      </c>
      <c r="AH57" s="1"/>
    </row>
    <row r="58" spans="1:34" ht="15.75" customHeight="1">
      <c r="A58" s="40"/>
      <c r="B58" s="40"/>
      <c r="C58" s="40"/>
      <c r="D58" s="40"/>
      <c r="E58" s="40"/>
      <c r="F58" s="40"/>
      <c r="G58" s="40"/>
      <c r="H58" s="40"/>
      <c r="I58" s="40"/>
      <c r="N58" s="1">
        <v>1110</v>
      </c>
      <c r="P58" s="25">
        <v>1</v>
      </c>
      <c r="Q58" s="27">
        <v>0.77083333333333337</v>
      </c>
      <c r="R58" s="102">
        <v>5</v>
      </c>
      <c r="S58" s="102">
        <v>6</v>
      </c>
      <c r="T58" s="102">
        <v>5</v>
      </c>
      <c r="U58" s="102">
        <v>6</v>
      </c>
      <c r="V58" s="130">
        <f t="shared" si="0"/>
        <v>8</v>
      </c>
      <c r="W58" s="28">
        <v>2</v>
      </c>
      <c r="X58" s="21">
        <v>0.77083333333333337</v>
      </c>
      <c r="Y58" s="102">
        <v>2</v>
      </c>
      <c r="Z58" s="102" t="s">
        <v>200</v>
      </c>
      <c r="AA58" s="102">
        <v>2</v>
      </c>
      <c r="AB58" s="102" t="s">
        <v>200</v>
      </c>
      <c r="AC58" s="130">
        <f t="shared" si="1"/>
        <v>3</v>
      </c>
      <c r="AH58" s="1"/>
    </row>
    <row r="59" spans="1:34" ht="15.75" customHeight="1">
      <c r="A59" s="40"/>
      <c r="B59" s="40"/>
      <c r="C59" s="40"/>
      <c r="D59" s="40"/>
      <c r="E59" s="40"/>
      <c r="F59" s="40"/>
      <c r="G59" s="40"/>
      <c r="H59" s="40"/>
      <c r="I59" s="40"/>
      <c r="N59" s="1">
        <v>1140</v>
      </c>
      <c r="P59" s="25">
        <v>1</v>
      </c>
      <c r="Q59" s="27">
        <v>0.79166666666666663</v>
      </c>
      <c r="R59" s="102">
        <v>3</v>
      </c>
      <c r="S59" s="125">
        <v>10</v>
      </c>
      <c r="T59" s="102">
        <v>3</v>
      </c>
      <c r="U59" s="104">
        <v>10</v>
      </c>
      <c r="V59" s="130">
        <f t="shared" si="0"/>
        <v>6</v>
      </c>
      <c r="W59" s="28">
        <v>2</v>
      </c>
      <c r="X59" s="21">
        <v>0.79166666666666663</v>
      </c>
      <c r="Y59" s="102">
        <v>1</v>
      </c>
      <c r="Z59" s="102" t="s">
        <v>198</v>
      </c>
      <c r="AA59" s="102">
        <v>1</v>
      </c>
      <c r="AB59" s="102" t="s">
        <v>198</v>
      </c>
      <c r="AC59" s="130">
        <f t="shared" si="1"/>
        <v>3</v>
      </c>
      <c r="AH59" s="1"/>
    </row>
    <row r="60" spans="1:34" ht="15.75" customHeight="1">
      <c r="A60" s="40"/>
      <c r="B60" s="40"/>
      <c r="C60" s="40"/>
      <c r="D60" s="40"/>
      <c r="E60" s="41"/>
      <c r="F60" s="41"/>
      <c r="G60" s="41"/>
      <c r="H60" s="41"/>
      <c r="I60" s="41"/>
      <c r="N60" s="1">
        <v>1170</v>
      </c>
      <c r="P60" s="25">
        <v>1</v>
      </c>
      <c r="Q60" s="27">
        <v>0.8125</v>
      </c>
      <c r="R60" s="102">
        <v>3</v>
      </c>
      <c r="S60" s="125">
        <v>10</v>
      </c>
      <c r="T60" s="102">
        <v>3</v>
      </c>
      <c r="U60" s="104">
        <v>10</v>
      </c>
      <c r="V60" s="130">
        <f t="shared" si="0"/>
        <v>6</v>
      </c>
      <c r="W60" s="28">
        <v>2</v>
      </c>
      <c r="X60" s="21">
        <v>0.8125</v>
      </c>
      <c r="Y60" s="102">
        <v>2</v>
      </c>
      <c r="Z60" s="102" t="s">
        <v>198</v>
      </c>
      <c r="AA60" s="102">
        <v>2</v>
      </c>
      <c r="AB60" s="102" t="s">
        <v>198</v>
      </c>
      <c r="AC60" s="130">
        <f t="shared" si="1"/>
        <v>3</v>
      </c>
      <c r="AH60" s="1"/>
    </row>
    <row r="61" spans="1:34" ht="15.75" customHeight="1">
      <c r="A61" s="40"/>
      <c r="B61" s="40"/>
      <c r="C61" s="40"/>
      <c r="D61" s="40"/>
      <c r="E61" s="40"/>
      <c r="F61" s="40"/>
      <c r="G61" s="40"/>
      <c r="H61" s="40"/>
      <c r="I61" s="40"/>
      <c r="N61" s="1">
        <v>1200</v>
      </c>
      <c r="P61" s="25">
        <v>1</v>
      </c>
      <c r="Q61" s="27">
        <v>0.83333333333333337</v>
      </c>
      <c r="R61" s="102">
        <v>3</v>
      </c>
      <c r="S61" s="125">
        <v>10</v>
      </c>
      <c r="T61" s="102">
        <v>3</v>
      </c>
      <c r="U61" s="104">
        <v>10</v>
      </c>
      <c r="V61" s="130">
        <f t="shared" si="0"/>
        <v>6</v>
      </c>
      <c r="W61" s="28">
        <v>2</v>
      </c>
      <c r="X61" s="21">
        <v>0.83333333333333337</v>
      </c>
      <c r="Y61" s="102">
        <v>1</v>
      </c>
      <c r="Z61" s="102" t="s">
        <v>198</v>
      </c>
      <c r="AA61" s="102">
        <v>1</v>
      </c>
      <c r="AB61" s="102" t="s">
        <v>198</v>
      </c>
      <c r="AC61" s="130">
        <f t="shared" si="1"/>
        <v>3</v>
      </c>
      <c r="AH61" s="1"/>
    </row>
    <row r="62" spans="1:34" ht="15.75" customHeight="1">
      <c r="A62" s="40"/>
      <c r="B62" s="40"/>
      <c r="C62" s="40"/>
      <c r="D62" s="42"/>
      <c r="E62" s="42"/>
      <c r="F62" s="42"/>
      <c r="G62" s="42"/>
      <c r="H62" s="42"/>
      <c r="I62" s="42"/>
      <c r="N62" s="1">
        <v>1230</v>
      </c>
      <c r="P62" s="25">
        <v>1</v>
      </c>
      <c r="Q62" s="27">
        <v>0.85416666666666663</v>
      </c>
      <c r="R62" s="102">
        <v>3</v>
      </c>
      <c r="S62" s="125">
        <v>10</v>
      </c>
      <c r="T62" s="102">
        <v>3</v>
      </c>
      <c r="U62" s="104">
        <v>10</v>
      </c>
      <c r="V62" s="130">
        <f t="shared" si="0"/>
        <v>4</v>
      </c>
      <c r="W62" s="28">
        <v>2</v>
      </c>
      <c r="X62" s="21">
        <v>0.85416666666666663</v>
      </c>
      <c r="Y62" s="102">
        <v>2</v>
      </c>
      <c r="Z62" s="102" t="s">
        <v>198</v>
      </c>
      <c r="AA62" s="102">
        <v>2</v>
      </c>
      <c r="AB62" s="102" t="s">
        <v>198</v>
      </c>
      <c r="AC62" s="130">
        <f t="shared" si="1"/>
        <v>3</v>
      </c>
      <c r="AH62" s="1"/>
    </row>
    <row r="63" spans="1:34" ht="15.75" customHeight="1">
      <c r="A63" s="40"/>
      <c r="B63" s="40"/>
      <c r="C63" s="40"/>
      <c r="D63" s="41"/>
      <c r="E63" s="41"/>
      <c r="F63" s="41"/>
      <c r="G63" s="41"/>
      <c r="H63" s="41"/>
      <c r="I63" s="41"/>
      <c r="N63" s="1">
        <v>1260</v>
      </c>
      <c r="P63" s="25">
        <v>1</v>
      </c>
      <c r="Q63" s="27">
        <v>0.875</v>
      </c>
      <c r="R63" s="102">
        <v>1</v>
      </c>
      <c r="S63" s="102" t="s">
        <v>198</v>
      </c>
      <c r="T63" s="102">
        <v>1</v>
      </c>
      <c r="U63" s="102" t="s">
        <v>198</v>
      </c>
      <c r="V63" s="130">
        <f t="shared" si="0"/>
        <v>3</v>
      </c>
      <c r="W63" s="28">
        <v>2</v>
      </c>
      <c r="X63" s="21">
        <v>0.875</v>
      </c>
      <c r="Y63" s="102">
        <v>1</v>
      </c>
      <c r="Z63" s="102" t="s">
        <v>198</v>
      </c>
      <c r="AA63" s="102">
        <v>1</v>
      </c>
      <c r="AB63" s="102" t="s">
        <v>198</v>
      </c>
      <c r="AC63" s="130">
        <f t="shared" si="1"/>
        <v>3</v>
      </c>
      <c r="AH63" s="1"/>
    </row>
    <row r="64" spans="1:34" ht="15.75" customHeight="1">
      <c r="A64" s="40"/>
      <c r="B64" s="40"/>
      <c r="C64" s="40"/>
      <c r="D64" s="41"/>
      <c r="E64" s="41"/>
      <c r="F64" s="41"/>
      <c r="G64" s="41"/>
      <c r="H64" s="41"/>
      <c r="I64" s="41"/>
      <c r="N64" s="1">
        <v>1290</v>
      </c>
      <c r="P64" s="25">
        <v>1</v>
      </c>
      <c r="Q64" s="27">
        <v>0.89583333333333304</v>
      </c>
      <c r="R64" s="102">
        <v>2</v>
      </c>
      <c r="S64" s="102" t="s">
        <v>198</v>
      </c>
      <c r="T64" s="102">
        <v>2</v>
      </c>
      <c r="U64" s="102" t="s">
        <v>198</v>
      </c>
      <c r="V64" s="130">
        <f t="shared" si="0"/>
        <v>3</v>
      </c>
      <c r="W64" s="28">
        <v>2</v>
      </c>
      <c r="X64" s="21">
        <v>0.89583333333333304</v>
      </c>
      <c r="Y64" s="102">
        <v>2</v>
      </c>
      <c r="Z64" s="102" t="s">
        <v>198</v>
      </c>
      <c r="AA64" s="102">
        <v>2</v>
      </c>
      <c r="AB64" s="102" t="s">
        <v>198</v>
      </c>
      <c r="AC64" s="130">
        <f t="shared" si="1"/>
        <v>3</v>
      </c>
      <c r="AH64" s="1"/>
    </row>
    <row r="65" spans="1:34" ht="15.75" customHeight="1">
      <c r="A65" s="40"/>
      <c r="B65" s="40"/>
      <c r="C65" s="40"/>
      <c r="D65" s="40"/>
      <c r="E65" s="40"/>
      <c r="F65" s="40"/>
      <c r="G65" s="40"/>
      <c r="H65" s="40"/>
      <c r="I65" s="40"/>
      <c r="N65" s="1">
        <v>1320</v>
      </c>
      <c r="P65" s="25">
        <v>1</v>
      </c>
      <c r="Q65" s="27">
        <v>0.91666666666666663</v>
      </c>
      <c r="R65" s="102">
        <v>1</v>
      </c>
      <c r="S65" s="102" t="s">
        <v>198</v>
      </c>
      <c r="T65" s="102">
        <v>1</v>
      </c>
      <c r="U65" s="102" t="s">
        <v>198</v>
      </c>
      <c r="V65" s="130">
        <f t="shared" si="0"/>
        <v>3</v>
      </c>
      <c r="W65" s="28">
        <v>2</v>
      </c>
      <c r="X65" s="21">
        <v>0.91666666666666663</v>
      </c>
      <c r="Y65" s="102">
        <v>1</v>
      </c>
      <c r="Z65" s="102" t="s">
        <v>198</v>
      </c>
      <c r="AA65" s="102">
        <v>1</v>
      </c>
      <c r="AB65" s="102" t="s">
        <v>198</v>
      </c>
      <c r="AC65" s="130">
        <f t="shared" si="1"/>
        <v>3</v>
      </c>
      <c r="AH65" s="1"/>
    </row>
    <row r="66" spans="1:34" ht="15.75" customHeight="1">
      <c r="A66" s="40"/>
      <c r="B66" s="40"/>
      <c r="C66" s="40"/>
      <c r="D66" s="40"/>
      <c r="E66" s="40"/>
      <c r="F66" s="40"/>
      <c r="G66" s="40"/>
      <c r="H66" s="40"/>
      <c r="I66" s="40"/>
      <c r="N66" s="1">
        <v>1350</v>
      </c>
      <c r="P66" s="25">
        <v>1</v>
      </c>
      <c r="Q66" s="27">
        <v>0.9375</v>
      </c>
      <c r="R66" s="102">
        <v>2</v>
      </c>
      <c r="S66" s="102" t="s">
        <v>198</v>
      </c>
      <c r="T66" s="102">
        <v>2</v>
      </c>
      <c r="U66" s="102" t="s">
        <v>198</v>
      </c>
      <c r="V66" s="130">
        <f t="shared" si="0"/>
        <v>3</v>
      </c>
      <c r="W66" s="28">
        <v>2</v>
      </c>
      <c r="X66" s="21">
        <v>0.9375</v>
      </c>
      <c r="Y66" s="102">
        <v>2</v>
      </c>
      <c r="Z66" s="102" t="s">
        <v>198</v>
      </c>
      <c r="AA66" s="102">
        <v>2</v>
      </c>
      <c r="AB66" s="102" t="s">
        <v>198</v>
      </c>
      <c r="AC66" s="130">
        <f t="shared" si="1"/>
        <v>3</v>
      </c>
      <c r="AH66" s="1"/>
    </row>
    <row r="67" spans="1:34" ht="15.75" customHeight="1">
      <c r="A67" s="40"/>
      <c r="B67" s="40"/>
      <c r="C67" s="40"/>
      <c r="D67" s="40"/>
      <c r="E67" s="40"/>
      <c r="F67" s="40"/>
      <c r="G67" s="40"/>
      <c r="H67" s="40"/>
      <c r="I67" s="40"/>
      <c r="N67" s="1">
        <v>1380</v>
      </c>
      <c r="P67" s="25">
        <v>1</v>
      </c>
      <c r="Q67" s="27">
        <v>0.95833333333333337</v>
      </c>
      <c r="R67" s="102">
        <v>1</v>
      </c>
      <c r="S67" s="102" t="s">
        <v>198</v>
      </c>
      <c r="T67" s="102">
        <v>1</v>
      </c>
      <c r="U67" s="102" t="s">
        <v>198</v>
      </c>
      <c r="V67" s="130">
        <f t="shared" si="0"/>
        <v>3</v>
      </c>
      <c r="W67" s="28">
        <v>2</v>
      </c>
      <c r="X67" s="21">
        <v>0.95833333333333337</v>
      </c>
      <c r="Y67" s="102">
        <v>1</v>
      </c>
      <c r="Z67" s="102" t="s">
        <v>198</v>
      </c>
      <c r="AA67" s="102">
        <v>1</v>
      </c>
      <c r="AB67" s="102" t="s">
        <v>198</v>
      </c>
      <c r="AC67" s="130">
        <f t="shared" si="1"/>
        <v>3</v>
      </c>
      <c r="AH67" s="1"/>
    </row>
    <row r="68" spans="1:34" ht="15.75" customHeight="1">
      <c r="A68" s="40"/>
      <c r="B68" s="40"/>
      <c r="C68" s="40"/>
      <c r="D68" s="40"/>
      <c r="E68" s="40"/>
      <c r="F68" s="40"/>
      <c r="G68" s="40"/>
      <c r="H68" s="40"/>
      <c r="I68" s="40"/>
      <c r="N68" s="1">
        <v>1410</v>
      </c>
      <c r="P68" s="25">
        <v>1</v>
      </c>
      <c r="Q68" s="27">
        <v>0.97916666666666663</v>
      </c>
      <c r="R68" s="102">
        <v>2</v>
      </c>
      <c r="S68" s="102" t="s">
        <v>198</v>
      </c>
      <c r="T68" s="102">
        <v>2</v>
      </c>
      <c r="U68" s="102" t="s">
        <v>198</v>
      </c>
      <c r="V68" s="130">
        <f t="shared" si="0"/>
        <v>3</v>
      </c>
      <c r="W68" s="28">
        <v>2</v>
      </c>
      <c r="X68" s="21">
        <v>0.97916666666666663</v>
      </c>
      <c r="Y68" s="102">
        <v>2</v>
      </c>
      <c r="Z68" s="102" t="s">
        <v>198</v>
      </c>
      <c r="AA68" s="102">
        <v>2</v>
      </c>
      <c r="AB68" s="102" t="s">
        <v>198</v>
      </c>
      <c r="AC68" s="130">
        <f t="shared" si="1"/>
        <v>3</v>
      </c>
      <c r="AH68" s="1"/>
    </row>
    <row r="69" spans="1:34" ht="15.75" customHeight="1">
      <c r="A69" s="40"/>
      <c r="B69" s="40"/>
      <c r="C69" s="40"/>
      <c r="D69" s="40"/>
      <c r="E69" s="40"/>
      <c r="F69" s="40"/>
      <c r="G69" s="40"/>
      <c r="H69" s="40"/>
      <c r="I69" s="40"/>
      <c r="N69" s="1">
        <v>0</v>
      </c>
      <c r="P69" s="25">
        <v>1</v>
      </c>
      <c r="Q69" s="27">
        <v>0</v>
      </c>
      <c r="R69" s="102">
        <v>1</v>
      </c>
      <c r="S69" s="102" t="s">
        <v>198</v>
      </c>
      <c r="T69" s="102">
        <v>1</v>
      </c>
      <c r="U69" s="102" t="s">
        <v>198</v>
      </c>
      <c r="V69" s="130">
        <f t="shared" si="0"/>
        <v>2</v>
      </c>
      <c r="W69" s="28">
        <v>2</v>
      </c>
      <c r="X69" s="21">
        <v>0</v>
      </c>
      <c r="Y69" s="102">
        <v>1</v>
      </c>
      <c r="Z69" s="102" t="s">
        <v>195</v>
      </c>
      <c r="AA69" s="102">
        <v>1</v>
      </c>
      <c r="AB69" s="102" t="s">
        <v>195</v>
      </c>
      <c r="AC69" s="130">
        <f t="shared" si="1"/>
        <v>2</v>
      </c>
      <c r="AH69" s="1"/>
    </row>
    <row r="70" spans="1:34" ht="15.75" customHeight="1">
      <c r="D70" s="17"/>
      <c r="E70" s="17"/>
      <c r="F70" s="17"/>
      <c r="G70" s="17"/>
      <c r="H70" s="17"/>
      <c r="I70" s="17"/>
      <c r="N70" s="1">
        <v>30</v>
      </c>
      <c r="P70" s="25">
        <v>1</v>
      </c>
      <c r="Q70" s="27">
        <v>2.0833333333333332E-2</v>
      </c>
      <c r="R70" s="102">
        <v>1</v>
      </c>
      <c r="S70" s="102" t="s">
        <v>198</v>
      </c>
      <c r="T70" s="102">
        <v>1</v>
      </c>
      <c r="U70" s="102" t="s">
        <v>198</v>
      </c>
      <c r="V70" s="130">
        <f t="shared" si="0"/>
        <v>1</v>
      </c>
      <c r="W70" s="28">
        <v>2</v>
      </c>
      <c r="X70" s="21">
        <v>2.0833333333333332E-2</v>
      </c>
      <c r="Y70" s="102">
        <v>1</v>
      </c>
      <c r="Z70" s="102" t="s">
        <v>195</v>
      </c>
      <c r="AA70" s="102">
        <v>1</v>
      </c>
      <c r="AB70" s="102" t="s">
        <v>195</v>
      </c>
      <c r="AC70" s="130">
        <f t="shared" si="1"/>
        <v>1</v>
      </c>
      <c r="AH70" s="1"/>
    </row>
    <row r="71" spans="1:34" ht="15.75" customHeight="1">
      <c r="D71" s="17"/>
      <c r="E71" s="17"/>
      <c r="F71" s="17"/>
      <c r="G71" s="17"/>
      <c r="H71" s="17"/>
      <c r="I71" s="17"/>
      <c r="N71" s="1">
        <v>60</v>
      </c>
      <c r="P71" s="25">
        <v>1</v>
      </c>
      <c r="Q71" s="27">
        <v>4.1666666666666699E-2</v>
      </c>
      <c r="R71" s="102">
        <v>0</v>
      </c>
      <c r="S71" s="102" t="s">
        <v>194</v>
      </c>
      <c r="T71" s="102">
        <v>0</v>
      </c>
      <c r="U71" s="102" t="s">
        <v>194</v>
      </c>
      <c r="V71" s="130">
        <f t="shared" si="0"/>
        <v>0</v>
      </c>
      <c r="W71" s="28">
        <v>2</v>
      </c>
      <c r="X71" s="21">
        <v>4.1666666666666699E-2</v>
      </c>
      <c r="Y71" s="102">
        <v>0</v>
      </c>
      <c r="Z71" s="102" t="s">
        <v>194</v>
      </c>
      <c r="AA71" s="102">
        <v>0</v>
      </c>
      <c r="AB71" s="102" t="s">
        <v>194</v>
      </c>
      <c r="AC71" s="130">
        <f t="shared" si="1"/>
        <v>0</v>
      </c>
      <c r="AH71" s="1"/>
    </row>
    <row r="72" spans="1:34" ht="15.75" customHeight="1">
      <c r="N72" s="1">
        <v>90</v>
      </c>
      <c r="P72" s="25">
        <v>1</v>
      </c>
      <c r="Q72" s="27">
        <v>6.25E-2</v>
      </c>
      <c r="R72" s="102">
        <v>0</v>
      </c>
      <c r="S72" s="102" t="s">
        <v>194</v>
      </c>
      <c r="T72" s="102">
        <v>0</v>
      </c>
      <c r="U72" s="102" t="s">
        <v>194</v>
      </c>
      <c r="V72" s="130">
        <f t="shared" si="0"/>
        <v>0</v>
      </c>
      <c r="W72" s="28">
        <v>2</v>
      </c>
      <c r="X72" s="21">
        <v>6.25E-2</v>
      </c>
      <c r="Y72" s="102">
        <v>0</v>
      </c>
      <c r="Z72" s="102" t="s">
        <v>194</v>
      </c>
      <c r="AA72" s="102">
        <v>0</v>
      </c>
      <c r="AB72" s="102" t="s">
        <v>194</v>
      </c>
      <c r="AC72" s="130">
        <f t="shared" si="1"/>
        <v>0</v>
      </c>
      <c r="AH72" s="1"/>
    </row>
    <row r="73" spans="1:34" ht="15.75" customHeight="1">
      <c r="N73" s="1">
        <v>120</v>
      </c>
      <c r="P73" s="25">
        <v>1</v>
      </c>
      <c r="Q73" s="27">
        <v>8.3333333333333301E-2</v>
      </c>
      <c r="R73" s="102">
        <v>0</v>
      </c>
      <c r="S73" s="102" t="s">
        <v>194</v>
      </c>
      <c r="T73" s="102">
        <v>0</v>
      </c>
      <c r="U73" s="102" t="s">
        <v>194</v>
      </c>
      <c r="V73" s="130">
        <f t="shared" si="0"/>
        <v>0</v>
      </c>
      <c r="W73" s="28">
        <v>2</v>
      </c>
      <c r="X73" s="27">
        <v>8.3333333333333301E-2</v>
      </c>
      <c r="Y73" s="102">
        <v>0</v>
      </c>
      <c r="Z73" s="102" t="s">
        <v>194</v>
      </c>
      <c r="AA73" s="102">
        <v>0</v>
      </c>
      <c r="AB73" s="102" t="s">
        <v>194</v>
      </c>
      <c r="AC73" s="130">
        <f t="shared" si="1"/>
        <v>0</v>
      </c>
      <c r="AH73" s="1"/>
    </row>
    <row r="74" spans="1:34" ht="15.75" customHeight="1">
      <c r="N74" s="1">
        <v>150</v>
      </c>
      <c r="P74" s="25">
        <v>1</v>
      </c>
      <c r="Q74" s="27">
        <v>0.104166666666667</v>
      </c>
      <c r="R74" s="102">
        <v>0</v>
      </c>
      <c r="S74" s="102" t="s">
        <v>194</v>
      </c>
      <c r="T74" s="102">
        <v>0</v>
      </c>
      <c r="U74" s="102" t="s">
        <v>194</v>
      </c>
      <c r="V74" s="130"/>
      <c r="W74" s="28">
        <v>2</v>
      </c>
      <c r="X74" s="27">
        <v>0.104166666666667</v>
      </c>
      <c r="Y74" s="102">
        <v>0</v>
      </c>
      <c r="Z74" s="102" t="s">
        <v>194</v>
      </c>
      <c r="AA74" s="102">
        <v>0</v>
      </c>
      <c r="AB74" s="102" t="s">
        <v>194</v>
      </c>
      <c r="AC74" s="131"/>
      <c r="AH74" s="1"/>
    </row>
    <row r="75" spans="1:34" ht="15.75" customHeight="1">
      <c r="P75" s="200" t="s">
        <v>68</v>
      </c>
      <c r="Q75" s="201"/>
      <c r="R75" s="75">
        <f>SUM(R27:R74)</f>
        <v>127</v>
      </c>
      <c r="S75" s="75"/>
      <c r="T75" s="75">
        <f>SUM(T27:T74)</f>
        <v>127</v>
      </c>
      <c r="U75" s="75"/>
      <c r="V75" s="130"/>
      <c r="W75" s="200" t="s">
        <v>68</v>
      </c>
      <c r="X75" s="201"/>
      <c r="Y75" s="75">
        <f>SUM(Y27:Y74)</f>
        <v>61</v>
      </c>
      <c r="Z75" s="75"/>
      <c r="AA75" s="75">
        <f>SUM(AA27:AA74)</f>
        <v>61</v>
      </c>
      <c r="AB75" s="75"/>
      <c r="AC75" s="131"/>
      <c r="AH75" s="1"/>
    </row>
    <row r="76" spans="1:34" ht="15.75" customHeight="1">
      <c r="P76" s="94"/>
      <c r="Q76" s="94"/>
      <c r="R76" s="94"/>
      <c r="S76" s="94"/>
      <c r="T76" s="94"/>
      <c r="U76" s="94"/>
      <c r="V76" s="130"/>
      <c r="W76" s="94"/>
      <c r="X76" s="94"/>
      <c r="Y76" s="94"/>
      <c r="Z76" s="94"/>
      <c r="AA76" s="94"/>
      <c r="AB76" s="94"/>
      <c r="AC76" s="131"/>
      <c r="AH76" s="1"/>
    </row>
    <row r="77" spans="1:34" ht="15.75" customHeight="1">
      <c r="P77" s="94"/>
      <c r="Q77" s="94"/>
      <c r="R77" s="94"/>
      <c r="S77" s="94"/>
      <c r="T77" s="94"/>
      <c r="U77" s="94"/>
      <c r="V77" s="130"/>
      <c r="W77" s="94"/>
      <c r="X77" s="94"/>
      <c r="Y77" s="94"/>
      <c r="Z77" s="94"/>
      <c r="AA77" s="94"/>
      <c r="AB77" s="94"/>
      <c r="AC77" s="131"/>
      <c r="AH77" s="1"/>
    </row>
    <row r="78" spans="1:34" ht="15.75" customHeight="1">
      <c r="P78" s="94"/>
      <c r="Q78" s="94"/>
      <c r="R78" s="94"/>
      <c r="S78" s="94"/>
      <c r="T78" s="94"/>
      <c r="U78" s="94"/>
      <c r="V78" s="130"/>
      <c r="W78" s="94"/>
      <c r="X78" s="94"/>
      <c r="Y78" s="94"/>
      <c r="Z78" s="94"/>
      <c r="AA78" s="94"/>
      <c r="AB78" s="94"/>
      <c r="AC78" s="131"/>
      <c r="AH78" s="1"/>
    </row>
    <row r="79" spans="1:34" ht="15.75" customHeight="1">
      <c r="P79" s="94"/>
      <c r="Q79" s="94"/>
      <c r="R79" s="94"/>
      <c r="S79" s="94"/>
      <c r="T79" s="94"/>
      <c r="U79" s="94"/>
      <c r="V79" s="130"/>
      <c r="W79" s="94"/>
      <c r="X79" s="94"/>
      <c r="Y79" s="94"/>
      <c r="Z79" s="94"/>
      <c r="AA79" s="94"/>
      <c r="AB79" s="94"/>
      <c r="AC79" s="131"/>
      <c r="AH79" s="1"/>
    </row>
    <row r="80" spans="1:34" ht="15.75" customHeight="1">
      <c r="P80" s="94"/>
      <c r="Q80" s="94"/>
      <c r="R80" s="94"/>
      <c r="S80" s="94"/>
      <c r="T80" s="94"/>
      <c r="U80" s="94"/>
      <c r="V80" s="130"/>
      <c r="W80" s="94"/>
      <c r="X80" s="94"/>
      <c r="Y80" s="94"/>
      <c r="Z80" s="94"/>
      <c r="AA80" s="94"/>
      <c r="AB80" s="94"/>
      <c r="AC80" s="131"/>
      <c r="AH80" s="1"/>
    </row>
    <row r="81" spans="2:34" ht="15.75" customHeight="1">
      <c r="P81" s="94"/>
      <c r="Q81" s="94"/>
      <c r="R81" s="94"/>
      <c r="S81" s="94"/>
      <c r="T81" s="94"/>
      <c r="U81" s="94"/>
      <c r="V81" s="130"/>
      <c r="W81" s="94"/>
      <c r="X81" s="94"/>
      <c r="Y81" s="94"/>
      <c r="Z81" s="94"/>
      <c r="AA81" s="94"/>
      <c r="AB81" s="94"/>
      <c r="AC81" s="131"/>
      <c r="AH81" s="1"/>
    </row>
    <row r="82" spans="2:34" ht="15.75" customHeight="1">
      <c r="P82" s="94"/>
      <c r="Q82" s="94"/>
      <c r="R82" s="94"/>
      <c r="S82" s="94"/>
      <c r="T82" s="94"/>
      <c r="U82" s="94"/>
      <c r="V82" s="130"/>
      <c r="W82" s="94"/>
      <c r="X82" s="94"/>
      <c r="Y82" s="94"/>
      <c r="Z82" s="94"/>
      <c r="AA82" s="94"/>
      <c r="AB82" s="94"/>
      <c r="AC82" s="131"/>
      <c r="AH82" s="1"/>
    </row>
    <row r="83" spans="2:34" ht="15.75" customHeight="1">
      <c r="P83" s="94"/>
      <c r="Q83" s="94"/>
      <c r="R83" s="94"/>
      <c r="S83" s="94"/>
      <c r="T83" s="94"/>
      <c r="U83" s="94"/>
      <c r="V83" s="130"/>
      <c r="W83" s="94"/>
      <c r="X83" s="94"/>
      <c r="Y83" s="94"/>
      <c r="Z83" s="94"/>
      <c r="AA83" s="94"/>
      <c r="AB83" s="94"/>
      <c r="AC83" s="131"/>
      <c r="AH83" s="1"/>
    </row>
    <row r="84" spans="2:34" ht="15.75" customHeight="1">
      <c r="P84" s="94"/>
      <c r="Q84" s="94"/>
      <c r="R84" s="94"/>
      <c r="S84" s="94"/>
      <c r="T84" s="94"/>
      <c r="U84" s="94"/>
      <c r="V84" s="130"/>
      <c r="W84" s="94"/>
      <c r="X84" s="94"/>
      <c r="Y84" s="94"/>
      <c r="Z84" s="94"/>
      <c r="AA84" s="94"/>
      <c r="AB84" s="94"/>
      <c r="AC84" s="131"/>
      <c r="AH84" s="1"/>
    </row>
    <row r="85" spans="2:34" ht="15.75" customHeight="1">
      <c r="P85" s="94"/>
      <c r="Q85" s="94"/>
      <c r="R85" s="94"/>
      <c r="S85" s="94"/>
      <c r="T85" s="94"/>
      <c r="U85" s="94"/>
      <c r="V85" s="130"/>
      <c r="W85" s="94"/>
      <c r="X85" s="94"/>
      <c r="Y85" s="94"/>
      <c r="Z85" s="94"/>
      <c r="AA85" s="94"/>
      <c r="AB85" s="94"/>
      <c r="AC85" s="131"/>
      <c r="AH85" s="1"/>
    </row>
    <row r="86" spans="2:34" ht="15.75" customHeight="1">
      <c r="P86" s="29"/>
      <c r="Q86" s="30"/>
      <c r="R86" s="29"/>
      <c r="S86" s="31"/>
      <c r="T86" s="29"/>
      <c r="U86" s="31"/>
      <c r="V86" s="57"/>
      <c r="W86" s="46"/>
      <c r="X86" s="32"/>
      <c r="Y86" s="29"/>
      <c r="Z86" s="31"/>
      <c r="AA86" s="29"/>
      <c r="AB86" s="31"/>
      <c r="AH86" s="1"/>
    </row>
    <row r="87" spans="2:34" ht="15.75" customHeight="1">
      <c r="D87" s="166" t="s">
        <v>19</v>
      </c>
      <c r="E87" s="166"/>
      <c r="F87" s="166"/>
      <c r="G87" s="166"/>
      <c r="H87" s="166"/>
      <c r="I87" s="166"/>
      <c r="P87" s="29"/>
      <c r="Q87" s="30"/>
      <c r="R87" s="29"/>
      <c r="S87" s="31"/>
      <c r="T87" s="29"/>
      <c r="U87" s="31"/>
      <c r="V87" s="57"/>
      <c r="W87" s="46"/>
      <c r="X87" s="32"/>
      <c r="Y87" s="29"/>
      <c r="Z87" s="31"/>
      <c r="AA87" s="29"/>
      <c r="AB87" s="31"/>
      <c r="AH87" s="1"/>
    </row>
    <row r="88" spans="2:34" ht="15.75" customHeight="1">
      <c r="P88" s="29"/>
      <c r="Q88" s="30"/>
      <c r="R88" s="29"/>
      <c r="S88" s="31"/>
      <c r="T88" s="29"/>
      <c r="U88" s="31"/>
      <c r="V88" s="57"/>
      <c r="W88" s="46"/>
      <c r="X88" s="32"/>
      <c r="Y88" s="29"/>
      <c r="Z88" s="31"/>
      <c r="AA88" s="29"/>
      <c r="AB88" s="31"/>
      <c r="AH88" s="1"/>
    </row>
    <row r="89" spans="2:34" ht="15.75" customHeight="1">
      <c r="B89" s="192" t="s">
        <v>20</v>
      </c>
      <c r="C89" s="193" t="s">
        <v>13</v>
      </c>
      <c r="D89" s="196" t="s">
        <v>51</v>
      </c>
      <c r="E89" s="196" t="s">
        <v>21</v>
      </c>
      <c r="F89" s="196" t="s">
        <v>22</v>
      </c>
      <c r="G89" s="196" t="s">
        <v>56</v>
      </c>
      <c r="H89" s="196" t="s">
        <v>14</v>
      </c>
      <c r="I89" s="192" t="s">
        <v>15</v>
      </c>
      <c r="J89" s="192" t="s">
        <v>57</v>
      </c>
      <c r="P89" s="197" t="s">
        <v>24</v>
      </c>
      <c r="Q89" s="197" t="s">
        <v>10</v>
      </c>
      <c r="R89" s="186" t="s">
        <v>46</v>
      </c>
      <c r="S89" s="187"/>
      <c r="T89" s="186" t="s">
        <v>47</v>
      </c>
      <c r="U89" s="187"/>
      <c r="V89" s="57"/>
      <c r="W89" s="197" t="s">
        <v>24</v>
      </c>
      <c r="X89" s="197" t="s">
        <v>10</v>
      </c>
      <c r="Y89" s="186" t="s">
        <v>46</v>
      </c>
      <c r="Z89" s="187"/>
      <c r="AA89" s="186" t="s">
        <v>47</v>
      </c>
      <c r="AB89" s="187"/>
      <c r="AH89" s="1"/>
    </row>
    <row r="90" spans="2:34" ht="15.75" customHeight="1">
      <c r="B90" s="192"/>
      <c r="C90" s="194"/>
      <c r="D90" s="196"/>
      <c r="E90" s="196"/>
      <c r="F90" s="196"/>
      <c r="G90" s="196"/>
      <c r="H90" s="196"/>
      <c r="I90" s="192"/>
      <c r="J90" s="192"/>
      <c r="P90" s="198"/>
      <c r="Q90" s="198"/>
      <c r="R90" s="183" t="s">
        <v>68</v>
      </c>
      <c r="S90" s="183" t="s">
        <v>69</v>
      </c>
      <c r="T90" s="183" t="s">
        <v>48</v>
      </c>
      <c r="U90" s="183" t="s">
        <v>69</v>
      </c>
      <c r="V90" s="57"/>
      <c r="W90" s="198"/>
      <c r="X90" s="198"/>
      <c r="Y90" s="183" t="s">
        <v>68</v>
      </c>
      <c r="Z90" s="183" t="s">
        <v>69</v>
      </c>
      <c r="AA90" s="183" t="s">
        <v>68</v>
      </c>
      <c r="AB90" s="183" t="s">
        <v>69</v>
      </c>
      <c r="AH90" s="1"/>
    </row>
    <row r="91" spans="2:34" ht="15.75" customHeight="1">
      <c r="B91" s="192"/>
      <c r="C91" s="194"/>
      <c r="D91" s="196"/>
      <c r="E91" s="196"/>
      <c r="F91" s="196"/>
      <c r="G91" s="196"/>
      <c r="H91" s="196"/>
      <c r="I91" s="192"/>
      <c r="J91" s="192"/>
      <c r="P91" s="198"/>
      <c r="Q91" s="198"/>
      <c r="R91" s="184"/>
      <c r="S91" s="184"/>
      <c r="T91" s="184"/>
      <c r="U91" s="184"/>
      <c r="V91" s="57"/>
      <c r="W91" s="198"/>
      <c r="X91" s="198"/>
      <c r="Y91" s="184"/>
      <c r="Z91" s="184"/>
      <c r="AA91" s="184"/>
      <c r="AB91" s="184"/>
    </row>
    <row r="92" spans="2:34" ht="15.75" customHeight="1">
      <c r="B92" s="192"/>
      <c r="C92" s="194"/>
      <c r="D92" s="196"/>
      <c r="E92" s="196"/>
      <c r="F92" s="196"/>
      <c r="G92" s="196"/>
      <c r="H92" s="196"/>
      <c r="I92" s="192"/>
      <c r="J92" s="192"/>
      <c r="P92" s="198"/>
      <c r="Q92" s="198"/>
      <c r="R92" s="184"/>
      <c r="S92" s="184"/>
      <c r="T92" s="184"/>
      <c r="U92" s="184"/>
      <c r="V92" s="57"/>
      <c r="W92" s="198"/>
      <c r="X92" s="198"/>
      <c r="Y92" s="184"/>
      <c r="Z92" s="184"/>
      <c r="AA92" s="184"/>
      <c r="AB92" s="184"/>
    </row>
    <row r="93" spans="2:34" ht="15.75" customHeight="1">
      <c r="B93" s="192"/>
      <c r="C93" s="194"/>
      <c r="D93" s="196"/>
      <c r="E93" s="196"/>
      <c r="F93" s="196"/>
      <c r="G93" s="196"/>
      <c r="H93" s="196"/>
      <c r="I93" s="192"/>
      <c r="J93" s="192"/>
      <c r="P93" s="198"/>
      <c r="Q93" s="198"/>
      <c r="R93" s="184"/>
      <c r="S93" s="184"/>
      <c r="T93" s="184"/>
      <c r="U93" s="184"/>
      <c r="V93" s="57"/>
      <c r="W93" s="198"/>
      <c r="X93" s="198"/>
      <c r="Y93" s="184"/>
      <c r="Z93" s="184"/>
      <c r="AA93" s="184"/>
      <c r="AB93" s="184"/>
    </row>
    <row r="94" spans="2:34" ht="15.75" customHeight="1">
      <c r="B94" s="192"/>
      <c r="C94" s="194"/>
      <c r="D94" s="196"/>
      <c r="E94" s="196"/>
      <c r="F94" s="196"/>
      <c r="G94" s="196"/>
      <c r="H94" s="196"/>
      <c r="I94" s="192"/>
      <c r="J94" s="192"/>
      <c r="P94" s="199"/>
      <c r="Q94" s="199"/>
      <c r="R94" s="185"/>
      <c r="S94" s="185"/>
      <c r="T94" s="185"/>
      <c r="U94" s="185"/>
      <c r="V94" s="130"/>
      <c r="W94" s="199"/>
      <c r="X94" s="199"/>
      <c r="Y94" s="185"/>
      <c r="Z94" s="185"/>
      <c r="AA94" s="185"/>
      <c r="AB94" s="185"/>
      <c r="AC94" s="131"/>
    </row>
    <row r="95" spans="2:34" ht="15.75" customHeight="1">
      <c r="B95" s="192"/>
      <c r="C95" s="194"/>
      <c r="D95" s="196"/>
      <c r="E95" s="196"/>
      <c r="F95" s="196"/>
      <c r="G95" s="196"/>
      <c r="H95" s="196"/>
      <c r="I95" s="192"/>
      <c r="J95" s="192"/>
      <c r="P95" s="25">
        <v>3</v>
      </c>
      <c r="Q95" s="27">
        <v>0.125</v>
      </c>
      <c r="R95" s="105">
        <v>0</v>
      </c>
      <c r="S95" s="105" t="s">
        <v>194</v>
      </c>
      <c r="T95" s="106">
        <v>0</v>
      </c>
      <c r="U95" s="106" t="s">
        <v>194</v>
      </c>
      <c r="V95" s="130">
        <f>R95+R96</f>
        <v>0</v>
      </c>
      <c r="W95" s="28">
        <v>4</v>
      </c>
      <c r="X95" s="27">
        <v>0.125</v>
      </c>
      <c r="Y95" s="107">
        <v>0</v>
      </c>
      <c r="Z95" s="107" t="s">
        <v>194</v>
      </c>
      <c r="AA95" s="107">
        <v>0</v>
      </c>
      <c r="AB95" s="107" t="s">
        <v>194</v>
      </c>
      <c r="AC95" s="130">
        <f>Y95+Y96</f>
        <v>0</v>
      </c>
    </row>
    <row r="96" spans="2:34" ht="15.75" customHeight="1">
      <c r="B96" s="192"/>
      <c r="C96" s="195"/>
      <c r="D96" s="196"/>
      <c r="E96" s="196"/>
      <c r="F96" s="196"/>
      <c r="G96" s="196"/>
      <c r="H96" s="196"/>
      <c r="I96" s="192"/>
      <c r="J96" s="192"/>
      <c r="L96" s="1" t="s">
        <v>16</v>
      </c>
      <c r="M96" s="68" t="s">
        <v>6</v>
      </c>
      <c r="N96" s="68" t="s">
        <v>8</v>
      </c>
      <c r="O96" s="20"/>
      <c r="P96" s="25">
        <v>3</v>
      </c>
      <c r="Q96" s="27">
        <v>0.14583333333333301</v>
      </c>
      <c r="R96" s="105">
        <v>0</v>
      </c>
      <c r="S96" s="105" t="s">
        <v>194</v>
      </c>
      <c r="T96" s="106">
        <v>0</v>
      </c>
      <c r="U96" s="106" t="s">
        <v>194</v>
      </c>
      <c r="V96" s="130">
        <f t="shared" si="0"/>
        <v>0</v>
      </c>
      <c r="W96" s="28">
        <v>4</v>
      </c>
      <c r="X96" s="27">
        <v>0.14583333333333301</v>
      </c>
      <c r="Y96" s="107">
        <v>0</v>
      </c>
      <c r="Z96" s="107" t="s">
        <v>194</v>
      </c>
      <c r="AA96" s="107">
        <v>0</v>
      </c>
      <c r="AB96" s="107" t="s">
        <v>194</v>
      </c>
      <c r="AC96" s="130">
        <f t="shared" ref="AC96:AC141" si="2">Y96+Y97</f>
        <v>0</v>
      </c>
      <c r="AH96" s="9"/>
    </row>
    <row r="97" spans="1:34" ht="15.75" customHeight="1">
      <c r="A97" s="88">
        <v>7013</v>
      </c>
      <c r="B97" s="18">
        <v>1</v>
      </c>
      <c r="C97" s="62" t="s">
        <v>176</v>
      </c>
      <c r="D97" s="62" t="s">
        <v>251</v>
      </c>
      <c r="E97" s="65">
        <v>55.710765236932303</v>
      </c>
      <c r="F97" s="65">
        <v>37.638972362326697</v>
      </c>
      <c r="G97" s="62">
        <f>IF(AND(M97&gt;0),0,IF(AND(N97&gt;0),1,""))</f>
        <v>0</v>
      </c>
      <c r="H97" s="66">
        <v>0</v>
      </c>
      <c r="I97" s="66"/>
      <c r="J97" s="62">
        <v>1</v>
      </c>
      <c r="L97" s="8">
        <v>1</v>
      </c>
      <c r="M97" s="67">
        <v>1</v>
      </c>
      <c r="N97" s="8">
        <v>0</v>
      </c>
      <c r="O97" s="20"/>
      <c r="P97" s="25">
        <v>3</v>
      </c>
      <c r="Q97" s="27">
        <v>0.16666666666666699</v>
      </c>
      <c r="R97" s="105">
        <v>0</v>
      </c>
      <c r="S97" s="105" t="s">
        <v>194</v>
      </c>
      <c r="T97" s="106">
        <v>0</v>
      </c>
      <c r="U97" s="106" t="s">
        <v>194</v>
      </c>
      <c r="V97" s="130">
        <f t="shared" si="0"/>
        <v>0</v>
      </c>
      <c r="W97" s="28">
        <v>4</v>
      </c>
      <c r="X97" s="27">
        <v>0.16666666666666699</v>
      </c>
      <c r="Y97" s="107">
        <v>0</v>
      </c>
      <c r="Z97" s="107" t="s">
        <v>194</v>
      </c>
      <c r="AA97" s="107">
        <v>0</v>
      </c>
      <c r="AB97" s="107" t="s">
        <v>194</v>
      </c>
      <c r="AC97" s="130">
        <f t="shared" si="2"/>
        <v>0</v>
      </c>
      <c r="AH97" s="9"/>
    </row>
    <row r="98" spans="1:34" ht="15.75" customHeight="1">
      <c r="A98" s="88">
        <v>7014</v>
      </c>
      <c r="B98" s="18">
        <v>2</v>
      </c>
      <c r="C98" s="62" t="s">
        <v>177</v>
      </c>
      <c r="D98" s="62" t="s">
        <v>251</v>
      </c>
      <c r="E98" s="65">
        <v>55.7114876587613</v>
      </c>
      <c r="F98" s="65">
        <v>37.642655711145402</v>
      </c>
      <c r="G98" s="62">
        <f t="shared" ref="G98:G123" si="3">IF(AND(M98&gt;0),0,IF(AND(N98&gt;0),1,""))</f>
        <v>0</v>
      </c>
      <c r="H98" s="66">
        <f t="shared" ref="H98" si="4">H97+I98</f>
        <v>0.24299999999999999</v>
      </c>
      <c r="I98" s="66">
        <v>0.24299999999999999</v>
      </c>
      <c r="J98" s="62">
        <v>2</v>
      </c>
      <c r="L98" s="8">
        <v>2</v>
      </c>
      <c r="M98" s="67">
        <v>2</v>
      </c>
      <c r="N98" s="67">
        <v>0</v>
      </c>
      <c r="O98" s="20"/>
      <c r="P98" s="25">
        <v>3</v>
      </c>
      <c r="Q98" s="27">
        <v>0.1875</v>
      </c>
      <c r="R98" s="105">
        <v>0</v>
      </c>
      <c r="S98" s="105" t="s">
        <v>194</v>
      </c>
      <c r="T98" s="106">
        <v>0</v>
      </c>
      <c r="U98" s="106" t="s">
        <v>194</v>
      </c>
      <c r="V98" s="130">
        <f t="shared" si="0"/>
        <v>0</v>
      </c>
      <c r="W98" s="28">
        <v>4</v>
      </c>
      <c r="X98" s="27">
        <v>0.1875</v>
      </c>
      <c r="Y98" s="107">
        <v>0</v>
      </c>
      <c r="Z98" s="107" t="s">
        <v>194</v>
      </c>
      <c r="AA98" s="107">
        <v>0</v>
      </c>
      <c r="AB98" s="107" t="s">
        <v>194</v>
      </c>
      <c r="AC98" s="130">
        <f t="shared" si="2"/>
        <v>0</v>
      </c>
      <c r="AH98" s="49"/>
    </row>
    <row r="99" spans="1:34" ht="15.75" customHeight="1">
      <c r="A99" s="88">
        <v>7015</v>
      </c>
      <c r="B99" s="18">
        <v>3</v>
      </c>
      <c r="C99" s="62" t="s">
        <v>178</v>
      </c>
      <c r="D99" s="62" t="s">
        <v>262</v>
      </c>
      <c r="E99" s="65">
        <v>55.712189830677097</v>
      </c>
      <c r="F99" s="65">
        <v>37.646122194581899</v>
      </c>
      <c r="G99" s="62">
        <f t="shared" si="3"/>
        <v>0</v>
      </c>
      <c r="H99" s="66">
        <f t="shared" ref="H99:H126" si="5">H98+I99</f>
        <v>0.47499999999999998</v>
      </c>
      <c r="I99" s="66">
        <v>0.23200000000000001</v>
      </c>
      <c r="J99" s="62">
        <v>3</v>
      </c>
      <c r="L99" s="8">
        <v>3</v>
      </c>
      <c r="M99" s="67">
        <v>3</v>
      </c>
      <c r="N99" s="67">
        <v>0</v>
      </c>
      <c r="O99" s="20"/>
      <c r="P99" s="22">
        <v>3</v>
      </c>
      <c r="Q99" s="26">
        <v>0.20833333333333334</v>
      </c>
      <c r="R99" s="105">
        <v>0</v>
      </c>
      <c r="S99" s="105" t="s">
        <v>194</v>
      </c>
      <c r="T99" s="106">
        <v>0</v>
      </c>
      <c r="U99" s="106" t="s">
        <v>194</v>
      </c>
      <c r="V99" s="130">
        <f t="shared" si="0"/>
        <v>3</v>
      </c>
      <c r="W99" s="28">
        <v>4</v>
      </c>
      <c r="X99" s="27">
        <v>0.20833333333333334</v>
      </c>
      <c r="Y99" s="107">
        <v>0</v>
      </c>
      <c r="Z99" s="107" t="s">
        <v>194</v>
      </c>
      <c r="AA99" s="107">
        <v>0</v>
      </c>
      <c r="AB99" s="107" t="s">
        <v>194</v>
      </c>
      <c r="AC99" s="130">
        <f t="shared" si="2"/>
        <v>2</v>
      </c>
      <c r="AH99" s="49"/>
    </row>
    <row r="100" spans="1:34" ht="15.75" customHeight="1">
      <c r="A100" s="88">
        <v>7016</v>
      </c>
      <c r="B100" s="18">
        <v>4</v>
      </c>
      <c r="C100" s="62" t="s">
        <v>179</v>
      </c>
      <c r="D100" s="62" t="s">
        <v>252</v>
      </c>
      <c r="E100" s="65">
        <v>55.717074300267903</v>
      </c>
      <c r="F100" s="65">
        <v>37.647476991619598</v>
      </c>
      <c r="G100" s="62">
        <f t="shared" si="3"/>
        <v>0</v>
      </c>
      <c r="H100" s="66">
        <f t="shared" si="5"/>
        <v>1.103</v>
      </c>
      <c r="I100" s="66">
        <v>0.628</v>
      </c>
      <c r="J100" s="62">
        <v>4</v>
      </c>
      <c r="L100" s="8">
        <v>4</v>
      </c>
      <c r="M100" s="67">
        <v>4</v>
      </c>
      <c r="N100" s="67">
        <v>0</v>
      </c>
      <c r="O100" s="20"/>
      <c r="P100" s="22">
        <v>3</v>
      </c>
      <c r="Q100" s="26">
        <v>0.22916666666666666</v>
      </c>
      <c r="R100" s="105">
        <v>3</v>
      </c>
      <c r="S100" s="105" t="s">
        <v>212</v>
      </c>
      <c r="T100" s="106">
        <v>3</v>
      </c>
      <c r="U100" s="106" t="s">
        <v>212</v>
      </c>
      <c r="V100" s="130">
        <f t="shared" si="0"/>
        <v>5</v>
      </c>
      <c r="W100" s="28">
        <v>4</v>
      </c>
      <c r="X100" s="27">
        <v>0.22916666666666666</v>
      </c>
      <c r="Y100" s="107">
        <v>2</v>
      </c>
      <c r="Z100" s="107" t="s">
        <v>198</v>
      </c>
      <c r="AA100" s="107">
        <v>2</v>
      </c>
      <c r="AB100" s="107" t="s">
        <v>198</v>
      </c>
      <c r="AC100" s="130">
        <f t="shared" si="2"/>
        <v>3</v>
      </c>
      <c r="AH100" s="49"/>
    </row>
    <row r="101" spans="1:34" ht="15.75" customHeight="1">
      <c r="A101" s="88">
        <v>7017</v>
      </c>
      <c r="B101" s="18">
        <v>5</v>
      </c>
      <c r="C101" s="62" t="s">
        <v>180</v>
      </c>
      <c r="D101" s="62" t="s">
        <v>252</v>
      </c>
      <c r="E101" s="65">
        <v>55.719882110112998</v>
      </c>
      <c r="F101" s="65">
        <v>37.651885881819702</v>
      </c>
      <c r="G101" s="62">
        <f t="shared" si="3"/>
        <v>0</v>
      </c>
      <c r="H101" s="66">
        <f t="shared" si="5"/>
        <v>1.5349999999999999</v>
      </c>
      <c r="I101" s="66">
        <v>0.432</v>
      </c>
      <c r="J101" s="62">
        <v>5</v>
      </c>
      <c r="L101" s="8">
        <v>5</v>
      </c>
      <c r="M101" s="67">
        <v>5</v>
      </c>
      <c r="N101" s="67">
        <v>0</v>
      </c>
      <c r="O101" s="20"/>
      <c r="P101" s="22">
        <v>3</v>
      </c>
      <c r="Q101" s="26">
        <v>0.25</v>
      </c>
      <c r="R101" s="105">
        <v>2</v>
      </c>
      <c r="S101" s="105" t="s">
        <v>212</v>
      </c>
      <c r="T101" s="106">
        <v>2</v>
      </c>
      <c r="U101" s="106" t="s">
        <v>212</v>
      </c>
      <c r="V101" s="130">
        <f t="shared" si="0"/>
        <v>5</v>
      </c>
      <c r="W101" s="28">
        <v>4</v>
      </c>
      <c r="X101" s="27">
        <v>0.25</v>
      </c>
      <c r="Y101" s="107">
        <v>1</v>
      </c>
      <c r="Z101" s="107" t="s">
        <v>198</v>
      </c>
      <c r="AA101" s="107">
        <v>1</v>
      </c>
      <c r="AB101" s="107" t="s">
        <v>198</v>
      </c>
      <c r="AC101" s="130">
        <f t="shared" si="2"/>
        <v>3</v>
      </c>
      <c r="AH101" s="49"/>
    </row>
    <row r="102" spans="1:34" ht="15.75" customHeight="1">
      <c r="A102" s="88">
        <v>7018</v>
      </c>
      <c r="B102" s="18">
        <v>6</v>
      </c>
      <c r="C102" s="62" t="s">
        <v>268</v>
      </c>
      <c r="D102" s="62" t="s">
        <v>252</v>
      </c>
      <c r="E102" s="65">
        <v>55.7237362787357</v>
      </c>
      <c r="F102" s="65">
        <v>37.656472714809397</v>
      </c>
      <c r="G102" s="62">
        <f t="shared" si="3"/>
        <v>0</v>
      </c>
      <c r="H102" s="66">
        <f t="shared" si="5"/>
        <v>2.0750000000000002</v>
      </c>
      <c r="I102" s="66">
        <v>0.54</v>
      </c>
      <c r="J102" s="62">
        <v>6</v>
      </c>
      <c r="L102" s="8">
        <v>6</v>
      </c>
      <c r="M102" s="67">
        <v>6</v>
      </c>
      <c r="N102" s="67">
        <v>0</v>
      </c>
      <c r="O102" s="20"/>
      <c r="P102" s="22">
        <v>3</v>
      </c>
      <c r="Q102" s="26">
        <v>0.27083333333333331</v>
      </c>
      <c r="R102" s="105">
        <v>3</v>
      </c>
      <c r="S102" s="105" t="s">
        <v>212</v>
      </c>
      <c r="T102" s="106">
        <v>3</v>
      </c>
      <c r="U102" s="106" t="s">
        <v>212</v>
      </c>
      <c r="V102" s="130">
        <f t="shared" ref="V102:V141" si="6">R102+R103</f>
        <v>10</v>
      </c>
      <c r="W102" s="28">
        <v>4</v>
      </c>
      <c r="X102" s="27">
        <v>0.27083333333333331</v>
      </c>
      <c r="Y102" s="107">
        <v>2</v>
      </c>
      <c r="Z102" s="107" t="s">
        <v>198</v>
      </c>
      <c r="AA102" s="107">
        <v>2</v>
      </c>
      <c r="AB102" s="107" t="s">
        <v>198</v>
      </c>
      <c r="AC102" s="130">
        <f t="shared" si="2"/>
        <v>3</v>
      </c>
      <c r="AH102" s="49"/>
    </row>
    <row r="103" spans="1:34" ht="15.75" customHeight="1">
      <c r="A103" s="88">
        <v>6</v>
      </c>
      <c r="B103" s="18">
        <v>7</v>
      </c>
      <c r="C103" s="62" t="s">
        <v>181</v>
      </c>
      <c r="D103" s="62" t="s">
        <v>253</v>
      </c>
      <c r="E103" s="65">
        <v>55.725579611275101</v>
      </c>
      <c r="F103" s="65">
        <v>37.655116382816402</v>
      </c>
      <c r="G103" s="62">
        <f t="shared" si="3"/>
        <v>0</v>
      </c>
      <c r="H103" s="66">
        <f t="shared" si="5"/>
        <v>2.3109999999999999</v>
      </c>
      <c r="I103" s="66">
        <v>0.23599999999999999</v>
      </c>
      <c r="J103" s="62">
        <v>7</v>
      </c>
      <c r="L103" s="8">
        <v>7</v>
      </c>
      <c r="M103" s="67">
        <v>7</v>
      </c>
      <c r="N103" s="67">
        <v>0</v>
      </c>
      <c r="O103" s="20"/>
      <c r="P103" s="22">
        <v>3</v>
      </c>
      <c r="Q103" s="26">
        <v>0.29166666666666669</v>
      </c>
      <c r="R103" s="105">
        <v>7</v>
      </c>
      <c r="S103" s="105">
        <v>4</v>
      </c>
      <c r="T103" s="106">
        <v>7</v>
      </c>
      <c r="U103" s="106">
        <v>4</v>
      </c>
      <c r="V103" s="130">
        <f t="shared" si="6"/>
        <v>14</v>
      </c>
      <c r="W103" s="28">
        <v>4</v>
      </c>
      <c r="X103" s="27">
        <v>0.29166666666666669</v>
      </c>
      <c r="Y103" s="107">
        <v>1</v>
      </c>
      <c r="Z103" s="107" t="s">
        <v>198</v>
      </c>
      <c r="AA103" s="107">
        <v>1</v>
      </c>
      <c r="AB103" s="107" t="s">
        <v>198</v>
      </c>
      <c r="AC103" s="130">
        <f t="shared" si="2"/>
        <v>3</v>
      </c>
      <c r="AH103" s="49"/>
    </row>
    <row r="104" spans="1:34" ht="15.75" customHeight="1">
      <c r="A104" s="88">
        <v>7423</v>
      </c>
      <c r="B104" s="18">
        <v>8</v>
      </c>
      <c r="C104" s="62" t="s">
        <v>182</v>
      </c>
      <c r="D104" s="62" t="s">
        <v>261</v>
      </c>
      <c r="E104" s="65">
        <v>55.726570749656901</v>
      </c>
      <c r="F104" s="65">
        <v>37.652605688776397</v>
      </c>
      <c r="G104" s="62">
        <f t="shared" si="3"/>
        <v>0</v>
      </c>
      <c r="H104" s="66">
        <f t="shared" si="5"/>
        <v>2.5030000000000001</v>
      </c>
      <c r="I104" s="66">
        <v>0.192</v>
      </c>
      <c r="J104" s="62">
        <v>8</v>
      </c>
      <c r="L104" s="8">
        <v>8</v>
      </c>
      <c r="M104" s="67">
        <v>8</v>
      </c>
      <c r="N104" s="67">
        <v>0</v>
      </c>
      <c r="O104" s="20"/>
      <c r="P104" s="22">
        <v>3</v>
      </c>
      <c r="Q104" s="26">
        <v>0.3125</v>
      </c>
      <c r="R104" s="105">
        <v>7</v>
      </c>
      <c r="S104" s="105">
        <v>4</v>
      </c>
      <c r="T104" s="106">
        <v>7</v>
      </c>
      <c r="U104" s="106">
        <v>4</v>
      </c>
      <c r="V104" s="130">
        <f t="shared" si="6"/>
        <v>15</v>
      </c>
      <c r="W104" s="28">
        <v>4</v>
      </c>
      <c r="X104" s="27">
        <v>0.3125</v>
      </c>
      <c r="Y104" s="107">
        <v>2</v>
      </c>
      <c r="Z104" s="107" t="s">
        <v>198</v>
      </c>
      <c r="AA104" s="107">
        <v>2</v>
      </c>
      <c r="AB104" s="107" t="s">
        <v>198</v>
      </c>
      <c r="AC104" s="130">
        <f t="shared" si="2"/>
        <v>3</v>
      </c>
      <c r="AH104" s="49"/>
    </row>
    <row r="105" spans="1:34" ht="15.75" customHeight="1">
      <c r="A105" s="88">
        <v>7019</v>
      </c>
      <c r="B105" s="18">
        <v>9</v>
      </c>
      <c r="C105" s="62" t="s">
        <v>99</v>
      </c>
      <c r="D105" s="62" t="s">
        <v>216</v>
      </c>
      <c r="E105" s="65">
        <v>55.728479978682103</v>
      </c>
      <c r="F105" s="65">
        <v>37.650198215474198</v>
      </c>
      <c r="G105" s="62">
        <f t="shared" si="3"/>
        <v>0</v>
      </c>
      <c r="H105" s="66">
        <f t="shared" si="5"/>
        <v>3.0220000000000002</v>
      </c>
      <c r="I105" s="66">
        <v>0.51900000000000002</v>
      </c>
      <c r="J105" s="62">
        <v>9</v>
      </c>
      <c r="L105" s="8">
        <v>9</v>
      </c>
      <c r="M105" s="67">
        <v>9</v>
      </c>
      <c r="N105" s="67">
        <v>0</v>
      </c>
      <c r="O105" s="20"/>
      <c r="P105" s="22">
        <v>3</v>
      </c>
      <c r="Q105" s="26">
        <v>0.33333333333333331</v>
      </c>
      <c r="R105" s="105">
        <v>8</v>
      </c>
      <c r="S105" s="105">
        <v>4</v>
      </c>
      <c r="T105" s="106">
        <v>8</v>
      </c>
      <c r="U105" s="106">
        <v>4</v>
      </c>
      <c r="V105" s="130">
        <f t="shared" si="6"/>
        <v>15</v>
      </c>
      <c r="W105" s="28">
        <v>4</v>
      </c>
      <c r="X105" s="27">
        <v>0.33333333333333331</v>
      </c>
      <c r="Y105" s="107">
        <v>1</v>
      </c>
      <c r="Z105" s="107" t="s">
        <v>198</v>
      </c>
      <c r="AA105" s="107">
        <v>1</v>
      </c>
      <c r="AB105" s="107" t="s">
        <v>198</v>
      </c>
      <c r="AC105" s="130">
        <f t="shared" si="2"/>
        <v>3</v>
      </c>
      <c r="AH105" s="49"/>
    </row>
    <row r="106" spans="1:34" ht="15.75" customHeight="1">
      <c r="A106" s="88">
        <v>7020</v>
      </c>
      <c r="B106" s="18">
        <v>10</v>
      </c>
      <c r="C106" s="62" t="s">
        <v>98</v>
      </c>
      <c r="D106" s="62" t="s">
        <v>216</v>
      </c>
      <c r="E106" s="65">
        <v>55.730248901149899</v>
      </c>
      <c r="F106" s="65">
        <v>37.643240087898199</v>
      </c>
      <c r="G106" s="62">
        <f t="shared" si="3"/>
        <v>0</v>
      </c>
      <c r="H106" s="66">
        <f t="shared" si="5"/>
        <v>3.5020000000000002</v>
      </c>
      <c r="I106" s="66">
        <v>0.48</v>
      </c>
      <c r="J106" s="62">
        <v>10</v>
      </c>
      <c r="L106" s="8">
        <v>10</v>
      </c>
      <c r="M106" s="67">
        <v>10</v>
      </c>
      <c r="N106" s="67">
        <v>0</v>
      </c>
      <c r="O106" s="20"/>
      <c r="P106" s="22">
        <v>3</v>
      </c>
      <c r="Q106" s="26">
        <v>0.35416666666666669</v>
      </c>
      <c r="R106" s="105">
        <v>7</v>
      </c>
      <c r="S106" s="105">
        <v>4</v>
      </c>
      <c r="T106" s="106">
        <v>7</v>
      </c>
      <c r="U106" s="106">
        <v>4</v>
      </c>
      <c r="V106" s="130">
        <f t="shared" si="6"/>
        <v>14</v>
      </c>
      <c r="W106" s="28">
        <v>4</v>
      </c>
      <c r="X106" s="27">
        <v>0.35416666666666669</v>
      </c>
      <c r="Y106" s="107">
        <v>2</v>
      </c>
      <c r="Z106" s="107" t="s">
        <v>198</v>
      </c>
      <c r="AA106" s="107">
        <v>2</v>
      </c>
      <c r="AB106" s="107" t="s">
        <v>198</v>
      </c>
      <c r="AC106" s="130">
        <f t="shared" si="2"/>
        <v>3</v>
      </c>
      <c r="AH106" s="49"/>
    </row>
    <row r="107" spans="1:34" ht="15.75" customHeight="1">
      <c r="A107" s="88">
        <v>5094</v>
      </c>
      <c r="B107" s="18">
        <v>11</v>
      </c>
      <c r="C107" s="62" t="s">
        <v>269</v>
      </c>
      <c r="D107" s="18" t="s">
        <v>254</v>
      </c>
      <c r="E107" s="65">
        <v>55.732780239970701</v>
      </c>
      <c r="F107" s="65">
        <v>37.641330553980303</v>
      </c>
      <c r="G107" s="62">
        <f t="shared" si="3"/>
        <v>0</v>
      </c>
      <c r="H107" s="66">
        <f t="shared" si="5"/>
        <v>3.911</v>
      </c>
      <c r="I107" s="66">
        <v>0.40899999999999997</v>
      </c>
      <c r="J107" s="62">
        <v>11</v>
      </c>
      <c r="L107" s="8">
        <v>11</v>
      </c>
      <c r="M107" s="67">
        <v>11</v>
      </c>
      <c r="N107" s="67">
        <v>0</v>
      </c>
      <c r="O107" s="20"/>
      <c r="P107" s="22">
        <v>3</v>
      </c>
      <c r="Q107" s="26">
        <v>0.375</v>
      </c>
      <c r="R107" s="105">
        <v>7</v>
      </c>
      <c r="S107" s="105">
        <v>4</v>
      </c>
      <c r="T107" s="106">
        <v>7</v>
      </c>
      <c r="U107" s="106">
        <v>4</v>
      </c>
      <c r="V107" s="130">
        <f t="shared" si="6"/>
        <v>11</v>
      </c>
      <c r="W107" s="28">
        <v>4</v>
      </c>
      <c r="X107" s="27">
        <v>0.375</v>
      </c>
      <c r="Y107" s="107">
        <v>1</v>
      </c>
      <c r="Z107" s="107" t="s">
        <v>198</v>
      </c>
      <c r="AA107" s="107">
        <v>1</v>
      </c>
      <c r="AB107" s="107" t="s">
        <v>198</v>
      </c>
      <c r="AC107" s="130">
        <f t="shared" si="2"/>
        <v>3</v>
      </c>
      <c r="AH107" s="49"/>
    </row>
    <row r="108" spans="1:34" ht="15.75" customHeight="1">
      <c r="A108" s="88">
        <v>7422</v>
      </c>
      <c r="B108" s="18">
        <v>12</v>
      </c>
      <c r="C108" s="62" t="s">
        <v>183</v>
      </c>
      <c r="D108" s="18" t="s">
        <v>254</v>
      </c>
      <c r="E108" s="65">
        <v>55.735935608016</v>
      </c>
      <c r="F108" s="65">
        <v>37.645077604556299</v>
      </c>
      <c r="G108" s="62">
        <f t="shared" si="3"/>
        <v>0</v>
      </c>
      <c r="H108" s="66">
        <f t="shared" si="5"/>
        <v>4.4690000000000003</v>
      </c>
      <c r="I108" s="66">
        <v>0.55800000000000005</v>
      </c>
      <c r="J108" s="62">
        <v>12</v>
      </c>
      <c r="L108" s="8">
        <v>12</v>
      </c>
      <c r="M108" s="67">
        <v>12</v>
      </c>
      <c r="N108" s="67">
        <v>0</v>
      </c>
      <c r="O108" s="20"/>
      <c r="P108" s="22">
        <v>3</v>
      </c>
      <c r="Q108" s="26">
        <v>0.39583333333333331</v>
      </c>
      <c r="R108" s="105">
        <v>4</v>
      </c>
      <c r="S108" s="105">
        <v>8</v>
      </c>
      <c r="T108" s="106">
        <v>4</v>
      </c>
      <c r="U108" s="106">
        <v>8</v>
      </c>
      <c r="V108" s="130">
        <f t="shared" si="6"/>
        <v>8</v>
      </c>
      <c r="W108" s="28">
        <v>4</v>
      </c>
      <c r="X108" s="27">
        <v>0.39583333333333331</v>
      </c>
      <c r="Y108" s="107">
        <v>2</v>
      </c>
      <c r="Z108" s="107" t="s">
        <v>198</v>
      </c>
      <c r="AA108" s="107">
        <v>2</v>
      </c>
      <c r="AB108" s="107" t="s">
        <v>198</v>
      </c>
      <c r="AC108" s="130">
        <f t="shared" si="2"/>
        <v>3</v>
      </c>
      <c r="AH108" s="49"/>
    </row>
    <row r="109" spans="1:34" ht="15.75" customHeight="1">
      <c r="A109" s="88">
        <v>5092</v>
      </c>
      <c r="B109" s="18">
        <v>13</v>
      </c>
      <c r="C109" s="62" t="s">
        <v>269</v>
      </c>
      <c r="D109" s="18" t="s">
        <v>254</v>
      </c>
      <c r="E109" s="65">
        <v>55.732685405568297</v>
      </c>
      <c r="F109" s="65">
        <v>37.640103679646799</v>
      </c>
      <c r="G109" s="62">
        <f t="shared" si="3"/>
        <v>0</v>
      </c>
      <c r="H109" s="66">
        <f t="shared" si="5"/>
        <v>4.95</v>
      </c>
      <c r="I109" s="66">
        <v>0.48099999999999998</v>
      </c>
      <c r="J109" s="62">
        <v>13</v>
      </c>
      <c r="L109" s="8">
        <v>13</v>
      </c>
      <c r="M109" s="67">
        <v>13</v>
      </c>
      <c r="N109" s="67">
        <v>0</v>
      </c>
      <c r="O109" s="20"/>
      <c r="P109" s="22">
        <v>3</v>
      </c>
      <c r="Q109" s="26">
        <v>0.41666666666666669</v>
      </c>
      <c r="R109" s="105">
        <v>4</v>
      </c>
      <c r="S109" s="105">
        <v>8</v>
      </c>
      <c r="T109" s="106">
        <v>4</v>
      </c>
      <c r="U109" s="106">
        <v>8</v>
      </c>
      <c r="V109" s="130">
        <f t="shared" si="6"/>
        <v>7</v>
      </c>
      <c r="W109" s="28">
        <v>4</v>
      </c>
      <c r="X109" s="27">
        <v>0.41666666666666669</v>
      </c>
      <c r="Y109" s="107">
        <v>1</v>
      </c>
      <c r="Z109" s="107" t="s">
        <v>200</v>
      </c>
      <c r="AA109" s="107">
        <v>1</v>
      </c>
      <c r="AB109" s="107" t="s">
        <v>200</v>
      </c>
      <c r="AC109" s="130">
        <f t="shared" si="2"/>
        <v>3</v>
      </c>
      <c r="AH109" s="49"/>
    </row>
    <row r="110" spans="1:34" ht="15.75" customHeight="1">
      <c r="A110" s="88">
        <v>6212</v>
      </c>
      <c r="B110" s="18">
        <v>14</v>
      </c>
      <c r="C110" s="62" t="s">
        <v>184</v>
      </c>
      <c r="D110" s="18" t="s">
        <v>256</v>
      </c>
      <c r="E110" s="65">
        <v>55.731333878929902</v>
      </c>
      <c r="F110" s="65">
        <v>37.637051159881899</v>
      </c>
      <c r="G110" s="62">
        <f t="shared" si="3"/>
        <v>0</v>
      </c>
      <c r="H110" s="66">
        <f t="shared" si="5"/>
        <v>5.2</v>
      </c>
      <c r="I110" s="66">
        <v>0.25</v>
      </c>
      <c r="J110" s="62">
        <v>14</v>
      </c>
      <c r="L110" s="8">
        <v>14</v>
      </c>
      <c r="M110" s="67">
        <v>14</v>
      </c>
      <c r="N110" s="67">
        <v>0</v>
      </c>
      <c r="O110" s="20"/>
      <c r="P110" s="22">
        <v>3</v>
      </c>
      <c r="Q110" s="26">
        <v>0.4375</v>
      </c>
      <c r="R110" s="105">
        <v>3</v>
      </c>
      <c r="S110" s="105" t="s">
        <v>199</v>
      </c>
      <c r="T110" s="106">
        <v>3</v>
      </c>
      <c r="U110" s="106" t="s">
        <v>199</v>
      </c>
      <c r="V110" s="130">
        <f t="shared" si="6"/>
        <v>5</v>
      </c>
      <c r="W110" s="28">
        <v>4</v>
      </c>
      <c r="X110" s="27">
        <v>0.4375</v>
      </c>
      <c r="Y110" s="107">
        <v>2</v>
      </c>
      <c r="Z110" s="107" t="s">
        <v>200</v>
      </c>
      <c r="AA110" s="107">
        <v>2</v>
      </c>
      <c r="AB110" s="107" t="s">
        <v>200</v>
      </c>
      <c r="AC110" s="130">
        <f t="shared" si="2"/>
        <v>4</v>
      </c>
      <c r="AH110" s="49"/>
    </row>
    <row r="111" spans="1:34" ht="15.75" customHeight="1">
      <c r="A111" s="88">
        <v>6213</v>
      </c>
      <c r="B111" s="18">
        <v>15</v>
      </c>
      <c r="C111" s="62" t="s">
        <v>185</v>
      </c>
      <c r="D111" s="18" t="s">
        <v>256</v>
      </c>
      <c r="E111" s="65">
        <v>55.730559149407298</v>
      </c>
      <c r="F111" s="65">
        <v>37.630737103296902</v>
      </c>
      <c r="G111" s="62">
        <f t="shared" si="3"/>
        <v>0</v>
      </c>
      <c r="H111" s="66">
        <f t="shared" si="5"/>
        <v>5.61</v>
      </c>
      <c r="I111" s="66">
        <v>0.41</v>
      </c>
      <c r="J111" s="62">
        <v>15</v>
      </c>
      <c r="L111" s="8">
        <v>15</v>
      </c>
      <c r="M111" s="67">
        <v>15</v>
      </c>
      <c r="N111" s="67">
        <v>0</v>
      </c>
      <c r="O111" s="20"/>
      <c r="P111" s="22">
        <v>3</v>
      </c>
      <c r="Q111" s="26">
        <v>0.45833333333333298</v>
      </c>
      <c r="R111" s="105">
        <v>2</v>
      </c>
      <c r="S111" s="105" t="s">
        <v>199</v>
      </c>
      <c r="T111" s="106">
        <v>2</v>
      </c>
      <c r="U111" s="106" t="s">
        <v>199</v>
      </c>
      <c r="V111" s="130">
        <f t="shared" si="6"/>
        <v>5</v>
      </c>
      <c r="W111" s="28">
        <v>4</v>
      </c>
      <c r="X111" s="27">
        <v>0.45833333333333298</v>
      </c>
      <c r="Y111" s="107">
        <v>2</v>
      </c>
      <c r="Z111" s="107" t="s">
        <v>200</v>
      </c>
      <c r="AA111" s="107">
        <v>2</v>
      </c>
      <c r="AB111" s="107" t="s">
        <v>200</v>
      </c>
      <c r="AC111" s="130">
        <f t="shared" si="2"/>
        <v>3</v>
      </c>
      <c r="AH111" s="49"/>
    </row>
    <row r="112" spans="1:34" ht="15.75" customHeight="1">
      <c r="A112" s="88">
        <v>3060</v>
      </c>
      <c r="B112" s="18">
        <v>16</v>
      </c>
      <c r="C112" s="62" t="s">
        <v>185</v>
      </c>
      <c r="D112" s="18" t="s">
        <v>256</v>
      </c>
      <c r="E112" s="65">
        <v>55.7300989743296</v>
      </c>
      <c r="F112" s="65">
        <v>37.630622476945703</v>
      </c>
      <c r="G112" s="62">
        <f t="shared" si="3"/>
        <v>0</v>
      </c>
      <c r="H112" s="66">
        <f t="shared" si="5"/>
        <v>6.2560000000000002</v>
      </c>
      <c r="I112" s="66">
        <v>0.64600000000000002</v>
      </c>
      <c r="J112" s="62">
        <v>16</v>
      </c>
      <c r="L112" s="8">
        <v>16</v>
      </c>
      <c r="M112" s="67">
        <v>16</v>
      </c>
      <c r="N112" s="67">
        <v>0</v>
      </c>
      <c r="O112" s="20"/>
      <c r="P112" s="22">
        <v>3</v>
      </c>
      <c r="Q112" s="26">
        <v>0.47916666666666702</v>
      </c>
      <c r="R112" s="105">
        <v>3</v>
      </c>
      <c r="S112" s="105" t="s">
        <v>199</v>
      </c>
      <c r="T112" s="106">
        <v>3</v>
      </c>
      <c r="U112" s="106" t="s">
        <v>199</v>
      </c>
      <c r="V112" s="130">
        <f t="shared" si="6"/>
        <v>5</v>
      </c>
      <c r="W112" s="28">
        <v>4</v>
      </c>
      <c r="X112" s="27">
        <v>0.47916666666666702</v>
      </c>
      <c r="Y112" s="107">
        <v>1</v>
      </c>
      <c r="Z112" s="107" t="s">
        <v>200</v>
      </c>
      <c r="AA112" s="107">
        <v>1</v>
      </c>
      <c r="AB112" s="107" t="s">
        <v>200</v>
      </c>
      <c r="AC112" s="130">
        <f t="shared" si="2"/>
        <v>3</v>
      </c>
      <c r="AH112" s="49"/>
    </row>
    <row r="113" spans="1:34" ht="15.75" customHeight="1">
      <c r="A113" s="88">
        <v>3061</v>
      </c>
      <c r="B113" s="18">
        <v>17</v>
      </c>
      <c r="C113" s="62" t="s">
        <v>184</v>
      </c>
      <c r="D113" s="18" t="s">
        <v>256</v>
      </c>
      <c r="E113" s="65">
        <v>55.730620628339302</v>
      </c>
      <c r="F113" s="65">
        <v>37.6352766399445</v>
      </c>
      <c r="G113" s="62">
        <f t="shared" si="3"/>
        <v>0</v>
      </c>
      <c r="H113" s="66">
        <f t="shared" si="5"/>
        <v>6.5550000000000006</v>
      </c>
      <c r="I113" s="66">
        <v>0.29899999999999999</v>
      </c>
      <c r="J113" s="62">
        <v>17</v>
      </c>
      <c r="L113" s="8">
        <v>17</v>
      </c>
      <c r="M113" s="67">
        <v>17</v>
      </c>
      <c r="N113" s="67">
        <v>0</v>
      </c>
      <c r="O113" s="20"/>
      <c r="P113" s="22">
        <v>3</v>
      </c>
      <c r="Q113" s="26">
        <v>0.5</v>
      </c>
      <c r="R113" s="105">
        <v>2</v>
      </c>
      <c r="S113" s="105" t="s">
        <v>199</v>
      </c>
      <c r="T113" s="106">
        <v>2</v>
      </c>
      <c r="U113" s="106" t="s">
        <v>199</v>
      </c>
      <c r="V113" s="130">
        <f t="shared" si="6"/>
        <v>5</v>
      </c>
      <c r="W113" s="28">
        <v>4</v>
      </c>
      <c r="X113" s="27">
        <v>0.5</v>
      </c>
      <c r="Y113" s="107">
        <v>2</v>
      </c>
      <c r="Z113" s="107" t="s">
        <v>200</v>
      </c>
      <c r="AA113" s="107">
        <v>2</v>
      </c>
      <c r="AB113" s="107" t="s">
        <v>200</v>
      </c>
      <c r="AC113" s="130">
        <f t="shared" si="2"/>
        <v>4</v>
      </c>
      <c r="AH113" s="49"/>
    </row>
    <row r="114" spans="1:34" ht="15.75" customHeight="1">
      <c r="A114" s="88">
        <v>7416</v>
      </c>
      <c r="B114" s="18">
        <v>18</v>
      </c>
      <c r="C114" s="62" t="s">
        <v>191</v>
      </c>
      <c r="D114" s="62" t="s">
        <v>260</v>
      </c>
      <c r="E114" s="65">
        <v>55.7300359340054</v>
      </c>
      <c r="F114" s="65">
        <v>37.638962638675899</v>
      </c>
      <c r="G114" s="62">
        <f t="shared" si="3"/>
        <v>0</v>
      </c>
      <c r="H114" s="66">
        <f t="shared" si="5"/>
        <v>6.8350000000000009</v>
      </c>
      <c r="I114" s="66">
        <v>0.28000000000000003</v>
      </c>
      <c r="J114" s="62">
        <v>18</v>
      </c>
      <c r="L114" s="8">
        <v>18</v>
      </c>
      <c r="M114" s="67">
        <v>18</v>
      </c>
      <c r="N114" s="67">
        <v>0</v>
      </c>
      <c r="O114" s="20"/>
      <c r="P114" s="22">
        <v>3</v>
      </c>
      <c r="Q114" s="26">
        <v>0.52083333333333337</v>
      </c>
      <c r="R114" s="105">
        <v>3</v>
      </c>
      <c r="S114" s="105" t="s">
        <v>199</v>
      </c>
      <c r="T114" s="106">
        <v>3</v>
      </c>
      <c r="U114" s="106" t="s">
        <v>199</v>
      </c>
      <c r="V114" s="130">
        <f t="shared" si="6"/>
        <v>5</v>
      </c>
      <c r="W114" s="28">
        <v>4</v>
      </c>
      <c r="X114" s="27">
        <v>0.52083333333333337</v>
      </c>
      <c r="Y114" s="107">
        <v>2</v>
      </c>
      <c r="Z114" s="107" t="s">
        <v>200</v>
      </c>
      <c r="AA114" s="107">
        <v>2</v>
      </c>
      <c r="AB114" s="107" t="s">
        <v>200</v>
      </c>
      <c r="AC114" s="130">
        <f t="shared" si="2"/>
        <v>3</v>
      </c>
      <c r="AH114" s="49"/>
    </row>
    <row r="115" spans="1:34" ht="15.75" customHeight="1">
      <c r="A115" s="88" t="s">
        <v>52</v>
      </c>
      <c r="B115" s="18">
        <v>19</v>
      </c>
      <c r="C115" s="62" t="s">
        <v>191</v>
      </c>
      <c r="D115" s="62" t="s">
        <v>260</v>
      </c>
      <c r="E115" s="65">
        <v>55.7300359340054</v>
      </c>
      <c r="F115" s="65">
        <v>37.638962638675899</v>
      </c>
      <c r="G115" s="62">
        <v>1</v>
      </c>
      <c r="H115" s="66">
        <v>0</v>
      </c>
      <c r="I115" s="66"/>
      <c r="J115" s="62">
        <v>1</v>
      </c>
      <c r="L115" s="8">
        <v>19</v>
      </c>
      <c r="M115" s="67">
        <v>999</v>
      </c>
      <c r="N115" s="67">
        <v>0</v>
      </c>
      <c r="O115" s="20" t="s">
        <v>17</v>
      </c>
      <c r="P115" s="22">
        <v>3</v>
      </c>
      <c r="Q115" s="26">
        <v>0.54166666666666663</v>
      </c>
      <c r="R115" s="105">
        <v>2</v>
      </c>
      <c r="S115" s="105" t="s">
        <v>199</v>
      </c>
      <c r="T115" s="106">
        <v>2</v>
      </c>
      <c r="U115" s="106" t="s">
        <v>199</v>
      </c>
      <c r="V115" s="130">
        <f t="shared" si="6"/>
        <v>5</v>
      </c>
      <c r="W115" s="28">
        <v>4</v>
      </c>
      <c r="X115" s="27">
        <v>0.54166666666666663</v>
      </c>
      <c r="Y115" s="107">
        <v>1</v>
      </c>
      <c r="Z115" s="107" t="s">
        <v>200</v>
      </c>
      <c r="AA115" s="107">
        <v>1</v>
      </c>
      <c r="AB115" s="107" t="s">
        <v>200</v>
      </c>
      <c r="AC115" s="130">
        <f t="shared" si="2"/>
        <v>3</v>
      </c>
      <c r="AH115" s="49"/>
    </row>
    <row r="116" spans="1:34" ht="15.75" customHeight="1">
      <c r="A116" s="88">
        <v>7416</v>
      </c>
      <c r="B116" s="18">
        <v>20</v>
      </c>
      <c r="C116" s="62" t="s">
        <v>98</v>
      </c>
      <c r="D116" s="62" t="s">
        <v>216</v>
      </c>
      <c r="E116" s="65">
        <v>55.7298368251585</v>
      </c>
      <c r="F116" s="65">
        <v>37.643895109694903</v>
      </c>
      <c r="G116" s="62">
        <f t="shared" si="3"/>
        <v>1</v>
      </c>
      <c r="H116" s="66">
        <f t="shared" si="5"/>
        <v>0.32300000000000001</v>
      </c>
      <c r="I116" s="66">
        <v>0.32300000000000001</v>
      </c>
      <c r="J116" s="62">
        <v>2</v>
      </c>
      <c r="L116" s="8">
        <v>20</v>
      </c>
      <c r="M116" s="67">
        <v>0</v>
      </c>
      <c r="N116" s="67">
        <v>1</v>
      </c>
      <c r="O116" s="20"/>
      <c r="P116" s="22">
        <v>3</v>
      </c>
      <c r="Q116" s="26">
        <v>0.5625</v>
      </c>
      <c r="R116" s="105">
        <v>3</v>
      </c>
      <c r="S116" s="105" t="s">
        <v>199</v>
      </c>
      <c r="T116" s="106">
        <v>3</v>
      </c>
      <c r="U116" s="106" t="s">
        <v>199</v>
      </c>
      <c r="V116" s="130">
        <f t="shared" si="6"/>
        <v>5</v>
      </c>
      <c r="W116" s="28">
        <v>4</v>
      </c>
      <c r="X116" s="27">
        <v>0.5625</v>
      </c>
      <c r="Y116" s="107">
        <v>2</v>
      </c>
      <c r="Z116" s="107" t="s">
        <v>200</v>
      </c>
      <c r="AA116" s="107">
        <v>2</v>
      </c>
      <c r="AB116" s="107" t="s">
        <v>200</v>
      </c>
      <c r="AC116" s="130">
        <f t="shared" si="2"/>
        <v>4</v>
      </c>
      <c r="AH116" s="49"/>
    </row>
    <row r="117" spans="1:34" ht="15.75" customHeight="1">
      <c r="A117" s="88">
        <v>3048</v>
      </c>
      <c r="B117" s="18">
        <v>21</v>
      </c>
      <c r="C117" s="62" t="s">
        <v>99</v>
      </c>
      <c r="D117" s="18" t="s">
        <v>216</v>
      </c>
      <c r="E117" s="65">
        <v>55.728184938010997</v>
      </c>
      <c r="F117" s="65">
        <v>37.650542157498698</v>
      </c>
      <c r="G117" s="62">
        <f t="shared" si="3"/>
        <v>1</v>
      </c>
      <c r="H117" s="66">
        <f t="shared" si="5"/>
        <v>0.78</v>
      </c>
      <c r="I117" s="66">
        <v>0.45700000000000002</v>
      </c>
      <c r="J117" s="62">
        <v>3</v>
      </c>
      <c r="L117" s="8">
        <v>21</v>
      </c>
      <c r="M117" s="67">
        <v>0</v>
      </c>
      <c r="N117" s="67">
        <v>2</v>
      </c>
      <c r="O117" s="20"/>
      <c r="P117" s="22">
        <v>3</v>
      </c>
      <c r="Q117" s="26">
        <v>0.58333333333333337</v>
      </c>
      <c r="R117" s="105">
        <v>2</v>
      </c>
      <c r="S117" s="105" t="s">
        <v>199</v>
      </c>
      <c r="T117" s="106">
        <v>2</v>
      </c>
      <c r="U117" s="106" t="s">
        <v>199</v>
      </c>
      <c r="V117" s="130">
        <f t="shared" si="6"/>
        <v>5</v>
      </c>
      <c r="W117" s="28">
        <v>4</v>
      </c>
      <c r="X117" s="27">
        <v>0.58333333333333337</v>
      </c>
      <c r="Y117" s="107">
        <v>2</v>
      </c>
      <c r="Z117" s="107" t="s">
        <v>200</v>
      </c>
      <c r="AA117" s="107">
        <v>2</v>
      </c>
      <c r="AB117" s="107" t="s">
        <v>200</v>
      </c>
      <c r="AC117" s="130">
        <f t="shared" si="2"/>
        <v>3</v>
      </c>
      <c r="AH117" s="49"/>
    </row>
    <row r="118" spans="1:34" ht="15.75" customHeight="1">
      <c r="A118" s="88">
        <v>7168</v>
      </c>
      <c r="B118" s="18">
        <v>22</v>
      </c>
      <c r="C118" s="62" t="s">
        <v>182</v>
      </c>
      <c r="D118" s="18" t="s">
        <v>261</v>
      </c>
      <c r="E118" s="65">
        <v>55.7256381078465</v>
      </c>
      <c r="F118" s="65">
        <v>37.651424344761999</v>
      </c>
      <c r="G118" s="62">
        <f t="shared" si="3"/>
        <v>1</v>
      </c>
      <c r="H118" s="66">
        <f t="shared" si="5"/>
        <v>1.123</v>
      </c>
      <c r="I118" s="66">
        <v>0.34300000000000003</v>
      </c>
      <c r="J118" s="62">
        <v>4</v>
      </c>
      <c r="L118" s="8">
        <v>22</v>
      </c>
      <c r="M118" s="67">
        <v>0</v>
      </c>
      <c r="N118" s="67">
        <v>3</v>
      </c>
      <c r="O118" s="20"/>
      <c r="P118" s="22">
        <v>3</v>
      </c>
      <c r="Q118" s="26">
        <v>0.60416666666666663</v>
      </c>
      <c r="R118" s="105">
        <v>3</v>
      </c>
      <c r="S118" s="105" t="s">
        <v>199</v>
      </c>
      <c r="T118" s="106">
        <v>3</v>
      </c>
      <c r="U118" s="106" t="s">
        <v>199</v>
      </c>
      <c r="V118" s="130">
        <f t="shared" si="6"/>
        <v>5</v>
      </c>
      <c r="W118" s="28">
        <v>4</v>
      </c>
      <c r="X118" s="27">
        <v>0.60416666666666663</v>
      </c>
      <c r="Y118" s="107">
        <v>1</v>
      </c>
      <c r="Z118" s="107" t="s">
        <v>200</v>
      </c>
      <c r="AA118" s="107">
        <v>1</v>
      </c>
      <c r="AB118" s="107" t="s">
        <v>200</v>
      </c>
      <c r="AC118" s="130">
        <f t="shared" si="2"/>
        <v>3</v>
      </c>
      <c r="AH118" s="49"/>
    </row>
    <row r="119" spans="1:34" ht="15.75" customHeight="1">
      <c r="A119" s="88">
        <v>7169</v>
      </c>
      <c r="B119" s="18">
        <v>23</v>
      </c>
      <c r="C119" s="62" t="s">
        <v>192</v>
      </c>
      <c r="D119" s="18" t="s">
        <v>261</v>
      </c>
      <c r="E119" s="65">
        <v>55.724954802294597</v>
      </c>
      <c r="F119" s="65">
        <v>37.653249549178497</v>
      </c>
      <c r="G119" s="62">
        <f t="shared" si="3"/>
        <v>1</v>
      </c>
      <c r="H119" s="66">
        <f t="shared" si="5"/>
        <v>1.26</v>
      </c>
      <c r="I119" s="66">
        <v>0.13700000000000001</v>
      </c>
      <c r="J119" s="62">
        <v>5</v>
      </c>
      <c r="L119" s="8">
        <v>23</v>
      </c>
      <c r="M119" s="67">
        <v>0</v>
      </c>
      <c r="N119" s="67">
        <v>4</v>
      </c>
      <c r="O119" s="20"/>
      <c r="P119" s="22">
        <v>3</v>
      </c>
      <c r="Q119" s="26">
        <v>0.625</v>
      </c>
      <c r="R119" s="105">
        <v>2</v>
      </c>
      <c r="S119" s="105" t="s">
        <v>199</v>
      </c>
      <c r="T119" s="106">
        <v>2</v>
      </c>
      <c r="U119" s="106" t="s">
        <v>199</v>
      </c>
      <c r="V119" s="130">
        <f t="shared" si="6"/>
        <v>5</v>
      </c>
      <c r="W119" s="28">
        <v>4</v>
      </c>
      <c r="X119" s="27">
        <v>0.625</v>
      </c>
      <c r="Y119" s="107">
        <v>2</v>
      </c>
      <c r="Z119" s="107" t="s">
        <v>200</v>
      </c>
      <c r="AA119" s="107">
        <v>2</v>
      </c>
      <c r="AB119" s="107" t="s">
        <v>200</v>
      </c>
      <c r="AC119" s="130">
        <f t="shared" si="2"/>
        <v>4</v>
      </c>
      <c r="AH119" s="49"/>
    </row>
    <row r="120" spans="1:34" ht="15.75" customHeight="1">
      <c r="A120" s="88">
        <v>6188</v>
      </c>
      <c r="B120" s="18">
        <v>24</v>
      </c>
      <c r="C120" s="62" t="s">
        <v>268</v>
      </c>
      <c r="D120" s="18" t="s">
        <v>252</v>
      </c>
      <c r="E120" s="65">
        <v>55.723165566671597</v>
      </c>
      <c r="F120" s="65">
        <v>37.656092603835901</v>
      </c>
      <c r="G120" s="62">
        <f t="shared" si="3"/>
        <v>1</v>
      </c>
      <c r="H120" s="66">
        <f t="shared" si="5"/>
        <v>1.5669999999999999</v>
      </c>
      <c r="I120" s="66">
        <v>0.307</v>
      </c>
      <c r="J120" s="62">
        <v>6</v>
      </c>
      <c r="L120" s="8">
        <v>24</v>
      </c>
      <c r="M120" s="67">
        <v>0</v>
      </c>
      <c r="N120" s="67">
        <v>5</v>
      </c>
      <c r="O120" s="20"/>
      <c r="P120" s="22">
        <v>3</v>
      </c>
      <c r="Q120" s="26">
        <v>0.64583333333333337</v>
      </c>
      <c r="R120" s="105">
        <v>3</v>
      </c>
      <c r="S120" s="105">
        <v>10</v>
      </c>
      <c r="T120" s="106">
        <v>3</v>
      </c>
      <c r="U120" s="106">
        <v>10</v>
      </c>
      <c r="V120" s="130">
        <f t="shared" si="6"/>
        <v>6</v>
      </c>
      <c r="W120" s="28">
        <v>4</v>
      </c>
      <c r="X120" s="27">
        <v>0.64583333333333337</v>
      </c>
      <c r="Y120" s="107">
        <v>2</v>
      </c>
      <c r="Z120" s="107" t="s">
        <v>200</v>
      </c>
      <c r="AA120" s="107">
        <v>2</v>
      </c>
      <c r="AB120" s="107" t="s">
        <v>200</v>
      </c>
      <c r="AC120" s="130">
        <f t="shared" si="2"/>
        <v>3</v>
      </c>
      <c r="AH120" s="49"/>
    </row>
    <row r="121" spans="1:34" ht="15.75" customHeight="1">
      <c r="A121" s="88">
        <v>10047</v>
      </c>
      <c r="B121" s="18">
        <v>25</v>
      </c>
      <c r="C121" s="62" t="s">
        <v>180</v>
      </c>
      <c r="D121" s="18" t="s">
        <v>252</v>
      </c>
      <c r="E121" s="65">
        <v>55.719525319438198</v>
      </c>
      <c r="F121" s="65">
        <v>37.6504102068631</v>
      </c>
      <c r="G121" s="62">
        <f t="shared" si="3"/>
        <v>1</v>
      </c>
      <c r="H121" s="66">
        <f t="shared" si="5"/>
        <v>2.13</v>
      </c>
      <c r="I121" s="66">
        <v>0.56299999999999994</v>
      </c>
      <c r="J121" s="62">
        <v>7</v>
      </c>
      <c r="L121" s="8">
        <v>25</v>
      </c>
      <c r="M121" s="67">
        <v>0</v>
      </c>
      <c r="N121" s="67">
        <v>6</v>
      </c>
      <c r="O121" s="20"/>
      <c r="P121" s="22">
        <v>3</v>
      </c>
      <c r="Q121" s="26">
        <v>0.66666666666666663</v>
      </c>
      <c r="R121" s="105">
        <v>3</v>
      </c>
      <c r="S121" s="105">
        <v>10</v>
      </c>
      <c r="T121" s="106">
        <v>3</v>
      </c>
      <c r="U121" s="106">
        <v>10</v>
      </c>
      <c r="V121" s="130">
        <f t="shared" si="6"/>
        <v>6</v>
      </c>
      <c r="W121" s="28">
        <v>4</v>
      </c>
      <c r="X121" s="27">
        <v>0.66666666666666663</v>
      </c>
      <c r="Y121" s="107">
        <v>1</v>
      </c>
      <c r="Z121" s="107" t="s">
        <v>200</v>
      </c>
      <c r="AA121" s="107">
        <v>1</v>
      </c>
      <c r="AB121" s="107" t="s">
        <v>200</v>
      </c>
      <c r="AC121" s="130">
        <f t="shared" si="2"/>
        <v>3</v>
      </c>
      <c r="AH121" s="49"/>
    </row>
    <row r="122" spans="1:34" ht="15.75" customHeight="1">
      <c r="A122" s="88">
        <v>7022</v>
      </c>
      <c r="B122" s="18">
        <v>26</v>
      </c>
      <c r="C122" s="62" t="s">
        <v>179</v>
      </c>
      <c r="D122" s="18" t="s">
        <v>252</v>
      </c>
      <c r="E122" s="65">
        <v>55.715642449168698</v>
      </c>
      <c r="F122" s="65">
        <v>37.646684310374297</v>
      </c>
      <c r="G122" s="62">
        <f t="shared" si="3"/>
        <v>1</v>
      </c>
      <c r="H122" s="66">
        <f t="shared" si="5"/>
        <v>2.6379999999999999</v>
      </c>
      <c r="I122" s="66">
        <v>0.50800000000000001</v>
      </c>
      <c r="J122" s="62">
        <v>8</v>
      </c>
      <c r="L122" s="8">
        <v>26</v>
      </c>
      <c r="M122" s="67">
        <v>0</v>
      </c>
      <c r="N122" s="67">
        <v>7</v>
      </c>
      <c r="O122" s="20"/>
      <c r="P122" s="22">
        <v>3</v>
      </c>
      <c r="Q122" s="26">
        <v>0.6875</v>
      </c>
      <c r="R122" s="105">
        <v>3</v>
      </c>
      <c r="S122" s="105">
        <v>10</v>
      </c>
      <c r="T122" s="106">
        <v>3</v>
      </c>
      <c r="U122" s="106">
        <v>10</v>
      </c>
      <c r="V122" s="130">
        <f t="shared" si="6"/>
        <v>6</v>
      </c>
      <c r="W122" s="28">
        <v>4</v>
      </c>
      <c r="X122" s="27">
        <v>0.6875</v>
      </c>
      <c r="Y122" s="107">
        <v>2</v>
      </c>
      <c r="Z122" s="107" t="s">
        <v>200</v>
      </c>
      <c r="AA122" s="107">
        <v>2</v>
      </c>
      <c r="AB122" s="107" t="s">
        <v>200</v>
      </c>
      <c r="AC122" s="130">
        <f t="shared" si="2"/>
        <v>4</v>
      </c>
      <c r="AH122" s="49"/>
    </row>
    <row r="123" spans="1:34" ht="15.75" customHeight="1">
      <c r="A123" s="88">
        <v>7023</v>
      </c>
      <c r="B123" s="18">
        <v>27</v>
      </c>
      <c r="C123" s="62" t="s">
        <v>178</v>
      </c>
      <c r="D123" s="18" t="s">
        <v>262</v>
      </c>
      <c r="E123" s="65">
        <v>55.713041051501499</v>
      </c>
      <c r="F123" s="65">
        <v>37.647258533695599</v>
      </c>
      <c r="G123" s="62">
        <f t="shared" si="3"/>
        <v>1</v>
      </c>
      <c r="H123" s="66">
        <f t="shared" si="5"/>
        <v>2.9299999999999997</v>
      </c>
      <c r="I123" s="66">
        <v>0.29199999999999998</v>
      </c>
      <c r="J123" s="62">
        <v>9</v>
      </c>
      <c r="L123" s="8">
        <v>27</v>
      </c>
      <c r="M123" s="67">
        <v>0</v>
      </c>
      <c r="N123" s="67">
        <v>8</v>
      </c>
      <c r="O123" s="20"/>
      <c r="P123" s="22">
        <v>3</v>
      </c>
      <c r="Q123" s="26">
        <v>0.70833333333333337</v>
      </c>
      <c r="R123" s="105">
        <v>3</v>
      </c>
      <c r="S123" s="105">
        <v>10</v>
      </c>
      <c r="T123" s="106">
        <v>3</v>
      </c>
      <c r="U123" s="106">
        <v>10</v>
      </c>
      <c r="V123" s="130">
        <f t="shared" si="6"/>
        <v>8</v>
      </c>
      <c r="W123" s="28">
        <v>4</v>
      </c>
      <c r="X123" s="27">
        <v>0.70833333333333337</v>
      </c>
      <c r="Y123" s="107">
        <v>2</v>
      </c>
      <c r="Z123" s="107" t="s">
        <v>200</v>
      </c>
      <c r="AA123" s="107">
        <v>2</v>
      </c>
      <c r="AB123" s="107" t="s">
        <v>200</v>
      </c>
      <c r="AC123" s="130">
        <f t="shared" si="2"/>
        <v>3</v>
      </c>
      <c r="AH123" s="49"/>
    </row>
    <row r="124" spans="1:34" ht="15.75" customHeight="1">
      <c r="A124" s="88">
        <v>7024</v>
      </c>
      <c r="B124" s="18">
        <v>28</v>
      </c>
      <c r="C124" s="62" t="s">
        <v>177</v>
      </c>
      <c r="D124" s="18" t="s">
        <v>251</v>
      </c>
      <c r="E124" s="65">
        <v>55.711740560152499</v>
      </c>
      <c r="F124" s="65">
        <v>37.643125591205298</v>
      </c>
      <c r="G124" s="62">
        <f>IF(AND(M125&gt;0),0,IF(AND(N125&gt;0),1,""))</f>
        <v>1</v>
      </c>
      <c r="H124" s="66">
        <f t="shared" si="5"/>
        <v>3.28</v>
      </c>
      <c r="I124" s="66">
        <v>0.35</v>
      </c>
      <c r="J124" s="62">
        <v>10</v>
      </c>
      <c r="L124" s="8">
        <v>28</v>
      </c>
      <c r="M124" s="67">
        <v>0</v>
      </c>
      <c r="N124" s="67">
        <v>9</v>
      </c>
      <c r="O124" s="20"/>
      <c r="P124" s="22">
        <v>3</v>
      </c>
      <c r="Q124" s="26">
        <v>0.72916666666666663</v>
      </c>
      <c r="R124" s="105">
        <v>5</v>
      </c>
      <c r="S124" s="105">
        <v>6</v>
      </c>
      <c r="T124" s="106">
        <v>5</v>
      </c>
      <c r="U124" s="106">
        <v>6</v>
      </c>
      <c r="V124" s="130">
        <f t="shared" si="6"/>
        <v>10</v>
      </c>
      <c r="W124" s="28">
        <v>4</v>
      </c>
      <c r="X124" s="27">
        <v>0.72916666666666663</v>
      </c>
      <c r="Y124" s="107">
        <v>1</v>
      </c>
      <c r="Z124" s="107" t="s">
        <v>200</v>
      </c>
      <c r="AA124" s="107">
        <v>1</v>
      </c>
      <c r="AB124" s="107" t="s">
        <v>200</v>
      </c>
      <c r="AC124" s="130">
        <f t="shared" si="2"/>
        <v>3</v>
      </c>
      <c r="AH124" s="49"/>
    </row>
    <row r="125" spans="1:34" ht="15.75" customHeight="1">
      <c r="A125" s="88">
        <v>7170</v>
      </c>
      <c r="B125" s="18">
        <v>29</v>
      </c>
      <c r="C125" s="62" t="s">
        <v>193</v>
      </c>
      <c r="D125" s="18" t="s">
        <v>251</v>
      </c>
      <c r="E125" s="65">
        <v>55.710979848362598</v>
      </c>
      <c r="F125" s="65">
        <v>37.639098741516896</v>
      </c>
      <c r="G125" s="62">
        <f>IF(AND(M126&gt;0),0,IF(AND(N126&gt;0),1,""))</f>
        <v>1</v>
      </c>
      <c r="H125" s="66">
        <f t="shared" si="5"/>
        <v>3.5579999999999998</v>
      </c>
      <c r="I125" s="66">
        <v>0.27800000000000002</v>
      </c>
      <c r="J125" s="62">
        <v>11</v>
      </c>
      <c r="L125" s="8">
        <v>29</v>
      </c>
      <c r="M125" s="67">
        <v>0</v>
      </c>
      <c r="N125" s="67">
        <v>10</v>
      </c>
      <c r="O125" s="20"/>
      <c r="P125" s="22">
        <v>3</v>
      </c>
      <c r="Q125" s="26">
        <v>0.75</v>
      </c>
      <c r="R125" s="105">
        <v>5</v>
      </c>
      <c r="S125" s="105">
        <v>6</v>
      </c>
      <c r="T125" s="106">
        <v>5</v>
      </c>
      <c r="U125" s="106">
        <v>6</v>
      </c>
      <c r="V125" s="130">
        <f t="shared" si="6"/>
        <v>10</v>
      </c>
      <c r="W125" s="28">
        <v>4</v>
      </c>
      <c r="X125" s="27">
        <v>0.75</v>
      </c>
      <c r="Y125" s="107">
        <v>2</v>
      </c>
      <c r="Z125" s="107" t="s">
        <v>200</v>
      </c>
      <c r="AA125" s="107">
        <v>2</v>
      </c>
      <c r="AB125" s="107" t="s">
        <v>200</v>
      </c>
      <c r="AC125" s="130">
        <f t="shared" si="2"/>
        <v>4</v>
      </c>
      <c r="AH125" s="49"/>
    </row>
    <row r="126" spans="1:34" ht="15.75" customHeight="1">
      <c r="A126" s="88">
        <v>16488</v>
      </c>
      <c r="B126" s="18">
        <v>30</v>
      </c>
      <c r="C126" s="62" t="s">
        <v>176</v>
      </c>
      <c r="D126" s="18" t="s">
        <v>251</v>
      </c>
      <c r="E126" s="65">
        <v>55.710765236932303</v>
      </c>
      <c r="F126" s="65">
        <v>37.638972362326697</v>
      </c>
      <c r="G126" s="62">
        <f>IF(AND(M127&gt;0),0,IF(AND(N127&gt;0),1,""))</f>
        <v>1</v>
      </c>
      <c r="H126" s="66">
        <f t="shared" si="5"/>
        <v>3.6349999999999998</v>
      </c>
      <c r="I126" s="66">
        <v>7.6999999999999999E-2</v>
      </c>
      <c r="J126" s="62">
        <v>12</v>
      </c>
      <c r="L126" s="8">
        <v>30</v>
      </c>
      <c r="M126" s="67">
        <v>0</v>
      </c>
      <c r="N126" s="67">
        <v>11</v>
      </c>
      <c r="O126" s="20"/>
      <c r="P126" s="22">
        <v>3</v>
      </c>
      <c r="Q126" s="26">
        <v>0.77083333333333337</v>
      </c>
      <c r="R126" s="105">
        <v>5</v>
      </c>
      <c r="S126" s="105">
        <v>6</v>
      </c>
      <c r="T126" s="106">
        <v>5</v>
      </c>
      <c r="U126" s="106">
        <v>6</v>
      </c>
      <c r="V126" s="130">
        <f t="shared" si="6"/>
        <v>8</v>
      </c>
      <c r="W126" s="28">
        <v>4</v>
      </c>
      <c r="X126" s="27">
        <v>0.77083333333333337</v>
      </c>
      <c r="Y126" s="107">
        <v>2</v>
      </c>
      <c r="Z126" s="107" t="s">
        <v>200</v>
      </c>
      <c r="AA126" s="107">
        <v>2</v>
      </c>
      <c r="AB126" s="107" t="s">
        <v>200</v>
      </c>
      <c r="AC126" s="130">
        <f t="shared" si="2"/>
        <v>3</v>
      </c>
      <c r="AH126" s="49"/>
    </row>
    <row r="127" spans="1:34" ht="15.75" customHeight="1">
      <c r="A127" s="88">
        <v>7025</v>
      </c>
      <c r="B127" s="18"/>
      <c r="C127" s="62" t="s">
        <v>17</v>
      </c>
      <c r="D127" s="62" t="s">
        <v>17</v>
      </c>
      <c r="E127" s="65" t="s">
        <v>17</v>
      </c>
      <c r="F127" s="65" t="s">
        <v>17</v>
      </c>
      <c r="G127" s="62"/>
      <c r="H127" s="62" t="s">
        <v>17</v>
      </c>
      <c r="I127" s="62" t="s">
        <v>17</v>
      </c>
      <c r="J127" s="62" t="s">
        <v>17</v>
      </c>
      <c r="L127" s="8">
        <v>31</v>
      </c>
      <c r="M127" s="67">
        <v>0</v>
      </c>
      <c r="N127" s="67">
        <v>12</v>
      </c>
      <c r="O127" s="20"/>
      <c r="P127" s="22">
        <v>3</v>
      </c>
      <c r="Q127" s="26">
        <v>0.79166666666666663</v>
      </c>
      <c r="R127" s="105">
        <v>3</v>
      </c>
      <c r="S127" s="105">
        <v>10</v>
      </c>
      <c r="T127" s="106">
        <v>3</v>
      </c>
      <c r="U127" s="106">
        <v>10</v>
      </c>
      <c r="V127" s="130">
        <f t="shared" si="6"/>
        <v>6</v>
      </c>
      <c r="W127" s="28">
        <v>4</v>
      </c>
      <c r="X127" s="27">
        <v>0.79166666666666663</v>
      </c>
      <c r="Y127" s="107">
        <v>1</v>
      </c>
      <c r="Z127" s="107" t="s">
        <v>198</v>
      </c>
      <c r="AA127" s="107">
        <v>1</v>
      </c>
      <c r="AB127" s="107" t="s">
        <v>198</v>
      </c>
      <c r="AC127" s="130">
        <f t="shared" si="2"/>
        <v>3</v>
      </c>
      <c r="AH127" s="49"/>
    </row>
    <row r="128" spans="1:34" ht="15.75" customHeight="1">
      <c r="A128" s="88">
        <v>7026</v>
      </c>
      <c r="B128" s="18"/>
      <c r="C128" s="62" t="s">
        <v>17</v>
      </c>
      <c r="D128" s="62" t="s">
        <v>17</v>
      </c>
      <c r="E128" s="65" t="s">
        <v>17</v>
      </c>
      <c r="F128" s="65" t="s">
        <v>17</v>
      </c>
      <c r="G128" s="62"/>
      <c r="H128" s="62" t="s">
        <v>17</v>
      </c>
      <c r="I128" s="62" t="s">
        <v>17</v>
      </c>
      <c r="J128" s="62" t="s">
        <v>17</v>
      </c>
      <c r="L128" s="8">
        <v>32</v>
      </c>
      <c r="M128" s="67">
        <v>0</v>
      </c>
      <c r="N128" s="67">
        <v>13</v>
      </c>
      <c r="O128" s="20"/>
      <c r="P128" s="22">
        <v>3</v>
      </c>
      <c r="Q128" s="26">
        <v>0.8125</v>
      </c>
      <c r="R128" s="105">
        <v>3</v>
      </c>
      <c r="S128" s="105">
        <v>10</v>
      </c>
      <c r="T128" s="106">
        <v>3</v>
      </c>
      <c r="U128" s="106">
        <v>10</v>
      </c>
      <c r="V128" s="130">
        <f t="shared" si="6"/>
        <v>6</v>
      </c>
      <c r="W128" s="28">
        <v>4</v>
      </c>
      <c r="X128" s="27">
        <v>0.8125</v>
      </c>
      <c r="Y128" s="107">
        <v>2</v>
      </c>
      <c r="Z128" s="107" t="s">
        <v>198</v>
      </c>
      <c r="AA128" s="107">
        <v>2</v>
      </c>
      <c r="AB128" s="107" t="s">
        <v>198</v>
      </c>
      <c r="AC128" s="130">
        <f t="shared" si="2"/>
        <v>3</v>
      </c>
      <c r="AH128" s="49"/>
    </row>
    <row r="129" spans="1:34" ht="15.75" customHeight="1">
      <c r="A129" s="88">
        <v>7027</v>
      </c>
      <c r="B129" s="18"/>
      <c r="C129" s="62" t="s">
        <v>17</v>
      </c>
      <c r="D129" s="62" t="s">
        <v>17</v>
      </c>
      <c r="E129" s="65" t="s">
        <v>17</v>
      </c>
      <c r="F129" s="65" t="s">
        <v>17</v>
      </c>
      <c r="G129" s="62"/>
      <c r="H129" s="62" t="s">
        <v>17</v>
      </c>
      <c r="I129" s="62" t="s">
        <v>17</v>
      </c>
      <c r="J129" s="62" t="s">
        <v>17</v>
      </c>
      <c r="L129" s="8">
        <v>33</v>
      </c>
      <c r="M129" s="67">
        <v>0</v>
      </c>
      <c r="N129" s="67">
        <v>14</v>
      </c>
      <c r="O129" s="20"/>
      <c r="P129" s="22">
        <v>3</v>
      </c>
      <c r="Q129" s="26">
        <v>0.83333333333333337</v>
      </c>
      <c r="R129" s="105">
        <v>3</v>
      </c>
      <c r="S129" s="105">
        <v>10</v>
      </c>
      <c r="T129" s="106">
        <v>3</v>
      </c>
      <c r="U129" s="106">
        <v>10</v>
      </c>
      <c r="V129" s="130">
        <f t="shared" si="6"/>
        <v>6</v>
      </c>
      <c r="W129" s="28">
        <v>4</v>
      </c>
      <c r="X129" s="27">
        <v>0.83333333333333337</v>
      </c>
      <c r="Y129" s="107">
        <v>1</v>
      </c>
      <c r="Z129" s="107" t="s">
        <v>198</v>
      </c>
      <c r="AA129" s="107">
        <v>1</v>
      </c>
      <c r="AB129" s="107" t="s">
        <v>198</v>
      </c>
      <c r="AC129" s="130">
        <f t="shared" si="2"/>
        <v>3</v>
      </c>
      <c r="AH129" s="49"/>
    </row>
    <row r="130" spans="1:34" ht="15.75" customHeight="1">
      <c r="A130" s="88">
        <v>7028</v>
      </c>
      <c r="B130" s="18"/>
      <c r="C130" s="62" t="s">
        <v>17</v>
      </c>
      <c r="D130" s="62" t="s">
        <v>17</v>
      </c>
      <c r="E130" s="65" t="s">
        <v>17</v>
      </c>
      <c r="F130" s="65" t="s">
        <v>17</v>
      </c>
      <c r="G130" s="62"/>
      <c r="H130" s="62" t="s">
        <v>17</v>
      </c>
      <c r="I130" s="62" t="s">
        <v>17</v>
      </c>
      <c r="J130" s="62" t="s">
        <v>17</v>
      </c>
      <c r="L130" s="8">
        <v>34</v>
      </c>
      <c r="M130" s="67">
        <v>0</v>
      </c>
      <c r="N130" s="67">
        <v>15</v>
      </c>
      <c r="O130" s="20"/>
      <c r="P130" s="22">
        <v>3</v>
      </c>
      <c r="Q130" s="26">
        <v>0.85416666666666663</v>
      </c>
      <c r="R130" s="105">
        <v>3</v>
      </c>
      <c r="S130" s="105">
        <v>10</v>
      </c>
      <c r="T130" s="106">
        <v>3</v>
      </c>
      <c r="U130" s="106">
        <v>10</v>
      </c>
      <c r="V130" s="130">
        <f t="shared" si="6"/>
        <v>4</v>
      </c>
      <c r="W130" s="28">
        <v>4</v>
      </c>
      <c r="X130" s="27">
        <v>0.85416666666666663</v>
      </c>
      <c r="Y130" s="107">
        <v>2</v>
      </c>
      <c r="Z130" s="107" t="s">
        <v>198</v>
      </c>
      <c r="AA130" s="107">
        <v>2</v>
      </c>
      <c r="AB130" s="107" t="s">
        <v>198</v>
      </c>
      <c r="AC130" s="130">
        <f t="shared" si="2"/>
        <v>3</v>
      </c>
      <c r="AH130" s="49"/>
    </row>
    <row r="131" spans="1:34" ht="15.75" customHeight="1">
      <c r="A131" s="88">
        <v>7029</v>
      </c>
      <c r="B131" s="18"/>
      <c r="C131" s="62" t="s">
        <v>17</v>
      </c>
      <c r="D131" s="62" t="s">
        <v>17</v>
      </c>
      <c r="E131" s="65" t="s">
        <v>17</v>
      </c>
      <c r="F131" s="65" t="s">
        <v>17</v>
      </c>
      <c r="G131" s="62"/>
      <c r="H131" s="62" t="s">
        <v>17</v>
      </c>
      <c r="I131" s="62" t="s">
        <v>17</v>
      </c>
      <c r="J131" s="62" t="s">
        <v>17</v>
      </c>
      <c r="L131" s="8">
        <v>35</v>
      </c>
      <c r="M131" s="67">
        <v>0</v>
      </c>
      <c r="N131" s="67">
        <v>16</v>
      </c>
      <c r="O131" s="20"/>
      <c r="P131" s="22">
        <v>3</v>
      </c>
      <c r="Q131" s="26">
        <v>0.875</v>
      </c>
      <c r="R131" s="105">
        <v>1</v>
      </c>
      <c r="S131" s="105" t="s">
        <v>198</v>
      </c>
      <c r="T131" s="106">
        <v>1</v>
      </c>
      <c r="U131" s="106" t="s">
        <v>198</v>
      </c>
      <c r="V131" s="130">
        <f t="shared" si="6"/>
        <v>3</v>
      </c>
      <c r="W131" s="28">
        <v>4</v>
      </c>
      <c r="X131" s="27">
        <v>0.875</v>
      </c>
      <c r="Y131" s="107">
        <v>1</v>
      </c>
      <c r="Z131" s="107" t="s">
        <v>198</v>
      </c>
      <c r="AA131" s="107">
        <v>1</v>
      </c>
      <c r="AB131" s="107" t="s">
        <v>198</v>
      </c>
      <c r="AC131" s="130">
        <f t="shared" si="2"/>
        <v>3</v>
      </c>
      <c r="AH131" s="49"/>
    </row>
    <row r="132" spans="1:34" ht="15.75" customHeight="1">
      <c r="A132" s="88">
        <v>7030</v>
      </c>
      <c r="B132" s="18"/>
      <c r="C132" s="62" t="s">
        <v>17</v>
      </c>
      <c r="D132" s="62" t="s">
        <v>17</v>
      </c>
      <c r="E132" s="65" t="s">
        <v>17</v>
      </c>
      <c r="F132" s="65" t="s">
        <v>17</v>
      </c>
      <c r="G132" s="62"/>
      <c r="H132" s="62" t="s">
        <v>17</v>
      </c>
      <c r="I132" s="62" t="s">
        <v>17</v>
      </c>
      <c r="J132" s="62" t="s">
        <v>17</v>
      </c>
      <c r="L132" s="8">
        <v>36</v>
      </c>
      <c r="M132" s="67">
        <v>0</v>
      </c>
      <c r="N132" s="67">
        <v>17</v>
      </c>
      <c r="O132" s="20"/>
      <c r="P132" s="22">
        <v>3</v>
      </c>
      <c r="Q132" s="26">
        <v>0.89583333333333304</v>
      </c>
      <c r="R132" s="105">
        <v>2</v>
      </c>
      <c r="S132" s="105" t="s">
        <v>198</v>
      </c>
      <c r="T132" s="106">
        <v>2</v>
      </c>
      <c r="U132" s="106" t="s">
        <v>198</v>
      </c>
      <c r="V132" s="130">
        <f t="shared" si="6"/>
        <v>3</v>
      </c>
      <c r="W132" s="28">
        <v>4</v>
      </c>
      <c r="X132" s="27">
        <v>0.89583333333333304</v>
      </c>
      <c r="Y132" s="107">
        <v>2</v>
      </c>
      <c r="Z132" s="107" t="s">
        <v>198</v>
      </c>
      <c r="AA132" s="107">
        <v>2</v>
      </c>
      <c r="AB132" s="107" t="s">
        <v>198</v>
      </c>
      <c r="AC132" s="130">
        <f t="shared" si="2"/>
        <v>3</v>
      </c>
      <c r="AH132" s="49"/>
    </row>
    <row r="133" spans="1:34" ht="15.75" customHeight="1">
      <c r="A133" s="88">
        <v>7013</v>
      </c>
      <c r="B133" s="18"/>
      <c r="C133" s="62" t="s">
        <v>17</v>
      </c>
      <c r="D133" s="62" t="s">
        <v>17</v>
      </c>
      <c r="E133" s="65" t="s">
        <v>17</v>
      </c>
      <c r="F133" s="65" t="s">
        <v>17</v>
      </c>
      <c r="G133" s="62"/>
      <c r="H133" s="62" t="s">
        <v>17</v>
      </c>
      <c r="I133" s="62" t="s">
        <v>17</v>
      </c>
      <c r="J133" s="62" t="s">
        <v>17</v>
      </c>
      <c r="L133" s="8">
        <v>37</v>
      </c>
      <c r="M133" s="67">
        <v>0</v>
      </c>
      <c r="N133" s="67">
        <v>18</v>
      </c>
      <c r="O133" s="20"/>
      <c r="P133" s="22">
        <v>3</v>
      </c>
      <c r="Q133" s="26">
        <v>0.91666666666666663</v>
      </c>
      <c r="R133" s="105">
        <v>1</v>
      </c>
      <c r="S133" s="105" t="s">
        <v>198</v>
      </c>
      <c r="T133" s="106">
        <v>1</v>
      </c>
      <c r="U133" s="106" t="s">
        <v>198</v>
      </c>
      <c r="V133" s="130">
        <f t="shared" si="6"/>
        <v>3</v>
      </c>
      <c r="W133" s="28">
        <v>4</v>
      </c>
      <c r="X133" s="27">
        <v>0.91666666666666663</v>
      </c>
      <c r="Y133" s="107">
        <v>1</v>
      </c>
      <c r="Z133" s="107" t="s">
        <v>198</v>
      </c>
      <c r="AA133" s="107">
        <v>1</v>
      </c>
      <c r="AB133" s="107" t="s">
        <v>198</v>
      </c>
      <c r="AC133" s="130">
        <f t="shared" si="2"/>
        <v>3</v>
      </c>
      <c r="AH133" s="49"/>
    </row>
    <row r="134" spans="1:34" ht="15.75" customHeight="1">
      <c r="A134" s="88" t="s">
        <v>52</v>
      </c>
      <c r="B134" s="18"/>
      <c r="C134" s="62" t="s">
        <v>17</v>
      </c>
      <c r="D134" s="62" t="s">
        <v>17</v>
      </c>
      <c r="E134" s="65" t="s">
        <v>17</v>
      </c>
      <c r="F134" s="65" t="s">
        <v>17</v>
      </c>
      <c r="G134" s="62"/>
      <c r="H134" s="62" t="s">
        <v>17</v>
      </c>
      <c r="I134" s="62" t="s">
        <v>17</v>
      </c>
      <c r="J134" s="62" t="s">
        <v>17</v>
      </c>
      <c r="L134" s="8">
        <v>38</v>
      </c>
      <c r="M134" s="67">
        <v>0</v>
      </c>
      <c r="N134" s="67">
        <v>999</v>
      </c>
      <c r="O134" s="20"/>
      <c r="P134" s="22">
        <v>3</v>
      </c>
      <c r="Q134" s="26">
        <v>0.9375</v>
      </c>
      <c r="R134" s="105">
        <v>2</v>
      </c>
      <c r="S134" s="105" t="s">
        <v>198</v>
      </c>
      <c r="T134" s="106">
        <v>2</v>
      </c>
      <c r="U134" s="106" t="s">
        <v>198</v>
      </c>
      <c r="V134" s="130">
        <f t="shared" si="6"/>
        <v>3</v>
      </c>
      <c r="W134" s="28">
        <v>4</v>
      </c>
      <c r="X134" s="27">
        <v>0.9375</v>
      </c>
      <c r="Y134" s="107">
        <v>2</v>
      </c>
      <c r="Z134" s="107" t="s">
        <v>198</v>
      </c>
      <c r="AA134" s="107">
        <v>2</v>
      </c>
      <c r="AB134" s="107" t="s">
        <v>198</v>
      </c>
      <c r="AC134" s="130">
        <f t="shared" si="2"/>
        <v>3</v>
      </c>
      <c r="AH134" s="49"/>
    </row>
    <row r="135" spans="1:34" ht="15.75" customHeight="1">
      <c r="A135" s="88" t="s">
        <v>17</v>
      </c>
      <c r="B135" s="18"/>
      <c r="C135" s="62" t="s">
        <v>17</v>
      </c>
      <c r="D135" s="62" t="s">
        <v>17</v>
      </c>
      <c r="E135" s="65" t="s">
        <v>17</v>
      </c>
      <c r="F135" s="65" t="s">
        <v>17</v>
      </c>
      <c r="G135" s="62" t="str">
        <f t="shared" ref="G135:G160" si="7">IF(AND(M136&gt;0),0,IF(AND(N136&gt;0),1,""))</f>
        <v/>
      </c>
      <c r="H135" s="62" t="s">
        <v>17</v>
      </c>
      <c r="I135" s="62" t="s">
        <v>17</v>
      </c>
      <c r="J135" s="62" t="s">
        <v>17</v>
      </c>
      <c r="L135" s="8">
        <v>39</v>
      </c>
      <c r="M135" s="67">
        <v>0</v>
      </c>
      <c r="N135" s="67">
        <v>0</v>
      </c>
      <c r="O135" s="20"/>
      <c r="P135" s="22">
        <v>3</v>
      </c>
      <c r="Q135" s="26">
        <v>0.95833333333333337</v>
      </c>
      <c r="R135" s="105">
        <v>1</v>
      </c>
      <c r="S135" s="105" t="s">
        <v>198</v>
      </c>
      <c r="T135" s="106">
        <v>1</v>
      </c>
      <c r="U135" s="106" t="s">
        <v>198</v>
      </c>
      <c r="V135" s="130">
        <f t="shared" si="6"/>
        <v>3</v>
      </c>
      <c r="W135" s="28">
        <v>4</v>
      </c>
      <c r="X135" s="27">
        <v>0.95833333333333337</v>
      </c>
      <c r="Y135" s="107">
        <v>1</v>
      </c>
      <c r="Z135" s="107" t="s">
        <v>198</v>
      </c>
      <c r="AA135" s="107">
        <v>1</v>
      </c>
      <c r="AB135" s="107" t="s">
        <v>198</v>
      </c>
      <c r="AC135" s="130">
        <f t="shared" si="2"/>
        <v>3</v>
      </c>
      <c r="AH135" s="49"/>
    </row>
    <row r="136" spans="1:34" ht="15.75" customHeight="1">
      <c r="A136" s="88" t="s">
        <v>17</v>
      </c>
      <c r="B136" s="18"/>
      <c r="C136" s="62" t="s">
        <v>17</v>
      </c>
      <c r="D136" s="62" t="s">
        <v>17</v>
      </c>
      <c r="E136" s="65" t="s">
        <v>17</v>
      </c>
      <c r="F136" s="65" t="s">
        <v>17</v>
      </c>
      <c r="G136" s="62" t="str">
        <f t="shared" si="7"/>
        <v/>
      </c>
      <c r="H136" s="62" t="s">
        <v>17</v>
      </c>
      <c r="I136" s="62" t="s">
        <v>17</v>
      </c>
      <c r="J136" s="62" t="s">
        <v>17</v>
      </c>
      <c r="L136" s="8">
        <v>40</v>
      </c>
      <c r="M136" s="67">
        <v>0</v>
      </c>
      <c r="N136" s="67">
        <v>0</v>
      </c>
      <c r="O136" s="20"/>
      <c r="P136" s="22">
        <v>3</v>
      </c>
      <c r="Q136" s="26">
        <v>0.97916666666666663</v>
      </c>
      <c r="R136" s="105">
        <v>2</v>
      </c>
      <c r="S136" s="105" t="s">
        <v>198</v>
      </c>
      <c r="T136" s="106">
        <v>2</v>
      </c>
      <c r="U136" s="106" t="s">
        <v>198</v>
      </c>
      <c r="V136" s="130">
        <f t="shared" si="6"/>
        <v>3</v>
      </c>
      <c r="W136" s="28">
        <v>4</v>
      </c>
      <c r="X136" s="27">
        <v>0.97916666666666663</v>
      </c>
      <c r="Y136" s="107">
        <v>2</v>
      </c>
      <c r="Z136" s="107" t="s">
        <v>198</v>
      </c>
      <c r="AA136" s="107">
        <v>2</v>
      </c>
      <c r="AB136" s="107" t="s">
        <v>198</v>
      </c>
      <c r="AC136" s="130">
        <f t="shared" si="2"/>
        <v>3</v>
      </c>
      <c r="AH136" s="49"/>
    </row>
    <row r="137" spans="1:34" ht="15.75" customHeight="1">
      <c r="A137" s="88" t="s">
        <v>17</v>
      </c>
      <c r="B137" s="18"/>
      <c r="C137" s="62" t="s">
        <v>17</v>
      </c>
      <c r="D137" s="62" t="s">
        <v>17</v>
      </c>
      <c r="E137" s="65" t="s">
        <v>17</v>
      </c>
      <c r="F137" s="65" t="s">
        <v>17</v>
      </c>
      <c r="G137" s="62" t="str">
        <f t="shared" si="7"/>
        <v/>
      </c>
      <c r="H137" s="62" t="s">
        <v>17</v>
      </c>
      <c r="I137" s="62" t="s">
        <v>17</v>
      </c>
      <c r="J137" s="62" t="s">
        <v>17</v>
      </c>
      <c r="L137" s="8">
        <v>41</v>
      </c>
      <c r="M137" s="67">
        <v>0</v>
      </c>
      <c r="N137" s="67">
        <v>0</v>
      </c>
      <c r="O137" s="20"/>
      <c r="P137" s="22">
        <v>3</v>
      </c>
      <c r="Q137" s="26">
        <v>0</v>
      </c>
      <c r="R137" s="105">
        <v>1</v>
      </c>
      <c r="S137" s="105" t="s">
        <v>198</v>
      </c>
      <c r="T137" s="106">
        <v>1</v>
      </c>
      <c r="U137" s="106" t="s">
        <v>198</v>
      </c>
      <c r="V137" s="130">
        <f t="shared" si="6"/>
        <v>2</v>
      </c>
      <c r="W137" s="28">
        <v>4</v>
      </c>
      <c r="X137" s="27">
        <v>0</v>
      </c>
      <c r="Y137" s="107">
        <v>1</v>
      </c>
      <c r="Z137" s="107" t="s">
        <v>195</v>
      </c>
      <c r="AA137" s="107">
        <v>1</v>
      </c>
      <c r="AB137" s="107" t="s">
        <v>195</v>
      </c>
      <c r="AC137" s="130">
        <f t="shared" si="2"/>
        <v>2</v>
      </c>
      <c r="AH137" s="49"/>
    </row>
    <row r="138" spans="1:34" ht="15.75" customHeight="1">
      <c r="A138" s="88" t="s">
        <v>17</v>
      </c>
      <c r="B138" s="18"/>
      <c r="C138" s="62" t="s">
        <v>17</v>
      </c>
      <c r="D138" s="62" t="s">
        <v>17</v>
      </c>
      <c r="E138" s="65" t="s">
        <v>17</v>
      </c>
      <c r="F138" s="65" t="s">
        <v>17</v>
      </c>
      <c r="G138" s="62" t="str">
        <f t="shared" si="7"/>
        <v/>
      </c>
      <c r="H138" s="62" t="s">
        <v>17</v>
      </c>
      <c r="I138" s="62" t="s">
        <v>17</v>
      </c>
      <c r="J138" s="62" t="s">
        <v>17</v>
      </c>
      <c r="L138" s="8">
        <v>42</v>
      </c>
      <c r="M138" s="67">
        <v>0</v>
      </c>
      <c r="N138" s="67">
        <v>0</v>
      </c>
      <c r="O138" s="20"/>
      <c r="P138" s="22">
        <v>3</v>
      </c>
      <c r="Q138" s="26">
        <v>2.0833333333333332E-2</v>
      </c>
      <c r="R138" s="105">
        <v>1</v>
      </c>
      <c r="S138" s="105" t="s">
        <v>198</v>
      </c>
      <c r="T138" s="106">
        <v>1</v>
      </c>
      <c r="U138" s="106" t="s">
        <v>198</v>
      </c>
      <c r="V138" s="130">
        <f t="shared" si="6"/>
        <v>1</v>
      </c>
      <c r="W138" s="28">
        <v>4</v>
      </c>
      <c r="X138" s="27">
        <v>2.0833333333333332E-2</v>
      </c>
      <c r="Y138" s="107">
        <v>1</v>
      </c>
      <c r="Z138" s="107" t="s">
        <v>195</v>
      </c>
      <c r="AA138" s="107">
        <v>1</v>
      </c>
      <c r="AB138" s="107" t="s">
        <v>195</v>
      </c>
      <c r="AC138" s="130">
        <f t="shared" si="2"/>
        <v>1</v>
      </c>
      <c r="AH138" s="49"/>
    </row>
    <row r="139" spans="1:34" ht="15.75" customHeight="1">
      <c r="A139" s="88" t="s">
        <v>17</v>
      </c>
      <c r="B139" s="18"/>
      <c r="C139" s="62" t="s">
        <v>17</v>
      </c>
      <c r="D139" s="62" t="s">
        <v>17</v>
      </c>
      <c r="E139" s="65" t="s">
        <v>17</v>
      </c>
      <c r="F139" s="65" t="s">
        <v>17</v>
      </c>
      <c r="G139" s="62" t="str">
        <f t="shared" si="7"/>
        <v/>
      </c>
      <c r="H139" s="62" t="s">
        <v>17</v>
      </c>
      <c r="I139" s="62" t="s">
        <v>17</v>
      </c>
      <c r="J139" s="62" t="s">
        <v>17</v>
      </c>
      <c r="L139" s="8">
        <v>43</v>
      </c>
      <c r="M139" s="67">
        <v>0</v>
      </c>
      <c r="N139" s="67">
        <v>0</v>
      </c>
      <c r="O139" s="20"/>
      <c r="P139" s="22">
        <v>3</v>
      </c>
      <c r="Q139" s="26">
        <v>4.1666666666666699E-2</v>
      </c>
      <c r="R139" s="105">
        <v>0</v>
      </c>
      <c r="S139" s="105" t="s">
        <v>194</v>
      </c>
      <c r="T139" s="106">
        <v>0</v>
      </c>
      <c r="U139" s="106" t="s">
        <v>194</v>
      </c>
      <c r="V139" s="130">
        <f t="shared" si="6"/>
        <v>0</v>
      </c>
      <c r="W139" s="28">
        <v>4</v>
      </c>
      <c r="X139" s="27">
        <v>4.1666666666666699E-2</v>
      </c>
      <c r="Y139" s="107">
        <v>0</v>
      </c>
      <c r="Z139" s="107" t="s">
        <v>194</v>
      </c>
      <c r="AA139" s="107">
        <v>0</v>
      </c>
      <c r="AB139" s="107" t="s">
        <v>194</v>
      </c>
      <c r="AC139" s="130">
        <f t="shared" si="2"/>
        <v>0</v>
      </c>
      <c r="AH139" s="49"/>
    </row>
    <row r="140" spans="1:34" ht="15.75" customHeight="1">
      <c r="A140" s="88" t="s">
        <v>17</v>
      </c>
      <c r="B140" s="18"/>
      <c r="C140" s="62" t="s">
        <v>17</v>
      </c>
      <c r="D140" s="62" t="s">
        <v>17</v>
      </c>
      <c r="E140" s="65" t="s">
        <v>17</v>
      </c>
      <c r="F140" s="65" t="s">
        <v>17</v>
      </c>
      <c r="G140" s="62" t="str">
        <f t="shared" si="7"/>
        <v/>
      </c>
      <c r="H140" s="62" t="s">
        <v>17</v>
      </c>
      <c r="I140" s="62" t="s">
        <v>17</v>
      </c>
      <c r="J140" s="62" t="s">
        <v>17</v>
      </c>
      <c r="L140" s="8">
        <v>44</v>
      </c>
      <c r="M140" s="67">
        <v>0</v>
      </c>
      <c r="N140" s="67">
        <v>0</v>
      </c>
      <c r="O140" s="20"/>
      <c r="P140" s="22">
        <v>3</v>
      </c>
      <c r="Q140" s="26">
        <v>6.25E-2</v>
      </c>
      <c r="R140" s="105">
        <v>0</v>
      </c>
      <c r="S140" s="105" t="s">
        <v>194</v>
      </c>
      <c r="T140" s="106">
        <v>0</v>
      </c>
      <c r="U140" s="106" t="s">
        <v>194</v>
      </c>
      <c r="V140" s="130">
        <f t="shared" si="6"/>
        <v>0</v>
      </c>
      <c r="W140" s="28">
        <v>4</v>
      </c>
      <c r="X140" s="27">
        <v>6.25E-2</v>
      </c>
      <c r="Y140" s="107">
        <v>0</v>
      </c>
      <c r="Z140" s="107" t="s">
        <v>194</v>
      </c>
      <c r="AA140" s="107">
        <v>0</v>
      </c>
      <c r="AB140" s="107" t="s">
        <v>194</v>
      </c>
      <c r="AC140" s="130">
        <f t="shared" si="2"/>
        <v>0</v>
      </c>
      <c r="AH140" s="9"/>
    </row>
    <row r="141" spans="1:34" ht="15.75" customHeight="1">
      <c r="A141" s="88" t="s">
        <v>17</v>
      </c>
      <c r="B141" s="18"/>
      <c r="C141" s="62" t="s">
        <v>17</v>
      </c>
      <c r="D141" s="62" t="s">
        <v>17</v>
      </c>
      <c r="E141" s="65" t="s">
        <v>17</v>
      </c>
      <c r="F141" s="65" t="s">
        <v>17</v>
      </c>
      <c r="G141" s="62" t="str">
        <f t="shared" si="7"/>
        <v/>
      </c>
      <c r="H141" s="62" t="s">
        <v>17</v>
      </c>
      <c r="I141" s="62" t="s">
        <v>17</v>
      </c>
      <c r="J141" s="62" t="s">
        <v>17</v>
      </c>
      <c r="L141" s="8">
        <v>45</v>
      </c>
      <c r="M141" s="67">
        <v>0</v>
      </c>
      <c r="N141" s="67">
        <v>0</v>
      </c>
      <c r="O141" s="20"/>
      <c r="P141" s="25">
        <v>3</v>
      </c>
      <c r="Q141" s="27">
        <v>8.3333333333333301E-2</v>
      </c>
      <c r="R141" s="105">
        <v>0</v>
      </c>
      <c r="S141" s="105" t="s">
        <v>194</v>
      </c>
      <c r="T141" s="106">
        <v>0</v>
      </c>
      <c r="U141" s="106" t="s">
        <v>194</v>
      </c>
      <c r="V141" s="130">
        <f t="shared" si="6"/>
        <v>0</v>
      </c>
      <c r="W141" s="28">
        <v>4</v>
      </c>
      <c r="X141" s="27">
        <v>8.3333333333333301E-2</v>
      </c>
      <c r="Y141" s="107">
        <v>0</v>
      </c>
      <c r="Z141" s="107" t="s">
        <v>194</v>
      </c>
      <c r="AA141" s="107">
        <v>0</v>
      </c>
      <c r="AB141" s="107" t="s">
        <v>194</v>
      </c>
      <c r="AC141" s="130">
        <f t="shared" si="2"/>
        <v>0</v>
      </c>
      <c r="AH141" s="9"/>
    </row>
    <row r="142" spans="1:34" ht="15.75" customHeight="1">
      <c r="A142" s="88" t="s">
        <v>17</v>
      </c>
      <c r="B142" s="18"/>
      <c r="C142" s="62" t="s">
        <v>17</v>
      </c>
      <c r="D142" s="62" t="s">
        <v>17</v>
      </c>
      <c r="E142" s="65" t="s">
        <v>17</v>
      </c>
      <c r="F142" s="65" t="s">
        <v>17</v>
      </c>
      <c r="G142" s="62" t="str">
        <f t="shared" si="7"/>
        <v/>
      </c>
      <c r="H142" s="62" t="s">
        <v>17</v>
      </c>
      <c r="I142" s="62" t="s">
        <v>17</v>
      </c>
      <c r="J142" s="62" t="s">
        <v>17</v>
      </c>
      <c r="L142" s="8">
        <v>46</v>
      </c>
      <c r="M142" s="67">
        <v>0</v>
      </c>
      <c r="N142" s="67">
        <v>0</v>
      </c>
      <c r="O142" s="20"/>
      <c r="P142" s="25">
        <v>3</v>
      </c>
      <c r="Q142" s="27">
        <v>0.104166666666667</v>
      </c>
      <c r="R142" s="105">
        <v>0</v>
      </c>
      <c r="S142" s="105" t="s">
        <v>194</v>
      </c>
      <c r="T142" s="106">
        <v>0</v>
      </c>
      <c r="U142" s="106" t="s">
        <v>194</v>
      </c>
      <c r="V142" s="130"/>
      <c r="W142" s="28">
        <v>4</v>
      </c>
      <c r="X142" s="27">
        <v>0.104166666666667</v>
      </c>
      <c r="Y142" s="107">
        <v>0</v>
      </c>
      <c r="Z142" s="107" t="s">
        <v>194</v>
      </c>
      <c r="AA142" s="107">
        <v>0</v>
      </c>
      <c r="AB142" s="107" t="s">
        <v>194</v>
      </c>
      <c r="AC142" s="131"/>
      <c r="AH142" s="9"/>
    </row>
    <row r="143" spans="1:34" ht="15.75" customHeight="1">
      <c r="A143" s="88" t="s">
        <v>17</v>
      </c>
      <c r="B143" s="18"/>
      <c r="C143" s="62" t="s">
        <v>17</v>
      </c>
      <c r="D143" s="62" t="s">
        <v>17</v>
      </c>
      <c r="E143" s="65" t="s">
        <v>17</v>
      </c>
      <c r="F143" s="65" t="s">
        <v>17</v>
      </c>
      <c r="G143" s="62" t="str">
        <f t="shared" si="7"/>
        <v/>
      </c>
      <c r="H143" s="62" t="s">
        <v>17</v>
      </c>
      <c r="I143" s="62" t="s">
        <v>17</v>
      </c>
      <c r="J143" s="62" t="s">
        <v>17</v>
      </c>
      <c r="L143" s="8">
        <v>47</v>
      </c>
      <c r="M143" s="67">
        <v>0</v>
      </c>
      <c r="N143" s="67">
        <v>0</v>
      </c>
      <c r="O143" s="20"/>
      <c r="P143" s="200" t="s">
        <v>68</v>
      </c>
      <c r="Q143" s="201"/>
      <c r="R143" s="75">
        <f>SUM(R95:R142)</f>
        <v>127</v>
      </c>
      <c r="S143" s="75"/>
      <c r="T143" s="75">
        <f>SUM(T95:T142)</f>
        <v>127</v>
      </c>
      <c r="U143" s="75"/>
      <c r="V143" s="130"/>
      <c r="W143" s="200" t="s">
        <v>68</v>
      </c>
      <c r="X143" s="201"/>
      <c r="Y143" s="75">
        <f>SUM(Y95:Y142)</f>
        <v>61</v>
      </c>
      <c r="Z143" s="75"/>
      <c r="AA143" s="75">
        <f>SUM(AA95:AA142)</f>
        <v>61</v>
      </c>
      <c r="AB143" s="75"/>
      <c r="AC143" s="131"/>
      <c r="AH143" s="9"/>
    </row>
    <row r="144" spans="1:34" ht="15.75" customHeight="1">
      <c r="A144" s="88" t="s">
        <v>17</v>
      </c>
      <c r="B144" s="18"/>
      <c r="C144" s="62" t="s">
        <v>17</v>
      </c>
      <c r="D144" s="62" t="s">
        <v>17</v>
      </c>
      <c r="E144" s="65" t="s">
        <v>17</v>
      </c>
      <c r="F144" s="65" t="s">
        <v>17</v>
      </c>
      <c r="G144" s="62" t="str">
        <f t="shared" si="7"/>
        <v/>
      </c>
      <c r="H144" s="62" t="s">
        <v>17</v>
      </c>
      <c r="I144" s="62" t="s">
        <v>17</v>
      </c>
      <c r="J144" s="62" t="s">
        <v>17</v>
      </c>
      <c r="L144" s="8">
        <v>48</v>
      </c>
      <c r="M144" s="67">
        <v>0</v>
      </c>
      <c r="N144" s="67">
        <v>0</v>
      </c>
      <c r="O144" s="20"/>
      <c r="P144" s="45"/>
      <c r="Q144" s="47"/>
      <c r="R144" s="47"/>
      <c r="S144" s="47"/>
      <c r="T144" s="33"/>
      <c r="U144" s="47"/>
      <c r="V144" s="132"/>
      <c r="W144" s="47"/>
      <c r="X144" s="45"/>
      <c r="Y144" s="45"/>
      <c r="Z144" s="45"/>
      <c r="AA144" s="45"/>
      <c r="AB144" s="45"/>
      <c r="AH144" s="9"/>
    </row>
    <row r="145" spans="1:34" ht="15.75" customHeight="1">
      <c r="A145" s="88" t="s">
        <v>17</v>
      </c>
      <c r="B145" s="18"/>
      <c r="C145" s="62" t="s">
        <v>17</v>
      </c>
      <c r="D145" s="62" t="s">
        <v>17</v>
      </c>
      <c r="E145" s="65" t="s">
        <v>17</v>
      </c>
      <c r="F145" s="65" t="s">
        <v>17</v>
      </c>
      <c r="G145" s="62" t="str">
        <f t="shared" si="7"/>
        <v/>
      </c>
      <c r="H145" s="62" t="s">
        <v>17</v>
      </c>
      <c r="I145" s="62" t="s">
        <v>17</v>
      </c>
      <c r="J145" s="62" t="s">
        <v>17</v>
      </c>
      <c r="L145" s="8">
        <v>49</v>
      </c>
      <c r="M145" s="67">
        <v>0</v>
      </c>
      <c r="N145" s="67">
        <v>0</v>
      </c>
      <c r="O145" s="20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H145" s="9"/>
    </row>
    <row r="146" spans="1:34" ht="15.75" customHeight="1">
      <c r="A146" s="88" t="s">
        <v>17</v>
      </c>
      <c r="B146" s="18"/>
      <c r="C146" s="62" t="s">
        <v>17</v>
      </c>
      <c r="D146" s="62" t="s">
        <v>17</v>
      </c>
      <c r="E146" s="65" t="s">
        <v>17</v>
      </c>
      <c r="F146" s="65" t="s">
        <v>17</v>
      </c>
      <c r="G146" s="62" t="str">
        <f t="shared" si="7"/>
        <v/>
      </c>
      <c r="H146" s="62" t="s">
        <v>17</v>
      </c>
      <c r="I146" s="62" t="s">
        <v>17</v>
      </c>
      <c r="J146" s="62" t="s">
        <v>17</v>
      </c>
      <c r="L146" s="8">
        <v>50</v>
      </c>
      <c r="M146" s="67">
        <v>0</v>
      </c>
      <c r="N146" s="67">
        <v>0</v>
      </c>
      <c r="O146" s="20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H146" s="9"/>
    </row>
    <row r="147" spans="1:34" ht="15.75" customHeight="1">
      <c r="A147" s="88" t="s">
        <v>17</v>
      </c>
      <c r="B147" s="18"/>
      <c r="C147" s="62" t="s">
        <v>17</v>
      </c>
      <c r="D147" s="62" t="s">
        <v>17</v>
      </c>
      <c r="E147" s="65" t="s">
        <v>17</v>
      </c>
      <c r="F147" s="65" t="s">
        <v>17</v>
      </c>
      <c r="G147" s="62" t="str">
        <f t="shared" si="7"/>
        <v/>
      </c>
      <c r="H147" s="62" t="s">
        <v>17</v>
      </c>
      <c r="I147" s="62" t="s">
        <v>17</v>
      </c>
      <c r="J147" s="62" t="s">
        <v>17</v>
      </c>
      <c r="L147" s="8">
        <v>51</v>
      </c>
      <c r="M147" s="67">
        <v>0</v>
      </c>
      <c r="N147" s="67">
        <v>0</v>
      </c>
      <c r="O147" s="20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H147" s="9"/>
    </row>
    <row r="148" spans="1:34" ht="15.75" customHeight="1">
      <c r="A148" s="88" t="s">
        <v>17</v>
      </c>
      <c r="B148" s="18"/>
      <c r="C148" s="62" t="s">
        <v>17</v>
      </c>
      <c r="D148" s="62" t="s">
        <v>17</v>
      </c>
      <c r="E148" s="65" t="s">
        <v>17</v>
      </c>
      <c r="F148" s="65" t="s">
        <v>17</v>
      </c>
      <c r="G148" s="62" t="str">
        <f t="shared" si="7"/>
        <v/>
      </c>
      <c r="H148" s="62" t="s">
        <v>17</v>
      </c>
      <c r="I148" s="62" t="s">
        <v>17</v>
      </c>
      <c r="J148" s="62" t="s">
        <v>17</v>
      </c>
      <c r="L148" s="8">
        <v>52</v>
      </c>
      <c r="M148" s="67">
        <v>0</v>
      </c>
      <c r="N148" s="67">
        <v>0</v>
      </c>
      <c r="O148" s="20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H148" s="9"/>
    </row>
    <row r="149" spans="1:34" ht="15.75" customHeight="1">
      <c r="A149" s="88" t="s">
        <v>17</v>
      </c>
      <c r="B149" s="18"/>
      <c r="C149" s="62" t="s">
        <v>17</v>
      </c>
      <c r="D149" s="62" t="s">
        <v>17</v>
      </c>
      <c r="E149" s="65" t="s">
        <v>17</v>
      </c>
      <c r="F149" s="65" t="s">
        <v>17</v>
      </c>
      <c r="G149" s="62" t="str">
        <f t="shared" si="7"/>
        <v/>
      </c>
      <c r="H149" s="62" t="s">
        <v>17</v>
      </c>
      <c r="I149" s="62" t="s">
        <v>17</v>
      </c>
      <c r="J149" s="62" t="s">
        <v>17</v>
      </c>
      <c r="L149" s="8">
        <v>53</v>
      </c>
      <c r="M149" s="67">
        <v>0</v>
      </c>
      <c r="N149" s="67">
        <v>0</v>
      </c>
      <c r="O149" s="20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H149" s="9"/>
    </row>
    <row r="150" spans="1:34" ht="15.75" customHeight="1">
      <c r="A150" s="88" t="s">
        <v>17</v>
      </c>
      <c r="B150" s="18"/>
      <c r="C150" s="62" t="s">
        <v>17</v>
      </c>
      <c r="D150" s="62" t="s">
        <v>17</v>
      </c>
      <c r="E150" s="65" t="s">
        <v>17</v>
      </c>
      <c r="F150" s="65" t="s">
        <v>17</v>
      </c>
      <c r="G150" s="62" t="str">
        <f t="shared" si="7"/>
        <v/>
      </c>
      <c r="H150" s="62" t="s">
        <v>17</v>
      </c>
      <c r="I150" s="62" t="s">
        <v>17</v>
      </c>
      <c r="J150" s="62" t="s">
        <v>17</v>
      </c>
      <c r="L150" s="8">
        <v>54</v>
      </c>
      <c r="M150" s="67">
        <v>0</v>
      </c>
      <c r="N150" s="67">
        <v>0</v>
      </c>
      <c r="O150" s="20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H150" s="9"/>
    </row>
    <row r="151" spans="1:34" ht="15.75" customHeight="1">
      <c r="A151" s="88" t="s">
        <v>17</v>
      </c>
      <c r="B151" s="18"/>
      <c r="C151" s="62" t="s">
        <v>17</v>
      </c>
      <c r="D151" s="62" t="s">
        <v>17</v>
      </c>
      <c r="E151" s="65" t="s">
        <v>17</v>
      </c>
      <c r="F151" s="65" t="s">
        <v>17</v>
      </c>
      <c r="G151" s="62" t="str">
        <f t="shared" si="7"/>
        <v/>
      </c>
      <c r="H151" s="62" t="s">
        <v>17</v>
      </c>
      <c r="I151" s="62" t="s">
        <v>17</v>
      </c>
      <c r="J151" s="62" t="s">
        <v>17</v>
      </c>
      <c r="L151" s="8">
        <v>55</v>
      </c>
      <c r="M151" s="67">
        <v>0</v>
      </c>
      <c r="N151" s="67">
        <v>0</v>
      </c>
      <c r="O151" s="20"/>
      <c r="P151" s="45"/>
      <c r="Q151" s="47"/>
      <c r="R151" s="47"/>
      <c r="S151" s="47"/>
      <c r="T151" s="47"/>
      <c r="U151" s="47"/>
      <c r="V151" s="47"/>
      <c r="W151" s="47"/>
      <c r="X151" s="45"/>
      <c r="Y151" s="45"/>
      <c r="Z151" s="45"/>
      <c r="AA151" s="45"/>
      <c r="AB151" s="45"/>
      <c r="AH151" s="9"/>
    </row>
    <row r="152" spans="1:34" ht="15.75" customHeight="1">
      <c r="A152" s="88" t="s">
        <v>17</v>
      </c>
      <c r="B152" s="18"/>
      <c r="C152" s="62" t="s">
        <v>17</v>
      </c>
      <c r="D152" s="62" t="s">
        <v>17</v>
      </c>
      <c r="E152" s="65" t="s">
        <v>17</v>
      </c>
      <c r="F152" s="65" t="s">
        <v>17</v>
      </c>
      <c r="G152" s="62" t="str">
        <f t="shared" si="7"/>
        <v/>
      </c>
      <c r="H152" s="62" t="s">
        <v>17</v>
      </c>
      <c r="I152" s="62" t="s">
        <v>17</v>
      </c>
      <c r="J152" s="62" t="s">
        <v>17</v>
      </c>
      <c r="L152" s="8">
        <v>56</v>
      </c>
      <c r="M152" s="67">
        <v>0</v>
      </c>
      <c r="N152" s="67">
        <v>0</v>
      </c>
      <c r="O152" s="20"/>
      <c r="P152" s="45"/>
      <c r="Q152" s="47"/>
      <c r="R152" s="47"/>
      <c r="S152" s="47"/>
      <c r="T152" s="47"/>
      <c r="U152" s="47"/>
      <c r="V152" s="47"/>
      <c r="W152" s="47"/>
      <c r="X152" s="45"/>
      <c r="Y152" s="45"/>
      <c r="Z152" s="45"/>
      <c r="AA152" s="45"/>
      <c r="AB152" s="45"/>
      <c r="AH152" s="9"/>
    </row>
    <row r="153" spans="1:34" ht="15.75" customHeight="1">
      <c r="A153" s="88" t="s">
        <v>17</v>
      </c>
      <c r="B153" s="18"/>
      <c r="C153" s="62" t="s">
        <v>17</v>
      </c>
      <c r="D153" s="62" t="s">
        <v>17</v>
      </c>
      <c r="E153" s="65" t="s">
        <v>17</v>
      </c>
      <c r="F153" s="65" t="s">
        <v>17</v>
      </c>
      <c r="G153" s="62" t="str">
        <f t="shared" si="7"/>
        <v/>
      </c>
      <c r="H153" s="62" t="s">
        <v>17</v>
      </c>
      <c r="I153" s="62" t="s">
        <v>17</v>
      </c>
      <c r="J153" s="62" t="s">
        <v>17</v>
      </c>
      <c r="L153" s="8">
        <v>57</v>
      </c>
      <c r="M153" s="67">
        <v>0</v>
      </c>
      <c r="N153" s="67">
        <v>0</v>
      </c>
      <c r="O153" s="20"/>
      <c r="P153" s="58"/>
      <c r="Q153" s="55"/>
      <c r="R153" s="55"/>
      <c r="S153" s="55"/>
      <c r="T153" s="55"/>
      <c r="U153" s="55"/>
      <c r="V153" s="55"/>
      <c r="W153" s="55"/>
      <c r="X153" s="58"/>
      <c r="Y153" s="58"/>
      <c r="Z153" s="58"/>
      <c r="AA153" s="58"/>
      <c r="AB153" s="58"/>
      <c r="AH153" s="9"/>
    </row>
    <row r="154" spans="1:34" ht="15.75" customHeight="1">
      <c r="A154" s="88" t="s">
        <v>17</v>
      </c>
      <c r="B154" s="18"/>
      <c r="C154" s="62" t="s">
        <v>17</v>
      </c>
      <c r="D154" s="62" t="s">
        <v>17</v>
      </c>
      <c r="E154" s="65" t="s">
        <v>17</v>
      </c>
      <c r="F154" s="65" t="s">
        <v>17</v>
      </c>
      <c r="G154" s="62" t="str">
        <f t="shared" si="7"/>
        <v/>
      </c>
      <c r="H154" s="62" t="s">
        <v>17</v>
      </c>
      <c r="I154" s="62" t="s">
        <v>17</v>
      </c>
      <c r="J154" s="62" t="s">
        <v>17</v>
      </c>
      <c r="L154" s="8">
        <v>58</v>
      </c>
      <c r="M154" s="67">
        <v>0</v>
      </c>
      <c r="N154" s="67">
        <v>0</v>
      </c>
      <c r="O154" s="20"/>
      <c r="P154" s="58"/>
      <c r="Q154" s="55"/>
      <c r="R154" s="55"/>
      <c r="S154" s="55"/>
      <c r="T154" s="55"/>
      <c r="U154" s="55"/>
      <c r="V154" s="55"/>
      <c r="W154" s="55"/>
      <c r="X154" s="58"/>
      <c r="Y154" s="58"/>
      <c r="Z154" s="58"/>
      <c r="AA154" s="58"/>
      <c r="AB154" s="58"/>
      <c r="AH154" s="9"/>
    </row>
    <row r="155" spans="1:34" ht="15.75" customHeight="1">
      <c r="A155" s="88" t="s">
        <v>17</v>
      </c>
      <c r="B155" s="18"/>
      <c r="C155" s="62" t="s">
        <v>17</v>
      </c>
      <c r="D155" s="62" t="s">
        <v>17</v>
      </c>
      <c r="E155" s="65" t="s">
        <v>17</v>
      </c>
      <c r="F155" s="65" t="s">
        <v>17</v>
      </c>
      <c r="G155" s="62" t="str">
        <f t="shared" si="7"/>
        <v/>
      </c>
      <c r="H155" s="62" t="s">
        <v>17</v>
      </c>
      <c r="I155" s="62" t="s">
        <v>17</v>
      </c>
      <c r="J155" s="62" t="s">
        <v>17</v>
      </c>
      <c r="L155" s="8">
        <v>59</v>
      </c>
      <c r="M155" s="67">
        <v>0</v>
      </c>
      <c r="N155" s="67">
        <v>0</v>
      </c>
      <c r="O155" s="20"/>
      <c r="P155" s="58"/>
      <c r="Q155" s="55"/>
      <c r="R155" s="55"/>
      <c r="S155" s="55"/>
      <c r="T155" s="55"/>
      <c r="U155" s="55"/>
      <c r="V155" s="55"/>
      <c r="W155" s="55"/>
      <c r="X155" s="58"/>
      <c r="Y155" s="58"/>
      <c r="Z155" s="58"/>
      <c r="AA155" s="58"/>
      <c r="AB155" s="58"/>
      <c r="AH155" s="1"/>
    </row>
    <row r="156" spans="1:34" ht="15.75" customHeight="1">
      <c r="A156" s="88" t="s">
        <v>17</v>
      </c>
      <c r="B156" s="18"/>
      <c r="C156" s="62" t="s">
        <v>17</v>
      </c>
      <c r="D156" s="62" t="s">
        <v>17</v>
      </c>
      <c r="E156" s="65" t="s">
        <v>17</v>
      </c>
      <c r="F156" s="65" t="s">
        <v>17</v>
      </c>
      <c r="G156" s="62" t="str">
        <f t="shared" si="7"/>
        <v/>
      </c>
      <c r="H156" s="62" t="s">
        <v>17</v>
      </c>
      <c r="I156" s="62" t="s">
        <v>17</v>
      </c>
      <c r="J156" s="62" t="s">
        <v>17</v>
      </c>
      <c r="L156" s="8">
        <v>60</v>
      </c>
      <c r="M156" s="67">
        <v>0</v>
      </c>
      <c r="N156" s="67">
        <v>0</v>
      </c>
      <c r="O156" s="20"/>
      <c r="P156" s="58"/>
      <c r="Q156" s="55"/>
      <c r="R156" s="55"/>
      <c r="S156" s="55"/>
      <c r="T156" s="55"/>
      <c r="U156" s="55"/>
      <c r="V156" s="55"/>
      <c r="W156" s="55"/>
      <c r="X156" s="58"/>
      <c r="Y156" s="58"/>
      <c r="Z156" s="58"/>
      <c r="AA156" s="58"/>
      <c r="AB156" s="58"/>
      <c r="AH156" s="1"/>
    </row>
    <row r="157" spans="1:34" ht="15.75" customHeight="1">
      <c r="A157" s="88" t="s">
        <v>17</v>
      </c>
      <c r="B157" s="18"/>
      <c r="C157" s="62" t="s">
        <v>17</v>
      </c>
      <c r="D157" s="62" t="s">
        <v>17</v>
      </c>
      <c r="E157" s="65" t="s">
        <v>17</v>
      </c>
      <c r="F157" s="65" t="s">
        <v>17</v>
      </c>
      <c r="G157" s="62" t="str">
        <f t="shared" si="7"/>
        <v/>
      </c>
      <c r="H157" s="62" t="s">
        <v>17</v>
      </c>
      <c r="I157" s="62" t="s">
        <v>17</v>
      </c>
      <c r="J157" s="62" t="s">
        <v>17</v>
      </c>
      <c r="L157" s="8">
        <v>61</v>
      </c>
      <c r="M157" s="67">
        <v>0</v>
      </c>
      <c r="N157" s="67">
        <v>0</v>
      </c>
      <c r="O157" s="20"/>
      <c r="P157" s="58"/>
      <c r="Q157" s="55"/>
      <c r="R157" s="55"/>
      <c r="S157" s="55"/>
      <c r="T157" s="55"/>
      <c r="U157" s="55"/>
      <c r="V157" s="55"/>
      <c r="W157" s="55"/>
      <c r="X157" s="58"/>
      <c r="Y157" s="58"/>
      <c r="Z157" s="58"/>
      <c r="AA157" s="58"/>
      <c r="AB157" s="58"/>
      <c r="AH157" s="1"/>
    </row>
    <row r="158" spans="1:34" ht="15.75" customHeight="1">
      <c r="A158" s="88" t="s">
        <v>17</v>
      </c>
      <c r="B158" s="18"/>
      <c r="C158" s="62" t="s">
        <v>17</v>
      </c>
      <c r="D158" s="62" t="s">
        <v>17</v>
      </c>
      <c r="E158" s="65" t="s">
        <v>17</v>
      </c>
      <c r="F158" s="65" t="s">
        <v>17</v>
      </c>
      <c r="G158" s="62" t="str">
        <f t="shared" si="7"/>
        <v/>
      </c>
      <c r="H158" s="62" t="s">
        <v>17</v>
      </c>
      <c r="I158" s="62" t="s">
        <v>17</v>
      </c>
      <c r="J158" s="62" t="s">
        <v>17</v>
      </c>
      <c r="L158" s="8">
        <v>62</v>
      </c>
      <c r="M158" s="67">
        <v>0</v>
      </c>
      <c r="N158" s="67">
        <v>0</v>
      </c>
      <c r="O158" s="20"/>
      <c r="P158" s="58"/>
      <c r="Q158" s="55"/>
      <c r="R158" s="55"/>
      <c r="S158" s="55"/>
      <c r="T158" s="55"/>
      <c r="U158" s="55"/>
      <c r="V158" s="55"/>
      <c r="W158" s="55"/>
      <c r="X158" s="58"/>
      <c r="Y158" s="58"/>
      <c r="Z158" s="58"/>
      <c r="AA158" s="58"/>
      <c r="AB158" s="58"/>
      <c r="AH158" s="1"/>
    </row>
    <row r="159" spans="1:34" ht="15.75" customHeight="1">
      <c r="A159" s="88" t="s">
        <v>17</v>
      </c>
      <c r="B159" s="18"/>
      <c r="C159" s="62" t="s">
        <v>17</v>
      </c>
      <c r="D159" s="62" t="s">
        <v>17</v>
      </c>
      <c r="E159" s="65" t="s">
        <v>17</v>
      </c>
      <c r="F159" s="65" t="s">
        <v>17</v>
      </c>
      <c r="G159" s="62" t="str">
        <f t="shared" si="7"/>
        <v/>
      </c>
      <c r="H159" s="62" t="s">
        <v>17</v>
      </c>
      <c r="I159" s="62" t="s">
        <v>17</v>
      </c>
      <c r="J159" s="62" t="s">
        <v>17</v>
      </c>
      <c r="L159" s="8">
        <v>63</v>
      </c>
      <c r="M159" s="67">
        <v>0</v>
      </c>
      <c r="N159" s="67">
        <v>0</v>
      </c>
      <c r="O159" s="20"/>
      <c r="P159" s="58"/>
      <c r="Q159" s="55"/>
      <c r="R159" s="55"/>
      <c r="S159" s="55"/>
      <c r="T159" s="55"/>
      <c r="U159" s="55"/>
      <c r="V159" s="55"/>
      <c r="W159" s="55"/>
      <c r="X159" s="58"/>
      <c r="Y159" s="58"/>
      <c r="Z159" s="58"/>
      <c r="AA159" s="58"/>
      <c r="AB159" s="58"/>
      <c r="AH159" s="1"/>
    </row>
    <row r="160" spans="1:34" ht="15.75" customHeight="1">
      <c r="A160" s="88" t="s">
        <v>17</v>
      </c>
      <c r="B160" s="18"/>
      <c r="C160" s="62" t="s">
        <v>17</v>
      </c>
      <c r="D160" s="62" t="s">
        <v>17</v>
      </c>
      <c r="E160" s="65" t="s">
        <v>17</v>
      </c>
      <c r="F160" s="65" t="s">
        <v>17</v>
      </c>
      <c r="G160" s="62" t="str">
        <f t="shared" si="7"/>
        <v/>
      </c>
      <c r="H160" s="62" t="s">
        <v>17</v>
      </c>
      <c r="I160" s="62" t="s">
        <v>17</v>
      </c>
      <c r="J160" s="62" t="s">
        <v>17</v>
      </c>
      <c r="L160" s="8">
        <v>64</v>
      </c>
      <c r="M160" s="67">
        <v>0</v>
      </c>
      <c r="N160" s="67">
        <v>0</v>
      </c>
      <c r="O160" s="20"/>
      <c r="P160" s="58"/>
      <c r="Q160" s="55"/>
      <c r="R160" s="55"/>
      <c r="S160" s="55"/>
      <c r="T160" s="55"/>
      <c r="U160" s="55"/>
      <c r="V160" s="55"/>
      <c r="W160" s="55"/>
      <c r="X160" s="58"/>
      <c r="Y160" s="58"/>
      <c r="Z160" s="58"/>
      <c r="AA160" s="58"/>
      <c r="AB160" s="58"/>
      <c r="AH160" s="1"/>
    </row>
    <row r="161" spans="1:34" ht="15.75" customHeight="1">
      <c r="A161" s="88" t="s">
        <v>17</v>
      </c>
      <c r="B161" s="18"/>
      <c r="C161" s="62" t="s">
        <v>17</v>
      </c>
      <c r="D161" s="62" t="s">
        <v>17</v>
      </c>
      <c r="E161" s="65" t="s">
        <v>17</v>
      </c>
      <c r="F161" s="65" t="s">
        <v>17</v>
      </c>
      <c r="G161" s="62" t="str">
        <f t="shared" ref="G161:G205" si="8">IF(AND(M162&gt;0),0,IF(AND(N162&gt;0),1,""))</f>
        <v/>
      </c>
      <c r="H161" s="62" t="s">
        <v>17</v>
      </c>
      <c r="I161" s="62" t="s">
        <v>17</v>
      </c>
      <c r="J161" s="62" t="s">
        <v>17</v>
      </c>
      <c r="L161" s="8">
        <v>65</v>
      </c>
      <c r="M161" s="67">
        <v>0</v>
      </c>
      <c r="N161" s="67">
        <v>0</v>
      </c>
      <c r="O161" s="20"/>
      <c r="P161" s="58"/>
      <c r="Q161" s="55"/>
      <c r="R161" s="55"/>
      <c r="S161" s="55"/>
      <c r="T161" s="55"/>
      <c r="U161" s="55"/>
      <c r="V161" s="55"/>
      <c r="W161" s="55"/>
      <c r="X161" s="58"/>
      <c r="Y161" s="58"/>
      <c r="Z161" s="58"/>
      <c r="AA161" s="58"/>
      <c r="AB161" s="58"/>
      <c r="AH161" s="1"/>
    </row>
    <row r="162" spans="1:34" ht="15.75" customHeight="1">
      <c r="A162" s="88" t="s">
        <v>17</v>
      </c>
      <c r="B162" s="18"/>
      <c r="C162" s="62" t="s">
        <v>17</v>
      </c>
      <c r="D162" s="62" t="s">
        <v>17</v>
      </c>
      <c r="E162" s="65" t="s">
        <v>17</v>
      </c>
      <c r="F162" s="65" t="s">
        <v>17</v>
      </c>
      <c r="G162" s="62" t="str">
        <f t="shared" si="8"/>
        <v/>
      </c>
      <c r="H162" s="62" t="s">
        <v>17</v>
      </c>
      <c r="I162" s="62" t="s">
        <v>17</v>
      </c>
      <c r="J162" s="62" t="s">
        <v>17</v>
      </c>
      <c r="L162" s="8">
        <v>66</v>
      </c>
      <c r="M162" s="67">
        <v>0</v>
      </c>
      <c r="N162" s="67">
        <v>0</v>
      </c>
      <c r="O162" s="20"/>
      <c r="P162" s="58"/>
      <c r="Q162" s="55"/>
      <c r="R162" s="55"/>
      <c r="S162" s="55"/>
      <c r="T162" s="55"/>
      <c r="U162" s="55"/>
      <c r="V162" s="55"/>
      <c r="W162" s="55"/>
      <c r="X162" s="58"/>
      <c r="Y162" s="58"/>
      <c r="Z162" s="58"/>
      <c r="AA162" s="58"/>
      <c r="AB162" s="58"/>
      <c r="AH162" s="1"/>
    </row>
    <row r="163" spans="1:34" ht="15.75" customHeight="1">
      <c r="A163" s="88" t="s">
        <v>17</v>
      </c>
      <c r="B163" s="18"/>
      <c r="C163" s="62" t="s">
        <v>17</v>
      </c>
      <c r="D163" s="62" t="s">
        <v>17</v>
      </c>
      <c r="E163" s="65" t="s">
        <v>17</v>
      </c>
      <c r="F163" s="65" t="s">
        <v>17</v>
      </c>
      <c r="G163" s="62" t="str">
        <f t="shared" si="8"/>
        <v/>
      </c>
      <c r="H163" s="62" t="s">
        <v>17</v>
      </c>
      <c r="I163" s="62" t="s">
        <v>17</v>
      </c>
      <c r="J163" s="62" t="s">
        <v>17</v>
      </c>
      <c r="L163" s="8">
        <v>67</v>
      </c>
      <c r="M163" s="67">
        <v>0</v>
      </c>
      <c r="N163" s="67">
        <v>0</v>
      </c>
      <c r="O163" s="20"/>
      <c r="P163" s="58"/>
      <c r="Q163" s="55"/>
      <c r="R163" s="55"/>
      <c r="S163" s="55"/>
      <c r="T163" s="55"/>
      <c r="U163" s="55"/>
      <c r="V163" s="55"/>
      <c r="W163" s="55"/>
      <c r="X163" s="58"/>
      <c r="Y163" s="58"/>
      <c r="Z163" s="58"/>
      <c r="AA163" s="58"/>
      <c r="AB163" s="58"/>
      <c r="AH163" s="1"/>
    </row>
    <row r="164" spans="1:34" ht="15.75" customHeight="1">
      <c r="A164" s="88" t="s">
        <v>17</v>
      </c>
      <c r="B164" s="18"/>
      <c r="C164" s="62" t="s">
        <v>17</v>
      </c>
      <c r="D164" s="62" t="s">
        <v>17</v>
      </c>
      <c r="E164" s="65" t="s">
        <v>17</v>
      </c>
      <c r="F164" s="65" t="s">
        <v>17</v>
      </c>
      <c r="G164" s="62" t="str">
        <f t="shared" si="8"/>
        <v/>
      </c>
      <c r="H164" s="62" t="s">
        <v>17</v>
      </c>
      <c r="I164" s="62" t="s">
        <v>17</v>
      </c>
      <c r="J164" s="62" t="s">
        <v>17</v>
      </c>
      <c r="L164" s="8">
        <v>68</v>
      </c>
      <c r="M164" s="67">
        <v>0</v>
      </c>
      <c r="N164" s="67">
        <v>0</v>
      </c>
      <c r="O164" s="20"/>
      <c r="P164" s="58"/>
      <c r="Q164" s="55"/>
      <c r="R164" s="55"/>
      <c r="S164" s="55"/>
      <c r="T164" s="55"/>
      <c r="U164" s="55"/>
      <c r="V164" s="55"/>
      <c r="W164" s="55"/>
      <c r="X164" s="58"/>
      <c r="Y164" s="58"/>
      <c r="Z164" s="58"/>
      <c r="AA164" s="58"/>
      <c r="AB164" s="58"/>
      <c r="AH164" s="1"/>
    </row>
    <row r="165" spans="1:34" ht="15.75" customHeight="1">
      <c r="A165" s="88" t="s">
        <v>17</v>
      </c>
      <c r="B165" s="18"/>
      <c r="C165" s="62" t="s">
        <v>17</v>
      </c>
      <c r="D165" s="62" t="s">
        <v>17</v>
      </c>
      <c r="E165" s="65" t="s">
        <v>17</v>
      </c>
      <c r="F165" s="65" t="s">
        <v>17</v>
      </c>
      <c r="G165" s="62" t="str">
        <f t="shared" si="8"/>
        <v/>
      </c>
      <c r="H165" s="62" t="s">
        <v>17</v>
      </c>
      <c r="I165" s="62" t="s">
        <v>17</v>
      </c>
      <c r="J165" s="62" t="s">
        <v>17</v>
      </c>
      <c r="L165" s="8">
        <v>69</v>
      </c>
      <c r="M165" s="67">
        <v>0</v>
      </c>
      <c r="N165" s="67">
        <v>0</v>
      </c>
      <c r="O165" s="20"/>
      <c r="P165" s="58"/>
      <c r="Q165" s="55"/>
      <c r="R165" s="55"/>
      <c r="S165" s="55"/>
      <c r="T165" s="55"/>
      <c r="U165" s="55"/>
      <c r="V165" s="55"/>
      <c r="W165" s="55"/>
      <c r="X165" s="58"/>
      <c r="Y165" s="58"/>
      <c r="Z165" s="58"/>
      <c r="AA165" s="58"/>
      <c r="AB165" s="58"/>
      <c r="AH165" s="1"/>
    </row>
    <row r="166" spans="1:34" ht="15.75" customHeight="1">
      <c r="A166" s="88" t="s">
        <v>17</v>
      </c>
      <c r="B166" s="18"/>
      <c r="C166" s="62" t="s">
        <v>17</v>
      </c>
      <c r="D166" s="62" t="s">
        <v>17</v>
      </c>
      <c r="E166" s="65" t="s">
        <v>17</v>
      </c>
      <c r="F166" s="65" t="s">
        <v>17</v>
      </c>
      <c r="G166" s="62" t="str">
        <f t="shared" si="8"/>
        <v/>
      </c>
      <c r="H166" s="62" t="s">
        <v>17</v>
      </c>
      <c r="I166" s="62" t="s">
        <v>17</v>
      </c>
      <c r="J166" s="62" t="s">
        <v>17</v>
      </c>
      <c r="L166" s="8">
        <v>70</v>
      </c>
      <c r="M166" s="67">
        <v>0</v>
      </c>
      <c r="N166" s="67">
        <v>0</v>
      </c>
      <c r="O166" s="20"/>
      <c r="P166" s="58"/>
      <c r="Q166" s="55"/>
      <c r="R166" s="55"/>
      <c r="S166" s="55"/>
      <c r="T166" s="55"/>
      <c r="U166" s="55"/>
      <c r="V166" s="55"/>
      <c r="W166" s="55"/>
      <c r="X166" s="58"/>
      <c r="Y166" s="58"/>
      <c r="Z166" s="58"/>
      <c r="AA166" s="58"/>
      <c r="AB166" s="58"/>
      <c r="AH166" s="1"/>
    </row>
    <row r="167" spans="1:34" ht="15.75" customHeight="1">
      <c r="A167" s="88" t="s">
        <v>17</v>
      </c>
      <c r="B167" s="18"/>
      <c r="C167" s="62" t="s">
        <v>17</v>
      </c>
      <c r="D167" s="62" t="s">
        <v>17</v>
      </c>
      <c r="E167" s="65" t="s">
        <v>17</v>
      </c>
      <c r="F167" s="65" t="s">
        <v>17</v>
      </c>
      <c r="G167" s="62" t="str">
        <f t="shared" si="8"/>
        <v/>
      </c>
      <c r="H167" s="62" t="s">
        <v>17</v>
      </c>
      <c r="I167" s="62" t="s">
        <v>17</v>
      </c>
      <c r="J167" s="62" t="s">
        <v>17</v>
      </c>
      <c r="L167" s="8">
        <v>71</v>
      </c>
      <c r="M167" s="67">
        <v>0</v>
      </c>
      <c r="N167" s="67">
        <v>0</v>
      </c>
      <c r="O167" s="20"/>
      <c r="P167" s="58"/>
      <c r="Q167" s="55"/>
      <c r="R167" s="55"/>
      <c r="S167" s="55"/>
      <c r="T167" s="55"/>
      <c r="U167" s="55"/>
      <c r="V167" s="55"/>
      <c r="W167" s="55"/>
      <c r="X167" s="58"/>
      <c r="Y167" s="58"/>
      <c r="Z167" s="58"/>
      <c r="AA167" s="58"/>
      <c r="AB167" s="58"/>
      <c r="AH167" s="1"/>
    </row>
    <row r="168" spans="1:34" ht="15.75" customHeight="1">
      <c r="A168" s="88" t="s">
        <v>17</v>
      </c>
      <c r="B168" s="18"/>
      <c r="C168" s="62" t="s">
        <v>17</v>
      </c>
      <c r="D168" s="62" t="s">
        <v>17</v>
      </c>
      <c r="E168" s="65" t="s">
        <v>17</v>
      </c>
      <c r="F168" s="65" t="s">
        <v>17</v>
      </c>
      <c r="G168" s="62" t="str">
        <f t="shared" si="8"/>
        <v/>
      </c>
      <c r="H168" s="62" t="s">
        <v>17</v>
      </c>
      <c r="I168" s="62" t="s">
        <v>17</v>
      </c>
      <c r="J168" s="62" t="s">
        <v>17</v>
      </c>
      <c r="L168" s="8">
        <v>72</v>
      </c>
      <c r="M168" s="67">
        <v>0</v>
      </c>
      <c r="N168" s="67">
        <v>0</v>
      </c>
      <c r="O168" s="20"/>
      <c r="P168" s="58"/>
      <c r="Q168" s="55"/>
      <c r="R168" s="55"/>
      <c r="S168" s="55"/>
      <c r="T168" s="55"/>
      <c r="U168" s="55"/>
      <c r="V168" s="55"/>
      <c r="W168" s="55"/>
      <c r="X168" s="58"/>
      <c r="Y168" s="58"/>
      <c r="Z168" s="58"/>
      <c r="AA168" s="58"/>
      <c r="AB168" s="58"/>
      <c r="AH168" s="1"/>
    </row>
    <row r="169" spans="1:34" ht="15.75" customHeight="1">
      <c r="A169" s="88" t="s">
        <v>17</v>
      </c>
      <c r="B169" s="18"/>
      <c r="C169" s="62" t="s">
        <v>17</v>
      </c>
      <c r="D169" s="62" t="s">
        <v>17</v>
      </c>
      <c r="E169" s="65" t="s">
        <v>17</v>
      </c>
      <c r="F169" s="65" t="s">
        <v>17</v>
      </c>
      <c r="G169" s="62" t="str">
        <f t="shared" si="8"/>
        <v/>
      </c>
      <c r="H169" s="62" t="s">
        <v>17</v>
      </c>
      <c r="I169" s="62" t="s">
        <v>17</v>
      </c>
      <c r="J169" s="62" t="s">
        <v>17</v>
      </c>
      <c r="L169" s="8">
        <v>73</v>
      </c>
      <c r="M169" s="67">
        <v>0</v>
      </c>
      <c r="N169" s="67">
        <v>0</v>
      </c>
      <c r="O169" s="20"/>
      <c r="P169" s="58"/>
      <c r="Q169" s="55"/>
      <c r="R169" s="55"/>
      <c r="S169" s="55"/>
      <c r="T169" s="55"/>
      <c r="U169" s="55"/>
      <c r="V169" s="55"/>
      <c r="W169" s="55"/>
      <c r="X169" s="58"/>
      <c r="Y169" s="58"/>
      <c r="Z169" s="58"/>
      <c r="AA169" s="58"/>
      <c r="AB169" s="58"/>
      <c r="AH169" s="1"/>
    </row>
    <row r="170" spans="1:34" ht="15.75" customHeight="1">
      <c r="A170" s="88" t="s">
        <v>17</v>
      </c>
      <c r="B170" s="18"/>
      <c r="C170" s="62" t="s">
        <v>17</v>
      </c>
      <c r="D170" s="62" t="s">
        <v>17</v>
      </c>
      <c r="E170" s="65" t="s">
        <v>17</v>
      </c>
      <c r="F170" s="65" t="s">
        <v>17</v>
      </c>
      <c r="G170" s="62" t="str">
        <f t="shared" si="8"/>
        <v/>
      </c>
      <c r="H170" s="62" t="s">
        <v>17</v>
      </c>
      <c r="I170" s="62" t="s">
        <v>17</v>
      </c>
      <c r="J170" s="62" t="s">
        <v>17</v>
      </c>
      <c r="L170" s="8">
        <v>74</v>
      </c>
      <c r="M170" s="67">
        <v>0</v>
      </c>
      <c r="N170" s="67">
        <v>0</v>
      </c>
      <c r="O170" s="20"/>
      <c r="P170" s="58"/>
      <c r="Q170" s="55"/>
      <c r="R170" s="55"/>
      <c r="S170" s="55"/>
      <c r="T170" s="55"/>
      <c r="U170" s="55"/>
      <c r="V170" s="55"/>
      <c r="W170" s="55"/>
      <c r="X170" s="58"/>
      <c r="Y170" s="58"/>
      <c r="Z170" s="58"/>
      <c r="AA170" s="58"/>
      <c r="AB170" s="58"/>
      <c r="AH170" s="1"/>
    </row>
    <row r="171" spans="1:34" ht="15.75" customHeight="1">
      <c r="A171" s="88" t="s">
        <v>17</v>
      </c>
      <c r="B171" s="18"/>
      <c r="C171" s="62" t="s">
        <v>17</v>
      </c>
      <c r="D171" s="62" t="s">
        <v>17</v>
      </c>
      <c r="E171" s="65" t="s">
        <v>17</v>
      </c>
      <c r="F171" s="65" t="s">
        <v>17</v>
      </c>
      <c r="G171" s="62" t="str">
        <f t="shared" si="8"/>
        <v/>
      </c>
      <c r="H171" s="62" t="s">
        <v>17</v>
      </c>
      <c r="I171" s="62" t="s">
        <v>17</v>
      </c>
      <c r="J171" s="62" t="s">
        <v>17</v>
      </c>
      <c r="L171" s="8">
        <v>75</v>
      </c>
      <c r="M171" s="67">
        <v>0</v>
      </c>
      <c r="N171" s="67">
        <v>0</v>
      </c>
      <c r="O171" s="20"/>
      <c r="P171" s="58"/>
      <c r="Q171" s="55"/>
      <c r="R171" s="55"/>
      <c r="S171" s="55"/>
      <c r="T171" s="55"/>
      <c r="U171" s="55"/>
      <c r="V171" s="55"/>
      <c r="W171" s="55"/>
      <c r="X171" s="58"/>
      <c r="Y171" s="58"/>
      <c r="Z171" s="58"/>
      <c r="AA171" s="58"/>
      <c r="AB171" s="58"/>
      <c r="AH171" s="1"/>
    </row>
    <row r="172" spans="1:34" ht="15.75" customHeight="1">
      <c r="A172" s="88" t="s">
        <v>17</v>
      </c>
      <c r="B172" s="18"/>
      <c r="C172" s="62" t="s">
        <v>17</v>
      </c>
      <c r="D172" s="62" t="s">
        <v>17</v>
      </c>
      <c r="E172" s="65" t="s">
        <v>17</v>
      </c>
      <c r="F172" s="65" t="s">
        <v>17</v>
      </c>
      <c r="G172" s="62" t="str">
        <f t="shared" si="8"/>
        <v/>
      </c>
      <c r="H172" s="62" t="s">
        <v>17</v>
      </c>
      <c r="I172" s="62" t="s">
        <v>17</v>
      </c>
      <c r="J172" s="62" t="s">
        <v>17</v>
      </c>
      <c r="L172" s="8">
        <v>76</v>
      </c>
      <c r="M172" s="67">
        <v>0</v>
      </c>
      <c r="N172" s="67">
        <v>0</v>
      </c>
      <c r="O172" s="20"/>
      <c r="P172" s="58"/>
      <c r="Q172" s="55"/>
      <c r="R172" s="55"/>
      <c r="S172" s="55"/>
      <c r="T172" s="55"/>
      <c r="U172" s="55"/>
      <c r="V172" s="55"/>
      <c r="W172" s="55"/>
      <c r="X172" s="58"/>
      <c r="Y172" s="58"/>
      <c r="Z172" s="58"/>
      <c r="AA172" s="58"/>
      <c r="AB172" s="58"/>
      <c r="AH172" s="1"/>
    </row>
    <row r="173" spans="1:34" ht="15.75" customHeight="1">
      <c r="A173" s="88" t="s">
        <v>17</v>
      </c>
      <c r="B173" s="18"/>
      <c r="C173" s="62" t="s">
        <v>17</v>
      </c>
      <c r="D173" s="62" t="s">
        <v>17</v>
      </c>
      <c r="E173" s="65" t="s">
        <v>17</v>
      </c>
      <c r="F173" s="65" t="s">
        <v>17</v>
      </c>
      <c r="G173" s="62" t="str">
        <f t="shared" si="8"/>
        <v/>
      </c>
      <c r="H173" s="62" t="s">
        <v>17</v>
      </c>
      <c r="I173" s="62" t="s">
        <v>17</v>
      </c>
      <c r="J173" s="62" t="s">
        <v>17</v>
      </c>
      <c r="L173" s="8">
        <v>77</v>
      </c>
      <c r="M173" s="67">
        <v>0</v>
      </c>
      <c r="N173" s="67">
        <v>0</v>
      </c>
      <c r="O173" s="20"/>
      <c r="P173" s="58"/>
      <c r="Q173" s="55"/>
      <c r="R173" s="55"/>
      <c r="S173" s="55"/>
      <c r="T173" s="55"/>
      <c r="U173" s="55"/>
      <c r="V173" s="55"/>
      <c r="W173" s="55"/>
      <c r="X173" s="58"/>
      <c r="Y173" s="58"/>
      <c r="Z173" s="58"/>
      <c r="AA173" s="58"/>
      <c r="AB173" s="58"/>
      <c r="AH173" s="1"/>
    </row>
    <row r="174" spans="1:34" ht="15.75" customHeight="1">
      <c r="A174" s="88" t="s">
        <v>17</v>
      </c>
      <c r="B174" s="18"/>
      <c r="C174" s="62" t="s">
        <v>17</v>
      </c>
      <c r="D174" s="62" t="s">
        <v>17</v>
      </c>
      <c r="E174" s="65" t="s">
        <v>17</v>
      </c>
      <c r="F174" s="65" t="s">
        <v>17</v>
      </c>
      <c r="G174" s="62" t="str">
        <f t="shared" si="8"/>
        <v/>
      </c>
      <c r="H174" s="62" t="s">
        <v>17</v>
      </c>
      <c r="I174" s="62" t="s">
        <v>17</v>
      </c>
      <c r="J174" s="62" t="s">
        <v>17</v>
      </c>
      <c r="L174" s="8">
        <v>78</v>
      </c>
      <c r="M174" s="67">
        <v>0</v>
      </c>
      <c r="N174" s="67">
        <v>0</v>
      </c>
      <c r="O174" s="20"/>
      <c r="P174" s="58"/>
      <c r="Q174" s="55"/>
      <c r="R174" s="55"/>
      <c r="S174" s="55"/>
      <c r="T174" s="55"/>
      <c r="U174" s="55"/>
      <c r="V174" s="55"/>
      <c r="W174" s="55"/>
      <c r="X174" s="58"/>
      <c r="Y174" s="58"/>
      <c r="Z174" s="58"/>
      <c r="AA174" s="58"/>
      <c r="AB174" s="58"/>
      <c r="AH174" s="1"/>
    </row>
    <row r="175" spans="1:34" ht="15.75" customHeight="1">
      <c r="A175" s="88" t="s">
        <v>17</v>
      </c>
      <c r="B175" s="18"/>
      <c r="C175" s="62" t="s">
        <v>17</v>
      </c>
      <c r="D175" s="62" t="s">
        <v>17</v>
      </c>
      <c r="E175" s="65" t="s">
        <v>17</v>
      </c>
      <c r="F175" s="65" t="s">
        <v>17</v>
      </c>
      <c r="G175" s="62" t="str">
        <f t="shared" si="8"/>
        <v/>
      </c>
      <c r="H175" s="62" t="s">
        <v>17</v>
      </c>
      <c r="I175" s="62" t="s">
        <v>17</v>
      </c>
      <c r="J175" s="62" t="s">
        <v>17</v>
      </c>
      <c r="L175" s="8">
        <v>79</v>
      </c>
      <c r="M175" s="67">
        <v>0</v>
      </c>
      <c r="N175" s="67">
        <v>0</v>
      </c>
      <c r="O175" s="20"/>
      <c r="P175" s="58"/>
      <c r="Q175" s="55"/>
      <c r="R175" s="55"/>
      <c r="S175" s="55"/>
      <c r="T175" s="55"/>
      <c r="U175" s="55"/>
      <c r="V175" s="55"/>
      <c r="W175" s="55"/>
      <c r="X175" s="58"/>
      <c r="Y175" s="58"/>
      <c r="Z175" s="58"/>
      <c r="AA175" s="58"/>
      <c r="AB175" s="58"/>
      <c r="AH175" s="1"/>
    </row>
    <row r="176" spans="1:34" ht="15.75" customHeight="1">
      <c r="A176" s="88" t="s">
        <v>17</v>
      </c>
      <c r="B176" s="18"/>
      <c r="C176" s="62" t="s">
        <v>17</v>
      </c>
      <c r="D176" s="62" t="s">
        <v>17</v>
      </c>
      <c r="E176" s="65" t="s">
        <v>17</v>
      </c>
      <c r="F176" s="65" t="s">
        <v>17</v>
      </c>
      <c r="G176" s="62" t="str">
        <f t="shared" si="8"/>
        <v/>
      </c>
      <c r="H176" s="62" t="s">
        <v>17</v>
      </c>
      <c r="I176" s="62" t="s">
        <v>17</v>
      </c>
      <c r="J176" s="62" t="s">
        <v>17</v>
      </c>
      <c r="L176" s="8">
        <v>80</v>
      </c>
      <c r="M176" s="67">
        <v>0</v>
      </c>
      <c r="N176" s="67">
        <v>0</v>
      </c>
      <c r="O176" s="20"/>
      <c r="P176" s="58"/>
      <c r="Q176" s="55"/>
      <c r="R176" s="55"/>
      <c r="S176" s="55"/>
      <c r="T176" s="55"/>
      <c r="U176" s="55"/>
      <c r="V176" s="55"/>
      <c r="W176" s="55"/>
      <c r="X176" s="58"/>
      <c r="Y176" s="58"/>
      <c r="Z176" s="58"/>
      <c r="AA176" s="58"/>
      <c r="AB176" s="58"/>
      <c r="AH176" s="1"/>
    </row>
    <row r="177" spans="1:34" ht="15.75" customHeight="1">
      <c r="A177" s="88" t="s">
        <v>17</v>
      </c>
      <c r="B177" s="18"/>
      <c r="C177" s="62" t="s">
        <v>17</v>
      </c>
      <c r="D177" s="62" t="s">
        <v>17</v>
      </c>
      <c r="E177" s="65" t="s">
        <v>17</v>
      </c>
      <c r="F177" s="65" t="s">
        <v>17</v>
      </c>
      <c r="G177" s="62" t="str">
        <f t="shared" si="8"/>
        <v/>
      </c>
      <c r="H177" s="62" t="s">
        <v>17</v>
      </c>
      <c r="I177" s="62" t="s">
        <v>17</v>
      </c>
      <c r="J177" s="62" t="s">
        <v>17</v>
      </c>
      <c r="L177" s="8">
        <v>81</v>
      </c>
      <c r="M177" s="67">
        <v>0</v>
      </c>
      <c r="N177" s="67">
        <v>0</v>
      </c>
      <c r="O177" s="20"/>
      <c r="P177" s="58"/>
      <c r="Q177" s="55"/>
      <c r="R177" s="55"/>
      <c r="S177" s="55"/>
      <c r="T177" s="55"/>
      <c r="U177" s="55"/>
      <c r="V177" s="55"/>
      <c r="W177" s="55"/>
      <c r="X177" s="58"/>
      <c r="Y177" s="58"/>
      <c r="Z177" s="58"/>
      <c r="AA177" s="58"/>
      <c r="AB177" s="58"/>
      <c r="AH177" s="1"/>
    </row>
    <row r="178" spans="1:34" ht="15.75" customHeight="1">
      <c r="A178" s="88" t="s">
        <v>17</v>
      </c>
      <c r="B178" s="18"/>
      <c r="C178" s="62" t="s">
        <v>17</v>
      </c>
      <c r="D178" s="62" t="s">
        <v>17</v>
      </c>
      <c r="E178" s="65" t="s">
        <v>17</v>
      </c>
      <c r="F178" s="65" t="s">
        <v>17</v>
      </c>
      <c r="G178" s="62" t="str">
        <f t="shared" si="8"/>
        <v/>
      </c>
      <c r="H178" s="62" t="s">
        <v>17</v>
      </c>
      <c r="I178" s="62" t="s">
        <v>17</v>
      </c>
      <c r="J178" s="62" t="s">
        <v>17</v>
      </c>
      <c r="L178" s="8">
        <v>82</v>
      </c>
      <c r="M178" s="67">
        <v>0</v>
      </c>
      <c r="N178" s="67">
        <v>0</v>
      </c>
      <c r="O178" s="20"/>
      <c r="P178" s="58"/>
      <c r="Q178" s="55"/>
      <c r="R178" s="55"/>
      <c r="S178" s="55"/>
      <c r="T178" s="55"/>
      <c r="U178" s="55"/>
      <c r="V178" s="55"/>
      <c r="W178" s="55"/>
      <c r="X178" s="58"/>
      <c r="Y178" s="58"/>
      <c r="Z178" s="58"/>
      <c r="AA178" s="58"/>
      <c r="AB178" s="58"/>
      <c r="AH178" s="1"/>
    </row>
    <row r="179" spans="1:34" ht="15.75" customHeight="1">
      <c r="A179" s="88" t="s">
        <v>17</v>
      </c>
      <c r="B179" s="18"/>
      <c r="C179" s="62" t="s">
        <v>17</v>
      </c>
      <c r="D179" s="62" t="s">
        <v>17</v>
      </c>
      <c r="E179" s="65" t="s">
        <v>17</v>
      </c>
      <c r="F179" s="65" t="s">
        <v>17</v>
      </c>
      <c r="G179" s="62" t="str">
        <f t="shared" si="8"/>
        <v/>
      </c>
      <c r="H179" s="62" t="s">
        <v>17</v>
      </c>
      <c r="I179" s="62" t="s">
        <v>17</v>
      </c>
      <c r="J179" s="62" t="s">
        <v>17</v>
      </c>
      <c r="L179" s="8">
        <v>83</v>
      </c>
      <c r="M179" s="67">
        <v>0</v>
      </c>
      <c r="N179" s="67">
        <v>0</v>
      </c>
      <c r="O179" s="20"/>
      <c r="P179" s="58"/>
      <c r="Q179" s="55"/>
      <c r="R179" s="55"/>
      <c r="S179" s="55"/>
      <c r="T179" s="55"/>
      <c r="U179" s="55"/>
      <c r="V179" s="55"/>
      <c r="W179" s="55"/>
      <c r="X179" s="58"/>
      <c r="Y179" s="58"/>
      <c r="Z179" s="58"/>
      <c r="AA179" s="58"/>
      <c r="AB179" s="58"/>
      <c r="AH179" s="1"/>
    </row>
    <row r="180" spans="1:34" ht="15.75" customHeight="1">
      <c r="A180" s="88" t="s">
        <v>17</v>
      </c>
      <c r="B180" s="18"/>
      <c r="C180" s="62" t="s">
        <v>17</v>
      </c>
      <c r="D180" s="62" t="s">
        <v>17</v>
      </c>
      <c r="E180" s="65" t="s">
        <v>17</v>
      </c>
      <c r="F180" s="65" t="s">
        <v>17</v>
      </c>
      <c r="G180" s="62" t="str">
        <f t="shared" si="8"/>
        <v/>
      </c>
      <c r="H180" s="62" t="s">
        <v>17</v>
      </c>
      <c r="I180" s="62" t="s">
        <v>17</v>
      </c>
      <c r="J180" s="62" t="s">
        <v>17</v>
      </c>
      <c r="L180" s="8">
        <v>84</v>
      </c>
      <c r="M180" s="67">
        <v>0</v>
      </c>
      <c r="N180" s="67">
        <v>0</v>
      </c>
      <c r="O180" s="20"/>
      <c r="P180" s="58"/>
      <c r="Q180" s="55"/>
      <c r="R180" s="55"/>
      <c r="S180" s="55"/>
      <c r="T180" s="55"/>
      <c r="U180" s="55"/>
      <c r="V180" s="55"/>
      <c r="W180" s="55"/>
      <c r="X180" s="58"/>
      <c r="Y180" s="58"/>
      <c r="Z180" s="58"/>
      <c r="AA180" s="58"/>
      <c r="AB180" s="58"/>
      <c r="AH180" s="1"/>
    </row>
    <row r="181" spans="1:34" ht="15.75" customHeight="1">
      <c r="A181" s="88" t="s">
        <v>17</v>
      </c>
      <c r="B181" s="18"/>
      <c r="C181" s="62" t="s">
        <v>17</v>
      </c>
      <c r="D181" s="62" t="s">
        <v>17</v>
      </c>
      <c r="E181" s="65" t="s">
        <v>17</v>
      </c>
      <c r="F181" s="65" t="s">
        <v>17</v>
      </c>
      <c r="G181" s="62" t="str">
        <f t="shared" si="8"/>
        <v/>
      </c>
      <c r="H181" s="62" t="s">
        <v>17</v>
      </c>
      <c r="I181" s="62" t="s">
        <v>17</v>
      </c>
      <c r="J181" s="62" t="s">
        <v>17</v>
      </c>
      <c r="L181" s="8">
        <v>85</v>
      </c>
      <c r="M181" s="67">
        <v>0</v>
      </c>
      <c r="N181" s="67">
        <v>0</v>
      </c>
      <c r="O181" s="20"/>
      <c r="P181" s="58"/>
      <c r="Q181" s="55"/>
      <c r="R181" s="55"/>
      <c r="S181" s="55"/>
      <c r="T181" s="55"/>
      <c r="U181" s="55"/>
      <c r="V181" s="55"/>
      <c r="W181" s="55"/>
      <c r="X181" s="58"/>
      <c r="Y181" s="58"/>
      <c r="Z181" s="58"/>
      <c r="AA181" s="58"/>
      <c r="AB181" s="58"/>
      <c r="AH181" s="1"/>
    </row>
    <row r="182" spans="1:34" ht="15.75" customHeight="1">
      <c r="A182" s="88" t="s">
        <v>17</v>
      </c>
      <c r="B182" s="18"/>
      <c r="C182" s="62" t="s">
        <v>17</v>
      </c>
      <c r="D182" s="62" t="s">
        <v>17</v>
      </c>
      <c r="E182" s="65" t="s">
        <v>17</v>
      </c>
      <c r="F182" s="65" t="s">
        <v>17</v>
      </c>
      <c r="G182" s="62" t="str">
        <f t="shared" si="8"/>
        <v/>
      </c>
      <c r="H182" s="62" t="s">
        <v>17</v>
      </c>
      <c r="I182" s="62" t="s">
        <v>17</v>
      </c>
      <c r="J182" s="62" t="s">
        <v>17</v>
      </c>
      <c r="L182" s="8">
        <v>86</v>
      </c>
      <c r="M182" s="67">
        <v>0</v>
      </c>
      <c r="N182" s="67">
        <v>0</v>
      </c>
      <c r="O182" s="20"/>
      <c r="P182" s="58"/>
      <c r="Q182" s="55"/>
      <c r="R182" s="55"/>
      <c r="S182" s="55"/>
      <c r="T182" s="55"/>
      <c r="U182" s="55"/>
      <c r="V182" s="55"/>
      <c r="W182" s="55"/>
      <c r="X182" s="58"/>
      <c r="Y182" s="58"/>
      <c r="Z182" s="58"/>
      <c r="AA182" s="58"/>
      <c r="AB182" s="58"/>
      <c r="AH182" s="1"/>
    </row>
    <row r="183" spans="1:34" ht="15.75" customHeight="1">
      <c r="A183" s="88" t="s">
        <v>17</v>
      </c>
      <c r="B183" s="18"/>
      <c r="C183" s="62" t="s">
        <v>17</v>
      </c>
      <c r="D183" s="62" t="s">
        <v>17</v>
      </c>
      <c r="E183" s="65" t="s">
        <v>17</v>
      </c>
      <c r="F183" s="65" t="s">
        <v>17</v>
      </c>
      <c r="G183" s="62" t="str">
        <f t="shared" si="8"/>
        <v/>
      </c>
      <c r="H183" s="62" t="s">
        <v>17</v>
      </c>
      <c r="I183" s="62" t="s">
        <v>17</v>
      </c>
      <c r="J183" s="62" t="s">
        <v>17</v>
      </c>
      <c r="L183" s="8">
        <v>87</v>
      </c>
      <c r="M183" s="67">
        <v>0</v>
      </c>
      <c r="N183" s="67">
        <v>0</v>
      </c>
      <c r="O183" s="20"/>
      <c r="P183" s="58"/>
      <c r="Q183" s="55"/>
      <c r="R183" s="55"/>
      <c r="S183" s="55"/>
      <c r="T183" s="55"/>
      <c r="U183" s="55"/>
      <c r="V183" s="55"/>
      <c r="W183" s="55"/>
      <c r="X183" s="58"/>
      <c r="Y183" s="58"/>
      <c r="Z183" s="58"/>
      <c r="AA183" s="58"/>
      <c r="AB183" s="58"/>
      <c r="AH183" s="1"/>
    </row>
    <row r="184" spans="1:34" ht="15.75" customHeight="1">
      <c r="A184" s="88" t="s">
        <v>17</v>
      </c>
      <c r="B184" s="18"/>
      <c r="C184" s="62" t="s">
        <v>17</v>
      </c>
      <c r="D184" s="62" t="s">
        <v>17</v>
      </c>
      <c r="E184" s="65" t="s">
        <v>17</v>
      </c>
      <c r="F184" s="65" t="s">
        <v>17</v>
      </c>
      <c r="G184" s="62" t="str">
        <f t="shared" si="8"/>
        <v/>
      </c>
      <c r="H184" s="62" t="s">
        <v>17</v>
      </c>
      <c r="I184" s="62" t="s">
        <v>17</v>
      </c>
      <c r="J184" s="62" t="s">
        <v>17</v>
      </c>
      <c r="L184" s="8">
        <v>88</v>
      </c>
      <c r="M184" s="67">
        <v>0</v>
      </c>
      <c r="N184" s="67">
        <v>0</v>
      </c>
      <c r="O184" s="20"/>
      <c r="P184" s="58"/>
      <c r="Q184" s="55"/>
      <c r="R184" s="55"/>
      <c r="S184" s="55"/>
      <c r="T184" s="55"/>
      <c r="U184" s="55"/>
      <c r="V184" s="55"/>
      <c r="W184" s="55"/>
      <c r="X184" s="58"/>
      <c r="Y184" s="58"/>
      <c r="Z184" s="58"/>
      <c r="AA184" s="58"/>
      <c r="AB184" s="58"/>
      <c r="AH184" s="1"/>
    </row>
    <row r="185" spans="1:34" ht="15.75" customHeight="1">
      <c r="A185" s="88" t="s">
        <v>17</v>
      </c>
      <c r="B185" s="18"/>
      <c r="C185" s="62" t="s">
        <v>17</v>
      </c>
      <c r="D185" s="62" t="s">
        <v>17</v>
      </c>
      <c r="E185" s="65" t="s">
        <v>17</v>
      </c>
      <c r="F185" s="65" t="s">
        <v>17</v>
      </c>
      <c r="G185" s="62" t="str">
        <f t="shared" si="8"/>
        <v/>
      </c>
      <c r="H185" s="62" t="s">
        <v>17</v>
      </c>
      <c r="I185" s="62" t="s">
        <v>17</v>
      </c>
      <c r="J185" s="62" t="s">
        <v>17</v>
      </c>
      <c r="L185" s="8">
        <v>89</v>
      </c>
      <c r="M185" s="67">
        <v>0</v>
      </c>
      <c r="N185" s="67">
        <v>0</v>
      </c>
      <c r="O185" s="20"/>
      <c r="P185" s="58"/>
      <c r="Q185" s="55"/>
      <c r="R185" s="55"/>
      <c r="S185" s="55"/>
      <c r="T185" s="55"/>
      <c r="U185" s="55"/>
      <c r="V185" s="55"/>
      <c r="W185" s="55"/>
      <c r="X185" s="58"/>
      <c r="Y185" s="58"/>
      <c r="Z185" s="58"/>
      <c r="AA185" s="58"/>
      <c r="AB185" s="58"/>
      <c r="AH185" s="1"/>
    </row>
    <row r="186" spans="1:34" ht="15.75" customHeight="1">
      <c r="A186" s="88" t="s">
        <v>17</v>
      </c>
      <c r="B186" s="18"/>
      <c r="C186" s="62" t="s">
        <v>17</v>
      </c>
      <c r="D186" s="62" t="s">
        <v>17</v>
      </c>
      <c r="E186" s="65" t="s">
        <v>17</v>
      </c>
      <c r="F186" s="65" t="s">
        <v>17</v>
      </c>
      <c r="G186" s="62" t="str">
        <f t="shared" si="8"/>
        <v/>
      </c>
      <c r="H186" s="62" t="s">
        <v>17</v>
      </c>
      <c r="I186" s="62" t="s">
        <v>17</v>
      </c>
      <c r="J186" s="62" t="s">
        <v>17</v>
      </c>
      <c r="L186" s="8">
        <v>90</v>
      </c>
      <c r="M186" s="67">
        <v>0</v>
      </c>
      <c r="N186" s="67">
        <v>0</v>
      </c>
      <c r="O186" s="20"/>
      <c r="P186" s="58"/>
      <c r="Q186" s="55"/>
      <c r="R186" s="55"/>
      <c r="S186" s="55"/>
      <c r="T186" s="55"/>
      <c r="U186" s="55"/>
      <c r="V186" s="55"/>
      <c r="W186" s="55"/>
      <c r="X186" s="58"/>
      <c r="Y186" s="58"/>
      <c r="Z186" s="58"/>
      <c r="AA186" s="58"/>
      <c r="AB186" s="58"/>
      <c r="AH186" s="1"/>
    </row>
    <row r="187" spans="1:34" ht="15.75" customHeight="1">
      <c r="A187" s="88" t="s">
        <v>17</v>
      </c>
      <c r="B187" s="18"/>
      <c r="C187" s="62" t="s">
        <v>17</v>
      </c>
      <c r="D187" s="62" t="s">
        <v>17</v>
      </c>
      <c r="E187" s="65" t="s">
        <v>17</v>
      </c>
      <c r="F187" s="65" t="s">
        <v>17</v>
      </c>
      <c r="G187" s="62" t="str">
        <f t="shared" si="8"/>
        <v/>
      </c>
      <c r="H187" s="62" t="s">
        <v>17</v>
      </c>
      <c r="I187" s="62" t="s">
        <v>17</v>
      </c>
      <c r="J187" s="62" t="s">
        <v>17</v>
      </c>
      <c r="L187" s="8">
        <v>91</v>
      </c>
      <c r="M187" s="67">
        <v>0</v>
      </c>
      <c r="N187" s="67">
        <v>0</v>
      </c>
      <c r="O187" s="20"/>
      <c r="P187" s="58"/>
      <c r="Q187" s="55"/>
      <c r="R187" s="55"/>
      <c r="S187" s="55"/>
      <c r="T187" s="55"/>
      <c r="U187" s="55"/>
      <c r="V187" s="55"/>
      <c r="W187" s="55"/>
      <c r="X187" s="58"/>
      <c r="Y187" s="58"/>
      <c r="Z187" s="58"/>
      <c r="AA187" s="58"/>
      <c r="AB187" s="58"/>
      <c r="AH187" s="1"/>
    </row>
    <row r="188" spans="1:34" ht="15.75" customHeight="1">
      <c r="A188" s="88" t="s">
        <v>17</v>
      </c>
      <c r="B188" s="18"/>
      <c r="C188" s="62" t="s">
        <v>17</v>
      </c>
      <c r="D188" s="62" t="s">
        <v>17</v>
      </c>
      <c r="E188" s="65" t="s">
        <v>17</v>
      </c>
      <c r="F188" s="65" t="s">
        <v>17</v>
      </c>
      <c r="G188" s="62" t="str">
        <f t="shared" si="8"/>
        <v/>
      </c>
      <c r="H188" s="62" t="s">
        <v>17</v>
      </c>
      <c r="I188" s="62" t="s">
        <v>17</v>
      </c>
      <c r="J188" s="62" t="s">
        <v>17</v>
      </c>
      <c r="L188" s="8">
        <v>92</v>
      </c>
      <c r="M188" s="67">
        <v>0</v>
      </c>
      <c r="N188" s="67">
        <v>0</v>
      </c>
      <c r="O188" s="20"/>
      <c r="P188" s="58"/>
      <c r="Q188" s="55"/>
      <c r="R188" s="55"/>
      <c r="S188" s="55"/>
      <c r="T188" s="55"/>
      <c r="U188" s="55"/>
      <c r="V188" s="55"/>
      <c r="W188" s="55"/>
      <c r="X188" s="58"/>
      <c r="Y188" s="58"/>
      <c r="Z188" s="58"/>
      <c r="AA188" s="58"/>
      <c r="AB188" s="58"/>
      <c r="AH188" s="1"/>
    </row>
    <row r="189" spans="1:34" ht="15.75" customHeight="1">
      <c r="A189" s="88" t="s">
        <v>17</v>
      </c>
      <c r="B189" s="18"/>
      <c r="C189" s="62" t="s">
        <v>17</v>
      </c>
      <c r="D189" s="62" t="s">
        <v>17</v>
      </c>
      <c r="E189" s="65" t="s">
        <v>17</v>
      </c>
      <c r="F189" s="65" t="s">
        <v>17</v>
      </c>
      <c r="G189" s="62" t="str">
        <f t="shared" si="8"/>
        <v/>
      </c>
      <c r="H189" s="62" t="s">
        <v>17</v>
      </c>
      <c r="I189" s="62" t="s">
        <v>17</v>
      </c>
      <c r="J189" s="62" t="s">
        <v>17</v>
      </c>
      <c r="L189" s="8">
        <v>93</v>
      </c>
      <c r="M189" s="67">
        <v>0</v>
      </c>
      <c r="N189" s="67">
        <v>0</v>
      </c>
      <c r="O189" s="20"/>
      <c r="P189" s="58"/>
      <c r="Q189" s="55"/>
      <c r="R189" s="55"/>
      <c r="S189" s="55"/>
      <c r="T189" s="55"/>
      <c r="U189" s="55"/>
      <c r="V189" s="55"/>
      <c r="W189" s="55"/>
      <c r="X189" s="58"/>
      <c r="Y189" s="58"/>
      <c r="Z189" s="58"/>
      <c r="AA189" s="58"/>
      <c r="AB189" s="58"/>
      <c r="AH189" s="1"/>
    </row>
    <row r="190" spans="1:34" ht="15.75" customHeight="1">
      <c r="A190" s="88" t="s">
        <v>17</v>
      </c>
      <c r="B190" s="18"/>
      <c r="C190" s="62" t="s">
        <v>17</v>
      </c>
      <c r="D190" s="62" t="s">
        <v>17</v>
      </c>
      <c r="E190" s="65" t="s">
        <v>17</v>
      </c>
      <c r="F190" s="65" t="s">
        <v>17</v>
      </c>
      <c r="G190" s="62" t="str">
        <f t="shared" si="8"/>
        <v/>
      </c>
      <c r="H190" s="62" t="s">
        <v>17</v>
      </c>
      <c r="I190" s="62" t="s">
        <v>17</v>
      </c>
      <c r="J190" s="62" t="s">
        <v>17</v>
      </c>
      <c r="L190" s="8">
        <v>94</v>
      </c>
      <c r="M190" s="67">
        <v>0</v>
      </c>
      <c r="N190" s="67">
        <v>0</v>
      </c>
      <c r="O190" s="20"/>
      <c r="P190" s="58"/>
      <c r="Q190" s="55"/>
      <c r="R190" s="55"/>
      <c r="S190" s="55"/>
      <c r="T190" s="55"/>
      <c r="U190" s="55"/>
      <c r="V190" s="55"/>
      <c r="W190" s="55"/>
      <c r="X190" s="58"/>
      <c r="Y190" s="58"/>
      <c r="Z190" s="58"/>
      <c r="AA190" s="58"/>
      <c r="AB190" s="58"/>
      <c r="AH190" s="1"/>
    </row>
    <row r="191" spans="1:34" ht="15.75" customHeight="1">
      <c r="A191" s="88" t="s">
        <v>17</v>
      </c>
      <c r="B191" s="18"/>
      <c r="C191" s="62" t="s">
        <v>17</v>
      </c>
      <c r="D191" s="62" t="s">
        <v>17</v>
      </c>
      <c r="E191" s="65" t="s">
        <v>17</v>
      </c>
      <c r="F191" s="65" t="s">
        <v>17</v>
      </c>
      <c r="G191" s="62" t="str">
        <f t="shared" si="8"/>
        <v/>
      </c>
      <c r="H191" s="62" t="s">
        <v>17</v>
      </c>
      <c r="I191" s="62" t="s">
        <v>17</v>
      </c>
      <c r="J191" s="62" t="s">
        <v>17</v>
      </c>
      <c r="L191" s="8">
        <v>95</v>
      </c>
      <c r="M191" s="67">
        <v>0</v>
      </c>
      <c r="N191" s="67">
        <v>0</v>
      </c>
      <c r="O191" s="20"/>
      <c r="P191" s="58"/>
      <c r="Q191" s="55"/>
      <c r="R191" s="55"/>
      <c r="S191" s="55"/>
      <c r="T191" s="55"/>
      <c r="U191" s="55"/>
      <c r="V191" s="55"/>
      <c r="W191" s="55"/>
      <c r="X191" s="58"/>
      <c r="Y191" s="58"/>
      <c r="Z191" s="58"/>
      <c r="AA191" s="58"/>
      <c r="AB191" s="58"/>
      <c r="AH191" s="1"/>
    </row>
    <row r="192" spans="1:34" ht="15.75" customHeight="1">
      <c r="A192" s="88" t="s">
        <v>17</v>
      </c>
      <c r="B192" s="18"/>
      <c r="C192" s="62" t="s">
        <v>17</v>
      </c>
      <c r="D192" s="62" t="s">
        <v>17</v>
      </c>
      <c r="E192" s="65" t="s">
        <v>17</v>
      </c>
      <c r="F192" s="65" t="s">
        <v>17</v>
      </c>
      <c r="G192" s="62" t="str">
        <f t="shared" si="8"/>
        <v/>
      </c>
      <c r="H192" s="62" t="s">
        <v>17</v>
      </c>
      <c r="I192" s="62" t="s">
        <v>17</v>
      </c>
      <c r="J192" s="62" t="s">
        <v>17</v>
      </c>
      <c r="L192" s="8">
        <v>96</v>
      </c>
      <c r="M192" s="67">
        <v>0</v>
      </c>
      <c r="N192" s="67">
        <v>0</v>
      </c>
      <c r="O192" s="20"/>
      <c r="P192" s="58"/>
      <c r="Q192" s="55"/>
      <c r="R192" s="55"/>
      <c r="S192" s="55"/>
      <c r="T192" s="55"/>
      <c r="U192" s="55"/>
      <c r="V192" s="55"/>
      <c r="W192" s="55"/>
      <c r="X192" s="58"/>
      <c r="Y192" s="58"/>
      <c r="Z192" s="58"/>
      <c r="AA192" s="58"/>
      <c r="AB192" s="58"/>
      <c r="AH192" s="1"/>
    </row>
    <row r="193" spans="1:34" ht="15.75" customHeight="1">
      <c r="A193" s="88" t="s">
        <v>17</v>
      </c>
      <c r="B193" s="18"/>
      <c r="C193" s="62" t="s">
        <v>17</v>
      </c>
      <c r="D193" s="62" t="s">
        <v>17</v>
      </c>
      <c r="E193" s="65" t="s">
        <v>17</v>
      </c>
      <c r="F193" s="65" t="s">
        <v>17</v>
      </c>
      <c r="G193" s="62" t="str">
        <f t="shared" si="8"/>
        <v/>
      </c>
      <c r="H193" s="62" t="s">
        <v>17</v>
      </c>
      <c r="I193" s="62" t="s">
        <v>17</v>
      </c>
      <c r="J193" s="62" t="s">
        <v>17</v>
      </c>
      <c r="L193" s="8">
        <v>97</v>
      </c>
      <c r="M193" s="67">
        <v>0</v>
      </c>
      <c r="N193" s="67">
        <v>0</v>
      </c>
      <c r="O193" s="20"/>
      <c r="P193" s="58"/>
      <c r="Q193" s="55"/>
      <c r="R193" s="55"/>
      <c r="S193" s="55"/>
      <c r="T193" s="55"/>
      <c r="U193" s="55"/>
      <c r="V193" s="55"/>
      <c r="W193" s="55"/>
      <c r="X193" s="58"/>
      <c r="Y193" s="58"/>
      <c r="Z193" s="58"/>
      <c r="AA193" s="58"/>
      <c r="AB193" s="58"/>
      <c r="AH193" s="1"/>
    </row>
    <row r="194" spans="1:34" ht="15.75" customHeight="1">
      <c r="A194" s="88" t="s">
        <v>17</v>
      </c>
      <c r="B194" s="18"/>
      <c r="C194" s="62" t="s">
        <v>17</v>
      </c>
      <c r="D194" s="62" t="s">
        <v>17</v>
      </c>
      <c r="E194" s="65" t="s">
        <v>17</v>
      </c>
      <c r="F194" s="65" t="s">
        <v>17</v>
      </c>
      <c r="G194" s="62" t="str">
        <f t="shared" si="8"/>
        <v/>
      </c>
      <c r="H194" s="62" t="s">
        <v>17</v>
      </c>
      <c r="I194" s="62" t="s">
        <v>17</v>
      </c>
      <c r="J194" s="62" t="s">
        <v>17</v>
      </c>
      <c r="L194" s="8">
        <v>98</v>
      </c>
      <c r="M194" s="67">
        <v>0</v>
      </c>
      <c r="N194" s="67">
        <v>0</v>
      </c>
      <c r="O194" s="20"/>
      <c r="P194" s="58"/>
      <c r="Q194" s="55"/>
      <c r="R194" s="55"/>
      <c r="S194" s="55"/>
      <c r="T194" s="55"/>
      <c r="U194" s="55"/>
      <c r="V194" s="55"/>
      <c r="W194" s="55"/>
      <c r="X194" s="58"/>
      <c r="Y194" s="58"/>
      <c r="Z194" s="58"/>
      <c r="AA194" s="58"/>
      <c r="AB194" s="58"/>
      <c r="AH194" s="1"/>
    </row>
    <row r="195" spans="1:34" ht="15.75" customHeight="1">
      <c r="A195" s="88" t="s">
        <v>17</v>
      </c>
      <c r="B195" s="18"/>
      <c r="C195" s="62" t="s">
        <v>17</v>
      </c>
      <c r="D195" s="62" t="s">
        <v>17</v>
      </c>
      <c r="E195" s="65" t="s">
        <v>17</v>
      </c>
      <c r="F195" s="65" t="s">
        <v>17</v>
      </c>
      <c r="G195" s="62" t="str">
        <f t="shared" si="8"/>
        <v/>
      </c>
      <c r="H195" s="62" t="s">
        <v>17</v>
      </c>
      <c r="I195" s="62" t="s">
        <v>17</v>
      </c>
      <c r="J195" s="62" t="s">
        <v>17</v>
      </c>
      <c r="L195" s="8">
        <v>99</v>
      </c>
      <c r="M195" s="67">
        <v>0</v>
      </c>
      <c r="N195" s="67">
        <v>0</v>
      </c>
      <c r="O195" s="20"/>
      <c r="P195" s="58"/>
      <c r="Q195" s="55"/>
      <c r="R195" s="55"/>
      <c r="S195" s="55"/>
      <c r="T195" s="55"/>
      <c r="U195" s="55"/>
      <c r="V195" s="55"/>
      <c r="W195" s="55"/>
      <c r="X195" s="58"/>
      <c r="Y195" s="58"/>
      <c r="Z195" s="58"/>
      <c r="AA195" s="58"/>
      <c r="AB195" s="58"/>
      <c r="AH195" s="1"/>
    </row>
    <row r="196" spans="1:34" ht="15.75" customHeight="1">
      <c r="A196" s="88" t="s">
        <v>17</v>
      </c>
      <c r="B196" s="18"/>
      <c r="C196" s="62" t="s">
        <v>17</v>
      </c>
      <c r="D196" s="62" t="s">
        <v>17</v>
      </c>
      <c r="E196" s="65" t="s">
        <v>17</v>
      </c>
      <c r="F196" s="65" t="s">
        <v>17</v>
      </c>
      <c r="G196" s="62" t="str">
        <f t="shared" si="8"/>
        <v/>
      </c>
      <c r="H196" s="62" t="s">
        <v>17</v>
      </c>
      <c r="I196" s="62" t="s">
        <v>17</v>
      </c>
      <c r="J196" s="62" t="s">
        <v>17</v>
      </c>
      <c r="L196" s="8">
        <v>100</v>
      </c>
      <c r="M196" s="67">
        <v>0</v>
      </c>
      <c r="N196" s="67">
        <v>0</v>
      </c>
      <c r="O196" s="20"/>
      <c r="P196" s="58"/>
      <c r="Q196" s="55"/>
      <c r="R196" s="55"/>
      <c r="S196" s="55"/>
      <c r="T196" s="55"/>
      <c r="U196" s="55"/>
      <c r="V196" s="55"/>
      <c r="W196" s="55"/>
      <c r="X196" s="58"/>
      <c r="Y196" s="58"/>
      <c r="Z196" s="58"/>
      <c r="AA196" s="58"/>
      <c r="AB196" s="58"/>
      <c r="AH196" s="1"/>
    </row>
    <row r="197" spans="1:34" ht="15.75" customHeight="1">
      <c r="A197" s="88" t="s">
        <v>17</v>
      </c>
      <c r="B197" s="18"/>
      <c r="C197" s="62" t="s">
        <v>17</v>
      </c>
      <c r="D197" s="62" t="s">
        <v>17</v>
      </c>
      <c r="E197" s="65" t="s">
        <v>17</v>
      </c>
      <c r="F197" s="65" t="s">
        <v>17</v>
      </c>
      <c r="G197" s="62" t="str">
        <f t="shared" si="8"/>
        <v/>
      </c>
      <c r="H197" s="62" t="s">
        <v>17</v>
      </c>
      <c r="I197" s="62" t="s">
        <v>17</v>
      </c>
      <c r="J197" s="62" t="s">
        <v>17</v>
      </c>
      <c r="L197" s="8">
        <v>101</v>
      </c>
      <c r="M197" s="67">
        <v>0</v>
      </c>
      <c r="N197" s="67">
        <v>0</v>
      </c>
      <c r="O197" s="20"/>
      <c r="P197" s="58"/>
      <c r="Q197" s="55"/>
      <c r="R197" s="55"/>
      <c r="S197" s="55"/>
      <c r="T197" s="55"/>
      <c r="U197" s="55"/>
      <c r="V197" s="55"/>
      <c r="W197" s="55"/>
      <c r="X197" s="58"/>
      <c r="Y197" s="58"/>
      <c r="Z197" s="58"/>
      <c r="AA197" s="58"/>
      <c r="AB197" s="58"/>
      <c r="AH197" s="1"/>
    </row>
    <row r="198" spans="1:34" ht="15.75" customHeight="1">
      <c r="A198" s="88" t="s">
        <v>17</v>
      </c>
      <c r="B198" s="18"/>
      <c r="C198" s="62" t="s">
        <v>17</v>
      </c>
      <c r="D198" s="62" t="s">
        <v>17</v>
      </c>
      <c r="E198" s="65" t="s">
        <v>17</v>
      </c>
      <c r="F198" s="65" t="s">
        <v>17</v>
      </c>
      <c r="G198" s="62" t="str">
        <f t="shared" si="8"/>
        <v/>
      </c>
      <c r="H198" s="62" t="s">
        <v>17</v>
      </c>
      <c r="I198" s="62" t="s">
        <v>17</v>
      </c>
      <c r="J198" s="62" t="s">
        <v>17</v>
      </c>
      <c r="L198" s="8">
        <v>102</v>
      </c>
      <c r="M198" s="67">
        <v>0</v>
      </c>
      <c r="N198" s="67">
        <v>0</v>
      </c>
      <c r="O198" s="20"/>
      <c r="P198" s="58"/>
      <c r="Q198" s="55"/>
      <c r="R198" s="55"/>
      <c r="S198" s="55"/>
      <c r="T198" s="55"/>
      <c r="U198" s="55"/>
      <c r="V198" s="55"/>
      <c r="W198" s="55"/>
      <c r="X198" s="58"/>
      <c r="Y198" s="58"/>
      <c r="Z198" s="58"/>
      <c r="AA198" s="58"/>
      <c r="AB198" s="58"/>
      <c r="AH198" s="1"/>
    </row>
    <row r="199" spans="1:34" ht="15.75" customHeight="1">
      <c r="A199" s="88" t="s">
        <v>17</v>
      </c>
      <c r="B199" s="18"/>
      <c r="C199" s="62" t="s">
        <v>17</v>
      </c>
      <c r="D199" s="62" t="s">
        <v>17</v>
      </c>
      <c r="E199" s="65" t="s">
        <v>17</v>
      </c>
      <c r="F199" s="65" t="s">
        <v>17</v>
      </c>
      <c r="G199" s="62" t="str">
        <f t="shared" si="8"/>
        <v/>
      </c>
      <c r="H199" s="62" t="s">
        <v>17</v>
      </c>
      <c r="I199" s="62" t="s">
        <v>17</v>
      </c>
      <c r="J199" s="62" t="s">
        <v>17</v>
      </c>
      <c r="L199" s="8">
        <v>103</v>
      </c>
      <c r="M199" s="67">
        <v>0</v>
      </c>
      <c r="N199" s="67">
        <v>0</v>
      </c>
      <c r="O199" s="20"/>
      <c r="P199" s="58"/>
      <c r="Q199" s="55"/>
      <c r="R199" s="55"/>
      <c r="S199" s="55"/>
      <c r="T199" s="55"/>
      <c r="U199" s="55"/>
      <c r="V199" s="55"/>
      <c r="W199" s="55"/>
      <c r="X199" s="58"/>
      <c r="Y199" s="58"/>
      <c r="Z199" s="58"/>
      <c r="AA199" s="58"/>
      <c r="AB199" s="58"/>
      <c r="AH199" s="1"/>
    </row>
    <row r="200" spans="1:34" ht="15.75" customHeight="1">
      <c r="A200" s="88" t="s">
        <v>17</v>
      </c>
      <c r="B200" s="18"/>
      <c r="C200" s="62" t="s">
        <v>17</v>
      </c>
      <c r="D200" s="62" t="s">
        <v>17</v>
      </c>
      <c r="E200" s="65" t="s">
        <v>17</v>
      </c>
      <c r="F200" s="65" t="s">
        <v>17</v>
      </c>
      <c r="G200" s="62" t="str">
        <f t="shared" si="8"/>
        <v/>
      </c>
      <c r="H200" s="62" t="s">
        <v>17</v>
      </c>
      <c r="I200" s="62" t="s">
        <v>17</v>
      </c>
      <c r="J200" s="62" t="s">
        <v>17</v>
      </c>
      <c r="L200" s="8">
        <v>104</v>
      </c>
      <c r="M200" s="67">
        <v>0</v>
      </c>
      <c r="N200" s="67">
        <v>0</v>
      </c>
      <c r="O200" s="20"/>
      <c r="P200" s="58"/>
      <c r="Q200" s="55"/>
      <c r="R200" s="55"/>
      <c r="S200" s="55"/>
      <c r="T200" s="55"/>
      <c r="U200" s="55"/>
      <c r="V200" s="55"/>
      <c r="W200" s="55"/>
      <c r="X200" s="58"/>
      <c r="Y200" s="58"/>
      <c r="Z200" s="58"/>
      <c r="AA200" s="58"/>
      <c r="AB200" s="58"/>
      <c r="AH200" s="1"/>
    </row>
    <row r="201" spans="1:34" ht="15.75" customHeight="1">
      <c r="A201" s="88" t="s">
        <v>17</v>
      </c>
      <c r="B201" s="18"/>
      <c r="C201" s="62" t="s">
        <v>17</v>
      </c>
      <c r="D201" s="62" t="s">
        <v>17</v>
      </c>
      <c r="E201" s="65" t="s">
        <v>17</v>
      </c>
      <c r="F201" s="65" t="s">
        <v>17</v>
      </c>
      <c r="G201" s="62" t="str">
        <f t="shared" si="8"/>
        <v/>
      </c>
      <c r="H201" s="62" t="s">
        <v>17</v>
      </c>
      <c r="I201" s="62" t="s">
        <v>17</v>
      </c>
      <c r="J201" s="62" t="s">
        <v>17</v>
      </c>
      <c r="L201" s="8">
        <v>105</v>
      </c>
      <c r="M201" s="67">
        <v>0</v>
      </c>
      <c r="N201" s="67">
        <v>0</v>
      </c>
      <c r="O201" s="20"/>
      <c r="P201" s="58"/>
      <c r="Q201" s="55"/>
      <c r="R201" s="55"/>
      <c r="S201" s="55"/>
      <c r="T201" s="55"/>
      <c r="U201" s="55"/>
      <c r="V201" s="55"/>
      <c r="W201" s="55"/>
      <c r="X201" s="58"/>
      <c r="Y201" s="58"/>
      <c r="Z201" s="58"/>
      <c r="AA201" s="58"/>
      <c r="AB201" s="58"/>
      <c r="AH201" s="1"/>
    </row>
    <row r="202" spans="1:34" ht="15.75" customHeight="1">
      <c r="A202" s="88" t="s">
        <v>17</v>
      </c>
      <c r="B202" s="18"/>
      <c r="C202" s="62" t="s">
        <v>17</v>
      </c>
      <c r="D202" s="62" t="s">
        <v>17</v>
      </c>
      <c r="E202" s="65" t="s">
        <v>17</v>
      </c>
      <c r="F202" s="65" t="s">
        <v>17</v>
      </c>
      <c r="G202" s="62" t="str">
        <f t="shared" si="8"/>
        <v/>
      </c>
      <c r="H202" s="62" t="s">
        <v>17</v>
      </c>
      <c r="I202" s="62" t="s">
        <v>17</v>
      </c>
      <c r="J202" s="62" t="s">
        <v>17</v>
      </c>
      <c r="L202" s="8">
        <v>106</v>
      </c>
      <c r="M202" s="67">
        <v>0</v>
      </c>
      <c r="N202" s="67">
        <v>0</v>
      </c>
      <c r="O202" s="20"/>
      <c r="P202" s="58"/>
      <c r="Q202" s="55"/>
      <c r="R202" s="55"/>
      <c r="S202" s="55"/>
      <c r="T202" s="55"/>
      <c r="U202" s="55"/>
      <c r="V202" s="55"/>
      <c r="W202" s="55"/>
      <c r="X202" s="58"/>
      <c r="Y202" s="58"/>
      <c r="Z202" s="58"/>
      <c r="AA202" s="58"/>
      <c r="AB202" s="58"/>
      <c r="AH202" s="1"/>
    </row>
    <row r="203" spans="1:34" ht="15.75" customHeight="1">
      <c r="A203" s="88" t="s">
        <v>17</v>
      </c>
      <c r="B203" s="18"/>
      <c r="C203" s="62" t="s">
        <v>17</v>
      </c>
      <c r="D203" s="62" t="s">
        <v>17</v>
      </c>
      <c r="E203" s="65" t="s">
        <v>17</v>
      </c>
      <c r="F203" s="65" t="s">
        <v>17</v>
      </c>
      <c r="G203" s="62" t="str">
        <f t="shared" si="8"/>
        <v/>
      </c>
      <c r="H203" s="62" t="s">
        <v>17</v>
      </c>
      <c r="I203" s="62" t="s">
        <v>17</v>
      </c>
      <c r="J203" s="62" t="s">
        <v>17</v>
      </c>
      <c r="L203" s="8">
        <v>107</v>
      </c>
      <c r="M203" s="67">
        <v>0</v>
      </c>
      <c r="N203" s="67">
        <v>0</v>
      </c>
      <c r="O203" s="20"/>
      <c r="P203" s="58"/>
      <c r="Q203" s="55"/>
      <c r="R203" s="55"/>
      <c r="S203" s="55"/>
      <c r="T203" s="55"/>
      <c r="U203" s="55"/>
      <c r="V203" s="55"/>
      <c r="W203" s="55"/>
      <c r="X203" s="58"/>
      <c r="Y203" s="58"/>
      <c r="Z203" s="58"/>
      <c r="AA203" s="58"/>
      <c r="AB203" s="58"/>
      <c r="AH203" s="1"/>
    </row>
    <row r="204" spans="1:34" ht="15.75" customHeight="1">
      <c r="A204" s="88" t="s">
        <v>17</v>
      </c>
      <c r="B204" s="18"/>
      <c r="C204" s="62" t="s">
        <v>17</v>
      </c>
      <c r="D204" s="62" t="s">
        <v>17</v>
      </c>
      <c r="E204" s="65" t="s">
        <v>17</v>
      </c>
      <c r="F204" s="65" t="s">
        <v>17</v>
      </c>
      <c r="G204" s="62" t="str">
        <f t="shared" si="8"/>
        <v/>
      </c>
      <c r="H204" s="62" t="s">
        <v>17</v>
      </c>
      <c r="I204" s="62" t="s">
        <v>17</v>
      </c>
      <c r="J204" s="62" t="s">
        <v>17</v>
      </c>
      <c r="L204" s="8">
        <v>108</v>
      </c>
      <c r="M204" s="67">
        <v>0</v>
      </c>
      <c r="N204" s="67">
        <v>0</v>
      </c>
      <c r="O204" s="20"/>
      <c r="P204" s="58"/>
      <c r="Q204" s="55"/>
      <c r="R204" s="55"/>
      <c r="S204" s="55"/>
      <c r="T204" s="55"/>
      <c r="U204" s="55"/>
      <c r="V204" s="55"/>
      <c r="W204" s="55"/>
      <c r="X204" s="58"/>
      <c r="Y204" s="58"/>
      <c r="Z204" s="58"/>
      <c r="AA204" s="58"/>
      <c r="AB204" s="58"/>
      <c r="AH204" s="1"/>
    </row>
    <row r="205" spans="1:34" ht="15.75" customHeight="1">
      <c r="A205" s="88" t="s">
        <v>17</v>
      </c>
      <c r="B205" s="18"/>
      <c r="C205" s="62" t="s">
        <v>17</v>
      </c>
      <c r="D205" s="62" t="s">
        <v>17</v>
      </c>
      <c r="E205" s="65" t="s">
        <v>17</v>
      </c>
      <c r="F205" s="65" t="s">
        <v>17</v>
      </c>
      <c r="G205" s="62" t="str">
        <f t="shared" si="8"/>
        <v/>
      </c>
      <c r="H205" s="62" t="s">
        <v>17</v>
      </c>
      <c r="I205" s="62" t="s">
        <v>17</v>
      </c>
      <c r="J205" s="62" t="s">
        <v>17</v>
      </c>
      <c r="L205" s="8">
        <v>109</v>
      </c>
      <c r="M205" s="67">
        <v>0</v>
      </c>
      <c r="N205" s="67">
        <v>0</v>
      </c>
      <c r="O205" s="20"/>
      <c r="P205" s="58"/>
      <c r="Q205" s="55"/>
      <c r="R205" s="55"/>
      <c r="S205" s="55"/>
      <c r="T205" s="55"/>
      <c r="U205" s="55"/>
      <c r="V205" s="55"/>
      <c r="W205" s="55"/>
      <c r="X205" s="58"/>
      <c r="Y205" s="58"/>
      <c r="Z205" s="58"/>
      <c r="AA205" s="58"/>
      <c r="AB205" s="58"/>
      <c r="AH205" s="1"/>
    </row>
    <row r="206" spans="1:34" ht="15.75" customHeight="1">
      <c r="A206" s="88" t="s">
        <v>17</v>
      </c>
      <c r="J206" s="1"/>
      <c r="L206" s="8">
        <v>110</v>
      </c>
      <c r="M206" s="67">
        <v>0</v>
      </c>
      <c r="N206" s="67">
        <v>0</v>
      </c>
      <c r="O206" s="20"/>
      <c r="P206" s="58"/>
      <c r="Q206" s="55"/>
      <c r="R206" s="55"/>
      <c r="S206" s="55"/>
      <c r="T206" s="55"/>
      <c r="U206" s="55"/>
      <c r="V206" s="55"/>
      <c r="W206" s="55"/>
      <c r="X206" s="58"/>
      <c r="Y206" s="58"/>
      <c r="Z206" s="58"/>
      <c r="AA206" s="58"/>
      <c r="AB206" s="58"/>
      <c r="AH206" s="1"/>
    </row>
    <row r="207" spans="1:34" ht="15.75" customHeight="1">
      <c r="J207" s="1"/>
      <c r="L207" s="8"/>
      <c r="M207" s="8"/>
      <c r="N207" s="8"/>
      <c r="O207" s="20"/>
      <c r="P207" s="58"/>
      <c r="Q207" s="55"/>
      <c r="R207" s="55"/>
      <c r="S207" s="55"/>
      <c r="T207" s="55"/>
      <c r="U207" s="55"/>
      <c r="V207" s="55"/>
      <c r="W207" s="55"/>
      <c r="X207" s="58"/>
      <c r="Y207" s="58"/>
      <c r="Z207" s="58"/>
      <c r="AA207" s="58"/>
      <c r="AB207" s="58"/>
      <c r="AH207" s="1"/>
    </row>
    <row r="208" spans="1:34" ht="15.75" customHeight="1">
      <c r="J208" s="1"/>
      <c r="L208" s="8"/>
      <c r="M208" s="8"/>
      <c r="N208" s="8"/>
      <c r="P208" s="58"/>
      <c r="Q208" s="55"/>
      <c r="R208" s="55"/>
      <c r="S208" s="55"/>
      <c r="T208" s="55"/>
      <c r="U208" s="55"/>
      <c r="V208" s="55"/>
      <c r="W208" s="55"/>
      <c r="X208" s="58"/>
      <c r="Y208" s="58"/>
      <c r="Z208" s="58"/>
      <c r="AA208" s="58"/>
      <c r="AB208" s="58"/>
      <c r="AH208" s="1"/>
    </row>
    <row r="209" spans="10:34" ht="15.75" customHeight="1">
      <c r="J209" s="1"/>
      <c r="P209" s="58"/>
      <c r="Q209" s="55"/>
      <c r="R209" s="55"/>
      <c r="S209" s="55"/>
      <c r="T209" s="55"/>
      <c r="U209" s="55"/>
      <c r="V209" s="55"/>
      <c r="W209" s="55"/>
      <c r="X209" s="58"/>
      <c r="Y209" s="58"/>
      <c r="Z209" s="58"/>
      <c r="AA209" s="58"/>
      <c r="AB209" s="58"/>
      <c r="AH209" s="1"/>
    </row>
    <row r="210" spans="10:34" ht="15.75" customHeight="1">
      <c r="P210" s="58"/>
      <c r="Q210" s="55"/>
      <c r="R210" s="55"/>
      <c r="S210" s="55"/>
      <c r="T210" s="55"/>
      <c r="U210" s="55"/>
      <c r="V210" s="55"/>
      <c r="W210" s="55"/>
      <c r="X210" s="58"/>
      <c r="Y210" s="58"/>
      <c r="Z210" s="58"/>
      <c r="AA210" s="58"/>
      <c r="AB210" s="58"/>
      <c r="AH210" s="1"/>
    </row>
    <row r="211" spans="10:34">
      <c r="P211" s="58"/>
      <c r="Q211" s="55"/>
      <c r="R211" s="55"/>
      <c r="S211" s="55"/>
      <c r="T211" s="55"/>
      <c r="U211" s="55"/>
      <c r="V211" s="55"/>
      <c r="W211" s="55"/>
      <c r="X211" s="58"/>
      <c r="Y211" s="58"/>
      <c r="Z211" s="58"/>
      <c r="AA211" s="58"/>
      <c r="AB211" s="58"/>
    </row>
    <row r="212" spans="10:34">
      <c r="P212" s="58"/>
      <c r="Q212" s="55"/>
      <c r="R212" s="55"/>
      <c r="S212" s="55"/>
      <c r="T212" s="55"/>
      <c r="U212" s="55"/>
      <c r="V212" s="55"/>
      <c r="W212" s="55"/>
      <c r="X212" s="58"/>
      <c r="Y212" s="58"/>
      <c r="Z212" s="58"/>
      <c r="AA212" s="58"/>
      <c r="AB212" s="58"/>
    </row>
    <row r="213" spans="10:34">
      <c r="P213" s="58"/>
      <c r="Q213" s="55"/>
      <c r="R213" s="55"/>
      <c r="S213" s="55"/>
      <c r="T213" s="55"/>
      <c r="U213" s="55"/>
      <c r="V213" s="55"/>
      <c r="W213" s="55"/>
      <c r="X213" s="58"/>
      <c r="Y213" s="58"/>
      <c r="Z213" s="58"/>
      <c r="AA213" s="58"/>
      <c r="AB213" s="58"/>
    </row>
    <row r="214" spans="10:34">
      <c r="P214" s="58"/>
      <c r="Q214" s="55"/>
      <c r="R214" s="55"/>
      <c r="S214" s="55"/>
      <c r="T214" s="55"/>
      <c r="U214" s="55"/>
      <c r="V214" s="55"/>
      <c r="W214" s="55"/>
      <c r="X214" s="58"/>
      <c r="Y214" s="58"/>
      <c r="Z214" s="58"/>
      <c r="AA214" s="58"/>
      <c r="AB214" s="58"/>
    </row>
    <row r="215" spans="10:34">
      <c r="P215" s="58"/>
      <c r="Q215" s="55"/>
      <c r="R215" s="55"/>
      <c r="S215" s="55"/>
      <c r="T215" s="55"/>
      <c r="U215" s="55"/>
      <c r="V215" s="55"/>
      <c r="W215" s="55"/>
      <c r="X215" s="58"/>
      <c r="Y215" s="58"/>
      <c r="Z215" s="58"/>
      <c r="AA215" s="58"/>
      <c r="AB215" s="58"/>
    </row>
    <row r="216" spans="10:34">
      <c r="P216" s="58"/>
      <c r="Q216" s="55"/>
      <c r="R216" s="55"/>
      <c r="S216" s="55"/>
      <c r="T216" s="55"/>
      <c r="U216" s="55"/>
      <c r="V216" s="55"/>
      <c r="W216" s="55"/>
      <c r="X216" s="58"/>
      <c r="Y216" s="58"/>
      <c r="Z216" s="58"/>
      <c r="AA216" s="58"/>
      <c r="AB216" s="58"/>
    </row>
    <row r="217" spans="10:34">
      <c r="P217" s="58"/>
      <c r="Q217" s="55"/>
      <c r="R217" s="55"/>
      <c r="S217" s="55"/>
      <c r="T217" s="55"/>
      <c r="U217" s="55"/>
      <c r="V217" s="55"/>
      <c r="W217" s="55"/>
      <c r="X217" s="58"/>
      <c r="Y217" s="58"/>
      <c r="Z217" s="58"/>
      <c r="AA217" s="58"/>
      <c r="AB217" s="58"/>
    </row>
    <row r="218" spans="10:34">
      <c r="P218" s="58"/>
      <c r="Q218" s="55"/>
      <c r="R218" s="55"/>
      <c r="S218" s="55"/>
      <c r="T218" s="55"/>
      <c r="U218" s="55"/>
      <c r="V218" s="55"/>
      <c r="W218" s="55"/>
      <c r="X218" s="58"/>
      <c r="Y218" s="58"/>
      <c r="Z218" s="58"/>
      <c r="AA218" s="58"/>
      <c r="AB218" s="58"/>
    </row>
    <row r="219" spans="10:34">
      <c r="P219" s="58"/>
      <c r="Q219" s="55"/>
      <c r="R219" s="55"/>
      <c r="S219" s="55"/>
      <c r="T219" s="55"/>
      <c r="U219" s="55"/>
      <c r="V219" s="55"/>
      <c r="W219" s="55"/>
      <c r="X219" s="58"/>
      <c r="Y219" s="58"/>
      <c r="Z219" s="58"/>
      <c r="AA219" s="58"/>
      <c r="AB219" s="58"/>
    </row>
    <row r="220" spans="10:34">
      <c r="P220" s="58"/>
      <c r="Q220" s="55"/>
      <c r="R220" s="55"/>
      <c r="S220" s="55"/>
      <c r="T220" s="55"/>
      <c r="U220" s="55"/>
      <c r="V220" s="55"/>
      <c r="W220" s="55"/>
      <c r="X220" s="58"/>
      <c r="Y220" s="58"/>
      <c r="Z220" s="58"/>
      <c r="AA220" s="58"/>
      <c r="AB220" s="58"/>
    </row>
    <row r="221" spans="10:34">
      <c r="P221" s="58"/>
      <c r="Q221" s="55"/>
      <c r="R221" s="55"/>
      <c r="S221" s="55"/>
      <c r="T221" s="55"/>
      <c r="U221" s="55"/>
      <c r="V221" s="55"/>
      <c r="W221" s="55"/>
      <c r="X221" s="58"/>
      <c r="Y221" s="58"/>
      <c r="Z221" s="58"/>
      <c r="AA221" s="58"/>
      <c r="AB221" s="58"/>
    </row>
    <row r="40417" spans="4:34">
      <c r="O40417" s="1"/>
    </row>
    <row r="40418" spans="4:34">
      <c r="AH40418" s="1"/>
    </row>
    <row r="40419" spans="4:34">
      <c r="D40419" s="1">
        <v>1888</v>
      </c>
      <c r="J40419" s="1"/>
    </row>
    <row r="40420" spans="4:34">
      <c r="K40420" s="1"/>
    </row>
  </sheetData>
  <mergeCells count="96">
    <mergeCell ref="P143:Q143"/>
    <mergeCell ref="W143:X143"/>
    <mergeCell ref="Q89:Q94"/>
    <mergeCell ref="AA89:AB89"/>
    <mergeCell ref="R90:R94"/>
    <mergeCell ref="S90:S94"/>
    <mergeCell ref="T90:T94"/>
    <mergeCell ref="U90:U94"/>
    <mergeCell ref="R89:S89"/>
    <mergeCell ref="T89:U89"/>
    <mergeCell ref="W89:W94"/>
    <mergeCell ref="X89:X94"/>
    <mergeCell ref="Y89:Z89"/>
    <mergeCell ref="Y90:Y94"/>
    <mergeCell ref="Z90:Z94"/>
    <mergeCell ref="AA90:AA94"/>
    <mergeCell ref="AB90:AB94"/>
    <mergeCell ref="F89:F96"/>
    <mergeCell ref="B41:D42"/>
    <mergeCell ref="E41:E42"/>
    <mergeCell ref="P75:Q75"/>
    <mergeCell ref="W75:X75"/>
    <mergeCell ref="D87:I87"/>
    <mergeCell ref="G89:G96"/>
    <mergeCell ref="H89:H96"/>
    <mergeCell ref="I89:I96"/>
    <mergeCell ref="J89:J96"/>
    <mergeCell ref="P89:P94"/>
    <mergeCell ref="B89:B96"/>
    <mergeCell ref="C89:C96"/>
    <mergeCell ref="D89:D96"/>
    <mergeCell ref="E89:E96"/>
    <mergeCell ref="E35:E36"/>
    <mergeCell ref="B37:D38"/>
    <mergeCell ref="E37:E38"/>
    <mergeCell ref="T22:T26"/>
    <mergeCell ref="B35:D36"/>
    <mergeCell ref="B26:J27"/>
    <mergeCell ref="B33:J34"/>
    <mergeCell ref="B30:J31"/>
    <mergeCell ref="B39:D40"/>
    <mergeCell ref="E39:E40"/>
    <mergeCell ref="B28:J29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22:J23"/>
    <mergeCell ref="R22:R26"/>
    <mergeCell ref="S22:S26"/>
    <mergeCell ref="Z22:Z26"/>
    <mergeCell ref="AA22:AA26"/>
    <mergeCell ref="AB22:AB26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U22:U26"/>
    <mergeCell ref="Y22:Y26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</mergeCells>
  <conditionalFormatting sqref="C97:J97 C114:F116 C107:C113 E107:F113 C98:F106 C117:C126 E117:F126 C127:J205 G99:J126 G98 I98:J98">
    <cfRule type="notContainsBlanks" dxfId="7" priority="8">
      <formula>LEN(TRIM(C97))&gt;0</formula>
    </cfRule>
  </conditionalFormatting>
  <conditionalFormatting sqref="D118:D123 B97:B205">
    <cfRule type="expression" dxfId="6" priority="9">
      <formula>IF($C97=" ",FALSE,TRUE)</formula>
    </cfRule>
  </conditionalFormatting>
  <conditionalFormatting sqref="D107:D109">
    <cfRule type="expression" dxfId="5" priority="6">
      <formula>IF($C107=" ",FALSE,TRUE)</formula>
    </cfRule>
  </conditionalFormatting>
  <conditionalFormatting sqref="D110:D113">
    <cfRule type="expression" dxfId="4" priority="5">
      <formula>IF($C110=" ",FALSE,TRUE)</formula>
    </cfRule>
  </conditionalFormatting>
  <conditionalFormatting sqref="D117">
    <cfRule type="expression" dxfId="3" priority="4">
      <formula>IF($C117=" ",FALSE,TRUE)</formula>
    </cfRule>
  </conditionalFormatting>
  <conditionalFormatting sqref="D124:D126">
    <cfRule type="expression" dxfId="2" priority="2">
      <formula>IF($C124=" ",FALSE,TRUE)</formula>
    </cfRule>
  </conditionalFormatting>
  <conditionalFormatting sqref="B97:B205">
    <cfRule type="expression" dxfId="1" priority="13">
      <formula>IF($C97=$L$9,TRUE,FALSE)</formula>
    </cfRule>
  </conditionalFormatting>
  <conditionalFormatting sqref="H98">
    <cfRule type="expression" dxfId="0" priority="1">
      <formula>IF($C98=" ",FALSE,TRUE)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85" max="28" man="1"/>
    <brk id="155" max="28" man="1"/>
  </rowBreaks>
  <colBreaks count="1" manualBreakCount="1">
    <brk id="14" max="154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13</vt:i4>
      </vt:variant>
      <vt:variant>
        <vt:lpstr>Именованные диапазоны</vt:lpstr>
      </vt:variant>
      <vt:variant>
        <vt:i4>24</vt:i4>
      </vt:variant>
    </vt:vector>
  </HeadingPairs>
  <TitlesOfParts>
    <vt:vector size="37" baseType="lpstr">
      <vt:lpstr>лоты</vt:lpstr>
      <vt:lpstr>386</vt:lpstr>
      <vt:lpstr>2</vt:lpstr>
      <vt:lpstr>3a</vt:lpstr>
      <vt:lpstr>425</vt:lpstr>
      <vt:lpstr>423</vt:lpstr>
      <vt:lpstr>40к</vt:lpstr>
      <vt:lpstr>387</vt:lpstr>
      <vt:lpstr>328</vt:lpstr>
      <vt:lpstr>8_old</vt:lpstr>
      <vt:lpstr>567</vt:lpstr>
      <vt:lpstr>11</vt:lpstr>
      <vt:lpstr>13</vt:lpstr>
      <vt:lpstr>'11'!_ftnref1</vt:lpstr>
      <vt:lpstr>'13'!_ftnref1</vt:lpstr>
      <vt:lpstr>'2'!_ftnref1</vt:lpstr>
      <vt:lpstr>'328'!_ftnref1</vt:lpstr>
      <vt:lpstr>'386'!_ftnref1</vt:lpstr>
      <vt:lpstr>'387'!_ftnref1</vt:lpstr>
      <vt:lpstr>'3a'!_ftnref1</vt:lpstr>
      <vt:lpstr>'40к'!_ftnref1</vt:lpstr>
      <vt:lpstr>'423'!_ftnref1</vt:lpstr>
      <vt:lpstr>'425'!_ftnref1</vt:lpstr>
      <vt:lpstr>'567'!_ftnref1</vt:lpstr>
      <vt:lpstr>'8_old'!_ftnref1</vt:lpstr>
      <vt:lpstr>'11'!Область_печати</vt:lpstr>
      <vt:lpstr>'13'!Область_печати</vt:lpstr>
      <vt:lpstr>'2'!Область_печати</vt:lpstr>
      <vt:lpstr>'328'!Область_печати</vt:lpstr>
      <vt:lpstr>'386'!Область_печати</vt:lpstr>
      <vt:lpstr>'387'!Область_печати</vt:lpstr>
      <vt:lpstr>'3a'!Область_печати</vt:lpstr>
      <vt:lpstr>'40к'!Область_печати</vt:lpstr>
      <vt:lpstr>'423'!Область_печати</vt:lpstr>
      <vt:lpstr>'425'!Область_печати</vt:lpstr>
      <vt:lpstr>'567'!Область_печати</vt:lpstr>
      <vt:lpstr>'8_old'!Область_печати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</dc:creator>
  <cp:lastModifiedBy>shchepinei</cp:lastModifiedBy>
  <cp:lastPrinted>2015-02-28T11:58:33Z</cp:lastPrinted>
  <dcterms:created xsi:type="dcterms:W3CDTF">2014-09-29T16:08:57Z</dcterms:created>
  <dcterms:modified xsi:type="dcterms:W3CDTF">2015-07-30T11:58:31Z</dcterms:modified>
</cp:coreProperties>
</file>