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codeName="ЭтаКнига" defaultThemeVersion="124226"/>
  <bookViews>
    <workbookView xWindow="1740" yWindow="3660" windowWidth="16605" windowHeight="1320" tabRatio="817" firstSheet="2" activeTab="5"/>
  </bookViews>
  <sheets>
    <sheet name="лоты" sheetId="1" state="hidden" r:id="rId1"/>
    <sheet name="Лот" sheetId="51" state="hidden" r:id="rId2"/>
    <sheet name="415" sheetId="44" r:id="rId3"/>
    <sheet name="322" sheetId="46" r:id="rId4"/>
    <sheet name="704" sheetId="47" r:id="rId5"/>
    <sheet name="704к" sheetId="49" r:id="rId6"/>
  </sheets>
  <definedNames>
    <definedName name="_ftn1" localSheetId="3">'322'!#REF!</definedName>
    <definedName name="_ftn1" localSheetId="2">'415'!#REF!</definedName>
    <definedName name="_ftn1" localSheetId="4">'704'!#REF!</definedName>
    <definedName name="_ftn1" localSheetId="5">'704к'!#REF!</definedName>
    <definedName name="_ftnref1" localSheetId="3">'322'!$B$37</definedName>
    <definedName name="_ftnref1" localSheetId="2">'415'!$B$37</definedName>
    <definedName name="_ftnref1" localSheetId="4">'704'!$B$37</definedName>
    <definedName name="_ftnref1" localSheetId="5">'704к'!$B$37</definedName>
    <definedName name="_xlnm.Print_Area" localSheetId="3">'322'!$A$1:$AC$146</definedName>
    <definedName name="_xlnm.Print_Area" localSheetId="2">'415'!$A$1:$AC$147</definedName>
    <definedName name="_xlnm.Print_Area" localSheetId="4">'704'!$A$1:$AC$148</definedName>
    <definedName name="_xlnm.Print_Area" localSheetId="5">'704к'!$A$1:$AC$148</definedName>
  </definedNames>
  <calcPr calcId="125725"/>
</workbook>
</file>

<file path=xl/calcChain.xml><?xml version="1.0" encoding="utf-8"?>
<calcChain xmlns="http://schemas.openxmlformats.org/spreadsheetml/2006/main">
  <c r="H5" i="1"/>
  <c r="H6"/>
  <c r="H7"/>
  <c r="H8"/>
  <c r="H9"/>
  <c r="H10"/>
  <c r="H4"/>
  <c r="S5" i="51"/>
  <c r="V5"/>
  <c r="V10"/>
  <c r="V7"/>
  <c r="T4"/>
  <c r="U9"/>
  <c r="V8"/>
  <c r="V6"/>
  <c r="S4"/>
  <c r="U5"/>
  <c r="V9"/>
  <c r="T7"/>
  <c r="T6"/>
  <c r="U8"/>
  <c r="S8"/>
  <c r="U6"/>
  <c r="S9"/>
  <c r="S6"/>
  <c r="U4"/>
  <c r="T10"/>
  <c r="U7"/>
  <c r="T8"/>
  <c r="V4"/>
  <c r="T9"/>
  <c r="S7"/>
  <c r="T5"/>
  <c r="U10"/>
  <c r="S10"/>
  <c r="H115" i="44" l="1"/>
  <c r="H116" s="1"/>
  <c r="H117" s="1"/>
  <c r="H119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10" i="47" l="1"/>
  <c r="H111" s="1"/>
  <c r="H112" s="1"/>
  <c r="H113" s="1"/>
  <c r="H114" s="1"/>
  <c r="H115" s="1"/>
  <c r="H116" s="1"/>
  <c r="H117" s="1"/>
  <c r="H118" s="1"/>
  <c r="H119" s="1"/>
  <c r="H120" s="1"/>
  <c r="H121" s="1"/>
  <c r="H122" s="1"/>
  <c r="E35" s="1"/>
  <c r="G123" l="1"/>
  <c r="G9" i="1" l="1"/>
  <c r="R136" i="49" l="1"/>
  <c r="Y75"/>
  <c r="R75"/>
  <c r="Y136"/>
  <c r="Y75" i="47"/>
  <c r="Y136"/>
  <c r="R75"/>
  <c r="R136"/>
  <c r="L3"/>
  <c r="L3" i="49"/>
  <c r="L2" i="47"/>
  <c r="L10"/>
  <c r="L2" i="49"/>
  <c r="L10"/>
  <c r="B22" i="47" l="1"/>
  <c r="B22" i="49"/>
  <c r="B16" i="47"/>
  <c r="B16" i="49"/>
  <c r="L3" i="44"/>
  <c r="L3" i="46"/>
  <c r="L2" i="44"/>
  <c r="L10"/>
  <c r="L10" i="46"/>
  <c r="L2"/>
  <c r="B22" i="44" l="1"/>
  <c r="B22" i="46"/>
  <c r="B16" i="44"/>
  <c r="B16" i="46"/>
  <c r="B5"/>
  <c r="R75" l="1"/>
  <c r="R141"/>
  <c r="T75"/>
  <c r="T141"/>
  <c r="AA75" i="44"/>
  <c r="R75"/>
  <c r="Y75" i="46"/>
  <c r="Y141"/>
  <c r="AA75"/>
  <c r="AA141"/>
  <c r="AA135" i="44"/>
  <c r="R135"/>
  <c r="Y75"/>
  <c r="T75"/>
  <c r="Y135"/>
  <c r="T135"/>
  <c r="G109"/>
  <c r="G110"/>
  <c r="G107"/>
  <c r="G112"/>
  <c r="G94"/>
  <c r="G91"/>
  <c r="G93"/>
  <c r="G104"/>
  <c r="G89"/>
  <c r="G113"/>
  <c r="G97"/>
  <c r="G114"/>
  <c r="G98"/>
  <c r="G111"/>
  <c r="G95"/>
  <c r="G108"/>
  <c r="G100"/>
  <c r="G117"/>
  <c r="G101"/>
  <c r="G102"/>
  <c r="G115"/>
  <c r="G99"/>
  <c r="G116"/>
  <c r="G105"/>
  <c r="G106"/>
  <c r="G103"/>
  <c r="G96"/>
  <c r="G90"/>
  <c r="G92"/>
  <c r="G99" i="46"/>
  <c r="G100"/>
  <c r="G101"/>
  <c r="G98"/>
  <c r="G102"/>
  <c r="G96"/>
  <c r="G97"/>
  <c r="G95"/>
  <c r="J96" l="1"/>
  <c r="J90" i="44"/>
  <c r="J89"/>
  <c r="J91"/>
  <c r="J92"/>
  <c r="J95" i="46"/>
  <c r="J97" l="1"/>
  <c r="I96"/>
  <c r="I97" l="1"/>
  <c r="J98"/>
  <c r="J99"/>
  <c r="J93" i="44"/>
  <c r="I98" i="46" l="1"/>
  <c r="J95" i="44"/>
  <c r="J94"/>
  <c r="J100" i="46"/>
  <c r="I99"/>
  <c r="J96" i="44" l="1"/>
  <c r="J101" i="46"/>
  <c r="I100"/>
  <c r="G103" l="1"/>
  <c r="I102"/>
  <c r="J97" i="44"/>
  <c r="J102" i="46"/>
  <c r="I101"/>
  <c r="J103" l="1"/>
  <c r="G104"/>
  <c r="J99" i="44"/>
  <c r="J98"/>
  <c r="I103" i="46" l="1"/>
  <c r="G105"/>
  <c r="J104"/>
  <c r="I104" l="1"/>
  <c r="G106"/>
  <c r="J105"/>
  <c r="I105" l="1"/>
  <c r="J106"/>
  <c r="G108" l="1"/>
  <c r="G107"/>
  <c r="I106"/>
  <c r="J100" i="44"/>
  <c r="J107" i="46"/>
  <c r="J108" l="1"/>
  <c r="G110"/>
  <c r="G109"/>
  <c r="I107"/>
  <c r="J103" i="44"/>
  <c r="J101"/>
  <c r="J102"/>
  <c r="J109" i="46"/>
  <c r="I109"/>
  <c r="I108"/>
  <c r="J110"/>
  <c r="G111"/>
  <c r="I110" l="1"/>
  <c r="J104" i="44"/>
  <c r="J105"/>
  <c r="J111" i="46"/>
  <c r="I111"/>
  <c r="G112"/>
  <c r="J112" l="1"/>
  <c r="I112"/>
  <c r="G113"/>
  <c r="J106" i="44" l="1"/>
  <c r="J107"/>
  <c r="J113" i="46"/>
  <c r="I113"/>
  <c r="J114"/>
  <c r="I114"/>
  <c r="G114" l="1"/>
  <c r="J115"/>
  <c r="G115" l="1"/>
  <c r="I115"/>
  <c r="G116"/>
  <c r="J108" i="44"/>
  <c r="J116" i="46" l="1"/>
  <c r="I116"/>
  <c r="J109" i="44"/>
  <c r="I117" i="46" l="1"/>
  <c r="G117"/>
  <c r="J117"/>
  <c r="J110" i="44"/>
  <c r="G118" i="46" l="1"/>
  <c r="J118"/>
  <c r="I118"/>
  <c r="J111" i="44"/>
  <c r="J120" i="46" l="1"/>
  <c r="G120"/>
  <c r="J119"/>
  <c r="G119"/>
  <c r="I119"/>
  <c r="G121"/>
  <c r="J112" i="44"/>
  <c r="J121" i="46"/>
  <c r="I120"/>
  <c r="G122" l="1"/>
  <c r="J113" i="44"/>
  <c r="J122" i="46"/>
  <c r="I121"/>
  <c r="J114" i="44"/>
  <c r="G123" i="46" l="1"/>
  <c r="J123"/>
  <c r="I122"/>
  <c r="J115" i="44"/>
  <c r="G124" i="46" l="1"/>
  <c r="J124"/>
  <c r="I123"/>
  <c r="J116" i="44"/>
  <c r="G125" i="46" l="1"/>
  <c r="J125"/>
  <c r="I124"/>
  <c r="J117" i="44"/>
  <c r="G118"/>
  <c r="G126" i="46" l="1"/>
  <c r="I125"/>
  <c r="J126"/>
  <c r="J118" i="44"/>
  <c r="G119"/>
  <c r="G127" i="46" l="1"/>
  <c r="I126"/>
  <c r="J127"/>
  <c r="J119" i="44"/>
  <c r="G120"/>
  <c r="G128" i="46" l="1"/>
  <c r="I127"/>
  <c r="J120" i="44"/>
  <c r="G121"/>
  <c r="J128" i="46"/>
  <c r="G129" l="1"/>
  <c r="I128"/>
  <c r="J129"/>
  <c r="J121" i="44"/>
  <c r="G122"/>
  <c r="G130" i="46" l="1"/>
  <c r="G126" i="49"/>
  <c r="I129" i="46"/>
  <c r="J126" i="49"/>
  <c r="J122" i="44"/>
  <c r="G123"/>
  <c r="J130" i="46"/>
  <c r="G131" l="1"/>
  <c r="G127" i="49"/>
  <c r="I130" i="46"/>
  <c r="I126" i="49"/>
  <c r="J127"/>
  <c r="J131" i="46"/>
  <c r="J123" i="44"/>
  <c r="G124"/>
  <c r="G132" i="46" l="1"/>
  <c r="G128" i="49"/>
  <c r="I127"/>
  <c r="I131" i="46"/>
  <c r="J124" i="44"/>
  <c r="G125"/>
  <c r="J132" i="46"/>
  <c r="J128" i="49"/>
  <c r="G133" i="46" l="1"/>
  <c r="G129" i="49"/>
  <c r="I128"/>
  <c r="I132" i="46"/>
  <c r="J129" i="49"/>
  <c r="J133" i="46"/>
  <c r="J125" i="44"/>
  <c r="G126"/>
  <c r="G134" i="46" l="1"/>
  <c r="G130" i="49"/>
  <c r="I129"/>
  <c r="I133" i="46"/>
  <c r="J126" i="44"/>
  <c r="G127"/>
  <c r="J130" i="49"/>
  <c r="J134" i="46"/>
  <c r="G135" l="1"/>
  <c r="G131" i="49"/>
  <c r="I134" i="46"/>
  <c r="B130" i="49"/>
  <c r="I130"/>
  <c r="J131"/>
  <c r="J127" i="44"/>
  <c r="G128"/>
  <c r="J135" i="46"/>
  <c r="G136" l="1"/>
  <c r="G132" i="49"/>
  <c r="B131"/>
  <c r="I135" i="46"/>
  <c r="I131" i="49"/>
  <c r="J132"/>
  <c r="J136" i="46"/>
  <c r="J128" i="44"/>
  <c r="G129"/>
  <c r="G137" i="46" l="1"/>
  <c r="G133" i="49"/>
  <c r="I132"/>
  <c r="B132"/>
  <c r="I136" i="46"/>
  <c r="J129" i="44"/>
  <c r="G130"/>
  <c r="J137" i="46"/>
  <c r="B133"/>
  <c r="J133" i="49"/>
  <c r="G138" i="46" l="1"/>
  <c r="G134" i="49"/>
  <c r="I133"/>
  <c r="B133"/>
  <c r="I137" i="46"/>
  <c r="J134" i="49"/>
  <c r="J138" i="46"/>
  <c r="J130" i="44"/>
  <c r="G131"/>
  <c r="B134" i="46"/>
  <c r="G139" l="1"/>
  <c r="G135" i="49"/>
  <c r="I134"/>
  <c r="B134"/>
  <c r="I138" i="46"/>
  <c r="B135"/>
  <c r="J131" i="44"/>
  <c r="G132"/>
  <c r="J139" i="46"/>
  <c r="J135" i="49"/>
  <c r="G140" i="46" l="1"/>
  <c r="G136" i="49"/>
  <c r="I139" i="46"/>
  <c r="B135" i="49"/>
  <c r="I135"/>
  <c r="J136"/>
  <c r="B136" i="46"/>
  <c r="J140"/>
  <c r="J132" i="44"/>
  <c r="G133"/>
  <c r="G141" i="46" l="1"/>
  <c r="G137" i="49"/>
  <c r="I140" i="46"/>
  <c r="I136" i="49"/>
  <c r="B136"/>
  <c r="B137" i="46"/>
  <c r="J137" i="49"/>
  <c r="J133" i="44"/>
  <c r="G134"/>
  <c r="J141" i="46"/>
  <c r="G142" l="1"/>
  <c r="G138" i="49"/>
  <c r="I141" i="46"/>
  <c r="I137" i="49"/>
  <c r="B137"/>
  <c r="J138"/>
  <c r="J142" i="46"/>
  <c r="J134" i="44"/>
  <c r="G135"/>
  <c r="B138" i="46"/>
  <c r="G143" l="1"/>
  <c r="G139" i="49"/>
  <c r="B138"/>
  <c r="I142" i="46"/>
  <c r="I138" i="49"/>
  <c r="B139" i="46"/>
  <c r="J143"/>
  <c r="J139" i="49"/>
  <c r="J135" i="44"/>
  <c r="G136"/>
  <c r="G144" i="46" l="1"/>
  <c r="G140" i="49"/>
  <c r="I143" i="46"/>
  <c r="B139" i="49"/>
  <c r="I139"/>
  <c r="J136" i="44"/>
  <c r="G137"/>
  <c r="J140" i="49"/>
  <c r="B140" i="46"/>
  <c r="J144"/>
  <c r="G145" l="1"/>
  <c r="G141" i="49"/>
  <c r="I144" i="46"/>
  <c r="I140" i="49"/>
  <c r="B140"/>
  <c r="J141"/>
  <c r="I141"/>
  <c r="J145" i="46"/>
  <c r="J137" i="44"/>
  <c r="G138"/>
  <c r="B141" i="46"/>
  <c r="G146" l="1"/>
  <c r="G142" i="49"/>
  <c r="B141"/>
  <c r="I145" i="46"/>
  <c r="B142"/>
  <c r="I142" i="49"/>
  <c r="B142"/>
  <c r="J142"/>
  <c r="J138" i="44"/>
  <c r="G139"/>
  <c r="J146" i="46"/>
  <c r="G147" l="1"/>
  <c r="G143" i="49"/>
  <c r="I146" i="46"/>
  <c r="B143"/>
  <c r="J147"/>
  <c r="J139" i="44"/>
  <c r="G140"/>
  <c r="I143" i="49"/>
  <c r="B143"/>
  <c r="J143"/>
  <c r="G148" i="46" l="1"/>
  <c r="G144" i="49"/>
  <c r="I147" i="46"/>
  <c r="B144" i="49"/>
  <c r="J144"/>
  <c r="I144"/>
  <c r="J140" i="44"/>
  <c r="G141"/>
  <c r="B144" i="46"/>
  <c r="J148"/>
  <c r="G149" l="1"/>
  <c r="G145" i="49"/>
  <c r="I148" i="46"/>
  <c r="J145" i="49"/>
  <c r="I145"/>
  <c r="B145"/>
  <c r="B145" i="46"/>
  <c r="J149"/>
  <c r="J141" i="44"/>
  <c r="G142"/>
  <c r="G150" i="46" l="1"/>
  <c r="G146" i="49"/>
  <c r="I149" i="46"/>
  <c r="B146"/>
  <c r="J142" i="44"/>
  <c r="G143"/>
  <c r="J150" i="46"/>
  <c r="J146" i="49"/>
  <c r="B146"/>
  <c r="I146"/>
  <c r="G151" i="46" l="1"/>
  <c r="G147" i="49"/>
  <c r="I150" i="46"/>
  <c r="I147" i="49"/>
  <c r="J147"/>
  <c r="B147"/>
  <c r="J151" i="46"/>
  <c r="J143" i="44"/>
  <c r="G144"/>
  <c r="B147" i="46"/>
  <c r="G152" l="1"/>
  <c r="G148" i="49"/>
  <c r="I151" i="46"/>
  <c r="J148" i="49"/>
  <c r="B148"/>
  <c r="I148"/>
  <c r="B148" i="46"/>
  <c r="J144" i="44"/>
  <c r="G145"/>
  <c r="J152" i="46"/>
  <c r="G153" l="1"/>
  <c r="G149" i="49"/>
  <c r="I152" i="46"/>
  <c r="B149"/>
  <c r="J149" i="49"/>
  <c r="I149"/>
  <c r="B149"/>
  <c r="J145" i="44"/>
  <c r="J153" i="46"/>
  <c r="G146" i="44" l="1"/>
  <c r="G154" i="46"/>
  <c r="G150" i="49"/>
  <c r="I153" i="46"/>
  <c r="B150" i="49"/>
  <c r="J150"/>
  <c r="I150"/>
  <c r="B150" i="46"/>
  <c r="J146" i="44"/>
  <c r="J154" i="46"/>
  <c r="I154"/>
  <c r="G147" i="44" l="1"/>
  <c r="G155" i="46"/>
  <c r="G151" i="49"/>
  <c r="B155" i="46"/>
  <c r="I155"/>
  <c r="J155"/>
  <c r="B147" i="44"/>
  <c r="J147"/>
  <c r="B151" i="46"/>
  <c r="B151" i="49"/>
  <c r="J151"/>
  <c r="I151"/>
  <c r="G148" i="44" l="1"/>
  <c r="G156" i="46"/>
  <c r="G152" i="49"/>
  <c r="J156" i="46"/>
  <c r="B156"/>
  <c r="I156"/>
  <c r="B152" i="49"/>
  <c r="J152"/>
  <c r="I152"/>
  <c r="B152" i="46"/>
  <c r="J148" i="44"/>
  <c r="B148"/>
  <c r="I148"/>
  <c r="G149" l="1"/>
  <c r="G157" i="46"/>
  <c r="G153" i="49"/>
  <c r="B153"/>
  <c r="J153"/>
  <c r="I153"/>
  <c r="B157" i="46"/>
  <c r="J157"/>
  <c r="I157"/>
  <c r="B149" i="44"/>
  <c r="I149"/>
  <c r="J149"/>
  <c r="B153" i="46"/>
  <c r="G150" i="44" l="1"/>
  <c r="G158" i="46"/>
  <c r="G154" i="49"/>
  <c r="B154"/>
  <c r="J154"/>
  <c r="I154"/>
  <c r="J158" i="46"/>
  <c r="B158"/>
  <c r="I158"/>
  <c r="J150" i="44"/>
  <c r="B150"/>
  <c r="I150"/>
  <c r="B154" i="46"/>
  <c r="G151" i="44" l="1"/>
  <c r="G159" i="46"/>
  <c r="G155" i="49"/>
  <c r="B155"/>
  <c r="J155"/>
  <c r="I155"/>
  <c r="J159" i="46"/>
  <c r="B159"/>
  <c r="I159"/>
  <c r="B151" i="44"/>
  <c r="J151"/>
  <c r="I151"/>
  <c r="G152" l="1"/>
  <c r="G160" i="46"/>
  <c r="G156" i="49"/>
  <c r="B160" i="46"/>
  <c r="I160"/>
  <c r="J160"/>
  <c r="J156" i="49"/>
  <c r="B156"/>
  <c r="I156"/>
  <c r="B157" i="47"/>
  <c r="J152" i="44"/>
  <c r="B152"/>
  <c r="I152"/>
  <c r="G153" l="1"/>
  <c r="G161" i="46"/>
  <c r="G157" i="49"/>
  <c r="B153" i="44"/>
  <c r="I153"/>
  <c r="J153"/>
  <c r="B158" i="47"/>
  <c r="B157" i="49"/>
  <c r="J157"/>
  <c r="I157"/>
  <c r="B161" i="46"/>
  <c r="J161"/>
  <c r="I161"/>
  <c r="G154" i="44" l="1"/>
  <c r="G162" i="46"/>
  <c r="G158" i="49"/>
  <c r="B159" i="47"/>
  <c r="J154" i="44"/>
  <c r="B154"/>
  <c r="I154"/>
  <c r="J162" i="46"/>
  <c r="B162"/>
  <c r="I162"/>
  <c r="B158" i="49"/>
  <c r="J158"/>
  <c r="I158"/>
  <c r="G155" i="44" l="1"/>
  <c r="G163" i="46"/>
  <c r="G159" i="49"/>
  <c r="B160" i="47"/>
  <c r="I155" i="44"/>
  <c r="B155"/>
  <c r="J155"/>
  <c r="B163" i="46"/>
  <c r="I163"/>
  <c r="J163"/>
  <c r="B159" i="49"/>
  <c r="J159"/>
  <c r="I159"/>
  <c r="G156" i="44" l="1"/>
  <c r="G164" i="46"/>
  <c r="G160" i="49"/>
  <c r="J156" i="44"/>
  <c r="I156"/>
  <c r="B156"/>
  <c r="J160" i="49"/>
  <c r="B160"/>
  <c r="I160"/>
  <c r="B161" i="47"/>
  <c r="J164" i="46"/>
  <c r="B164"/>
  <c r="I164"/>
  <c r="G157" i="44" l="1"/>
  <c r="G165" i="46"/>
  <c r="G161" i="49"/>
  <c r="J157" i="44"/>
  <c r="B157"/>
  <c r="I157"/>
  <c r="B162" i="47"/>
  <c r="B161" i="49"/>
  <c r="J161"/>
  <c r="I161"/>
  <c r="I165" i="46"/>
  <c r="B165"/>
  <c r="J165"/>
  <c r="G158" i="44" l="1"/>
  <c r="G166" i="46"/>
  <c r="G162" i="49"/>
  <c r="J158" i="44"/>
  <c r="B158"/>
  <c r="I158"/>
  <c r="J166" i="46"/>
  <c r="B166"/>
  <c r="I166"/>
  <c r="B163" i="47"/>
  <c r="B162" i="49"/>
  <c r="J162"/>
  <c r="I162"/>
  <c r="G159" i="44" l="1"/>
  <c r="G167" i="46"/>
  <c r="G163" i="49"/>
  <c r="J167" i="46"/>
  <c r="B167"/>
  <c r="I167"/>
  <c r="I163" i="49"/>
  <c r="B163"/>
  <c r="J163"/>
  <c r="B164" i="47"/>
  <c r="B159" i="44"/>
  <c r="J159"/>
  <c r="I159"/>
  <c r="G160" l="1"/>
  <c r="G168" i="46"/>
  <c r="G164" i="49"/>
  <c r="B168" i="46"/>
  <c r="I168"/>
  <c r="J168"/>
  <c r="B165" i="47"/>
  <c r="J164" i="49"/>
  <c r="B164"/>
  <c r="I164"/>
  <c r="J160" i="44"/>
  <c r="B160"/>
  <c r="I160"/>
  <c r="G161" l="1"/>
  <c r="G169" i="46"/>
  <c r="G165" i="49"/>
  <c r="B169" i="46"/>
  <c r="J169"/>
  <c r="I169"/>
  <c r="B165" i="49"/>
  <c r="J165"/>
  <c r="I165"/>
  <c r="J161" i="44"/>
  <c r="B161"/>
  <c r="I161"/>
  <c r="B166" i="47"/>
  <c r="G162" i="44" l="1"/>
  <c r="G170" i="46"/>
  <c r="G166" i="49"/>
  <c r="B167" i="47"/>
  <c r="B166" i="49"/>
  <c r="J166"/>
  <c r="I166"/>
  <c r="B170" i="46"/>
  <c r="J170"/>
  <c r="I170"/>
  <c r="B162" i="44"/>
  <c r="I162"/>
  <c r="J162"/>
  <c r="G163" l="1"/>
  <c r="G171" i="46"/>
  <c r="G167" i="49"/>
  <c r="B168" i="47"/>
  <c r="J171" i="46"/>
  <c r="B171"/>
  <c r="I171"/>
  <c r="J163" i="44"/>
  <c r="I163"/>
  <c r="B163"/>
  <c r="I167" i="49"/>
  <c r="B167"/>
  <c r="J167"/>
  <c r="G164" i="44" l="1"/>
  <c r="G172" i="46"/>
  <c r="G168" i="49"/>
  <c r="J164" i="44"/>
  <c r="B164"/>
  <c r="I164"/>
  <c r="B169" i="47"/>
  <c r="B172" i="46"/>
  <c r="I172"/>
  <c r="J172"/>
  <c r="B168" i="49"/>
  <c r="J168"/>
  <c r="I168"/>
  <c r="G165" i="44" l="1"/>
  <c r="G173" i="46"/>
  <c r="G169" i="49"/>
  <c r="B170" i="47"/>
  <c r="B173" i="46"/>
  <c r="J173"/>
  <c r="I173"/>
  <c r="J165" i="44"/>
  <c r="B165"/>
  <c r="I165"/>
  <c r="J169" i="49"/>
  <c r="B169"/>
  <c r="I169"/>
  <c r="G166" i="44" l="1"/>
  <c r="G174" i="46"/>
  <c r="G170" i="49"/>
  <c r="B171" i="47"/>
  <c r="J170" i="49"/>
  <c r="B170"/>
  <c r="I170"/>
  <c r="J166" i="44"/>
  <c r="B166"/>
  <c r="I166"/>
  <c r="J174" i="46"/>
  <c r="B174"/>
  <c r="I174"/>
  <c r="G167" i="44" l="1"/>
  <c r="G175" i="46"/>
  <c r="G171" i="49"/>
  <c r="B172" i="47"/>
  <c r="J171" i="49"/>
  <c r="B171"/>
  <c r="I171"/>
  <c r="B175" i="46"/>
  <c r="I175"/>
  <c r="J175"/>
  <c r="J167" i="44"/>
  <c r="I167"/>
  <c r="B167"/>
  <c r="G168" l="1"/>
  <c r="G176" i="46"/>
  <c r="G172" i="49"/>
  <c r="J168" i="44"/>
  <c r="B168"/>
  <c r="I168"/>
  <c r="J176" i="46"/>
  <c r="B176"/>
  <c r="I176"/>
  <c r="B173" i="47"/>
  <c r="B172" i="49"/>
  <c r="J172"/>
  <c r="I172"/>
  <c r="G169" i="44" l="1"/>
  <c r="G177" i="46"/>
  <c r="G173" i="49"/>
  <c r="B174" i="47"/>
  <c r="B173" i="49"/>
  <c r="J173"/>
  <c r="I173"/>
  <c r="J177" i="46"/>
  <c r="I177"/>
  <c r="B177"/>
  <c r="J169" i="44"/>
  <c r="B169"/>
  <c r="I169"/>
  <c r="G170" l="1"/>
  <c r="G178" i="46"/>
  <c r="G174" i="49"/>
  <c r="B174"/>
  <c r="J174"/>
  <c r="I174"/>
  <c r="B170" i="44"/>
  <c r="I170"/>
  <c r="J170"/>
  <c r="J178" i="46"/>
  <c r="B178"/>
  <c r="I178"/>
  <c r="B175" i="47"/>
  <c r="G171" i="44" l="1"/>
  <c r="G179" i="46"/>
  <c r="G175" i="49"/>
  <c r="B175"/>
  <c r="I175"/>
  <c r="J175"/>
  <c r="B171" i="44"/>
  <c r="J171"/>
  <c r="I171"/>
  <c r="J179" i="46"/>
  <c r="B179"/>
  <c r="I179"/>
  <c r="B176" i="47"/>
  <c r="G172" i="44" l="1"/>
  <c r="G180" i="46"/>
  <c r="G176" i="49"/>
  <c r="B177" i="47"/>
  <c r="J172" i="44"/>
  <c r="I172"/>
  <c r="B172"/>
  <c r="B180" i="46"/>
  <c r="I180"/>
  <c r="J180"/>
  <c r="B176" i="49"/>
  <c r="J176"/>
  <c r="I176"/>
  <c r="G173" i="44" l="1"/>
  <c r="G181" i="46"/>
  <c r="G177" i="49"/>
  <c r="B181" i="46"/>
  <c r="J181"/>
  <c r="I181"/>
  <c r="B173" i="44"/>
  <c r="I173"/>
  <c r="J173"/>
  <c r="B178" i="47"/>
  <c r="J177" i="49"/>
  <c r="I177"/>
  <c r="B177"/>
  <c r="G174" i="44" l="1"/>
  <c r="G182" i="46"/>
  <c r="G178" i="49"/>
  <c r="B179" i="47"/>
  <c r="B174" i="44"/>
  <c r="I174"/>
  <c r="J174"/>
  <c r="J182" i="46"/>
  <c r="B182"/>
  <c r="I182"/>
  <c r="B178" i="49"/>
  <c r="J178"/>
  <c r="I178"/>
  <c r="G175" i="44" l="1"/>
  <c r="G183" i="46"/>
  <c r="G179" i="49"/>
  <c r="B183" i="46"/>
  <c r="I183"/>
  <c r="J183"/>
  <c r="B175" i="44"/>
  <c r="J175"/>
  <c r="I175"/>
  <c r="B180" i="47"/>
  <c r="I179" i="49"/>
  <c r="J179"/>
  <c r="B179"/>
  <c r="G176" i="44" l="1"/>
  <c r="G184" i="46"/>
  <c r="G180" i="49"/>
  <c r="J184" i="46"/>
  <c r="B184"/>
  <c r="I184"/>
  <c r="J176" i="44"/>
  <c r="I176"/>
  <c r="B176"/>
  <c r="B181" i="47"/>
  <c r="J180" i="49"/>
  <c r="B180"/>
  <c r="I180"/>
  <c r="G177" i="44" l="1"/>
  <c r="G185" i="46"/>
  <c r="G181" i="49"/>
  <c r="I185" i="46"/>
  <c r="B185"/>
  <c r="J185"/>
  <c r="B182" i="47"/>
  <c r="B177" i="44"/>
  <c r="I177"/>
  <c r="J177"/>
  <c r="B181" i="49"/>
  <c r="J181"/>
  <c r="I181"/>
  <c r="G178" i="44" l="1"/>
  <c r="G186" i="46"/>
  <c r="G182" i="49"/>
  <c r="J186" i="46"/>
  <c r="I186"/>
  <c r="B186"/>
  <c r="J178" i="44"/>
  <c r="B178"/>
  <c r="I178"/>
  <c r="J182" i="49"/>
  <c r="B182"/>
  <c r="I182"/>
  <c r="B183" i="47"/>
  <c r="G179" i="44" l="1"/>
  <c r="G187" i="46"/>
  <c r="G183" i="49"/>
  <c r="B187" i="46"/>
  <c r="I187"/>
  <c r="J187"/>
  <c r="B183" i="49"/>
  <c r="J183"/>
  <c r="I183"/>
  <c r="B179" i="44"/>
  <c r="J179"/>
  <c r="I179"/>
  <c r="B184" i="47"/>
  <c r="G180" i="44" l="1"/>
  <c r="G188" i="46"/>
  <c r="G184" i="49"/>
  <c r="B185" i="47"/>
  <c r="J188" i="46"/>
  <c r="B188"/>
  <c r="I188"/>
  <c r="J180" i="44"/>
  <c r="B180"/>
  <c r="I180"/>
  <c r="B184" i="49"/>
  <c r="J184"/>
  <c r="I184"/>
  <c r="G181" i="44" l="1"/>
  <c r="G189" i="46"/>
  <c r="G185" i="49"/>
  <c r="J181" i="44"/>
  <c r="B181"/>
  <c r="I181"/>
  <c r="I189" i="46"/>
  <c r="B189"/>
  <c r="J189"/>
  <c r="B185" i="49"/>
  <c r="I185"/>
  <c r="J185"/>
  <c r="B186" i="47"/>
  <c r="G182" i="44" l="1"/>
  <c r="G190" i="46"/>
  <c r="G186" i="49"/>
  <c r="B182" i="44"/>
  <c r="I182"/>
  <c r="J182"/>
  <c r="J190" i="46"/>
  <c r="B190"/>
  <c r="I190"/>
  <c r="B187" i="47"/>
  <c r="I186" i="49"/>
  <c r="J186"/>
  <c r="B186"/>
  <c r="G183" i="44" l="1"/>
  <c r="G191" i="46"/>
  <c r="G187" i="49"/>
  <c r="B191" i="46"/>
  <c r="I191"/>
  <c r="J191"/>
  <c r="B188" i="47"/>
  <c r="J187" i="49"/>
  <c r="B187"/>
  <c r="I187"/>
  <c r="J183" i="44"/>
  <c r="I183"/>
  <c r="B183"/>
  <c r="G184" l="1"/>
  <c r="G192" i="46"/>
  <c r="G188" i="49"/>
  <c r="B189" i="47"/>
  <c r="B192" i="46"/>
  <c r="I192"/>
  <c r="J192"/>
  <c r="J188" i="49"/>
  <c r="B188"/>
  <c r="I188"/>
  <c r="J184" i="44"/>
  <c r="B184"/>
  <c r="I184"/>
  <c r="G185" l="1"/>
  <c r="G193" i="46"/>
  <c r="G189" i="49"/>
  <c r="B190" i="47"/>
  <c r="J189" i="49"/>
  <c r="B189"/>
  <c r="I189"/>
  <c r="J185" i="44"/>
  <c r="B185"/>
  <c r="I185"/>
  <c r="B193" i="46"/>
  <c r="J193"/>
  <c r="I193"/>
  <c r="G186" i="44" l="1"/>
  <c r="G194" i="46"/>
  <c r="G190" i="49"/>
  <c r="B191" i="47"/>
  <c r="J186" i="44"/>
  <c r="B186"/>
  <c r="I186"/>
  <c r="J194" i="46"/>
  <c r="B194"/>
  <c r="I194"/>
  <c r="B190" i="49"/>
  <c r="J190"/>
  <c r="I190"/>
  <c r="G187" i="44" l="1"/>
  <c r="G195" i="46"/>
  <c r="G191" i="49"/>
  <c r="J191"/>
  <c r="B191"/>
  <c r="I191"/>
  <c r="B192" i="47"/>
  <c r="B195" i="46"/>
  <c r="I195"/>
  <c r="J195"/>
  <c r="I187" i="44"/>
  <c r="B187"/>
  <c r="J187"/>
  <c r="G188" l="1"/>
  <c r="G196" i="46"/>
  <c r="G192" i="49"/>
  <c r="J192"/>
  <c r="B192"/>
  <c r="I192"/>
  <c r="J196" i="46"/>
  <c r="B196"/>
  <c r="I196"/>
  <c r="J188" i="44"/>
  <c r="B188"/>
  <c r="I188"/>
  <c r="B193" i="47"/>
  <c r="G189" i="44" l="1"/>
  <c r="G197" i="46"/>
  <c r="G193" i="49"/>
  <c r="J193"/>
  <c r="B193"/>
  <c r="I193"/>
  <c r="B194" i="47"/>
  <c r="J189" i="44"/>
  <c r="B189"/>
  <c r="I189"/>
  <c r="B197" i="46"/>
  <c r="J197"/>
  <c r="I197"/>
  <c r="G190" i="44" l="1"/>
  <c r="G198" i="46"/>
  <c r="G194" i="49"/>
  <c r="B195" i="47"/>
  <c r="J194" i="49"/>
  <c r="B194"/>
  <c r="I194"/>
  <c r="B190" i="44"/>
  <c r="I190"/>
  <c r="J190"/>
  <c r="J198" i="46"/>
  <c r="B198"/>
  <c r="I198"/>
  <c r="G191" i="44" l="1"/>
  <c r="G199" i="46"/>
  <c r="G195" i="49"/>
  <c r="J199" i="46"/>
  <c r="B199"/>
  <c r="I199"/>
  <c r="J195" i="49"/>
  <c r="B195"/>
  <c r="I195"/>
  <c r="B196" i="47"/>
  <c r="I191" i="44"/>
  <c r="B191"/>
  <c r="J191"/>
  <c r="G192" l="1"/>
  <c r="G200" i="46"/>
  <c r="G196" i="49"/>
  <c r="B196"/>
  <c r="J196"/>
  <c r="I196"/>
  <c r="B192" i="44"/>
  <c r="J192"/>
  <c r="I192"/>
  <c r="B197" i="47"/>
  <c r="B200" i="46"/>
  <c r="I200"/>
  <c r="J200"/>
  <c r="G193" i="44" l="1"/>
  <c r="G201" i="46"/>
  <c r="G197" i="49"/>
  <c r="I201" i="46"/>
  <c r="B201"/>
  <c r="J201"/>
  <c r="J193" i="44"/>
  <c r="B193"/>
  <c r="I193"/>
  <c r="B197" i="49"/>
  <c r="J197"/>
  <c r="I197"/>
  <c r="G194" i="44" l="1"/>
  <c r="G202" i="46"/>
  <c r="G198" i="49"/>
  <c r="J194" i="44"/>
  <c r="B194"/>
  <c r="I194"/>
  <c r="J198" i="49"/>
  <c r="B198"/>
  <c r="I198"/>
  <c r="B198" i="47"/>
  <c r="J202" i="46"/>
  <c r="I202"/>
  <c r="B202"/>
  <c r="G195" i="44" l="1"/>
  <c r="G203" i="46"/>
  <c r="G199" i="49"/>
  <c r="J203" i="46"/>
  <c r="B203"/>
  <c r="I203"/>
  <c r="J199" i="49"/>
  <c r="I199"/>
  <c r="J195" i="44"/>
  <c r="I195"/>
  <c r="B195"/>
  <c r="G196" l="1"/>
  <c r="G204" i="46"/>
  <c r="E37" i="49" a="1"/>
  <c r="E37" s="1"/>
  <c r="E35" a="1"/>
  <c r="E35" s="1"/>
  <c r="E39" s="1"/>
  <c r="B199"/>
  <c r="J204" i="46"/>
  <c r="I204"/>
  <c r="J196" i="44"/>
  <c r="B196"/>
  <c r="I196"/>
  <c r="G197" l="1"/>
  <c r="E35" i="46" a="1"/>
  <c r="E35" s="1"/>
  <c r="B197" i="44"/>
  <c r="I197"/>
  <c r="J197"/>
  <c r="B204" i="46"/>
  <c r="E37" a="1"/>
  <c r="E37" s="1"/>
  <c r="E39" l="1"/>
  <c r="G198" i="44"/>
  <c r="J198"/>
  <c r="I198"/>
  <c r="B198" l="1"/>
  <c r="B125" i="47" l="1"/>
  <c r="B126" l="1"/>
  <c r="B127" l="1"/>
  <c r="B128" l="1"/>
  <c r="B129" l="1"/>
  <c r="B130" l="1"/>
  <c r="B131" l="1"/>
  <c r="B132" l="1"/>
  <c r="B133" l="1"/>
  <c r="B134" l="1"/>
  <c r="B135" l="1"/>
  <c r="B136" l="1"/>
  <c r="B137" l="1"/>
  <c r="B138" l="1"/>
  <c r="B139" l="1"/>
  <c r="B140" l="1"/>
  <c r="B141" l="1"/>
  <c r="B142" l="1"/>
  <c r="B143" l="1"/>
  <c r="B144" l="1"/>
  <c r="B145" l="1"/>
  <c r="B146" l="1"/>
  <c r="B147" l="1"/>
  <c r="B148" l="1"/>
  <c r="B149" l="1"/>
  <c r="B150" l="1"/>
  <c r="B151" l="1"/>
  <c r="B152" l="1"/>
  <c r="B153" l="1"/>
  <c r="B154" l="1"/>
  <c r="B155" l="1"/>
  <c r="B156" l="1"/>
  <c r="B109" i="46" l="1"/>
  <c r="B110" l="1"/>
  <c r="B111" l="1"/>
  <c r="B112" l="1"/>
  <c r="B113" l="1"/>
  <c r="B114" s="1"/>
  <c r="B115" l="1"/>
  <c r="B116" l="1"/>
  <c r="B117" l="1"/>
  <c r="B118" l="1"/>
  <c r="B119" l="1"/>
  <c r="B120" l="1"/>
  <c r="B121" l="1"/>
  <c r="B122" l="1"/>
  <c r="B123" l="1"/>
  <c r="B124" l="1"/>
  <c r="B125" l="1"/>
  <c r="B126" l="1"/>
  <c r="B127" l="1"/>
  <c r="B128" l="1"/>
  <c r="B129" l="1"/>
  <c r="B130" l="1"/>
  <c r="B131" l="1"/>
  <c r="B132" l="1"/>
  <c r="B126" i="49" l="1"/>
  <c r="B127" l="1"/>
  <c r="B128" l="1"/>
  <c r="B129" l="1"/>
  <c r="L11" i="47" l="1"/>
  <c r="L11" i="49"/>
  <c r="B91"/>
  <c r="B92" l="1"/>
  <c r="B93" l="1"/>
  <c r="B94" s="1"/>
  <c r="B95" l="1"/>
  <c r="B96" l="1"/>
  <c r="B97" l="1"/>
  <c r="B98" l="1"/>
  <c r="B99" l="1"/>
  <c r="B100" l="1"/>
  <c r="B101" l="1"/>
  <c r="B102" l="1"/>
  <c r="B103" l="1"/>
  <c r="B104" s="1"/>
  <c r="B105" l="1"/>
  <c r="B106" l="1"/>
  <c r="B107" l="1"/>
  <c r="B108" l="1"/>
  <c r="B109" l="1"/>
  <c r="B110" l="1"/>
  <c r="B111" l="1"/>
  <c r="B112" l="1"/>
  <c r="B113" l="1"/>
  <c r="B114" l="1"/>
  <c r="B115" l="1"/>
  <c r="B116" l="1"/>
  <c r="B117" l="1"/>
  <c r="B118" l="1"/>
  <c r="B119" l="1"/>
  <c r="B120" l="1"/>
  <c r="B121" l="1"/>
  <c r="B122" l="1"/>
  <c r="B123" l="1"/>
  <c r="B124" l="1"/>
  <c r="B124" i="47"/>
  <c r="L11" i="44" l="1"/>
  <c r="B30" s="1"/>
  <c r="B28"/>
  <c r="B96" i="46"/>
  <c r="B28"/>
  <c r="L11"/>
  <c r="B30" s="1"/>
  <c r="B90" i="44"/>
  <c r="B91" s="1"/>
  <c r="B92" l="1"/>
  <c r="B97" i="46"/>
  <c r="B98" l="1"/>
  <c r="B93" i="44"/>
  <c r="B94" l="1"/>
  <c r="B99" i="46"/>
  <c r="B100" l="1"/>
  <c r="B95" i="44"/>
  <c r="B96" l="1"/>
  <c r="B101" i="46"/>
  <c r="B102" l="1"/>
  <c r="B103" s="1"/>
  <c r="B97" i="44"/>
  <c r="B98" l="1"/>
  <c r="B104" i="46"/>
  <c r="B105" l="1"/>
  <c r="B99" i="44"/>
  <c r="B100" l="1"/>
  <c r="B106" i="46"/>
  <c r="B107" l="1"/>
  <c r="B101" i="44"/>
  <c r="B102" l="1"/>
  <c r="B108" i="46"/>
  <c r="B103" i="44" l="1"/>
  <c r="B104" l="1"/>
  <c r="B105" l="1"/>
  <c r="B106" l="1"/>
  <c r="B107" l="1"/>
  <c r="B108" l="1"/>
  <c r="B109" l="1"/>
  <c r="B110" l="1"/>
  <c r="B111" l="1"/>
  <c r="B112" l="1"/>
  <c r="B113" l="1"/>
  <c r="B114" l="1"/>
  <c r="B115" l="1"/>
  <c r="B116" l="1"/>
  <c r="B117" l="1"/>
  <c r="B118" s="1"/>
  <c r="B119" l="1"/>
  <c r="B120" l="1"/>
  <c r="B121" l="1"/>
  <c r="B122" l="1"/>
  <c r="B123" l="1"/>
  <c r="B124" l="1"/>
  <c r="B125" l="1"/>
  <c r="B126" l="1"/>
  <c r="B127" l="1"/>
  <c r="B128" l="1"/>
  <c r="B129" l="1"/>
  <c r="B130" l="1"/>
  <c r="B131" l="1"/>
  <c r="B132" l="1"/>
  <c r="B133" l="1"/>
  <c r="B134" l="1"/>
  <c r="B135" l="1"/>
  <c r="B136" l="1"/>
  <c r="B137" l="1"/>
  <c r="B138" l="1"/>
  <c r="B139" l="1"/>
  <c r="B140" l="1"/>
  <c r="B141" l="1"/>
  <c r="B142" l="1"/>
  <c r="B143" l="1"/>
  <c r="B144" l="1"/>
  <c r="B145" l="1"/>
  <c r="B146" l="1"/>
  <c r="I147" l="1"/>
  <c r="E37" a="1"/>
  <c r="E37" s="1"/>
  <c r="E35" a="1"/>
  <c r="E35" s="1"/>
  <c r="E39" l="1"/>
  <c r="I135" i="47"/>
  <c r="I151"/>
  <c r="I167"/>
  <c r="I183"/>
  <c r="I124"/>
  <c r="I140"/>
  <c r="I156"/>
  <c r="I172"/>
  <c r="I188"/>
  <c r="I146"/>
  <c r="I182"/>
  <c r="I133"/>
  <c r="I149"/>
  <c r="I165"/>
  <c r="I181"/>
  <c r="I126"/>
  <c r="I150"/>
  <c r="I178"/>
  <c r="I130"/>
  <c r="I134"/>
  <c r="I138"/>
  <c r="I142"/>
  <c r="I154"/>
  <c r="I158"/>
  <c r="I162"/>
  <c r="I166"/>
  <c r="I170"/>
  <c r="I174"/>
  <c r="I186"/>
  <c r="I190"/>
  <c r="I194"/>
  <c r="I139"/>
  <c r="I155"/>
  <c r="I171"/>
  <c r="I187"/>
  <c r="I128"/>
  <c r="I144"/>
  <c r="I160"/>
  <c r="I176"/>
  <c r="I192"/>
  <c r="I137"/>
  <c r="I153"/>
  <c r="I169"/>
  <c r="I185"/>
  <c r="E37" a="1"/>
  <c r="E37" s="1"/>
  <c r="E39" s="1"/>
  <c r="I127"/>
  <c r="I131"/>
  <c r="I143"/>
  <c r="I147"/>
  <c r="I159"/>
  <c r="I163"/>
  <c r="I175"/>
  <c r="I179"/>
  <c r="I191"/>
  <c r="I195"/>
  <c r="I132"/>
  <c r="I148"/>
  <c r="I164"/>
  <c r="I180"/>
  <c r="I196"/>
  <c r="I184"/>
  <c r="I125"/>
  <c r="I157"/>
  <c r="I189"/>
  <c r="I141"/>
  <c r="I136"/>
  <c r="I152"/>
  <c r="I168"/>
  <c r="I177"/>
  <c r="I145"/>
  <c r="I129"/>
  <c r="I161"/>
  <c r="I193"/>
  <c r="I173"/>
  <c r="I123"/>
  <c r="I197"/>
</calcChain>
</file>

<file path=xl/comments1.xml><?xml version="1.0" encoding="utf-8"?>
<comments xmlns="http://schemas.openxmlformats.org/spreadsheetml/2006/main">
  <authors>
    <author>1</author>
  </authors>
  <commentList>
    <comment ref="C3" authorId="0">
      <text>
        <r>
          <rPr>
            <b/>
            <sz val="12"/>
            <color indexed="81"/>
            <rFont val="Tahoma"/>
            <family val="2"/>
            <charset val="204"/>
          </rPr>
          <t>для привязки к БД</t>
        </r>
      </text>
    </comment>
    <comment ref="D3" authorId="0">
      <text>
        <r>
          <rPr>
            <b/>
            <sz val="12"/>
            <color indexed="81"/>
            <rFont val="Tahoma"/>
            <family val="2"/>
            <charset val="204"/>
          </rPr>
          <t>для привязки к БД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<sst xmlns="http://schemas.openxmlformats.org/spreadsheetml/2006/main" count="3442" uniqueCount="228">
  <si>
    <t>Номер маршрута</t>
  </si>
  <si>
    <t>Тип ТС</t>
  </si>
  <si>
    <t>Вспомогательные ячейки</t>
  </si>
  <si>
    <t>код маршрута</t>
  </si>
  <si>
    <t>код варианта (посл дата)</t>
  </si>
  <si>
    <t>Дата начала осуществления перевозок</t>
  </si>
  <si>
    <t>LAD1</t>
  </si>
  <si>
    <t>«___» __________________ 20__ г.</t>
  </si>
  <si>
    <t>LAD2</t>
  </si>
  <si>
    <t>Тип транспортного средства</t>
  </si>
  <si>
    <t>Время (период суток)</t>
  </si>
  <si>
    <t>тип транспорта</t>
  </si>
  <si>
    <t xml:space="preserve">Протяженность маршрута (в километрах): </t>
  </si>
  <si>
    <t>Наименование остановочных пунктов</t>
  </si>
  <si>
    <t>Накопленная длина маршрута, км</t>
  </si>
  <si>
    <t>Длина перегона между остановками, км</t>
  </si>
  <si>
    <t>1-110</t>
  </si>
  <si>
    <t xml:space="preserve"> </t>
  </si>
  <si>
    <t>Количество транспортных средств</t>
  </si>
  <si>
    <t>Таблица 1 «Трасса маршрута»</t>
  </si>
  <si>
    <t>№ (ID) остановочного пункта</t>
  </si>
  <si>
    <t>Широта</t>
  </si>
  <si>
    <t>Долгота</t>
  </si>
  <si>
    <t>Таблица 2 «Тип (ID) расписания»</t>
  </si>
  <si>
    <t>Тип (ID) расписания</t>
  </si>
  <si>
    <t>Понедельник</t>
  </si>
  <si>
    <t>Вторник</t>
  </si>
  <si>
    <t>Среда</t>
  </si>
  <si>
    <t>Четверг</t>
  </si>
  <si>
    <t>Пятница</t>
  </si>
  <si>
    <t>Суббота</t>
  </si>
  <si>
    <t>Дата начала осуществления перевозок в соответствии с указанным типом (ID) расписания</t>
  </si>
  <si>
    <t>Дата окончания осуществления перевозок в соответствии с указанным типом (ID) расписания</t>
  </si>
  <si>
    <t>[дата]</t>
  </si>
  <si>
    <t>Воскресенье</t>
  </si>
  <si>
    <t>Таблица 3 «Исключения для каждого типа (ID) расписания»</t>
  </si>
  <si>
    <t>Дата</t>
  </si>
  <si>
    <t>День недели</t>
  </si>
  <si>
    <t>Тип (ID) расписания, в соответствии с которым будут осуществляться перевозки в указанный день</t>
  </si>
  <si>
    <t>[код типа (ID) расписания]</t>
  </si>
  <si>
    <t>[день недели]</t>
  </si>
  <si>
    <t>Таблица 4 «Интервалы движения для каждого типа (ID) расписания»</t>
  </si>
  <si>
    <t>октябрь</t>
  </si>
  <si>
    <t>апрель</t>
  </si>
  <si>
    <t>сентябрь</t>
  </si>
  <si>
    <t>№</t>
  </si>
  <si>
    <t>Прямое направление</t>
  </si>
  <si>
    <t>Обратное направление</t>
  </si>
  <si>
    <t>Количество рейсов (для параметров перевозок)</t>
  </si>
  <si>
    <t>Праздничные дни</t>
  </si>
  <si>
    <t>май</t>
  </si>
  <si>
    <t>Трасса следования маршрута</t>
  </si>
  <si>
    <t>Разворот</t>
  </si>
  <si>
    <r>
      <t>Т</t>
    </r>
    <r>
      <rPr>
        <b/>
        <sz val="16"/>
        <color theme="1"/>
        <rFont val="Times New Roman"/>
        <family val="1"/>
        <charset val="204"/>
      </rPr>
      <t>расса маршрута</t>
    </r>
  </si>
  <si>
    <t>Новое название маршрута</t>
  </si>
  <si>
    <t>Кол-во ТС</t>
  </si>
  <si>
    <t>Путь следования (прямой/ обратный)</t>
  </si>
  <si>
    <t>Номер остановки от первого остановочного пункта по прямому/ обратному пути следования, соответственно</t>
  </si>
  <si>
    <t>Имя маршрута</t>
  </si>
  <si>
    <t>Буква маршрута</t>
  </si>
  <si>
    <t>обозначение разворота в списке остановок</t>
  </si>
  <si>
    <t>номер маршрута</t>
  </si>
  <si>
    <t>буква маршрута</t>
  </si>
  <si>
    <t>имя автобуса (модель, ЭС …)</t>
  </si>
  <si>
    <t>последняя остановка</t>
  </si>
  <si>
    <t>Прямой путь следования:</t>
  </si>
  <si>
    <t>Обратный путь следования:</t>
  </si>
  <si>
    <t>Длина оборотного рейса:</t>
  </si>
  <si>
    <t>Количество рейсов</t>
  </si>
  <si>
    <t>Период времени с момента отправления предыдущего ТС (минут)</t>
  </si>
  <si>
    <t>Число ТС</t>
  </si>
  <si>
    <t>Новая модель</t>
  </si>
  <si>
    <t>Текущий выпуск</t>
  </si>
  <si>
    <t>МГТ</t>
  </si>
  <si>
    <t>ЧП</t>
  </si>
  <si>
    <t>ОБВ</t>
  </si>
  <si>
    <t>БВ</t>
  </si>
  <si>
    <t>СВ</t>
  </si>
  <si>
    <t>МВ</t>
  </si>
  <si>
    <t>Ср. вместимость</t>
  </si>
  <si>
    <t>276м</t>
  </si>
  <si>
    <t>514м</t>
  </si>
  <si>
    <t>517м</t>
  </si>
  <si>
    <t>122м</t>
  </si>
  <si>
    <t>ав:755</t>
  </si>
  <si>
    <t>ав:704к</t>
  </si>
  <si>
    <t>704к</t>
  </si>
  <si>
    <t/>
  </si>
  <si>
    <t>ав:704ч</t>
  </si>
  <si>
    <t xml:space="preserve"> Каширское шоссе</t>
  </si>
  <si>
    <t xml:space="preserve"> Ясеневая улица</t>
  </si>
  <si>
    <t xml:space="preserve"> Воронежская улица</t>
  </si>
  <si>
    <t xml:space="preserve"> Елецкая улица</t>
  </si>
  <si>
    <t xml:space="preserve"> Шипиловский проезд</t>
  </si>
  <si>
    <t xml:space="preserve"> Шипиловская улица</t>
  </si>
  <si>
    <t xml:space="preserve"> Задонский проезд</t>
  </si>
  <si>
    <t xml:space="preserve"> Ореховый бульвар</t>
  </si>
  <si>
    <t>Каширское шоссе</t>
  </si>
  <si>
    <t>нет рейсов</t>
  </si>
  <si>
    <t>27 - 33</t>
  </si>
  <si>
    <t>13 - 17</t>
  </si>
  <si>
    <t>15 - 19</t>
  </si>
  <si>
    <t>23 - 27</t>
  </si>
  <si>
    <t>20 - 25</t>
  </si>
  <si>
    <t>18 - 22</t>
  </si>
  <si>
    <t>16 - 20</t>
  </si>
  <si>
    <t>13 - 16</t>
  </si>
  <si>
    <t>Шипиловская ул., 64</t>
  </si>
  <si>
    <t>Задонский пр., 24</t>
  </si>
  <si>
    <t>Задонский пр., 40</t>
  </si>
  <si>
    <t>Федеральный клинический центр</t>
  </si>
  <si>
    <t>Центр Госсанэпиднадэора</t>
  </si>
  <si>
    <t>Ореховый бульв., 53</t>
  </si>
  <si>
    <t>Метро "Красногвардейская"</t>
  </si>
  <si>
    <t>Метро "Красногвардейская" (выс.)</t>
  </si>
  <si>
    <t>Центр Госсанэпиднадзора</t>
  </si>
  <si>
    <t>Метро "Каширская"</t>
  </si>
  <si>
    <t>МИФИ</t>
  </si>
  <si>
    <t>Д/к "Москворечье"</t>
  </si>
  <si>
    <t>Спортивная</t>
  </si>
  <si>
    <t>З-д полиметаллов</t>
  </si>
  <si>
    <t>Платф. Москворечье</t>
  </si>
  <si>
    <t>Сабурово</t>
  </si>
  <si>
    <t>Детская спортшкола</t>
  </si>
  <si>
    <t>Клуб</t>
  </si>
  <si>
    <t>Школа</t>
  </si>
  <si>
    <t>Детский сад</t>
  </si>
  <si>
    <t>Борисово</t>
  </si>
  <si>
    <t>Ул. Борисовские Пруды</t>
  </si>
  <si>
    <t>1-й мкр. Братеева</t>
  </si>
  <si>
    <t>Метро "Борисово"</t>
  </si>
  <si>
    <t>Братеевская ул., 21</t>
  </si>
  <si>
    <t>Детская школа искусств</t>
  </si>
  <si>
    <t>Метро "Марьино" (южн.)</t>
  </si>
  <si>
    <t>Метро "Марьино" (сев.)</t>
  </si>
  <si>
    <t>Ул. Перерва, 50</t>
  </si>
  <si>
    <t>Ул. Нижн. Поля</t>
  </si>
  <si>
    <t>Центр занятости</t>
  </si>
  <si>
    <t>Краснодонская ул.</t>
  </si>
  <si>
    <t>43-й кв. Марьинского Парка</t>
  </si>
  <si>
    <t>Белореченская ул.</t>
  </si>
  <si>
    <t>Белореченская ул., 17</t>
  </si>
  <si>
    <t>Краснодарская ул., 52</t>
  </si>
  <si>
    <t>Краснодарская ул., 65</t>
  </si>
  <si>
    <t>Ул. Верхн. поля, 37</t>
  </si>
  <si>
    <t>Люблинская ул., 96</t>
  </si>
  <si>
    <t>Братеевский мост</t>
  </si>
  <si>
    <t>Водномоторный клуб</t>
  </si>
  <si>
    <t>Ул. Борисовские Пруды, 6</t>
  </si>
  <si>
    <t>Метро "Каширская" (выс.)</t>
  </si>
  <si>
    <t>Метро "Орехово"</t>
  </si>
  <si>
    <t>Гостиница</t>
  </si>
  <si>
    <t>Ул. Баженова</t>
  </si>
  <si>
    <t>Шипиловская ул., 60</t>
  </si>
  <si>
    <t>Метро "Автозаводская"</t>
  </si>
  <si>
    <t>5-я Кожуховская ул.</t>
  </si>
  <si>
    <t>Просп. Андропова</t>
  </si>
  <si>
    <t>Ул. Лобанова</t>
  </si>
  <si>
    <t>Институт менеджмента и права</t>
  </si>
  <si>
    <t>5-я проходная ЗИЛа</t>
  </si>
  <si>
    <t>2-й Кожуховский пр., 9</t>
  </si>
  <si>
    <t>Велозаводская ул.</t>
  </si>
  <si>
    <t>Каширское ш., 148 (к/ст)</t>
  </si>
  <si>
    <t>Каширское ш., 148 (пос.)</t>
  </si>
  <si>
    <t>Каширское ш.</t>
  </si>
  <si>
    <t>Ясеневая ул.</t>
  </si>
  <si>
    <t>Елецкая ул.</t>
  </si>
  <si>
    <t>Воронежская ул.</t>
  </si>
  <si>
    <t>Воронежская ул., 30</t>
  </si>
  <si>
    <t>Воронежская ул., 36</t>
  </si>
  <si>
    <t>Универсам</t>
  </si>
  <si>
    <t>Шипиловская ул., 44</t>
  </si>
  <si>
    <t>АТС</t>
  </si>
  <si>
    <t>7-й мкр. Орехово-Борисова</t>
  </si>
  <si>
    <t>Шипиловская ул.</t>
  </si>
  <si>
    <t>Шипиловская ул., 5</t>
  </si>
  <si>
    <t>Шипиловский пр., 55</t>
  </si>
  <si>
    <t>Почта</t>
  </si>
  <si>
    <t>Шипиловский пр., 63</t>
  </si>
  <si>
    <t>Обувная ф-ка</t>
  </si>
  <si>
    <t>Интернат</t>
  </si>
  <si>
    <t>11 - 13</t>
  </si>
  <si>
    <t>11 - 14</t>
  </si>
  <si>
    <t>10 - 12</t>
  </si>
  <si>
    <t>22 - 26</t>
  </si>
  <si>
    <t>12 - 14</t>
  </si>
  <si>
    <t xml:space="preserve"> улица Борисовские Пруды</t>
  </si>
  <si>
    <t xml:space="preserve"> Наташинский проезд</t>
  </si>
  <si>
    <t xml:space="preserve"> Братеевский проезд</t>
  </si>
  <si>
    <t xml:space="preserve"> Бесединское шоссе</t>
  </si>
  <si>
    <t xml:space="preserve"> Люблинская улица</t>
  </si>
  <si>
    <t xml:space="preserve"> улица Верхние Поля</t>
  </si>
  <si>
    <t xml:space="preserve"> Белореченская улица</t>
  </si>
  <si>
    <t xml:space="preserve"> Краснодарская улица</t>
  </si>
  <si>
    <t xml:space="preserve"> улица Маршала Шестопалова</t>
  </si>
  <si>
    <t xml:space="preserve"> Автозаводская улица </t>
  </si>
  <si>
    <t xml:space="preserve"> Автозаводская улица</t>
  </si>
  <si>
    <t xml:space="preserve"> улица Сайкина</t>
  </si>
  <si>
    <t xml:space="preserve"> улица Трофимова</t>
  </si>
  <si>
    <t xml:space="preserve"> 2-й Кожуховский проезд</t>
  </si>
  <si>
    <t xml:space="preserve"> Москва 2-й Кожуховский проезд</t>
  </si>
  <si>
    <t>Начальный пункт: Каширское ш., 148</t>
  </si>
  <si>
    <t>Конечный пункт: Каширское ш., 148</t>
  </si>
  <si>
    <t xml:space="preserve">Начальный пункт: Каширское ш., 148 </t>
  </si>
  <si>
    <t>ЮАО</t>
  </si>
  <si>
    <t>№ (ID) Маршрута: 704к</t>
  </si>
  <si>
    <t>Метро "Шипиловская"</t>
  </si>
  <si>
    <t>Ясеневая ул., 4</t>
  </si>
  <si>
    <t>Каширское ш., 148 (выс.)</t>
  </si>
  <si>
    <t>№ (ID) Маршрута: 704</t>
  </si>
  <si>
    <t>ТЦ "Москва"</t>
  </si>
  <si>
    <t>№ (ID) Маршрута: 415</t>
  </si>
  <si>
    <t>ЮАО (большой лот)</t>
  </si>
  <si>
    <t>Присоединенные</t>
  </si>
  <si>
    <t>Длина, км</t>
  </si>
  <si>
    <t>Средняя скорость на маршруте, км/час</t>
  </si>
  <si>
    <t>Макс. Число рейсов в час (Зима, буд)</t>
  </si>
  <si>
    <t>Макс. Число рейсов в час (Зима, вых)</t>
  </si>
  <si>
    <t>Макс. Число рейсов в час (Лето, буд)</t>
  </si>
  <si>
    <t>Макс. Число рейсов в час (Лето, вых)</t>
  </si>
  <si>
    <t>Число ТС (Зима, буд)</t>
  </si>
  <si>
    <t>Число ТС (Зима, вых)</t>
  </si>
  <si>
    <t>Число ТС (Лето, буд)</t>
  </si>
  <si>
    <t>Число ТС (Лето, вых)</t>
  </si>
  <si>
    <t>644м</t>
  </si>
  <si>
    <t>207м</t>
  </si>
  <si>
    <t>ЮАО-малый</t>
  </si>
  <si>
    <t xml:space="preserve">Приложение №3 «Параметры перевозок» к государственному контракту №___ от ______________ 20__ г
</t>
  </si>
</sst>
</file>

<file path=xl/styles.xml><?xml version="1.0" encoding="utf-8"?>
<styleSheet xmlns="http://schemas.openxmlformats.org/spreadsheetml/2006/main">
  <numFmts count="5">
    <numFmt numFmtId="43" formatCode="_-* #,##0.00_р_._-;\-* #,##0.00_р_._-;_-* &quot;-&quot;??_р_._-;_-@_-"/>
    <numFmt numFmtId="164" formatCode="0.0000000000000"/>
    <numFmt numFmtId="165" formatCode="h:mm;@"/>
    <numFmt numFmtId="166" formatCode="_-* #,##0.0_р_._-;\-* #,##0.0_р_._-;_-* &quot;-&quot;??_р_._-;_-@_-"/>
    <numFmt numFmtId="167" formatCode="_-* #,##0_р_._-;\-* #,##0_р_._-;_-* &quot;-&quot;??_р_._-;_-@_-"/>
  </numFmts>
  <fonts count="22">
    <font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24"/>
      <color theme="1"/>
      <name val="Calibri"/>
      <family val="2"/>
      <charset val="204"/>
      <scheme val="minor"/>
    </font>
    <font>
      <sz val="24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sz val="16"/>
      <name val="Times New Roman"/>
      <family val="1"/>
      <charset val="204"/>
    </font>
    <font>
      <sz val="9"/>
      <color indexed="81"/>
      <name val="Tahoma"/>
      <family val="2"/>
      <charset val="204"/>
    </font>
    <font>
      <b/>
      <sz val="12"/>
      <color indexed="81"/>
      <name val="Tahoma"/>
      <family val="2"/>
      <charset val="204"/>
    </font>
    <font>
      <sz val="1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sz val="22"/>
      <color rgb="FF000000"/>
      <name val="Calibri"/>
      <family val="2"/>
      <charset val="204"/>
    </font>
    <font>
      <sz val="22"/>
      <color theme="1"/>
      <name val="Calibri"/>
      <family val="2"/>
      <charset val="204"/>
      <scheme val="minor"/>
    </font>
    <font>
      <sz val="10"/>
      <color rgb="FF000000"/>
      <name val="Calibri"/>
      <family val="2"/>
      <charset val="204"/>
    </font>
    <font>
      <sz val="11"/>
      <color theme="1"/>
      <name val="Calibr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168">
    <xf numFmtId="0" fontId="0" fillId="0" borderId="0" xfId="0"/>
    <xf numFmtId="0" fontId="1" fillId="0" borderId="0" xfId="0" applyFont="1"/>
    <xf numFmtId="0" fontId="2" fillId="2" borderId="0" xfId="0" applyFont="1" applyFill="1"/>
    <xf numFmtId="0" fontId="1" fillId="2" borderId="0" xfId="0" applyFont="1" applyFill="1"/>
    <xf numFmtId="1" fontId="1" fillId="0" borderId="0" xfId="0" applyNumberFormat="1" applyFont="1"/>
    <xf numFmtId="0" fontId="1" fillId="0" borderId="2" xfId="0" applyFont="1" applyBorder="1"/>
    <xf numFmtId="0" fontId="1" fillId="0" borderId="2" xfId="0" applyFont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Border="1"/>
    <xf numFmtId="1" fontId="1" fillId="0" borderId="0" xfId="0" applyNumberFormat="1" applyFont="1" applyBorder="1"/>
    <xf numFmtId="0" fontId="1" fillId="0" borderId="0" xfId="0" applyFont="1" applyFill="1" applyBorder="1"/>
    <xf numFmtId="20" fontId="1" fillId="0" borderId="0" xfId="0" applyNumberFormat="1" applyFont="1" applyBorder="1" applyAlignment="1">
      <alignment horizontal="center"/>
    </xf>
    <xf numFmtId="0" fontId="1" fillId="0" borderId="0" xfId="0" applyFont="1" applyBorder="1" applyAlignment="1">
      <alignment horizontal="center" vertical="center"/>
    </xf>
    <xf numFmtId="20" fontId="1" fillId="0" borderId="0" xfId="0" applyNumberFormat="1" applyFont="1" applyBorder="1"/>
    <xf numFmtId="0" fontId="1" fillId="0" borderId="0" xfId="0" applyFont="1" applyAlignment="1">
      <alignment wrapText="1"/>
    </xf>
    <xf numFmtId="2" fontId="1" fillId="0" borderId="0" xfId="0" applyNumberFormat="1" applyFont="1" applyFill="1" applyBorder="1"/>
    <xf numFmtId="0" fontId="3" fillId="0" borderId="0" xfId="0" applyFont="1"/>
    <xf numFmtId="0" fontId="3" fillId="0" borderId="0" xfId="0" applyFont="1" applyAlignment="1">
      <alignment wrapText="1"/>
    </xf>
    <xf numFmtId="1" fontId="1" fillId="0" borderId="0" xfId="0" applyNumberFormat="1" applyFont="1" applyFill="1" applyBorder="1"/>
    <xf numFmtId="0" fontId="3" fillId="0" borderId="0" xfId="0" applyFont="1" applyAlignment="1">
      <alignment vertical="center" wrapText="1"/>
    </xf>
    <xf numFmtId="0" fontId="3" fillId="0" borderId="0" xfId="0" applyFont="1" applyBorder="1"/>
    <xf numFmtId="20" fontId="3" fillId="0" borderId="1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0" xfId="0" applyFont="1" applyFill="1"/>
    <xf numFmtId="0" fontId="3" fillId="0" borderId="0" xfId="0" applyFont="1" applyFill="1" applyAlignment="1">
      <alignment wrapText="1"/>
    </xf>
    <xf numFmtId="0" fontId="3" fillId="0" borderId="1" xfId="0" applyFont="1" applyFill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5" fontId="3" fillId="0" borderId="1" xfId="0" applyNumberFormat="1" applyFont="1" applyFill="1" applyBorder="1" applyAlignment="1">
      <alignment horizontal="center"/>
    </xf>
    <xf numFmtId="0" fontId="3" fillId="0" borderId="6" xfId="0" applyFont="1" applyFill="1" applyBorder="1" applyAlignment="1">
      <alignment horizontal="center" wrapText="1"/>
    </xf>
    <xf numFmtId="0" fontId="3" fillId="0" borderId="0" xfId="0" applyFont="1" applyBorder="1" applyAlignment="1">
      <alignment horizontal="center"/>
    </xf>
    <xf numFmtId="165" fontId="3" fillId="0" borderId="0" xfId="0" applyNumberFormat="1" applyFont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20" fontId="3" fillId="0" borderId="0" xfId="0" applyNumberFormat="1" applyFont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Alignment="1">
      <alignment vertical="center"/>
    </xf>
    <xf numFmtId="0" fontId="7" fillId="0" borderId="0" xfId="0" applyFont="1"/>
    <xf numFmtId="0" fontId="6" fillId="0" borderId="1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7" fillId="0" borderId="1" xfId="0" applyNumberFormat="1" applyFont="1" applyBorder="1" applyAlignment="1">
      <alignment horizontal="center" vertical="center"/>
    </xf>
    <xf numFmtId="0" fontId="7" fillId="0" borderId="1" xfId="0" applyNumberFormat="1" applyFont="1" applyFill="1" applyBorder="1" applyAlignment="1">
      <alignment horizontal="center" vertical="center"/>
    </xf>
    <xf numFmtId="0" fontId="8" fillId="0" borderId="0" xfId="0" applyFont="1"/>
    <xf numFmtId="0" fontId="8" fillId="0" borderId="0" xfId="0" applyFont="1" applyAlignment="1">
      <alignment wrapText="1"/>
    </xf>
    <xf numFmtId="0" fontId="9" fillId="0" borderId="0" xfId="0" applyFont="1" applyAlignment="1"/>
    <xf numFmtId="165" fontId="3" fillId="0" borderId="1" xfId="0" applyNumberFormat="1" applyFont="1" applyFill="1" applyBorder="1" applyAlignment="1">
      <alignment horizontal="center" vertical="center"/>
    </xf>
    <xf numFmtId="20" fontId="3" fillId="0" borderId="1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0" fontId="3" fillId="0" borderId="0" xfId="0" applyFont="1" applyBorder="1" applyAlignment="1">
      <alignment horizontal="center" wrapText="1"/>
    </xf>
    <xf numFmtId="0" fontId="3" fillId="0" borderId="0" xfId="0" applyFont="1" applyFill="1" applyAlignment="1">
      <alignment horizontal="center" wrapText="1"/>
    </xf>
    <xf numFmtId="0" fontId="7" fillId="0" borderId="1" xfId="0" applyFont="1" applyBorder="1" applyAlignment="1">
      <alignment horizontal="center" vertical="center" wrapText="1"/>
    </xf>
    <xf numFmtId="1" fontId="3" fillId="0" borderId="0" xfId="0" applyNumberFormat="1" applyFont="1" applyFill="1" applyBorder="1" applyAlignment="1">
      <alignment vertical="center"/>
    </xf>
    <xf numFmtId="0" fontId="3" fillId="0" borderId="0" xfId="0" applyFont="1" applyFill="1" applyBorder="1"/>
    <xf numFmtId="0" fontId="1" fillId="3" borderId="2" xfId="0" applyFont="1" applyFill="1" applyBorder="1"/>
    <xf numFmtId="0" fontId="1" fillId="0" borderId="2" xfId="0" applyFont="1" applyBorder="1" applyAlignment="1">
      <alignment horizontal="right"/>
    </xf>
    <xf numFmtId="0" fontId="1" fillId="0" borderId="0" xfId="0" applyNumberFormat="1" applyFont="1" applyFill="1" applyBorder="1"/>
    <xf numFmtId="0" fontId="3" fillId="0" borderId="6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wrapText="1"/>
    </xf>
    <xf numFmtId="0" fontId="3" fillId="0" borderId="1" xfId="0" applyFont="1" applyFill="1" applyBorder="1" applyAlignment="1">
      <alignment horizontal="center" wrapText="1"/>
    </xf>
    <xf numFmtId="0" fontId="3" fillId="0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13" fillId="4" borderId="2" xfId="0" applyFont="1" applyFill="1" applyBorder="1" applyAlignment="1">
      <alignment horizontal="right"/>
    </xf>
    <xf numFmtId="0" fontId="1" fillId="4" borderId="0" xfId="0" applyFont="1" applyFill="1"/>
    <xf numFmtId="0" fontId="1" fillId="0" borderId="0" xfId="0" applyFont="1" applyFill="1" applyBorder="1" applyAlignment="1">
      <alignment wrapText="1"/>
    </xf>
    <xf numFmtId="0" fontId="1" fillId="0" borderId="2" xfId="0" applyFont="1" applyFill="1" applyBorder="1" applyAlignment="1">
      <alignment wrapText="1"/>
    </xf>
    <xf numFmtId="0" fontId="14" fillId="2" borderId="0" xfId="0" applyFont="1" applyFill="1" applyAlignment="1">
      <alignment horizontal="left"/>
    </xf>
    <xf numFmtId="164" fontId="1" fillId="0" borderId="0" xfId="0" applyNumberFormat="1" applyFont="1" applyFill="1" applyBorder="1" applyAlignment="1">
      <alignment wrapText="1"/>
    </xf>
    <xf numFmtId="2" fontId="1" fillId="0" borderId="0" xfId="0" applyNumberFormat="1" applyFont="1" applyFill="1" applyBorder="1" applyAlignment="1">
      <alignment wrapText="1"/>
    </xf>
    <xf numFmtId="0" fontId="1" fillId="0" borderId="0" xfId="0" applyFont="1" applyBorder="1" applyAlignment="1">
      <alignment wrapText="1"/>
    </xf>
    <xf numFmtId="0" fontId="1" fillId="5" borderId="0" xfId="0" applyFont="1" applyFill="1"/>
    <xf numFmtId="0" fontId="4" fillId="0" borderId="0" xfId="0" applyFont="1" applyFill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8" fillId="0" borderId="0" xfId="0" applyFont="1" applyAlignment="1">
      <alignment vertical="center" wrapText="1"/>
    </xf>
    <xf numFmtId="0" fontId="15" fillId="0" borderId="1" xfId="0" applyFont="1" applyFill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center"/>
    </xf>
    <xf numFmtId="1" fontId="7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/>
    <xf numFmtId="1" fontId="7" fillId="0" borderId="1" xfId="0" applyNumberFormat="1" applyFont="1" applyBorder="1" applyAlignment="1">
      <alignment horizontal="center"/>
    </xf>
    <xf numFmtId="1" fontId="7" fillId="0" borderId="0" xfId="0" applyNumberFormat="1" applyFont="1" applyBorder="1" applyAlignment="1">
      <alignment horizontal="center" vertical="center" wrapText="1"/>
    </xf>
    <xf numFmtId="1" fontId="7" fillId="0" borderId="0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Continuous" wrapText="1"/>
    </xf>
    <xf numFmtId="0" fontId="6" fillId="0" borderId="2" xfId="0" applyFont="1" applyBorder="1" applyAlignment="1">
      <alignment horizontal="centerContinuous" wrapText="1"/>
    </xf>
    <xf numFmtId="0" fontId="6" fillId="0" borderId="10" xfId="0" applyFont="1" applyBorder="1" applyAlignment="1">
      <alignment horizontal="centerContinuous" wrapText="1"/>
    </xf>
    <xf numFmtId="0" fontId="16" fillId="0" borderId="0" xfId="0" applyFont="1"/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15" fillId="0" borderId="6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6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/>
    </xf>
    <xf numFmtId="0" fontId="3" fillId="0" borderId="12" xfId="0" applyFont="1" applyFill="1" applyBorder="1" applyAlignment="1">
      <alignment horizontal="center" vertical="center"/>
    </xf>
    <xf numFmtId="0" fontId="15" fillId="0" borderId="12" xfId="0" applyFont="1" applyFill="1" applyBorder="1" applyAlignment="1">
      <alignment horizontal="center"/>
    </xf>
    <xf numFmtId="0" fontId="3" fillId="0" borderId="12" xfId="0" applyFont="1" applyFill="1" applyBorder="1" applyAlignment="1">
      <alignment horizontal="center"/>
    </xf>
    <xf numFmtId="0" fontId="13" fillId="0" borderId="0" xfId="0" applyFont="1"/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Continuous" wrapText="1"/>
    </xf>
    <xf numFmtId="0" fontId="6" fillId="0" borderId="14" xfId="0" applyFont="1" applyBorder="1" applyAlignment="1">
      <alignment horizontal="centerContinuous" wrapText="1"/>
    </xf>
    <xf numFmtId="0" fontId="6" fillId="0" borderId="9" xfId="0" applyFont="1" applyBorder="1" applyAlignment="1">
      <alignment horizontal="centerContinuous" wrapText="1"/>
    </xf>
    <xf numFmtId="2" fontId="7" fillId="0" borderId="1" xfId="0" applyNumberFormat="1" applyFont="1" applyBorder="1" applyAlignment="1">
      <alignment horizontal="center" vertical="center" wrapText="1"/>
    </xf>
    <xf numFmtId="0" fontId="18" fillId="0" borderId="0" xfId="0" applyFont="1" applyFill="1" applyBorder="1"/>
    <xf numFmtId="0" fontId="19" fillId="0" borderId="0" xfId="0" applyFont="1" applyFill="1"/>
    <xf numFmtId="166" fontId="19" fillId="0" borderId="0" xfId="1" applyNumberFormat="1" applyFont="1" applyFill="1"/>
    <xf numFmtId="167" fontId="19" fillId="0" borderId="0" xfId="1" applyNumberFormat="1" applyFont="1" applyFill="1"/>
    <xf numFmtId="43" fontId="19" fillId="0" borderId="0" xfId="1" applyNumberFormat="1" applyFont="1" applyFill="1"/>
    <xf numFmtId="43" fontId="7" fillId="0" borderId="0" xfId="1" applyNumberFormat="1" applyFont="1"/>
    <xf numFmtId="0" fontId="20" fillId="0" borderId="0" xfId="0" applyFont="1" applyFill="1" applyBorder="1"/>
    <xf numFmtId="166" fontId="21" fillId="0" borderId="0" xfId="1" applyNumberFormat="1" applyFont="1" applyFill="1" applyBorder="1"/>
    <xf numFmtId="0" fontId="21" fillId="0" borderId="0" xfId="0" applyFont="1" applyFill="1" applyBorder="1" applyAlignment="1">
      <alignment horizontal="center"/>
    </xf>
    <xf numFmtId="1" fontId="7" fillId="0" borderId="0" xfId="0" applyNumberFormat="1" applyFont="1"/>
    <xf numFmtId="0" fontId="6" fillId="0" borderId="7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6" fillId="0" borderId="1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/>
    </xf>
    <xf numFmtId="0" fontId="4" fillId="0" borderId="3" xfId="0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 vertical="center" wrapText="1"/>
    </xf>
    <xf numFmtId="0" fontId="4" fillId="0" borderId="9" xfId="0" applyFont="1" applyFill="1" applyBorder="1" applyAlignment="1">
      <alignment horizontal="center" vertical="center" wrapText="1"/>
    </xf>
    <xf numFmtId="2" fontId="10" fillId="0" borderId="0" xfId="0" applyNumberFormat="1" applyFont="1" applyFill="1" applyAlignment="1">
      <alignment horizontal="left" vertical="center"/>
    </xf>
    <xf numFmtId="0" fontId="8" fillId="0" borderId="0" xfId="0" applyFont="1" applyAlignment="1">
      <alignment horizontal="right" vertical="center"/>
    </xf>
    <xf numFmtId="0" fontId="8" fillId="0" borderId="0" xfId="0" applyFont="1" applyFill="1" applyAlignment="1">
      <alignment horizontal="right" vertical="center"/>
    </xf>
    <xf numFmtId="2" fontId="8" fillId="0" borderId="0" xfId="0" applyNumberFormat="1" applyFont="1" applyFill="1" applyAlignment="1">
      <alignment horizontal="left" vertical="center"/>
    </xf>
    <xf numFmtId="0" fontId="4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/>
    </xf>
    <xf numFmtId="0" fontId="3" fillId="0" borderId="7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12" xfId="0" applyFont="1" applyFill="1" applyBorder="1" applyAlignment="1">
      <alignment horizontal="center" vertical="center" wrapText="1"/>
    </xf>
    <xf numFmtId="0" fontId="3" fillId="0" borderId="13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 wrapText="1"/>
    </xf>
    <xf numFmtId="0" fontId="15" fillId="0" borderId="6" xfId="0" applyFont="1" applyFill="1" applyBorder="1" applyAlignment="1">
      <alignment horizontal="center"/>
    </xf>
    <xf numFmtId="0" fontId="15" fillId="0" borderId="9" xfId="0" applyFont="1" applyFill="1" applyBorder="1" applyAlignment="1">
      <alignment horizontal="center"/>
    </xf>
    <xf numFmtId="0" fontId="8" fillId="0" borderId="0" xfId="0" applyFont="1" applyAlignment="1">
      <alignment horizontal="right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/>
    </xf>
    <xf numFmtId="0" fontId="4" fillId="0" borderId="0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/>
    </xf>
    <xf numFmtId="0" fontId="4" fillId="0" borderId="12" xfId="0" applyFont="1" applyFill="1" applyBorder="1" applyAlignment="1">
      <alignment horizontal="center" vertical="center" wrapText="1"/>
    </xf>
    <xf numFmtId="0" fontId="4" fillId="0" borderId="14" xfId="0" applyFont="1" applyFill="1" applyBorder="1" applyAlignment="1">
      <alignment horizontal="center" vertical="center" wrapText="1"/>
    </xf>
    <xf numFmtId="0" fontId="4" fillId="0" borderId="7" xfId="0" applyFont="1" applyFill="1" applyBorder="1" applyAlignment="1">
      <alignment horizontal="center" vertical="center" wrapText="1"/>
    </xf>
    <xf numFmtId="0" fontId="4" fillId="0" borderId="8" xfId="0" applyFont="1" applyFill="1" applyBorder="1" applyAlignment="1">
      <alignment horizontal="center" vertical="center" wrapText="1"/>
    </xf>
  </cellXfs>
  <cellStyles count="2">
    <cellStyle name="Обычный" xfId="0" builtinId="0"/>
    <cellStyle name="Финансовый" xfId="1" builtinId="3"/>
  </cellStyles>
  <dxfs count="18"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71438</xdr:colOff>
      <xdr:row>42</xdr:row>
      <xdr:rowOff>0</xdr:rowOff>
    </xdr:from>
    <xdr:to>
      <xdr:col>10</xdr:col>
      <xdr:colOff>331745</xdr:colOff>
      <xdr:row>76</xdr:row>
      <xdr:rowOff>23812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438" y="8786813"/>
          <a:ext cx="12714245" cy="65008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74839</xdr:colOff>
      <xdr:row>42</xdr:row>
      <xdr:rowOff>37419</xdr:rowOff>
    </xdr:from>
    <xdr:to>
      <xdr:col>10</xdr:col>
      <xdr:colOff>349551</xdr:colOff>
      <xdr:row>81</xdr:row>
      <xdr:rowOff>166687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4839" y="8824232"/>
          <a:ext cx="12728650" cy="75587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68035</xdr:colOff>
      <xdr:row>42</xdr:row>
      <xdr:rowOff>13606</xdr:rowOff>
    </xdr:from>
    <xdr:to>
      <xdr:col>10</xdr:col>
      <xdr:colOff>368781</xdr:colOff>
      <xdr:row>76</xdr:row>
      <xdr:rowOff>166687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8035" y="8800419"/>
          <a:ext cx="12754684" cy="66300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71432</xdr:colOff>
      <xdr:row>42</xdr:row>
      <xdr:rowOff>13605</xdr:rowOff>
    </xdr:from>
    <xdr:to>
      <xdr:col>10</xdr:col>
      <xdr:colOff>347759</xdr:colOff>
      <xdr:row>76</xdr:row>
      <xdr:rowOff>166686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432" y="8800418"/>
          <a:ext cx="12730265" cy="66300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1"/>
  <dimension ref="A1:N28"/>
  <sheetViews>
    <sheetView zoomScale="40" zoomScaleNormal="40" workbookViewId="0">
      <selection activeCell="E22" sqref="E22"/>
    </sheetView>
  </sheetViews>
  <sheetFormatPr defaultRowHeight="31.5"/>
  <cols>
    <col min="1" max="1" width="4.28515625" style="35" customWidth="1"/>
    <col min="2" max="2" width="19.140625" style="35" customWidth="1"/>
    <col min="3" max="3" width="42.28515625" style="35" customWidth="1"/>
    <col min="4" max="4" width="40.42578125" style="35" customWidth="1"/>
    <col min="5" max="5" width="42.28515625" style="35" customWidth="1"/>
    <col min="6" max="6" width="25" style="35" customWidth="1"/>
    <col min="7" max="7" width="61" style="35" customWidth="1"/>
    <col min="8" max="8" width="44.5703125" style="35" customWidth="1"/>
    <col min="9" max="12" width="10.5703125" style="35" customWidth="1"/>
    <col min="13" max="13" width="20.85546875" style="35" bestFit="1" customWidth="1"/>
    <col min="14" max="14" width="38" style="35" customWidth="1"/>
    <col min="15" max="16384" width="9.140625" style="35"/>
  </cols>
  <sheetData>
    <row r="1" spans="1:14">
      <c r="I1" s="120" t="s">
        <v>72</v>
      </c>
      <c r="J1" s="120"/>
      <c r="K1" s="120"/>
      <c r="L1" s="120"/>
      <c r="M1" s="120"/>
      <c r="N1" s="120"/>
    </row>
    <row r="2" spans="1:14">
      <c r="B2" s="84"/>
      <c r="C2" s="85"/>
      <c r="D2" s="85" t="s">
        <v>204</v>
      </c>
      <c r="E2" s="85"/>
      <c r="F2" s="86"/>
      <c r="G2" s="118" t="s">
        <v>71</v>
      </c>
      <c r="H2" s="119"/>
      <c r="I2" s="121" t="s">
        <v>73</v>
      </c>
      <c r="J2" s="121"/>
      <c r="K2" s="121"/>
      <c r="L2" s="121"/>
      <c r="M2" s="122" t="s">
        <v>74</v>
      </c>
      <c r="N2" s="122"/>
    </row>
    <row r="3" spans="1:14" s="37" customFormat="1">
      <c r="A3" s="36"/>
      <c r="B3" s="36" t="s">
        <v>45</v>
      </c>
      <c r="C3" s="36" t="s">
        <v>0</v>
      </c>
      <c r="D3" s="36" t="s">
        <v>59</v>
      </c>
      <c r="E3" s="36" t="s">
        <v>58</v>
      </c>
      <c r="F3" s="36" t="s">
        <v>1</v>
      </c>
      <c r="G3" s="36" t="s">
        <v>54</v>
      </c>
      <c r="H3" s="36" t="s">
        <v>55</v>
      </c>
      <c r="I3" s="36" t="s">
        <v>75</v>
      </c>
      <c r="J3" s="80" t="s">
        <v>76</v>
      </c>
      <c r="K3" s="36" t="s">
        <v>77</v>
      </c>
      <c r="L3" s="36" t="s">
        <v>78</v>
      </c>
      <c r="M3" s="36" t="s">
        <v>70</v>
      </c>
      <c r="N3" s="36" t="s">
        <v>79</v>
      </c>
    </row>
    <row r="4" spans="1:14">
      <c r="A4" s="71"/>
      <c r="B4" s="38">
        <v>1</v>
      </c>
      <c r="C4" s="39" t="s">
        <v>80</v>
      </c>
      <c r="D4" s="39"/>
      <c r="E4" s="39" t="s">
        <v>80</v>
      </c>
      <c r="F4" s="38" t="s">
        <v>77</v>
      </c>
      <c r="G4" s="49">
        <v>676</v>
      </c>
      <c r="H4" s="49">
        <f>Лот!F4</f>
        <v>3</v>
      </c>
      <c r="I4" s="79" t="s">
        <v>87</v>
      </c>
      <c r="J4" s="79" t="s">
        <v>87</v>
      </c>
      <c r="K4" s="79" t="s">
        <v>87</v>
      </c>
      <c r="L4" s="79" t="s">
        <v>87</v>
      </c>
      <c r="M4" s="81">
        <v>4</v>
      </c>
      <c r="N4" s="81">
        <v>15.666666666666666</v>
      </c>
    </row>
    <row r="5" spans="1:14">
      <c r="A5" s="71"/>
      <c r="B5" s="38">
        <v>2</v>
      </c>
      <c r="C5" s="39" t="s">
        <v>81</v>
      </c>
      <c r="D5" s="40"/>
      <c r="E5" s="40" t="s">
        <v>81</v>
      </c>
      <c r="F5" s="38" t="s">
        <v>78</v>
      </c>
      <c r="G5" s="49">
        <v>415</v>
      </c>
      <c r="H5" s="49">
        <f>Лот!F5</f>
        <v>11</v>
      </c>
      <c r="I5" s="79" t="s">
        <v>87</v>
      </c>
      <c r="J5" s="79" t="s">
        <v>87</v>
      </c>
      <c r="K5" s="79" t="s">
        <v>87</v>
      </c>
      <c r="L5" s="79" t="s">
        <v>87</v>
      </c>
      <c r="M5" s="81">
        <v>4</v>
      </c>
      <c r="N5" s="81">
        <v>13</v>
      </c>
    </row>
    <row r="6" spans="1:14">
      <c r="A6" s="71"/>
      <c r="B6" s="38">
        <v>3</v>
      </c>
      <c r="C6" s="39" t="s">
        <v>82</v>
      </c>
      <c r="D6" s="71"/>
      <c r="E6" s="72" t="s">
        <v>82</v>
      </c>
      <c r="F6" s="38" t="s">
        <v>78</v>
      </c>
      <c r="G6" s="49">
        <v>517</v>
      </c>
      <c r="H6" s="49">
        <f>Лот!F6</f>
        <v>5</v>
      </c>
      <c r="I6" s="79" t="s">
        <v>87</v>
      </c>
      <c r="J6" s="79" t="s">
        <v>87</v>
      </c>
      <c r="K6" s="79" t="s">
        <v>87</v>
      </c>
      <c r="L6" s="79" t="s">
        <v>87</v>
      </c>
      <c r="M6" s="81">
        <v>3</v>
      </c>
      <c r="N6" s="81">
        <v>13</v>
      </c>
    </row>
    <row r="7" spans="1:14">
      <c r="A7" s="71"/>
      <c r="B7" s="38">
        <v>4</v>
      </c>
      <c r="C7" s="39" t="s">
        <v>83</v>
      </c>
      <c r="D7" s="71"/>
      <c r="E7" s="72" t="s">
        <v>83</v>
      </c>
      <c r="F7" s="38" t="s">
        <v>78</v>
      </c>
      <c r="G7" s="49">
        <v>322</v>
      </c>
      <c r="H7" s="49">
        <f>Лот!F7</f>
        <v>1</v>
      </c>
      <c r="I7" s="79" t="s">
        <v>87</v>
      </c>
      <c r="J7" s="79" t="s">
        <v>87</v>
      </c>
      <c r="K7" s="79" t="s">
        <v>87</v>
      </c>
      <c r="L7" s="79" t="s">
        <v>87</v>
      </c>
      <c r="M7" s="81">
        <v>8</v>
      </c>
      <c r="N7" s="81">
        <v>13</v>
      </c>
    </row>
    <row r="8" spans="1:14">
      <c r="A8" s="71"/>
      <c r="B8" s="38">
        <v>5</v>
      </c>
      <c r="C8" s="39">
        <v>704</v>
      </c>
      <c r="D8" s="71"/>
      <c r="E8" s="72" t="s">
        <v>88</v>
      </c>
      <c r="F8" s="38" t="s">
        <v>76</v>
      </c>
      <c r="G8" s="49">
        <v>704</v>
      </c>
      <c r="H8" s="49">
        <f>Лот!F8</f>
        <v>8</v>
      </c>
      <c r="I8" s="79">
        <v>0</v>
      </c>
      <c r="J8" s="79">
        <v>5</v>
      </c>
      <c r="K8" s="79">
        <v>0</v>
      </c>
      <c r="L8" s="79">
        <v>0</v>
      </c>
      <c r="M8" s="81" t="s">
        <v>87</v>
      </c>
      <c r="N8" s="81" t="s">
        <v>87</v>
      </c>
    </row>
    <row r="9" spans="1:14">
      <c r="A9" s="71"/>
      <c r="B9" s="38">
        <v>6</v>
      </c>
      <c r="C9" s="39">
        <v>755</v>
      </c>
      <c r="D9" s="71"/>
      <c r="E9" s="72" t="s">
        <v>84</v>
      </c>
      <c r="F9" s="38" t="s">
        <v>77</v>
      </c>
      <c r="G9" s="49">
        <f t="shared" ref="G9" si="0">C9</f>
        <v>755</v>
      </c>
      <c r="H9" s="49">
        <f>Лот!F9</f>
        <v>6</v>
      </c>
      <c r="I9" s="79">
        <v>0</v>
      </c>
      <c r="J9" s="79">
        <v>4</v>
      </c>
      <c r="K9" s="79">
        <v>0</v>
      </c>
      <c r="L9" s="79">
        <v>0</v>
      </c>
      <c r="M9" s="81" t="s">
        <v>87</v>
      </c>
      <c r="N9" s="81" t="s">
        <v>87</v>
      </c>
    </row>
    <row r="10" spans="1:14">
      <c r="A10" s="71"/>
      <c r="B10" s="38">
        <v>7</v>
      </c>
      <c r="C10" s="39" t="s">
        <v>86</v>
      </c>
      <c r="D10" s="71"/>
      <c r="E10" s="72" t="s">
        <v>85</v>
      </c>
      <c r="F10" s="38" t="s">
        <v>76</v>
      </c>
      <c r="G10" s="49" t="s">
        <v>86</v>
      </c>
      <c r="H10" s="49">
        <f>Лот!F10</f>
        <v>8</v>
      </c>
      <c r="I10" s="79">
        <v>0</v>
      </c>
      <c r="J10" s="79">
        <v>5</v>
      </c>
      <c r="K10" s="79">
        <v>0</v>
      </c>
      <c r="L10" s="79">
        <v>0</v>
      </c>
      <c r="M10" s="81" t="s">
        <v>87</v>
      </c>
      <c r="N10" s="81"/>
    </row>
    <row r="11" spans="1:14">
      <c r="B11" s="77"/>
      <c r="C11" s="78"/>
      <c r="D11" s="75"/>
      <c r="E11" s="75"/>
      <c r="F11" s="77"/>
      <c r="G11" s="78"/>
      <c r="H11" s="76"/>
      <c r="I11" s="82"/>
      <c r="J11" s="82"/>
      <c r="K11" s="82"/>
      <c r="L11" s="82"/>
      <c r="M11" s="83"/>
      <c r="N11" s="83"/>
    </row>
    <row r="12" spans="1:14">
      <c r="B12" s="77"/>
      <c r="C12" s="78"/>
      <c r="D12" s="75"/>
      <c r="E12" s="75"/>
      <c r="F12" s="77"/>
      <c r="G12" s="78"/>
      <c r="H12" s="76"/>
      <c r="I12" s="82"/>
      <c r="J12" s="82"/>
      <c r="K12" s="82"/>
      <c r="L12" s="82"/>
      <c r="M12" s="83"/>
      <c r="N12" s="83"/>
    </row>
    <row r="13" spans="1:14">
      <c r="B13" s="77"/>
      <c r="C13" s="78"/>
      <c r="D13" s="75"/>
      <c r="E13" s="75"/>
      <c r="F13" s="77"/>
      <c r="G13" s="78"/>
      <c r="H13" s="76"/>
      <c r="I13" s="82"/>
      <c r="J13" s="82"/>
      <c r="K13" s="82"/>
      <c r="L13" s="82"/>
      <c r="M13" s="83"/>
      <c r="N13" s="83"/>
    </row>
    <row r="14" spans="1:14">
      <c r="B14" s="77"/>
      <c r="C14" s="78"/>
      <c r="D14" s="75"/>
      <c r="E14" s="75"/>
      <c r="F14" s="77"/>
      <c r="G14" s="78"/>
      <c r="H14" s="76"/>
      <c r="I14" s="82"/>
      <c r="J14" s="82"/>
      <c r="K14" s="82"/>
      <c r="L14" s="82"/>
      <c r="M14" s="83"/>
      <c r="N14" s="83"/>
    </row>
    <row r="15" spans="1:14">
      <c r="B15" s="77"/>
      <c r="C15" s="78"/>
      <c r="D15" s="75"/>
      <c r="E15" s="75"/>
      <c r="F15" s="77"/>
      <c r="G15" s="78"/>
      <c r="H15" s="76"/>
      <c r="I15" s="82"/>
      <c r="J15" s="82"/>
      <c r="K15" s="82"/>
      <c r="L15" s="82"/>
      <c r="M15" s="83"/>
      <c r="N15" s="83"/>
    </row>
    <row r="16" spans="1:14" s="37" customFormat="1">
      <c r="A16" s="35"/>
      <c r="B16" s="77"/>
      <c r="C16" s="78"/>
      <c r="D16" s="75"/>
      <c r="E16" s="75"/>
      <c r="F16" s="77"/>
      <c r="G16" s="78"/>
      <c r="H16" s="76"/>
      <c r="I16" s="82"/>
      <c r="J16" s="82"/>
      <c r="K16" s="82"/>
      <c r="L16" s="82"/>
      <c r="M16" s="83"/>
      <c r="N16" s="83"/>
    </row>
    <row r="17" spans="2:14">
      <c r="B17" s="77"/>
      <c r="C17" s="78"/>
      <c r="D17" s="75"/>
      <c r="E17" s="75"/>
      <c r="F17" s="77"/>
      <c r="G17" s="78"/>
      <c r="H17" s="76"/>
      <c r="I17" s="82"/>
      <c r="J17" s="82"/>
      <c r="K17" s="82"/>
      <c r="L17" s="82"/>
      <c r="M17" s="83"/>
      <c r="N17" s="83"/>
    </row>
    <row r="18" spans="2:14">
      <c r="B18" s="77"/>
      <c r="C18" s="78"/>
      <c r="D18" s="75"/>
      <c r="E18" s="75"/>
      <c r="F18" s="77"/>
      <c r="G18" s="78"/>
      <c r="H18" s="76"/>
      <c r="I18" s="82"/>
      <c r="J18" s="82"/>
      <c r="K18" s="82"/>
      <c r="L18" s="82"/>
      <c r="M18" s="83"/>
      <c r="N18" s="83"/>
    </row>
    <row r="19" spans="2:14">
      <c r="B19" s="77"/>
      <c r="C19" s="78"/>
      <c r="D19" s="75"/>
      <c r="E19" s="75"/>
      <c r="F19" s="77"/>
      <c r="G19" s="78"/>
      <c r="H19" s="76"/>
      <c r="I19" s="82"/>
      <c r="J19" s="82"/>
      <c r="K19" s="82"/>
      <c r="L19" s="82"/>
      <c r="M19" s="83"/>
      <c r="N19" s="83"/>
    </row>
    <row r="20" spans="2:14">
      <c r="B20" s="77"/>
      <c r="C20" s="78"/>
      <c r="D20" s="75"/>
      <c r="E20" s="75"/>
      <c r="F20" s="77"/>
      <c r="G20" s="78"/>
      <c r="H20" s="76"/>
      <c r="I20" s="82"/>
      <c r="J20" s="82"/>
      <c r="K20" s="82"/>
      <c r="L20" s="82"/>
      <c r="M20" s="83"/>
      <c r="N20" s="83"/>
    </row>
    <row r="21" spans="2:14">
      <c r="B21" s="77"/>
      <c r="C21" s="78"/>
      <c r="D21" s="75"/>
      <c r="E21" s="75"/>
      <c r="F21" s="77"/>
      <c r="G21" s="78"/>
      <c r="H21" s="76"/>
      <c r="I21" s="82"/>
      <c r="J21" s="82"/>
      <c r="K21" s="82"/>
      <c r="L21" s="82"/>
      <c r="M21" s="83"/>
      <c r="N21" s="83"/>
    </row>
    <row r="22" spans="2:14">
      <c r="B22" s="77"/>
      <c r="C22" s="78"/>
      <c r="D22" s="75"/>
      <c r="E22" s="75"/>
      <c r="F22" s="77"/>
      <c r="G22" s="78"/>
      <c r="H22" s="76"/>
      <c r="I22" s="82"/>
      <c r="J22" s="82"/>
      <c r="K22" s="82"/>
      <c r="L22" s="82"/>
      <c r="M22" s="83"/>
      <c r="N22" s="83"/>
    </row>
    <row r="23" spans="2:14">
      <c r="B23" s="77"/>
      <c r="C23" s="78"/>
      <c r="D23" s="75"/>
      <c r="E23" s="75"/>
      <c r="F23" s="77"/>
      <c r="G23" s="78"/>
      <c r="H23" s="76"/>
      <c r="I23" s="82"/>
      <c r="J23" s="82"/>
      <c r="K23" s="82"/>
      <c r="L23" s="82"/>
      <c r="M23" s="83"/>
      <c r="N23" s="83"/>
    </row>
    <row r="24" spans="2:14">
      <c r="B24" s="77"/>
      <c r="C24" s="78"/>
      <c r="D24" s="75"/>
      <c r="E24" s="75"/>
      <c r="F24" s="77"/>
      <c r="G24" s="78"/>
      <c r="H24" s="76"/>
      <c r="I24" s="82"/>
      <c r="J24" s="82"/>
      <c r="K24" s="82"/>
      <c r="L24" s="82"/>
      <c r="M24" s="83"/>
      <c r="N24" s="83"/>
    </row>
    <row r="25" spans="2:14">
      <c r="B25" s="77"/>
      <c r="C25" s="78"/>
      <c r="D25" s="75"/>
      <c r="E25" s="75"/>
      <c r="F25" s="77"/>
      <c r="G25" s="78"/>
      <c r="H25" s="76"/>
      <c r="I25" s="82"/>
      <c r="J25" s="82"/>
      <c r="K25" s="82"/>
      <c r="L25" s="82"/>
      <c r="M25" s="83"/>
      <c r="N25" s="83"/>
    </row>
    <row r="26" spans="2:14">
      <c r="B26" s="77"/>
      <c r="C26" s="78"/>
      <c r="D26" s="75"/>
      <c r="E26" s="75"/>
      <c r="F26" s="77"/>
      <c r="G26" s="78"/>
      <c r="H26" s="76"/>
      <c r="I26" s="82"/>
      <c r="J26" s="82"/>
      <c r="K26" s="82"/>
      <c r="L26" s="82"/>
      <c r="M26" s="83"/>
      <c r="N26" s="83"/>
    </row>
    <row r="27" spans="2:14">
      <c r="B27" s="77"/>
      <c r="C27" s="78"/>
      <c r="D27" s="75"/>
      <c r="E27" s="75"/>
      <c r="F27" s="77"/>
      <c r="G27" s="78"/>
      <c r="H27" s="76"/>
      <c r="I27" s="82"/>
      <c r="J27" s="82"/>
      <c r="K27" s="82"/>
      <c r="L27" s="82"/>
      <c r="M27" s="83"/>
      <c r="N27" s="83"/>
    </row>
    <row r="28" spans="2:14">
      <c r="I28" s="78"/>
      <c r="J28" s="78"/>
      <c r="K28" s="78"/>
      <c r="L28" s="78"/>
      <c r="M28" s="78"/>
      <c r="N28" s="78"/>
    </row>
  </sheetData>
  <mergeCells count="4">
    <mergeCell ref="G2:H2"/>
    <mergeCell ref="I1:N1"/>
    <mergeCell ref="I2:L2"/>
    <mergeCell ref="M2:N2"/>
  </mergeCells>
  <pageMargins left="0.7" right="0.7" top="0.75" bottom="0.75" header="0.3" footer="0.3"/>
  <pageSetup paperSize="9" scale="44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FF00"/>
  </sheetPr>
  <dimension ref="B2:Y24"/>
  <sheetViews>
    <sheetView zoomScale="40" zoomScaleNormal="40" workbookViewId="0">
      <pane xSplit="3" ySplit="3" topLeftCell="F4" activePane="bottomRight" state="frozen"/>
      <selection activeCell="T15" sqref="T15:V16"/>
      <selection pane="topRight" activeCell="T15" sqref="T15:V16"/>
      <selection pane="bottomLeft" activeCell="T15" sqref="T15:V16"/>
      <selection pane="bottomRight" activeCell="I16" sqref="I16"/>
    </sheetView>
  </sheetViews>
  <sheetFormatPr defaultRowHeight="31.5"/>
  <cols>
    <col min="1" max="1" width="4.28515625" style="35" customWidth="1"/>
    <col min="2" max="2" width="19.140625" style="35" customWidth="1"/>
    <col min="3" max="3" width="24.42578125" style="35" customWidth="1"/>
    <col min="4" max="4" width="25" style="35" customWidth="1"/>
    <col min="5" max="5" width="28.28515625" style="35" customWidth="1"/>
    <col min="6" max="6" width="29" style="35" customWidth="1"/>
    <col min="7" max="8" width="20" style="35" customWidth="1"/>
    <col min="9" max="9" width="24.7109375" style="35" customWidth="1"/>
    <col min="10" max="10" width="41.28515625" style="35" customWidth="1"/>
    <col min="11" max="11" width="20.85546875" style="35" customWidth="1"/>
    <col min="12" max="14" width="17.42578125" style="35" customWidth="1"/>
    <col min="15" max="18" width="19.42578125" style="35" bestFit="1" customWidth="1"/>
    <col min="19" max="22" width="9.140625" style="35"/>
    <col min="23" max="23" width="9.140625" style="35" customWidth="1"/>
    <col min="24" max="24" width="18" style="35" bestFit="1" customWidth="1"/>
    <col min="25" max="256" width="9.140625" style="35"/>
    <col min="257" max="257" width="4.28515625" style="35" customWidth="1"/>
    <col min="258" max="258" width="19.140625" style="35" customWidth="1"/>
    <col min="259" max="259" width="24.42578125" style="35" customWidth="1"/>
    <col min="260" max="260" width="25" style="35" customWidth="1"/>
    <col min="261" max="261" width="28.28515625" style="35" customWidth="1"/>
    <col min="262" max="262" width="29" style="35" customWidth="1"/>
    <col min="263" max="264" width="20" style="35" customWidth="1"/>
    <col min="265" max="265" width="24.7109375" style="35" customWidth="1"/>
    <col min="266" max="266" width="41.28515625" style="35" customWidth="1"/>
    <col min="267" max="267" width="20.85546875" style="35" customWidth="1"/>
    <col min="268" max="270" width="17.42578125" style="35" customWidth="1"/>
    <col min="271" max="274" width="19.42578125" style="35" bestFit="1" customWidth="1"/>
    <col min="275" max="512" width="9.140625" style="35"/>
    <col min="513" max="513" width="4.28515625" style="35" customWidth="1"/>
    <col min="514" max="514" width="19.140625" style="35" customWidth="1"/>
    <col min="515" max="515" width="24.42578125" style="35" customWidth="1"/>
    <col min="516" max="516" width="25" style="35" customWidth="1"/>
    <col min="517" max="517" width="28.28515625" style="35" customWidth="1"/>
    <col min="518" max="518" width="29" style="35" customWidth="1"/>
    <col min="519" max="520" width="20" style="35" customWidth="1"/>
    <col min="521" max="521" width="24.7109375" style="35" customWidth="1"/>
    <col min="522" max="522" width="41.28515625" style="35" customWidth="1"/>
    <col min="523" max="523" width="20.85546875" style="35" customWidth="1"/>
    <col min="524" max="526" width="17.42578125" style="35" customWidth="1"/>
    <col min="527" max="530" width="19.42578125" style="35" bestFit="1" customWidth="1"/>
    <col min="531" max="768" width="9.140625" style="35"/>
    <col min="769" max="769" width="4.28515625" style="35" customWidth="1"/>
    <col min="770" max="770" width="19.140625" style="35" customWidth="1"/>
    <col min="771" max="771" width="24.42578125" style="35" customWidth="1"/>
    <col min="772" max="772" width="25" style="35" customWidth="1"/>
    <col min="773" max="773" width="28.28515625" style="35" customWidth="1"/>
    <col min="774" max="774" width="29" style="35" customWidth="1"/>
    <col min="775" max="776" width="20" style="35" customWidth="1"/>
    <col min="777" max="777" width="24.7109375" style="35" customWidth="1"/>
    <col min="778" max="778" width="41.28515625" style="35" customWidth="1"/>
    <col min="779" max="779" width="20.85546875" style="35" customWidth="1"/>
    <col min="780" max="782" width="17.42578125" style="35" customWidth="1"/>
    <col min="783" max="786" width="19.42578125" style="35" bestFit="1" customWidth="1"/>
    <col min="787" max="1024" width="9.140625" style="35"/>
    <col min="1025" max="1025" width="4.28515625" style="35" customWidth="1"/>
    <col min="1026" max="1026" width="19.140625" style="35" customWidth="1"/>
    <col min="1027" max="1027" width="24.42578125" style="35" customWidth="1"/>
    <col min="1028" max="1028" width="25" style="35" customWidth="1"/>
    <col min="1029" max="1029" width="28.28515625" style="35" customWidth="1"/>
    <col min="1030" max="1030" width="29" style="35" customWidth="1"/>
    <col min="1031" max="1032" width="20" style="35" customWidth="1"/>
    <col min="1033" max="1033" width="24.7109375" style="35" customWidth="1"/>
    <col min="1034" max="1034" width="41.28515625" style="35" customWidth="1"/>
    <col min="1035" max="1035" width="20.85546875" style="35" customWidth="1"/>
    <col min="1036" max="1038" width="17.42578125" style="35" customWidth="1"/>
    <col min="1039" max="1042" width="19.42578125" style="35" bestFit="1" customWidth="1"/>
    <col min="1043" max="1280" width="9.140625" style="35"/>
    <col min="1281" max="1281" width="4.28515625" style="35" customWidth="1"/>
    <col min="1282" max="1282" width="19.140625" style="35" customWidth="1"/>
    <col min="1283" max="1283" width="24.42578125" style="35" customWidth="1"/>
    <col min="1284" max="1284" width="25" style="35" customWidth="1"/>
    <col min="1285" max="1285" width="28.28515625" style="35" customWidth="1"/>
    <col min="1286" max="1286" width="29" style="35" customWidth="1"/>
    <col min="1287" max="1288" width="20" style="35" customWidth="1"/>
    <col min="1289" max="1289" width="24.7109375" style="35" customWidth="1"/>
    <col min="1290" max="1290" width="41.28515625" style="35" customWidth="1"/>
    <col min="1291" max="1291" width="20.85546875" style="35" customWidth="1"/>
    <col min="1292" max="1294" width="17.42578125" style="35" customWidth="1"/>
    <col min="1295" max="1298" width="19.42578125" style="35" bestFit="1" customWidth="1"/>
    <col min="1299" max="1536" width="9.140625" style="35"/>
    <col min="1537" max="1537" width="4.28515625" style="35" customWidth="1"/>
    <col min="1538" max="1538" width="19.140625" style="35" customWidth="1"/>
    <col min="1539" max="1539" width="24.42578125" style="35" customWidth="1"/>
    <col min="1540" max="1540" width="25" style="35" customWidth="1"/>
    <col min="1541" max="1541" width="28.28515625" style="35" customWidth="1"/>
    <col min="1542" max="1542" width="29" style="35" customWidth="1"/>
    <col min="1543" max="1544" width="20" style="35" customWidth="1"/>
    <col min="1545" max="1545" width="24.7109375" style="35" customWidth="1"/>
    <col min="1546" max="1546" width="41.28515625" style="35" customWidth="1"/>
    <col min="1547" max="1547" width="20.85546875" style="35" customWidth="1"/>
    <col min="1548" max="1550" width="17.42578125" style="35" customWidth="1"/>
    <col min="1551" max="1554" width="19.42578125" style="35" bestFit="1" customWidth="1"/>
    <col min="1555" max="1792" width="9.140625" style="35"/>
    <col min="1793" max="1793" width="4.28515625" style="35" customWidth="1"/>
    <col min="1794" max="1794" width="19.140625" style="35" customWidth="1"/>
    <col min="1795" max="1795" width="24.42578125" style="35" customWidth="1"/>
    <col min="1796" max="1796" width="25" style="35" customWidth="1"/>
    <col min="1797" max="1797" width="28.28515625" style="35" customWidth="1"/>
    <col min="1798" max="1798" width="29" style="35" customWidth="1"/>
    <col min="1799" max="1800" width="20" style="35" customWidth="1"/>
    <col min="1801" max="1801" width="24.7109375" style="35" customWidth="1"/>
    <col min="1802" max="1802" width="41.28515625" style="35" customWidth="1"/>
    <col min="1803" max="1803" width="20.85546875" style="35" customWidth="1"/>
    <col min="1804" max="1806" width="17.42578125" style="35" customWidth="1"/>
    <col min="1807" max="1810" width="19.42578125" style="35" bestFit="1" customWidth="1"/>
    <col min="1811" max="2048" width="9.140625" style="35"/>
    <col min="2049" max="2049" width="4.28515625" style="35" customWidth="1"/>
    <col min="2050" max="2050" width="19.140625" style="35" customWidth="1"/>
    <col min="2051" max="2051" width="24.42578125" style="35" customWidth="1"/>
    <col min="2052" max="2052" width="25" style="35" customWidth="1"/>
    <col min="2053" max="2053" width="28.28515625" style="35" customWidth="1"/>
    <col min="2054" max="2054" width="29" style="35" customWidth="1"/>
    <col min="2055" max="2056" width="20" style="35" customWidth="1"/>
    <col min="2057" max="2057" width="24.7109375" style="35" customWidth="1"/>
    <col min="2058" max="2058" width="41.28515625" style="35" customWidth="1"/>
    <col min="2059" max="2059" width="20.85546875" style="35" customWidth="1"/>
    <col min="2060" max="2062" width="17.42578125" style="35" customWidth="1"/>
    <col min="2063" max="2066" width="19.42578125" style="35" bestFit="1" customWidth="1"/>
    <col min="2067" max="2304" width="9.140625" style="35"/>
    <col min="2305" max="2305" width="4.28515625" style="35" customWidth="1"/>
    <col min="2306" max="2306" width="19.140625" style="35" customWidth="1"/>
    <col min="2307" max="2307" width="24.42578125" style="35" customWidth="1"/>
    <col min="2308" max="2308" width="25" style="35" customWidth="1"/>
    <col min="2309" max="2309" width="28.28515625" style="35" customWidth="1"/>
    <col min="2310" max="2310" width="29" style="35" customWidth="1"/>
    <col min="2311" max="2312" width="20" style="35" customWidth="1"/>
    <col min="2313" max="2313" width="24.7109375" style="35" customWidth="1"/>
    <col min="2314" max="2314" width="41.28515625" style="35" customWidth="1"/>
    <col min="2315" max="2315" width="20.85546875" style="35" customWidth="1"/>
    <col min="2316" max="2318" width="17.42578125" style="35" customWidth="1"/>
    <col min="2319" max="2322" width="19.42578125" style="35" bestFit="1" customWidth="1"/>
    <col min="2323" max="2560" width="9.140625" style="35"/>
    <col min="2561" max="2561" width="4.28515625" style="35" customWidth="1"/>
    <col min="2562" max="2562" width="19.140625" style="35" customWidth="1"/>
    <col min="2563" max="2563" width="24.42578125" style="35" customWidth="1"/>
    <col min="2564" max="2564" width="25" style="35" customWidth="1"/>
    <col min="2565" max="2565" width="28.28515625" style="35" customWidth="1"/>
    <col min="2566" max="2566" width="29" style="35" customWidth="1"/>
    <col min="2567" max="2568" width="20" style="35" customWidth="1"/>
    <col min="2569" max="2569" width="24.7109375" style="35" customWidth="1"/>
    <col min="2570" max="2570" width="41.28515625" style="35" customWidth="1"/>
    <col min="2571" max="2571" width="20.85546875" style="35" customWidth="1"/>
    <col min="2572" max="2574" width="17.42578125" style="35" customWidth="1"/>
    <col min="2575" max="2578" width="19.42578125" style="35" bestFit="1" customWidth="1"/>
    <col min="2579" max="2816" width="9.140625" style="35"/>
    <col min="2817" max="2817" width="4.28515625" style="35" customWidth="1"/>
    <col min="2818" max="2818" width="19.140625" style="35" customWidth="1"/>
    <col min="2819" max="2819" width="24.42578125" style="35" customWidth="1"/>
    <col min="2820" max="2820" width="25" style="35" customWidth="1"/>
    <col min="2821" max="2821" width="28.28515625" style="35" customWidth="1"/>
    <col min="2822" max="2822" width="29" style="35" customWidth="1"/>
    <col min="2823" max="2824" width="20" style="35" customWidth="1"/>
    <col min="2825" max="2825" width="24.7109375" style="35" customWidth="1"/>
    <col min="2826" max="2826" width="41.28515625" style="35" customWidth="1"/>
    <col min="2827" max="2827" width="20.85546875" style="35" customWidth="1"/>
    <col min="2828" max="2830" width="17.42578125" style="35" customWidth="1"/>
    <col min="2831" max="2834" width="19.42578125" style="35" bestFit="1" customWidth="1"/>
    <col min="2835" max="3072" width="9.140625" style="35"/>
    <col min="3073" max="3073" width="4.28515625" style="35" customWidth="1"/>
    <col min="3074" max="3074" width="19.140625" style="35" customWidth="1"/>
    <col min="3075" max="3075" width="24.42578125" style="35" customWidth="1"/>
    <col min="3076" max="3076" width="25" style="35" customWidth="1"/>
    <col min="3077" max="3077" width="28.28515625" style="35" customWidth="1"/>
    <col min="3078" max="3078" width="29" style="35" customWidth="1"/>
    <col min="3079" max="3080" width="20" style="35" customWidth="1"/>
    <col min="3081" max="3081" width="24.7109375" style="35" customWidth="1"/>
    <col min="3082" max="3082" width="41.28515625" style="35" customWidth="1"/>
    <col min="3083" max="3083" width="20.85546875" style="35" customWidth="1"/>
    <col min="3084" max="3086" width="17.42578125" style="35" customWidth="1"/>
    <col min="3087" max="3090" width="19.42578125" style="35" bestFit="1" customWidth="1"/>
    <col min="3091" max="3328" width="9.140625" style="35"/>
    <col min="3329" max="3329" width="4.28515625" style="35" customWidth="1"/>
    <col min="3330" max="3330" width="19.140625" style="35" customWidth="1"/>
    <col min="3331" max="3331" width="24.42578125" style="35" customWidth="1"/>
    <col min="3332" max="3332" width="25" style="35" customWidth="1"/>
    <col min="3333" max="3333" width="28.28515625" style="35" customWidth="1"/>
    <col min="3334" max="3334" width="29" style="35" customWidth="1"/>
    <col min="3335" max="3336" width="20" style="35" customWidth="1"/>
    <col min="3337" max="3337" width="24.7109375" style="35" customWidth="1"/>
    <col min="3338" max="3338" width="41.28515625" style="35" customWidth="1"/>
    <col min="3339" max="3339" width="20.85546875" style="35" customWidth="1"/>
    <col min="3340" max="3342" width="17.42578125" style="35" customWidth="1"/>
    <col min="3343" max="3346" width="19.42578125" style="35" bestFit="1" customWidth="1"/>
    <col min="3347" max="3584" width="9.140625" style="35"/>
    <col min="3585" max="3585" width="4.28515625" style="35" customWidth="1"/>
    <col min="3586" max="3586" width="19.140625" style="35" customWidth="1"/>
    <col min="3587" max="3587" width="24.42578125" style="35" customWidth="1"/>
    <col min="3588" max="3588" width="25" style="35" customWidth="1"/>
    <col min="3589" max="3589" width="28.28515625" style="35" customWidth="1"/>
    <col min="3590" max="3590" width="29" style="35" customWidth="1"/>
    <col min="3591" max="3592" width="20" style="35" customWidth="1"/>
    <col min="3593" max="3593" width="24.7109375" style="35" customWidth="1"/>
    <col min="3594" max="3594" width="41.28515625" style="35" customWidth="1"/>
    <col min="3595" max="3595" width="20.85546875" style="35" customWidth="1"/>
    <col min="3596" max="3598" width="17.42578125" style="35" customWidth="1"/>
    <col min="3599" max="3602" width="19.42578125" style="35" bestFit="1" customWidth="1"/>
    <col min="3603" max="3840" width="9.140625" style="35"/>
    <col min="3841" max="3841" width="4.28515625" style="35" customWidth="1"/>
    <col min="3842" max="3842" width="19.140625" style="35" customWidth="1"/>
    <col min="3843" max="3843" width="24.42578125" style="35" customWidth="1"/>
    <col min="3844" max="3844" width="25" style="35" customWidth="1"/>
    <col min="3845" max="3845" width="28.28515625" style="35" customWidth="1"/>
    <col min="3846" max="3846" width="29" style="35" customWidth="1"/>
    <col min="3847" max="3848" width="20" style="35" customWidth="1"/>
    <col min="3849" max="3849" width="24.7109375" style="35" customWidth="1"/>
    <col min="3850" max="3850" width="41.28515625" style="35" customWidth="1"/>
    <col min="3851" max="3851" width="20.85546875" style="35" customWidth="1"/>
    <col min="3852" max="3854" width="17.42578125" style="35" customWidth="1"/>
    <col min="3855" max="3858" width="19.42578125" style="35" bestFit="1" customWidth="1"/>
    <col min="3859" max="4096" width="9.140625" style="35"/>
    <col min="4097" max="4097" width="4.28515625" style="35" customWidth="1"/>
    <col min="4098" max="4098" width="19.140625" style="35" customWidth="1"/>
    <col min="4099" max="4099" width="24.42578125" style="35" customWidth="1"/>
    <col min="4100" max="4100" width="25" style="35" customWidth="1"/>
    <col min="4101" max="4101" width="28.28515625" style="35" customWidth="1"/>
    <col min="4102" max="4102" width="29" style="35" customWidth="1"/>
    <col min="4103" max="4104" width="20" style="35" customWidth="1"/>
    <col min="4105" max="4105" width="24.7109375" style="35" customWidth="1"/>
    <col min="4106" max="4106" width="41.28515625" style="35" customWidth="1"/>
    <col min="4107" max="4107" width="20.85546875" style="35" customWidth="1"/>
    <col min="4108" max="4110" width="17.42578125" style="35" customWidth="1"/>
    <col min="4111" max="4114" width="19.42578125" style="35" bestFit="1" customWidth="1"/>
    <col min="4115" max="4352" width="9.140625" style="35"/>
    <col min="4353" max="4353" width="4.28515625" style="35" customWidth="1"/>
    <col min="4354" max="4354" width="19.140625" style="35" customWidth="1"/>
    <col min="4355" max="4355" width="24.42578125" style="35" customWidth="1"/>
    <col min="4356" max="4356" width="25" style="35" customWidth="1"/>
    <col min="4357" max="4357" width="28.28515625" style="35" customWidth="1"/>
    <col min="4358" max="4358" width="29" style="35" customWidth="1"/>
    <col min="4359" max="4360" width="20" style="35" customWidth="1"/>
    <col min="4361" max="4361" width="24.7109375" style="35" customWidth="1"/>
    <col min="4362" max="4362" width="41.28515625" style="35" customWidth="1"/>
    <col min="4363" max="4363" width="20.85546875" style="35" customWidth="1"/>
    <col min="4364" max="4366" width="17.42578125" style="35" customWidth="1"/>
    <col min="4367" max="4370" width="19.42578125" style="35" bestFit="1" customWidth="1"/>
    <col min="4371" max="4608" width="9.140625" style="35"/>
    <col min="4609" max="4609" width="4.28515625" style="35" customWidth="1"/>
    <col min="4610" max="4610" width="19.140625" style="35" customWidth="1"/>
    <col min="4611" max="4611" width="24.42578125" style="35" customWidth="1"/>
    <col min="4612" max="4612" width="25" style="35" customWidth="1"/>
    <col min="4613" max="4613" width="28.28515625" style="35" customWidth="1"/>
    <col min="4614" max="4614" width="29" style="35" customWidth="1"/>
    <col min="4615" max="4616" width="20" style="35" customWidth="1"/>
    <col min="4617" max="4617" width="24.7109375" style="35" customWidth="1"/>
    <col min="4618" max="4618" width="41.28515625" style="35" customWidth="1"/>
    <col min="4619" max="4619" width="20.85546875" style="35" customWidth="1"/>
    <col min="4620" max="4622" width="17.42578125" style="35" customWidth="1"/>
    <col min="4623" max="4626" width="19.42578125" style="35" bestFit="1" customWidth="1"/>
    <col min="4627" max="4864" width="9.140625" style="35"/>
    <col min="4865" max="4865" width="4.28515625" style="35" customWidth="1"/>
    <col min="4866" max="4866" width="19.140625" style="35" customWidth="1"/>
    <col min="4867" max="4867" width="24.42578125" style="35" customWidth="1"/>
    <col min="4868" max="4868" width="25" style="35" customWidth="1"/>
    <col min="4869" max="4869" width="28.28515625" style="35" customWidth="1"/>
    <col min="4870" max="4870" width="29" style="35" customWidth="1"/>
    <col min="4871" max="4872" width="20" style="35" customWidth="1"/>
    <col min="4873" max="4873" width="24.7109375" style="35" customWidth="1"/>
    <col min="4874" max="4874" width="41.28515625" style="35" customWidth="1"/>
    <col min="4875" max="4875" width="20.85546875" style="35" customWidth="1"/>
    <col min="4876" max="4878" width="17.42578125" style="35" customWidth="1"/>
    <col min="4879" max="4882" width="19.42578125" style="35" bestFit="1" customWidth="1"/>
    <col min="4883" max="5120" width="9.140625" style="35"/>
    <col min="5121" max="5121" width="4.28515625" style="35" customWidth="1"/>
    <col min="5122" max="5122" width="19.140625" style="35" customWidth="1"/>
    <col min="5123" max="5123" width="24.42578125" style="35" customWidth="1"/>
    <col min="5124" max="5124" width="25" style="35" customWidth="1"/>
    <col min="5125" max="5125" width="28.28515625" style="35" customWidth="1"/>
    <col min="5126" max="5126" width="29" style="35" customWidth="1"/>
    <col min="5127" max="5128" width="20" style="35" customWidth="1"/>
    <col min="5129" max="5129" width="24.7109375" style="35" customWidth="1"/>
    <col min="5130" max="5130" width="41.28515625" style="35" customWidth="1"/>
    <col min="5131" max="5131" width="20.85546875" style="35" customWidth="1"/>
    <col min="5132" max="5134" width="17.42578125" style="35" customWidth="1"/>
    <col min="5135" max="5138" width="19.42578125" style="35" bestFit="1" customWidth="1"/>
    <col min="5139" max="5376" width="9.140625" style="35"/>
    <col min="5377" max="5377" width="4.28515625" style="35" customWidth="1"/>
    <col min="5378" max="5378" width="19.140625" style="35" customWidth="1"/>
    <col min="5379" max="5379" width="24.42578125" style="35" customWidth="1"/>
    <col min="5380" max="5380" width="25" style="35" customWidth="1"/>
    <col min="5381" max="5381" width="28.28515625" style="35" customWidth="1"/>
    <col min="5382" max="5382" width="29" style="35" customWidth="1"/>
    <col min="5383" max="5384" width="20" style="35" customWidth="1"/>
    <col min="5385" max="5385" width="24.7109375" style="35" customWidth="1"/>
    <col min="5386" max="5386" width="41.28515625" style="35" customWidth="1"/>
    <col min="5387" max="5387" width="20.85546875" style="35" customWidth="1"/>
    <col min="5388" max="5390" width="17.42578125" style="35" customWidth="1"/>
    <col min="5391" max="5394" width="19.42578125" style="35" bestFit="1" customWidth="1"/>
    <col min="5395" max="5632" width="9.140625" style="35"/>
    <col min="5633" max="5633" width="4.28515625" style="35" customWidth="1"/>
    <col min="5634" max="5634" width="19.140625" style="35" customWidth="1"/>
    <col min="5635" max="5635" width="24.42578125" style="35" customWidth="1"/>
    <col min="5636" max="5636" width="25" style="35" customWidth="1"/>
    <col min="5637" max="5637" width="28.28515625" style="35" customWidth="1"/>
    <col min="5638" max="5638" width="29" style="35" customWidth="1"/>
    <col min="5639" max="5640" width="20" style="35" customWidth="1"/>
    <col min="5641" max="5641" width="24.7109375" style="35" customWidth="1"/>
    <col min="5642" max="5642" width="41.28515625" style="35" customWidth="1"/>
    <col min="5643" max="5643" width="20.85546875" style="35" customWidth="1"/>
    <col min="5644" max="5646" width="17.42578125" style="35" customWidth="1"/>
    <col min="5647" max="5650" width="19.42578125" style="35" bestFit="1" customWidth="1"/>
    <col min="5651" max="5888" width="9.140625" style="35"/>
    <col min="5889" max="5889" width="4.28515625" style="35" customWidth="1"/>
    <col min="5890" max="5890" width="19.140625" style="35" customWidth="1"/>
    <col min="5891" max="5891" width="24.42578125" style="35" customWidth="1"/>
    <col min="5892" max="5892" width="25" style="35" customWidth="1"/>
    <col min="5893" max="5893" width="28.28515625" style="35" customWidth="1"/>
    <col min="5894" max="5894" width="29" style="35" customWidth="1"/>
    <col min="5895" max="5896" width="20" style="35" customWidth="1"/>
    <col min="5897" max="5897" width="24.7109375" style="35" customWidth="1"/>
    <col min="5898" max="5898" width="41.28515625" style="35" customWidth="1"/>
    <col min="5899" max="5899" width="20.85546875" style="35" customWidth="1"/>
    <col min="5900" max="5902" width="17.42578125" style="35" customWidth="1"/>
    <col min="5903" max="5906" width="19.42578125" style="35" bestFit="1" customWidth="1"/>
    <col min="5907" max="6144" width="9.140625" style="35"/>
    <col min="6145" max="6145" width="4.28515625" style="35" customWidth="1"/>
    <col min="6146" max="6146" width="19.140625" style="35" customWidth="1"/>
    <col min="6147" max="6147" width="24.42578125" style="35" customWidth="1"/>
    <col min="6148" max="6148" width="25" style="35" customWidth="1"/>
    <col min="6149" max="6149" width="28.28515625" style="35" customWidth="1"/>
    <col min="6150" max="6150" width="29" style="35" customWidth="1"/>
    <col min="6151" max="6152" width="20" style="35" customWidth="1"/>
    <col min="6153" max="6153" width="24.7109375" style="35" customWidth="1"/>
    <col min="6154" max="6154" width="41.28515625" style="35" customWidth="1"/>
    <col min="6155" max="6155" width="20.85546875" style="35" customWidth="1"/>
    <col min="6156" max="6158" width="17.42578125" style="35" customWidth="1"/>
    <col min="6159" max="6162" width="19.42578125" style="35" bestFit="1" customWidth="1"/>
    <col min="6163" max="6400" width="9.140625" style="35"/>
    <col min="6401" max="6401" width="4.28515625" style="35" customWidth="1"/>
    <col min="6402" max="6402" width="19.140625" style="35" customWidth="1"/>
    <col min="6403" max="6403" width="24.42578125" style="35" customWidth="1"/>
    <col min="6404" max="6404" width="25" style="35" customWidth="1"/>
    <col min="6405" max="6405" width="28.28515625" style="35" customWidth="1"/>
    <col min="6406" max="6406" width="29" style="35" customWidth="1"/>
    <col min="6407" max="6408" width="20" style="35" customWidth="1"/>
    <col min="6409" max="6409" width="24.7109375" style="35" customWidth="1"/>
    <col min="6410" max="6410" width="41.28515625" style="35" customWidth="1"/>
    <col min="6411" max="6411" width="20.85546875" style="35" customWidth="1"/>
    <col min="6412" max="6414" width="17.42578125" style="35" customWidth="1"/>
    <col min="6415" max="6418" width="19.42578125" style="35" bestFit="1" customWidth="1"/>
    <col min="6419" max="6656" width="9.140625" style="35"/>
    <col min="6657" max="6657" width="4.28515625" style="35" customWidth="1"/>
    <col min="6658" max="6658" width="19.140625" style="35" customWidth="1"/>
    <col min="6659" max="6659" width="24.42578125" style="35" customWidth="1"/>
    <col min="6660" max="6660" width="25" style="35" customWidth="1"/>
    <col min="6661" max="6661" width="28.28515625" style="35" customWidth="1"/>
    <col min="6662" max="6662" width="29" style="35" customWidth="1"/>
    <col min="6663" max="6664" width="20" style="35" customWidth="1"/>
    <col min="6665" max="6665" width="24.7109375" style="35" customWidth="1"/>
    <col min="6666" max="6666" width="41.28515625" style="35" customWidth="1"/>
    <col min="6667" max="6667" width="20.85546875" style="35" customWidth="1"/>
    <col min="6668" max="6670" width="17.42578125" style="35" customWidth="1"/>
    <col min="6671" max="6674" width="19.42578125" style="35" bestFit="1" customWidth="1"/>
    <col min="6675" max="6912" width="9.140625" style="35"/>
    <col min="6913" max="6913" width="4.28515625" style="35" customWidth="1"/>
    <col min="6914" max="6914" width="19.140625" style="35" customWidth="1"/>
    <col min="6915" max="6915" width="24.42578125" style="35" customWidth="1"/>
    <col min="6916" max="6916" width="25" style="35" customWidth="1"/>
    <col min="6917" max="6917" width="28.28515625" style="35" customWidth="1"/>
    <col min="6918" max="6918" width="29" style="35" customWidth="1"/>
    <col min="6919" max="6920" width="20" style="35" customWidth="1"/>
    <col min="6921" max="6921" width="24.7109375" style="35" customWidth="1"/>
    <col min="6922" max="6922" width="41.28515625" style="35" customWidth="1"/>
    <col min="6923" max="6923" width="20.85546875" style="35" customWidth="1"/>
    <col min="6924" max="6926" width="17.42578125" style="35" customWidth="1"/>
    <col min="6927" max="6930" width="19.42578125" style="35" bestFit="1" customWidth="1"/>
    <col min="6931" max="7168" width="9.140625" style="35"/>
    <col min="7169" max="7169" width="4.28515625" style="35" customWidth="1"/>
    <col min="7170" max="7170" width="19.140625" style="35" customWidth="1"/>
    <col min="7171" max="7171" width="24.42578125" style="35" customWidth="1"/>
    <col min="7172" max="7172" width="25" style="35" customWidth="1"/>
    <col min="7173" max="7173" width="28.28515625" style="35" customWidth="1"/>
    <col min="7174" max="7174" width="29" style="35" customWidth="1"/>
    <col min="7175" max="7176" width="20" style="35" customWidth="1"/>
    <col min="7177" max="7177" width="24.7109375" style="35" customWidth="1"/>
    <col min="7178" max="7178" width="41.28515625" style="35" customWidth="1"/>
    <col min="7179" max="7179" width="20.85546875" style="35" customWidth="1"/>
    <col min="7180" max="7182" width="17.42578125" style="35" customWidth="1"/>
    <col min="7183" max="7186" width="19.42578125" style="35" bestFit="1" customWidth="1"/>
    <col min="7187" max="7424" width="9.140625" style="35"/>
    <col min="7425" max="7425" width="4.28515625" style="35" customWidth="1"/>
    <col min="7426" max="7426" width="19.140625" style="35" customWidth="1"/>
    <col min="7427" max="7427" width="24.42578125" style="35" customWidth="1"/>
    <col min="7428" max="7428" width="25" style="35" customWidth="1"/>
    <col min="7429" max="7429" width="28.28515625" style="35" customWidth="1"/>
    <col min="7430" max="7430" width="29" style="35" customWidth="1"/>
    <col min="7431" max="7432" width="20" style="35" customWidth="1"/>
    <col min="7433" max="7433" width="24.7109375" style="35" customWidth="1"/>
    <col min="7434" max="7434" width="41.28515625" style="35" customWidth="1"/>
    <col min="7435" max="7435" width="20.85546875" style="35" customWidth="1"/>
    <col min="7436" max="7438" width="17.42578125" style="35" customWidth="1"/>
    <col min="7439" max="7442" width="19.42578125" style="35" bestFit="1" customWidth="1"/>
    <col min="7443" max="7680" width="9.140625" style="35"/>
    <col min="7681" max="7681" width="4.28515625" style="35" customWidth="1"/>
    <col min="7682" max="7682" width="19.140625" style="35" customWidth="1"/>
    <col min="7683" max="7683" width="24.42578125" style="35" customWidth="1"/>
    <col min="7684" max="7684" width="25" style="35" customWidth="1"/>
    <col min="7685" max="7685" width="28.28515625" style="35" customWidth="1"/>
    <col min="7686" max="7686" width="29" style="35" customWidth="1"/>
    <col min="7687" max="7688" width="20" style="35" customWidth="1"/>
    <col min="7689" max="7689" width="24.7109375" style="35" customWidth="1"/>
    <col min="7690" max="7690" width="41.28515625" style="35" customWidth="1"/>
    <col min="7691" max="7691" width="20.85546875" style="35" customWidth="1"/>
    <col min="7692" max="7694" width="17.42578125" style="35" customWidth="1"/>
    <col min="7695" max="7698" width="19.42578125" style="35" bestFit="1" customWidth="1"/>
    <col min="7699" max="7936" width="9.140625" style="35"/>
    <col min="7937" max="7937" width="4.28515625" style="35" customWidth="1"/>
    <col min="7938" max="7938" width="19.140625" style="35" customWidth="1"/>
    <col min="7939" max="7939" width="24.42578125" style="35" customWidth="1"/>
    <col min="7940" max="7940" width="25" style="35" customWidth="1"/>
    <col min="7941" max="7941" width="28.28515625" style="35" customWidth="1"/>
    <col min="7942" max="7942" width="29" style="35" customWidth="1"/>
    <col min="7943" max="7944" width="20" style="35" customWidth="1"/>
    <col min="7945" max="7945" width="24.7109375" style="35" customWidth="1"/>
    <col min="7946" max="7946" width="41.28515625" style="35" customWidth="1"/>
    <col min="7947" max="7947" width="20.85546875" style="35" customWidth="1"/>
    <col min="7948" max="7950" width="17.42578125" style="35" customWidth="1"/>
    <col min="7951" max="7954" width="19.42578125" style="35" bestFit="1" customWidth="1"/>
    <col min="7955" max="8192" width="9.140625" style="35"/>
    <col min="8193" max="8193" width="4.28515625" style="35" customWidth="1"/>
    <col min="8194" max="8194" width="19.140625" style="35" customWidth="1"/>
    <col min="8195" max="8195" width="24.42578125" style="35" customWidth="1"/>
    <col min="8196" max="8196" width="25" style="35" customWidth="1"/>
    <col min="8197" max="8197" width="28.28515625" style="35" customWidth="1"/>
    <col min="8198" max="8198" width="29" style="35" customWidth="1"/>
    <col min="8199" max="8200" width="20" style="35" customWidth="1"/>
    <col min="8201" max="8201" width="24.7109375" style="35" customWidth="1"/>
    <col min="8202" max="8202" width="41.28515625" style="35" customWidth="1"/>
    <col min="8203" max="8203" width="20.85546875" style="35" customWidth="1"/>
    <col min="8204" max="8206" width="17.42578125" style="35" customWidth="1"/>
    <col min="8207" max="8210" width="19.42578125" style="35" bestFit="1" customWidth="1"/>
    <col min="8211" max="8448" width="9.140625" style="35"/>
    <col min="8449" max="8449" width="4.28515625" style="35" customWidth="1"/>
    <col min="8450" max="8450" width="19.140625" style="35" customWidth="1"/>
    <col min="8451" max="8451" width="24.42578125" style="35" customWidth="1"/>
    <col min="8452" max="8452" width="25" style="35" customWidth="1"/>
    <col min="8453" max="8453" width="28.28515625" style="35" customWidth="1"/>
    <col min="8454" max="8454" width="29" style="35" customWidth="1"/>
    <col min="8455" max="8456" width="20" style="35" customWidth="1"/>
    <col min="8457" max="8457" width="24.7109375" style="35" customWidth="1"/>
    <col min="8458" max="8458" width="41.28515625" style="35" customWidth="1"/>
    <col min="8459" max="8459" width="20.85546875" style="35" customWidth="1"/>
    <col min="8460" max="8462" width="17.42578125" style="35" customWidth="1"/>
    <col min="8463" max="8466" width="19.42578125" style="35" bestFit="1" customWidth="1"/>
    <col min="8467" max="8704" width="9.140625" style="35"/>
    <col min="8705" max="8705" width="4.28515625" style="35" customWidth="1"/>
    <col min="8706" max="8706" width="19.140625" style="35" customWidth="1"/>
    <col min="8707" max="8707" width="24.42578125" style="35" customWidth="1"/>
    <col min="8708" max="8708" width="25" style="35" customWidth="1"/>
    <col min="8709" max="8709" width="28.28515625" style="35" customWidth="1"/>
    <col min="8710" max="8710" width="29" style="35" customWidth="1"/>
    <col min="8711" max="8712" width="20" style="35" customWidth="1"/>
    <col min="8713" max="8713" width="24.7109375" style="35" customWidth="1"/>
    <col min="8714" max="8714" width="41.28515625" style="35" customWidth="1"/>
    <col min="8715" max="8715" width="20.85546875" style="35" customWidth="1"/>
    <col min="8716" max="8718" width="17.42578125" style="35" customWidth="1"/>
    <col min="8719" max="8722" width="19.42578125" style="35" bestFit="1" customWidth="1"/>
    <col min="8723" max="8960" width="9.140625" style="35"/>
    <col min="8961" max="8961" width="4.28515625" style="35" customWidth="1"/>
    <col min="8962" max="8962" width="19.140625" style="35" customWidth="1"/>
    <col min="8963" max="8963" width="24.42578125" style="35" customWidth="1"/>
    <col min="8964" max="8964" width="25" style="35" customWidth="1"/>
    <col min="8965" max="8965" width="28.28515625" style="35" customWidth="1"/>
    <col min="8966" max="8966" width="29" style="35" customWidth="1"/>
    <col min="8967" max="8968" width="20" style="35" customWidth="1"/>
    <col min="8969" max="8969" width="24.7109375" style="35" customWidth="1"/>
    <col min="8970" max="8970" width="41.28515625" style="35" customWidth="1"/>
    <col min="8971" max="8971" width="20.85546875" style="35" customWidth="1"/>
    <col min="8972" max="8974" width="17.42578125" style="35" customWidth="1"/>
    <col min="8975" max="8978" width="19.42578125" style="35" bestFit="1" customWidth="1"/>
    <col min="8979" max="9216" width="9.140625" style="35"/>
    <col min="9217" max="9217" width="4.28515625" style="35" customWidth="1"/>
    <col min="9218" max="9218" width="19.140625" style="35" customWidth="1"/>
    <col min="9219" max="9219" width="24.42578125" style="35" customWidth="1"/>
    <col min="9220" max="9220" width="25" style="35" customWidth="1"/>
    <col min="9221" max="9221" width="28.28515625" style="35" customWidth="1"/>
    <col min="9222" max="9222" width="29" style="35" customWidth="1"/>
    <col min="9223" max="9224" width="20" style="35" customWidth="1"/>
    <col min="9225" max="9225" width="24.7109375" style="35" customWidth="1"/>
    <col min="9226" max="9226" width="41.28515625" style="35" customWidth="1"/>
    <col min="9227" max="9227" width="20.85546875" style="35" customWidth="1"/>
    <col min="9228" max="9230" width="17.42578125" style="35" customWidth="1"/>
    <col min="9231" max="9234" width="19.42578125" style="35" bestFit="1" customWidth="1"/>
    <col min="9235" max="9472" width="9.140625" style="35"/>
    <col min="9473" max="9473" width="4.28515625" style="35" customWidth="1"/>
    <col min="9474" max="9474" width="19.140625" style="35" customWidth="1"/>
    <col min="9475" max="9475" width="24.42578125" style="35" customWidth="1"/>
    <col min="9476" max="9476" width="25" style="35" customWidth="1"/>
    <col min="9477" max="9477" width="28.28515625" style="35" customWidth="1"/>
    <col min="9478" max="9478" width="29" style="35" customWidth="1"/>
    <col min="9479" max="9480" width="20" style="35" customWidth="1"/>
    <col min="9481" max="9481" width="24.7109375" style="35" customWidth="1"/>
    <col min="9482" max="9482" width="41.28515625" style="35" customWidth="1"/>
    <col min="9483" max="9483" width="20.85546875" style="35" customWidth="1"/>
    <col min="9484" max="9486" width="17.42578125" style="35" customWidth="1"/>
    <col min="9487" max="9490" width="19.42578125" style="35" bestFit="1" customWidth="1"/>
    <col min="9491" max="9728" width="9.140625" style="35"/>
    <col min="9729" max="9729" width="4.28515625" style="35" customWidth="1"/>
    <col min="9730" max="9730" width="19.140625" style="35" customWidth="1"/>
    <col min="9731" max="9731" width="24.42578125" style="35" customWidth="1"/>
    <col min="9732" max="9732" width="25" style="35" customWidth="1"/>
    <col min="9733" max="9733" width="28.28515625" style="35" customWidth="1"/>
    <col min="9734" max="9734" width="29" style="35" customWidth="1"/>
    <col min="9735" max="9736" width="20" style="35" customWidth="1"/>
    <col min="9737" max="9737" width="24.7109375" style="35" customWidth="1"/>
    <col min="9738" max="9738" width="41.28515625" style="35" customWidth="1"/>
    <col min="9739" max="9739" width="20.85546875" style="35" customWidth="1"/>
    <col min="9740" max="9742" width="17.42578125" style="35" customWidth="1"/>
    <col min="9743" max="9746" width="19.42578125" style="35" bestFit="1" customWidth="1"/>
    <col min="9747" max="9984" width="9.140625" style="35"/>
    <col min="9985" max="9985" width="4.28515625" style="35" customWidth="1"/>
    <col min="9986" max="9986" width="19.140625" style="35" customWidth="1"/>
    <col min="9987" max="9987" width="24.42578125" style="35" customWidth="1"/>
    <col min="9988" max="9988" width="25" style="35" customWidth="1"/>
    <col min="9989" max="9989" width="28.28515625" style="35" customWidth="1"/>
    <col min="9990" max="9990" width="29" style="35" customWidth="1"/>
    <col min="9991" max="9992" width="20" style="35" customWidth="1"/>
    <col min="9993" max="9993" width="24.7109375" style="35" customWidth="1"/>
    <col min="9994" max="9994" width="41.28515625" style="35" customWidth="1"/>
    <col min="9995" max="9995" width="20.85546875" style="35" customWidth="1"/>
    <col min="9996" max="9998" width="17.42578125" style="35" customWidth="1"/>
    <col min="9999" max="10002" width="19.42578125" style="35" bestFit="1" customWidth="1"/>
    <col min="10003" max="10240" width="9.140625" style="35"/>
    <col min="10241" max="10241" width="4.28515625" style="35" customWidth="1"/>
    <col min="10242" max="10242" width="19.140625" style="35" customWidth="1"/>
    <col min="10243" max="10243" width="24.42578125" style="35" customWidth="1"/>
    <col min="10244" max="10244" width="25" style="35" customWidth="1"/>
    <col min="10245" max="10245" width="28.28515625" style="35" customWidth="1"/>
    <col min="10246" max="10246" width="29" style="35" customWidth="1"/>
    <col min="10247" max="10248" width="20" style="35" customWidth="1"/>
    <col min="10249" max="10249" width="24.7109375" style="35" customWidth="1"/>
    <col min="10250" max="10250" width="41.28515625" style="35" customWidth="1"/>
    <col min="10251" max="10251" width="20.85546875" style="35" customWidth="1"/>
    <col min="10252" max="10254" width="17.42578125" style="35" customWidth="1"/>
    <col min="10255" max="10258" width="19.42578125" style="35" bestFit="1" customWidth="1"/>
    <col min="10259" max="10496" width="9.140625" style="35"/>
    <col min="10497" max="10497" width="4.28515625" style="35" customWidth="1"/>
    <col min="10498" max="10498" width="19.140625" style="35" customWidth="1"/>
    <col min="10499" max="10499" width="24.42578125" style="35" customWidth="1"/>
    <col min="10500" max="10500" width="25" style="35" customWidth="1"/>
    <col min="10501" max="10501" width="28.28515625" style="35" customWidth="1"/>
    <col min="10502" max="10502" width="29" style="35" customWidth="1"/>
    <col min="10503" max="10504" width="20" style="35" customWidth="1"/>
    <col min="10505" max="10505" width="24.7109375" style="35" customWidth="1"/>
    <col min="10506" max="10506" width="41.28515625" style="35" customWidth="1"/>
    <col min="10507" max="10507" width="20.85546875" style="35" customWidth="1"/>
    <col min="10508" max="10510" width="17.42578125" style="35" customWidth="1"/>
    <col min="10511" max="10514" width="19.42578125" style="35" bestFit="1" customWidth="1"/>
    <col min="10515" max="10752" width="9.140625" style="35"/>
    <col min="10753" max="10753" width="4.28515625" style="35" customWidth="1"/>
    <col min="10754" max="10754" width="19.140625" style="35" customWidth="1"/>
    <col min="10755" max="10755" width="24.42578125" style="35" customWidth="1"/>
    <col min="10756" max="10756" width="25" style="35" customWidth="1"/>
    <col min="10757" max="10757" width="28.28515625" style="35" customWidth="1"/>
    <col min="10758" max="10758" width="29" style="35" customWidth="1"/>
    <col min="10759" max="10760" width="20" style="35" customWidth="1"/>
    <col min="10761" max="10761" width="24.7109375" style="35" customWidth="1"/>
    <col min="10762" max="10762" width="41.28515625" style="35" customWidth="1"/>
    <col min="10763" max="10763" width="20.85546875" style="35" customWidth="1"/>
    <col min="10764" max="10766" width="17.42578125" style="35" customWidth="1"/>
    <col min="10767" max="10770" width="19.42578125" style="35" bestFit="1" customWidth="1"/>
    <col min="10771" max="11008" width="9.140625" style="35"/>
    <col min="11009" max="11009" width="4.28515625" style="35" customWidth="1"/>
    <col min="11010" max="11010" width="19.140625" style="35" customWidth="1"/>
    <col min="11011" max="11011" width="24.42578125" style="35" customWidth="1"/>
    <col min="11012" max="11012" width="25" style="35" customWidth="1"/>
    <col min="11013" max="11013" width="28.28515625" style="35" customWidth="1"/>
    <col min="11014" max="11014" width="29" style="35" customWidth="1"/>
    <col min="11015" max="11016" width="20" style="35" customWidth="1"/>
    <col min="11017" max="11017" width="24.7109375" style="35" customWidth="1"/>
    <col min="11018" max="11018" width="41.28515625" style="35" customWidth="1"/>
    <col min="11019" max="11019" width="20.85546875" style="35" customWidth="1"/>
    <col min="11020" max="11022" width="17.42578125" style="35" customWidth="1"/>
    <col min="11023" max="11026" width="19.42578125" style="35" bestFit="1" customWidth="1"/>
    <col min="11027" max="11264" width="9.140625" style="35"/>
    <col min="11265" max="11265" width="4.28515625" style="35" customWidth="1"/>
    <col min="11266" max="11266" width="19.140625" style="35" customWidth="1"/>
    <col min="11267" max="11267" width="24.42578125" style="35" customWidth="1"/>
    <col min="11268" max="11268" width="25" style="35" customWidth="1"/>
    <col min="11269" max="11269" width="28.28515625" style="35" customWidth="1"/>
    <col min="11270" max="11270" width="29" style="35" customWidth="1"/>
    <col min="11271" max="11272" width="20" style="35" customWidth="1"/>
    <col min="11273" max="11273" width="24.7109375" style="35" customWidth="1"/>
    <col min="11274" max="11274" width="41.28515625" style="35" customWidth="1"/>
    <col min="11275" max="11275" width="20.85546875" style="35" customWidth="1"/>
    <col min="11276" max="11278" width="17.42578125" style="35" customWidth="1"/>
    <col min="11279" max="11282" width="19.42578125" style="35" bestFit="1" customWidth="1"/>
    <col min="11283" max="11520" width="9.140625" style="35"/>
    <col min="11521" max="11521" width="4.28515625" style="35" customWidth="1"/>
    <col min="11522" max="11522" width="19.140625" style="35" customWidth="1"/>
    <col min="11523" max="11523" width="24.42578125" style="35" customWidth="1"/>
    <col min="11524" max="11524" width="25" style="35" customWidth="1"/>
    <col min="11525" max="11525" width="28.28515625" style="35" customWidth="1"/>
    <col min="11526" max="11526" width="29" style="35" customWidth="1"/>
    <col min="11527" max="11528" width="20" style="35" customWidth="1"/>
    <col min="11529" max="11529" width="24.7109375" style="35" customWidth="1"/>
    <col min="11530" max="11530" width="41.28515625" style="35" customWidth="1"/>
    <col min="11531" max="11531" width="20.85546875" style="35" customWidth="1"/>
    <col min="11532" max="11534" width="17.42578125" style="35" customWidth="1"/>
    <col min="11535" max="11538" width="19.42578125" style="35" bestFit="1" customWidth="1"/>
    <col min="11539" max="11776" width="9.140625" style="35"/>
    <col min="11777" max="11777" width="4.28515625" style="35" customWidth="1"/>
    <col min="11778" max="11778" width="19.140625" style="35" customWidth="1"/>
    <col min="11779" max="11779" width="24.42578125" style="35" customWidth="1"/>
    <col min="11780" max="11780" width="25" style="35" customWidth="1"/>
    <col min="11781" max="11781" width="28.28515625" style="35" customWidth="1"/>
    <col min="11782" max="11782" width="29" style="35" customWidth="1"/>
    <col min="11783" max="11784" width="20" style="35" customWidth="1"/>
    <col min="11785" max="11785" width="24.7109375" style="35" customWidth="1"/>
    <col min="11786" max="11786" width="41.28515625" style="35" customWidth="1"/>
    <col min="11787" max="11787" width="20.85546875" style="35" customWidth="1"/>
    <col min="11788" max="11790" width="17.42578125" style="35" customWidth="1"/>
    <col min="11791" max="11794" width="19.42578125" style="35" bestFit="1" customWidth="1"/>
    <col min="11795" max="12032" width="9.140625" style="35"/>
    <col min="12033" max="12033" width="4.28515625" style="35" customWidth="1"/>
    <col min="12034" max="12034" width="19.140625" style="35" customWidth="1"/>
    <col min="12035" max="12035" width="24.42578125" style="35" customWidth="1"/>
    <col min="12036" max="12036" width="25" style="35" customWidth="1"/>
    <col min="12037" max="12037" width="28.28515625" style="35" customWidth="1"/>
    <col min="12038" max="12038" width="29" style="35" customWidth="1"/>
    <col min="12039" max="12040" width="20" style="35" customWidth="1"/>
    <col min="12041" max="12041" width="24.7109375" style="35" customWidth="1"/>
    <col min="12042" max="12042" width="41.28515625" style="35" customWidth="1"/>
    <col min="12043" max="12043" width="20.85546875" style="35" customWidth="1"/>
    <col min="12044" max="12046" width="17.42578125" style="35" customWidth="1"/>
    <col min="12047" max="12050" width="19.42578125" style="35" bestFit="1" customWidth="1"/>
    <col min="12051" max="12288" width="9.140625" style="35"/>
    <col min="12289" max="12289" width="4.28515625" style="35" customWidth="1"/>
    <col min="12290" max="12290" width="19.140625" style="35" customWidth="1"/>
    <col min="12291" max="12291" width="24.42578125" style="35" customWidth="1"/>
    <col min="12292" max="12292" width="25" style="35" customWidth="1"/>
    <col min="12293" max="12293" width="28.28515625" style="35" customWidth="1"/>
    <col min="12294" max="12294" width="29" style="35" customWidth="1"/>
    <col min="12295" max="12296" width="20" style="35" customWidth="1"/>
    <col min="12297" max="12297" width="24.7109375" style="35" customWidth="1"/>
    <col min="12298" max="12298" width="41.28515625" style="35" customWidth="1"/>
    <col min="12299" max="12299" width="20.85546875" style="35" customWidth="1"/>
    <col min="12300" max="12302" width="17.42578125" style="35" customWidth="1"/>
    <col min="12303" max="12306" width="19.42578125" style="35" bestFit="1" customWidth="1"/>
    <col min="12307" max="12544" width="9.140625" style="35"/>
    <col min="12545" max="12545" width="4.28515625" style="35" customWidth="1"/>
    <col min="12546" max="12546" width="19.140625" style="35" customWidth="1"/>
    <col min="12547" max="12547" width="24.42578125" style="35" customWidth="1"/>
    <col min="12548" max="12548" width="25" style="35" customWidth="1"/>
    <col min="12549" max="12549" width="28.28515625" style="35" customWidth="1"/>
    <col min="12550" max="12550" width="29" style="35" customWidth="1"/>
    <col min="12551" max="12552" width="20" style="35" customWidth="1"/>
    <col min="12553" max="12553" width="24.7109375" style="35" customWidth="1"/>
    <col min="12554" max="12554" width="41.28515625" style="35" customWidth="1"/>
    <col min="12555" max="12555" width="20.85546875" style="35" customWidth="1"/>
    <col min="12556" max="12558" width="17.42578125" style="35" customWidth="1"/>
    <col min="12559" max="12562" width="19.42578125" style="35" bestFit="1" customWidth="1"/>
    <col min="12563" max="12800" width="9.140625" style="35"/>
    <col min="12801" max="12801" width="4.28515625" style="35" customWidth="1"/>
    <col min="12802" max="12802" width="19.140625" style="35" customWidth="1"/>
    <col min="12803" max="12803" width="24.42578125" style="35" customWidth="1"/>
    <col min="12804" max="12804" width="25" style="35" customWidth="1"/>
    <col min="12805" max="12805" width="28.28515625" style="35" customWidth="1"/>
    <col min="12806" max="12806" width="29" style="35" customWidth="1"/>
    <col min="12807" max="12808" width="20" style="35" customWidth="1"/>
    <col min="12809" max="12809" width="24.7109375" style="35" customWidth="1"/>
    <col min="12810" max="12810" width="41.28515625" style="35" customWidth="1"/>
    <col min="12811" max="12811" width="20.85546875" style="35" customWidth="1"/>
    <col min="12812" max="12814" width="17.42578125" style="35" customWidth="1"/>
    <col min="12815" max="12818" width="19.42578125" style="35" bestFit="1" customWidth="1"/>
    <col min="12819" max="13056" width="9.140625" style="35"/>
    <col min="13057" max="13057" width="4.28515625" style="35" customWidth="1"/>
    <col min="13058" max="13058" width="19.140625" style="35" customWidth="1"/>
    <col min="13059" max="13059" width="24.42578125" style="35" customWidth="1"/>
    <col min="13060" max="13060" width="25" style="35" customWidth="1"/>
    <col min="13061" max="13061" width="28.28515625" style="35" customWidth="1"/>
    <col min="13062" max="13062" width="29" style="35" customWidth="1"/>
    <col min="13063" max="13064" width="20" style="35" customWidth="1"/>
    <col min="13065" max="13065" width="24.7109375" style="35" customWidth="1"/>
    <col min="13066" max="13066" width="41.28515625" style="35" customWidth="1"/>
    <col min="13067" max="13067" width="20.85546875" style="35" customWidth="1"/>
    <col min="13068" max="13070" width="17.42578125" style="35" customWidth="1"/>
    <col min="13071" max="13074" width="19.42578125" style="35" bestFit="1" customWidth="1"/>
    <col min="13075" max="13312" width="9.140625" style="35"/>
    <col min="13313" max="13313" width="4.28515625" style="35" customWidth="1"/>
    <col min="13314" max="13314" width="19.140625" style="35" customWidth="1"/>
    <col min="13315" max="13315" width="24.42578125" style="35" customWidth="1"/>
    <col min="13316" max="13316" width="25" style="35" customWidth="1"/>
    <col min="13317" max="13317" width="28.28515625" style="35" customWidth="1"/>
    <col min="13318" max="13318" width="29" style="35" customWidth="1"/>
    <col min="13319" max="13320" width="20" style="35" customWidth="1"/>
    <col min="13321" max="13321" width="24.7109375" style="35" customWidth="1"/>
    <col min="13322" max="13322" width="41.28515625" style="35" customWidth="1"/>
    <col min="13323" max="13323" width="20.85546875" style="35" customWidth="1"/>
    <col min="13324" max="13326" width="17.42578125" style="35" customWidth="1"/>
    <col min="13327" max="13330" width="19.42578125" style="35" bestFit="1" customWidth="1"/>
    <col min="13331" max="13568" width="9.140625" style="35"/>
    <col min="13569" max="13569" width="4.28515625" style="35" customWidth="1"/>
    <col min="13570" max="13570" width="19.140625" style="35" customWidth="1"/>
    <col min="13571" max="13571" width="24.42578125" style="35" customWidth="1"/>
    <col min="13572" max="13572" width="25" style="35" customWidth="1"/>
    <col min="13573" max="13573" width="28.28515625" style="35" customWidth="1"/>
    <col min="13574" max="13574" width="29" style="35" customWidth="1"/>
    <col min="13575" max="13576" width="20" style="35" customWidth="1"/>
    <col min="13577" max="13577" width="24.7109375" style="35" customWidth="1"/>
    <col min="13578" max="13578" width="41.28515625" style="35" customWidth="1"/>
    <col min="13579" max="13579" width="20.85546875" style="35" customWidth="1"/>
    <col min="13580" max="13582" width="17.42578125" style="35" customWidth="1"/>
    <col min="13583" max="13586" width="19.42578125" style="35" bestFit="1" customWidth="1"/>
    <col min="13587" max="13824" width="9.140625" style="35"/>
    <col min="13825" max="13825" width="4.28515625" style="35" customWidth="1"/>
    <col min="13826" max="13826" width="19.140625" style="35" customWidth="1"/>
    <col min="13827" max="13827" width="24.42578125" style="35" customWidth="1"/>
    <col min="13828" max="13828" width="25" style="35" customWidth="1"/>
    <col min="13829" max="13829" width="28.28515625" style="35" customWidth="1"/>
    <col min="13830" max="13830" width="29" style="35" customWidth="1"/>
    <col min="13831" max="13832" width="20" style="35" customWidth="1"/>
    <col min="13833" max="13833" width="24.7109375" style="35" customWidth="1"/>
    <col min="13834" max="13834" width="41.28515625" style="35" customWidth="1"/>
    <col min="13835" max="13835" width="20.85546875" style="35" customWidth="1"/>
    <col min="13836" max="13838" width="17.42578125" style="35" customWidth="1"/>
    <col min="13839" max="13842" width="19.42578125" style="35" bestFit="1" customWidth="1"/>
    <col min="13843" max="14080" width="9.140625" style="35"/>
    <col min="14081" max="14081" width="4.28515625" style="35" customWidth="1"/>
    <col min="14082" max="14082" width="19.140625" style="35" customWidth="1"/>
    <col min="14083" max="14083" width="24.42578125" style="35" customWidth="1"/>
    <col min="14084" max="14084" width="25" style="35" customWidth="1"/>
    <col min="14085" max="14085" width="28.28515625" style="35" customWidth="1"/>
    <col min="14086" max="14086" width="29" style="35" customWidth="1"/>
    <col min="14087" max="14088" width="20" style="35" customWidth="1"/>
    <col min="14089" max="14089" width="24.7109375" style="35" customWidth="1"/>
    <col min="14090" max="14090" width="41.28515625" style="35" customWidth="1"/>
    <col min="14091" max="14091" width="20.85546875" style="35" customWidth="1"/>
    <col min="14092" max="14094" width="17.42578125" style="35" customWidth="1"/>
    <col min="14095" max="14098" width="19.42578125" style="35" bestFit="1" customWidth="1"/>
    <col min="14099" max="14336" width="9.140625" style="35"/>
    <col min="14337" max="14337" width="4.28515625" style="35" customWidth="1"/>
    <col min="14338" max="14338" width="19.140625" style="35" customWidth="1"/>
    <col min="14339" max="14339" width="24.42578125" style="35" customWidth="1"/>
    <col min="14340" max="14340" width="25" style="35" customWidth="1"/>
    <col min="14341" max="14341" width="28.28515625" style="35" customWidth="1"/>
    <col min="14342" max="14342" width="29" style="35" customWidth="1"/>
    <col min="14343" max="14344" width="20" style="35" customWidth="1"/>
    <col min="14345" max="14345" width="24.7109375" style="35" customWidth="1"/>
    <col min="14346" max="14346" width="41.28515625" style="35" customWidth="1"/>
    <col min="14347" max="14347" width="20.85546875" style="35" customWidth="1"/>
    <col min="14348" max="14350" width="17.42578125" style="35" customWidth="1"/>
    <col min="14351" max="14354" width="19.42578125" style="35" bestFit="1" customWidth="1"/>
    <col min="14355" max="14592" width="9.140625" style="35"/>
    <col min="14593" max="14593" width="4.28515625" style="35" customWidth="1"/>
    <col min="14594" max="14594" width="19.140625" style="35" customWidth="1"/>
    <col min="14595" max="14595" width="24.42578125" style="35" customWidth="1"/>
    <col min="14596" max="14596" width="25" style="35" customWidth="1"/>
    <col min="14597" max="14597" width="28.28515625" style="35" customWidth="1"/>
    <col min="14598" max="14598" width="29" style="35" customWidth="1"/>
    <col min="14599" max="14600" width="20" style="35" customWidth="1"/>
    <col min="14601" max="14601" width="24.7109375" style="35" customWidth="1"/>
    <col min="14602" max="14602" width="41.28515625" style="35" customWidth="1"/>
    <col min="14603" max="14603" width="20.85546875" style="35" customWidth="1"/>
    <col min="14604" max="14606" width="17.42578125" style="35" customWidth="1"/>
    <col min="14607" max="14610" width="19.42578125" style="35" bestFit="1" customWidth="1"/>
    <col min="14611" max="14848" width="9.140625" style="35"/>
    <col min="14849" max="14849" width="4.28515625" style="35" customWidth="1"/>
    <col min="14850" max="14850" width="19.140625" style="35" customWidth="1"/>
    <col min="14851" max="14851" width="24.42578125" style="35" customWidth="1"/>
    <col min="14852" max="14852" width="25" style="35" customWidth="1"/>
    <col min="14853" max="14853" width="28.28515625" style="35" customWidth="1"/>
    <col min="14854" max="14854" width="29" style="35" customWidth="1"/>
    <col min="14855" max="14856" width="20" style="35" customWidth="1"/>
    <col min="14857" max="14857" width="24.7109375" style="35" customWidth="1"/>
    <col min="14858" max="14858" width="41.28515625" style="35" customWidth="1"/>
    <col min="14859" max="14859" width="20.85546875" style="35" customWidth="1"/>
    <col min="14860" max="14862" width="17.42578125" style="35" customWidth="1"/>
    <col min="14863" max="14866" width="19.42578125" style="35" bestFit="1" customWidth="1"/>
    <col min="14867" max="15104" width="9.140625" style="35"/>
    <col min="15105" max="15105" width="4.28515625" style="35" customWidth="1"/>
    <col min="15106" max="15106" width="19.140625" style="35" customWidth="1"/>
    <col min="15107" max="15107" width="24.42578125" style="35" customWidth="1"/>
    <col min="15108" max="15108" width="25" style="35" customWidth="1"/>
    <col min="15109" max="15109" width="28.28515625" style="35" customWidth="1"/>
    <col min="15110" max="15110" width="29" style="35" customWidth="1"/>
    <col min="15111" max="15112" width="20" style="35" customWidth="1"/>
    <col min="15113" max="15113" width="24.7109375" style="35" customWidth="1"/>
    <col min="15114" max="15114" width="41.28515625" style="35" customWidth="1"/>
    <col min="15115" max="15115" width="20.85546875" style="35" customWidth="1"/>
    <col min="15116" max="15118" width="17.42578125" style="35" customWidth="1"/>
    <col min="15119" max="15122" width="19.42578125" style="35" bestFit="1" customWidth="1"/>
    <col min="15123" max="15360" width="9.140625" style="35"/>
    <col min="15361" max="15361" width="4.28515625" style="35" customWidth="1"/>
    <col min="15362" max="15362" width="19.140625" style="35" customWidth="1"/>
    <col min="15363" max="15363" width="24.42578125" style="35" customWidth="1"/>
    <col min="15364" max="15364" width="25" style="35" customWidth="1"/>
    <col min="15365" max="15365" width="28.28515625" style="35" customWidth="1"/>
    <col min="15366" max="15366" width="29" style="35" customWidth="1"/>
    <col min="15367" max="15368" width="20" style="35" customWidth="1"/>
    <col min="15369" max="15369" width="24.7109375" style="35" customWidth="1"/>
    <col min="15370" max="15370" width="41.28515625" style="35" customWidth="1"/>
    <col min="15371" max="15371" width="20.85546875" style="35" customWidth="1"/>
    <col min="15372" max="15374" width="17.42578125" style="35" customWidth="1"/>
    <col min="15375" max="15378" width="19.42578125" style="35" bestFit="1" customWidth="1"/>
    <col min="15379" max="15616" width="9.140625" style="35"/>
    <col min="15617" max="15617" width="4.28515625" style="35" customWidth="1"/>
    <col min="15618" max="15618" width="19.140625" style="35" customWidth="1"/>
    <col min="15619" max="15619" width="24.42578125" style="35" customWidth="1"/>
    <col min="15620" max="15620" width="25" style="35" customWidth="1"/>
    <col min="15621" max="15621" width="28.28515625" style="35" customWidth="1"/>
    <col min="15622" max="15622" width="29" style="35" customWidth="1"/>
    <col min="15623" max="15624" width="20" style="35" customWidth="1"/>
    <col min="15625" max="15625" width="24.7109375" style="35" customWidth="1"/>
    <col min="15626" max="15626" width="41.28515625" style="35" customWidth="1"/>
    <col min="15627" max="15627" width="20.85546875" style="35" customWidth="1"/>
    <col min="15628" max="15630" width="17.42578125" style="35" customWidth="1"/>
    <col min="15631" max="15634" width="19.42578125" style="35" bestFit="1" customWidth="1"/>
    <col min="15635" max="15872" width="9.140625" style="35"/>
    <col min="15873" max="15873" width="4.28515625" style="35" customWidth="1"/>
    <col min="15874" max="15874" width="19.140625" style="35" customWidth="1"/>
    <col min="15875" max="15875" width="24.42578125" style="35" customWidth="1"/>
    <col min="15876" max="15876" width="25" style="35" customWidth="1"/>
    <col min="15877" max="15877" width="28.28515625" style="35" customWidth="1"/>
    <col min="15878" max="15878" width="29" style="35" customWidth="1"/>
    <col min="15879" max="15880" width="20" style="35" customWidth="1"/>
    <col min="15881" max="15881" width="24.7109375" style="35" customWidth="1"/>
    <col min="15882" max="15882" width="41.28515625" style="35" customWidth="1"/>
    <col min="15883" max="15883" width="20.85546875" style="35" customWidth="1"/>
    <col min="15884" max="15886" width="17.42578125" style="35" customWidth="1"/>
    <col min="15887" max="15890" width="19.42578125" style="35" bestFit="1" customWidth="1"/>
    <col min="15891" max="16128" width="9.140625" style="35"/>
    <col min="16129" max="16129" width="4.28515625" style="35" customWidth="1"/>
    <col min="16130" max="16130" width="19.140625" style="35" customWidth="1"/>
    <col min="16131" max="16131" width="24.42578125" style="35" customWidth="1"/>
    <col min="16132" max="16132" width="25" style="35" customWidth="1"/>
    <col min="16133" max="16133" width="28.28515625" style="35" customWidth="1"/>
    <col min="16134" max="16134" width="29" style="35" customWidth="1"/>
    <col min="16135" max="16136" width="20" style="35" customWidth="1"/>
    <col min="16137" max="16137" width="24.7109375" style="35" customWidth="1"/>
    <col min="16138" max="16138" width="41.28515625" style="35" customWidth="1"/>
    <col min="16139" max="16139" width="20.85546875" style="35" customWidth="1"/>
    <col min="16140" max="16142" width="17.42578125" style="35" customWidth="1"/>
    <col min="16143" max="16146" width="19.42578125" style="35" bestFit="1" customWidth="1"/>
    <col min="16147" max="16384" width="9.140625" style="35"/>
  </cols>
  <sheetData>
    <row r="2" spans="2:25">
      <c r="B2" s="104" t="s">
        <v>212</v>
      </c>
      <c r="C2" s="105"/>
      <c r="D2" s="106"/>
    </row>
    <row r="3" spans="2:25" s="37" customFormat="1" ht="189">
      <c r="B3" s="103" t="s">
        <v>45</v>
      </c>
      <c r="C3" s="103" t="s">
        <v>0</v>
      </c>
      <c r="D3" s="103" t="s">
        <v>1</v>
      </c>
      <c r="E3" s="103" t="s">
        <v>54</v>
      </c>
      <c r="F3" s="103" t="s">
        <v>55</v>
      </c>
      <c r="G3" s="120" t="s">
        <v>213</v>
      </c>
      <c r="H3" s="120"/>
      <c r="I3" s="103" t="s">
        <v>214</v>
      </c>
      <c r="J3" s="103" t="s">
        <v>215</v>
      </c>
      <c r="K3" s="103" t="s">
        <v>216</v>
      </c>
      <c r="L3" s="103" t="s">
        <v>217</v>
      </c>
      <c r="M3" s="103" t="s">
        <v>218</v>
      </c>
      <c r="N3" s="103" t="s">
        <v>219</v>
      </c>
      <c r="O3" s="103" t="s">
        <v>220</v>
      </c>
      <c r="P3" s="103" t="s">
        <v>221</v>
      </c>
      <c r="Q3" s="103" t="s">
        <v>222</v>
      </c>
      <c r="R3" s="103" t="s">
        <v>223</v>
      </c>
    </row>
    <row r="4" spans="2:25">
      <c r="B4" s="38">
        <v>1</v>
      </c>
      <c r="C4" s="39" t="s">
        <v>80</v>
      </c>
      <c r="D4" s="38" t="s">
        <v>77</v>
      </c>
      <c r="E4" s="49">
        <v>676</v>
      </c>
      <c r="F4" s="49">
        <v>3</v>
      </c>
      <c r="G4" s="49"/>
      <c r="H4" s="49"/>
      <c r="I4" s="107">
        <v>12.18</v>
      </c>
      <c r="J4" s="107">
        <v>15.99722504810747</v>
      </c>
      <c r="K4" s="79">
        <v>4</v>
      </c>
      <c r="L4" s="79">
        <v>2</v>
      </c>
      <c r="M4" s="79">
        <v>3</v>
      </c>
      <c r="N4" s="79">
        <v>2</v>
      </c>
      <c r="O4" s="79">
        <v>3</v>
      </c>
      <c r="P4" s="79">
        <v>2</v>
      </c>
      <c r="Q4" s="79">
        <v>3</v>
      </c>
      <c r="R4" s="79">
        <v>2</v>
      </c>
      <c r="S4" s="35" t="e">
        <f ca="1">INDIRECT("'"&amp;B4&amp;"'!R75")</f>
        <v>#REF!</v>
      </c>
      <c r="T4" s="35" t="e">
        <f ca="1">INDIRECT("'"&amp;B4&amp;"'!Y75")</f>
        <v>#REF!</v>
      </c>
      <c r="U4" s="35" t="e">
        <f ca="1">INDIRECT("'"&amp;B4&amp;"'!R133")</f>
        <v>#REF!</v>
      </c>
      <c r="V4" s="35" t="e">
        <f ca="1">INDIRECT("'"&amp;B4&amp;"'!Y133")</f>
        <v>#REF!</v>
      </c>
      <c r="Y4" s="35" t="s">
        <v>226</v>
      </c>
    </row>
    <row r="5" spans="2:25">
      <c r="B5" s="38">
        <v>2</v>
      </c>
      <c r="C5" s="39" t="s">
        <v>81</v>
      </c>
      <c r="D5" s="38" t="s">
        <v>78</v>
      </c>
      <c r="E5" s="49">
        <v>415</v>
      </c>
      <c r="F5" s="49">
        <v>11</v>
      </c>
      <c r="G5" s="49"/>
      <c r="H5" s="49"/>
      <c r="I5" s="107">
        <v>30.301499999999997</v>
      </c>
      <c r="J5" s="107">
        <v>17.100000000000001</v>
      </c>
      <c r="K5" s="79">
        <v>6</v>
      </c>
      <c r="L5" s="79">
        <v>6</v>
      </c>
      <c r="M5" s="79">
        <v>6</v>
      </c>
      <c r="N5" s="79">
        <v>5</v>
      </c>
      <c r="O5" s="79">
        <v>11</v>
      </c>
      <c r="P5" s="79">
        <v>11</v>
      </c>
      <c r="Q5" s="79">
        <v>11</v>
      </c>
      <c r="R5" s="79">
        <v>9</v>
      </c>
      <c r="S5" s="35" t="e">
        <f t="shared" ref="S5:S10" ca="1" si="0">INDIRECT("'"&amp;B5&amp;"'!R75")</f>
        <v>#REF!</v>
      </c>
      <c r="T5" s="35" t="e">
        <f t="shared" ref="T5:T10" ca="1" si="1">INDIRECT("'"&amp;B5&amp;"'!Y75")</f>
        <v>#REF!</v>
      </c>
      <c r="U5" s="35" t="e">
        <f t="shared" ref="U5:U10" ca="1" si="2">INDIRECT("'"&amp;B5&amp;"'!R133")</f>
        <v>#REF!</v>
      </c>
      <c r="V5" s="35" t="e">
        <f t="shared" ref="V5:V10" ca="1" si="3">INDIRECT("'"&amp;B5&amp;"'!Y133")</f>
        <v>#REF!</v>
      </c>
      <c r="Y5" s="35" t="s">
        <v>204</v>
      </c>
    </row>
    <row r="6" spans="2:25">
      <c r="B6" s="38">
        <v>3</v>
      </c>
      <c r="C6" s="39" t="s">
        <v>82</v>
      </c>
      <c r="D6" s="38" t="s">
        <v>78</v>
      </c>
      <c r="E6" s="49">
        <v>517</v>
      </c>
      <c r="F6" s="49">
        <v>5</v>
      </c>
      <c r="G6" s="49"/>
      <c r="H6" s="49"/>
      <c r="I6" s="107">
        <v>29.138999999999996</v>
      </c>
      <c r="J6" s="107">
        <v>18.3</v>
      </c>
      <c r="K6" s="79">
        <v>3</v>
      </c>
      <c r="L6" s="79">
        <v>4</v>
      </c>
      <c r="M6" s="79">
        <v>3</v>
      </c>
      <c r="N6" s="79">
        <v>3</v>
      </c>
      <c r="O6" s="79">
        <v>5</v>
      </c>
      <c r="P6" s="79">
        <v>5</v>
      </c>
      <c r="Q6" s="79">
        <v>5</v>
      </c>
      <c r="R6" s="79">
        <v>5</v>
      </c>
      <c r="S6" s="35" t="e">
        <f t="shared" ca="1" si="0"/>
        <v>#REF!</v>
      </c>
      <c r="T6" s="35" t="e">
        <f t="shared" ca="1" si="1"/>
        <v>#REF!</v>
      </c>
      <c r="U6" s="35" t="e">
        <f t="shared" ca="1" si="2"/>
        <v>#REF!</v>
      </c>
      <c r="V6" s="35" t="e">
        <f t="shared" ca="1" si="3"/>
        <v>#REF!</v>
      </c>
      <c r="Y6" s="35" t="s">
        <v>226</v>
      </c>
    </row>
    <row r="7" spans="2:25">
      <c r="B7" s="38">
        <v>4</v>
      </c>
      <c r="C7" s="39" t="s">
        <v>83</v>
      </c>
      <c r="D7" s="38" t="s">
        <v>78</v>
      </c>
      <c r="E7" s="49">
        <v>322</v>
      </c>
      <c r="F7" s="49">
        <v>1</v>
      </c>
      <c r="G7" s="49"/>
      <c r="H7" s="49"/>
      <c r="I7" s="107">
        <v>6.7270000000000003</v>
      </c>
      <c r="J7" s="107">
        <v>17.7</v>
      </c>
      <c r="K7" s="79">
        <v>2</v>
      </c>
      <c r="L7" s="79">
        <v>2</v>
      </c>
      <c r="M7" s="79">
        <v>2</v>
      </c>
      <c r="N7" s="79">
        <v>2</v>
      </c>
      <c r="O7" s="79">
        <v>1</v>
      </c>
      <c r="P7" s="79">
        <v>1</v>
      </c>
      <c r="Q7" s="79">
        <v>1</v>
      </c>
      <c r="R7" s="79">
        <v>1</v>
      </c>
      <c r="S7" s="35" t="e">
        <f t="shared" ca="1" si="0"/>
        <v>#REF!</v>
      </c>
      <c r="T7" s="35" t="e">
        <f t="shared" ca="1" si="1"/>
        <v>#REF!</v>
      </c>
      <c r="U7" s="35" t="e">
        <f t="shared" ca="1" si="2"/>
        <v>#REF!</v>
      </c>
      <c r="V7" s="35" t="e">
        <f t="shared" ca="1" si="3"/>
        <v>#REF!</v>
      </c>
      <c r="Y7" s="35" t="s">
        <v>204</v>
      </c>
    </row>
    <row r="8" spans="2:25">
      <c r="B8" s="38">
        <v>5</v>
      </c>
      <c r="C8" s="39">
        <v>704</v>
      </c>
      <c r="D8" s="38" t="s">
        <v>76</v>
      </c>
      <c r="E8" s="49">
        <v>704</v>
      </c>
      <c r="F8" s="49">
        <v>8</v>
      </c>
      <c r="G8" s="49" t="s">
        <v>224</v>
      </c>
      <c r="H8" s="49"/>
      <c r="I8" s="107">
        <v>14.509999999999998</v>
      </c>
      <c r="J8" s="107">
        <v>15.49</v>
      </c>
      <c r="K8" s="79">
        <v>8</v>
      </c>
      <c r="L8" s="79">
        <v>3</v>
      </c>
      <c r="M8" s="79">
        <v>7</v>
      </c>
      <c r="N8" s="79">
        <v>3</v>
      </c>
      <c r="O8" s="79">
        <v>8</v>
      </c>
      <c r="P8" s="79">
        <v>3</v>
      </c>
      <c r="Q8" s="79">
        <v>7</v>
      </c>
      <c r="R8" s="79">
        <v>3</v>
      </c>
      <c r="S8" s="35" t="e">
        <f t="shared" ca="1" si="0"/>
        <v>#REF!</v>
      </c>
      <c r="T8" s="35" t="e">
        <f t="shared" ca="1" si="1"/>
        <v>#REF!</v>
      </c>
      <c r="U8" s="35" t="e">
        <f t="shared" ca="1" si="2"/>
        <v>#REF!</v>
      </c>
      <c r="V8" s="35" t="e">
        <f t="shared" ca="1" si="3"/>
        <v>#REF!</v>
      </c>
      <c r="Y8" s="35" t="s">
        <v>204</v>
      </c>
    </row>
    <row r="9" spans="2:25">
      <c r="B9" s="38">
        <v>6</v>
      </c>
      <c r="C9" s="39">
        <v>755</v>
      </c>
      <c r="D9" s="38" t="s">
        <v>77</v>
      </c>
      <c r="E9" s="49">
        <v>755</v>
      </c>
      <c r="F9" s="49">
        <v>6</v>
      </c>
      <c r="G9" s="49" t="s">
        <v>225</v>
      </c>
      <c r="H9" s="49"/>
      <c r="I9" s="107">
        <v>4.3880000000000008</v>
      </c>
      <c r="J9" s="107">
        <v>10.119999999999999</v>
      </c>
      <c r="K9" s="79">
        <v>14</v>
      </c>
      <c r="L9" s="79">
        <v>4</v>
      </c>
      <c r="M9" s="79">
        <v>12</v>
      </c>
      <c r="N9" s="79">
        <v>4</v>
      </c>
      <c r="O9" s="79">
        <v>6</v>
      </c>
      <c r="P9" s="79">
        <v>2</v>
      </c>
      <c r="Q9" s="79">
        <v>6</v>
      </c>
      <c r="R9" s="79">
        <v>2</v>
      </c>
      <c r="S9" s="35" t="e">
        <f t="shared" ca="1" si="0"/>
        <v>#REF!</v>
      </c>
      <c r="T9" s="35" t="e">
        <f t="shared" ca="1" si="1"/>
        <v>#REF!</v>
      </c>
      <c r="U9" s="35" t="e">
        <f t="shared" ca="1" si="2"/>
        <v>#REF!</v>
      </c>
      <c r="V9" s="35" t="e">
        <f t="shared" ca="1" si="3"/>
        <v>#REF!</v>
      </c>
      <c r="Y9" s="35" t="s">
        <v>226</v>
      </c>
    </row>
    <row r="10" spans="2:25">
      <c r="B10" s="38">
        <v>7</v>
      </c>
      <c r="C10" s="39" t="s">
        <v>86</v>
      </c>
      <c r="D10" s="38" t="s">
        <v>76</v>
      </c>
      <c r="E10" s="49" t="s">
        <v>86</v>
      </c>
      <c r="F10" s="49">
        <v>8</v>
      </c>
      <c r="G10" s="49" t="s">
        <v>224</v>
      </c>
      <c r="H10" s="49"/>
      <c r="I10" s="107">
        <v>14.294</v>
      </c>
      <c r="J10" s="107">
        <v>16.68</v>
      </c>
      <c r="K10" s="79">
        <v>9</v>
      </c>
      <c r="L10" s="79">
        <v>3</v>
      </c>
      <c r="M10" s="79">
        <v>9</v>
      </c>
      <c r="N10" s="79">
        <v>3</v>
      </c>
      <c r="O10" s="79">
        <v>8</v>
      </c>
      <c r="P10" s="79">
        <v>3</v>
      </c>
      <c r="Q10" s="79">
        <v>8</v>
      </c>
      <c r="R10" s="79">
        <v>3</v>
      </c>
      <c r="S10" s="35" t="e">
        <f t="shared" ca="1" si="0"/>
        <v>#REF!</v>
      </c>
      <c r="T10" s="35" t="e">
        <f t="shared" ca="1" si="1"/>
        <v>#REF!</v>
      </c>
      <c r="U10" s="35" t="e">
        <f t="shared" ca="1" si="2"/>
        <v>#REF!</v>
      </c>
      <c r="V10" s="35" t="e">
        <f t="shared" ca="1" si="3"/>
        <v>#REF!</v>
      </c>
      <c r="Y10" s="35" t="s">
        <v>204</v>
      </c>
    </row>
    <row r="11" spans="2:25">
      <c r="F11" s="108"/>
      <c r="G11" s="109"/>
      <c r="H11" s="110"/>
      <c r="I11" s="111"/>
      <c r="J11" s="112"/>
      <c r="K11" s="113"/>
      <c r="L11" s="114"/>
      <c r="M11" s="115"/>
      <c r="N11" s="115"/>
      <c r="O11" s="116"/>
      <c r="P11" s="116"/>
      <c r="T11" s="117"/>
      <c r="U11" s="117"/>
      <c r="V11" s="117"/>
      <c r="W11" s="117"/>
    </row>
    <row r="12" spans="2:25">
      <c r="F12" s="108"/>
      <c r="G12" s="109"/>
      <c r="H12" s="110"/>
      <c r="I12" s="111"/>
      <c r="J12" s="112"/>
      <c r="K12" s="113"/>
      <c r="L12" s="114"/>
      <c r="M12" s="115"/>
      <c r="N12" s="115"/>
      <c r="O12" s="116"/>
      <c r="P12" s="116"/>
      <c r="T12" s="117"/>
      <c r="U12" s="117"/>
      <c r="V12" s="117"/>
      <c r="W12" s="117"/>
    </row>
    <row r="13" spans="2:25">
      <c r="F13" s="108"/>
      <c r="G13" s="109"/>
      <c r="H13" s="110"/>
      <c r="I13" s="111"/>
      <c r="J13" s="112"/>
      <c r="K13" s="113"/>
      <c r="T13" s="117"/>
      <c r="U13" s="117"/>
      <c r="V13" s="117"/>
      <c r="W13" s="117"/>
    </row>
    <row r="14" spans="2:25">
      <c r="F14" s="108"/>
      <c r="G14" s="109"/>
      <c r="H14" s="110"/>
      <c r="I14" s="111"/>
      <c r="J14" s="112"/>
      <c r="K14" s="113"/>
      <c r="T14" s="117"/>
      <c r="U14" s="117"/>
      <c r="V14" s="117"/>
      <c r="W14" s="117"/>
    </row>
    <row r="15" spans="2:25">
      <c r="F15" s="108"/>
      <c r="G15" s="109"/>
      <c r="H15" s="110"/>
      <c r="I15" s="111"/>
      <c r="J15" s="112"/>
      <c r="K15" s="113"/>
      <c r="T15" s="117"/>
      <c r="U15" s="117"/>
      <c r="V15" s="117"/>
      <c r="W15" s="117"/>
    </row>
    <row r="16" spans="2:25">
      <c r="F16" s="108"/>
      <c r="G16" s="109"/>
      <c r="H16" s="110"/>
      <c r="I16" s="111"/>
      <c r="J16" s="112"/>
      <c r="K16" s="113"/>
      <c r="T16" s="117"/>
      <c r="U16" s="117"/>
      <c r="V16" s="117"/>
      <c r="W16" s="117"/>
    </row>
    <row r="17" spans="6:23">
      <c r="F17" s="108"/>
      <c r="G17" s="109"/>
      <c r="H17" s="110"/>
      <c r="I17" s="111"/>
      <c r="J17" s="112"/>
      <c r="K17" s="113"/>
      <c r="T17" s="117"/>
      <c r="U17" s="117"/>
      <c r="V17" s="117"/>
      <c r="W17" s="117"/>
    </row>
    <row r="18" spans="6:23">
      <c r="F18" s="108"/>
      <c r="G18" s="109"/>
      <c r="H18" s="110"/>
      <c r="I18" s="111"/>
      <c r="J18" s="112"/>
      <c r="K18" s="113"/>
      <c r="T18" s="117"/>
      <c r="U18" s="117"/>
      <c r="V18" s="117"/>
      <c r="W18" s="117"/>
    </row>
    <row r="19" spans="6:23">
      <c r="F19" s="108"/>
      <c r="G19" s="109"/>
      <c r="H19" s="110"/>
      <c r="I19" s="111"/>
      <c r="J19" s="112"/>
      <c r="K19" s="113"/>
      <c r="T19" s="117"/>
      <c r="U19" s="117"/>
      <c r="V19" s="117"/>
      <c r="W19" s="117"/>
    </row>
    <row r="20" spans="6:23">
      <c r="F20" s="108"/>
      <c r="G20" s="109"/>
      <c r="H20" s="110"/>
      <c r="I20" s="111"/>
      <c r="J20" s="112"/>
      <c r="K20" s="113"/>
      <c r="T20" s="117"/>
      <c r="U20" s="117"/>
      <c r="V20" s="117"/>
      <c r="W20" s="117"/>
    </row>
    <row r="21" spans="6:23">
      <c r="F21" s="108"/>
      <c r="G21" s="109"/>
      <c r="H21" s="110"/>
      <c r="I21" s="111"/>
      <c r="J21" s="112"/>
      <c r="K21" s="113"/>
      <c r="T21" s="117"/>
      <c r="U21" s="117"/>
      <c r="V21" s="117"/>
      <c r="W21" s="117"/>
    </row>
    <row r="22" spans="6:23">
      <c r="F22" s="108"/>
      <c r="G22" s="109"/>
      <c r="H22" s="110"/>
      <c r="I22" s="111"/>
      <c r="J22" s="112"/>
      <c r="K22" s="113"/>
      <c r="T22" s="117"/>
      <c r="U22" s="117"/>
      <c r="V22" s="117"/>
      <c r="W22" s="117"/>
    </row>
    <row r="23" spans="6:23">
      <c r="F23" s="108"/>
      <c r="G23" s="109"/>
      <c r="H23" s="110"/>
      <c r="I23" s="111"/>
      <c r="J23" s="112"/>
      <c r="K23" s="113"/>
    </row>
    <row r="24" spans="6:23">
      <c r="F24" s="108"/>
      <c r="G24" s="109"/>
      <c r="H24" s="110"/>
      <c r="I24" s="111"/>
      <c r="J24" s="112"/>
      <c r="K24" s="113"/>
    </row>
  </sheetData>
  <mergeCells count="1">
    <mergeCell ref="G3:H3"/>
  </mergeCells>
  <pageMargins left="0.7" right="0.7" top="0.75" bottom="0.75" header="0.3" footer="0.3"/>
  <pageSetup paperSize="9" scale="4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33"/>
  <dimension ref="A1:AL40412"/>
  <sheetViews>
    <sheetView view="pageBreakPreview" topLeftCell="B1" zoomScale="55" zoomScaleNormal="50" zoomScaleSheetLayoutView="55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9.4257812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customWidth="1"/>
    <col min="11" max="11" width="5.5703125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16" customWidth="1"/>
    <col min="16" max="16" width="9.5703125" style="16" customWidth="1"/>
    <col min="17" max="17" width="10" style="17" customWidth="1"/>
    <col min="18" max="18" width="13.5703125" style="17" customWidth="1"/>
    <col min="19" max="19" width="18.85546875" style="17" customWidth="1"/>
    <col min="20" max="20" width="13.5703125" style="17" customWidth="1"/>
    <col min="21" max="21" width="18.85546875" style="17" customWidth="1"/>
    <col min="22" max="22" width="9.42578125" style="17" customWidth="1"/>
    <col min="23" max="23" width="9.5703125" style="17" customWidth="1"/>
    <col min="24" max="24" width="10" style="16" customWidth="1"/>
    <col min="25" max="25" width="13.5703125" style="16" customWidth="1"/>
    <col min="26" max="26" width="18.85546875" style="16" customWidth="1"/>
    <col min="27" max="27" width="13.5703125" style="16" customWidth="1"/>
    <col min="28" max="28" width="18.85546875" style="16" customWidth="1"/>
    <col min="29" max="29" width="5.7109375" style="16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74.25" customHeight="1">
      <c r="E1" s="155" t="s">
        <v>227</v>
      </c>
      <c r="F1" s="155"/>
      <c r="G1" s="155"/>
      <c r="H1" s="155"/>
      <c r="I1" s="155"/>
      <c r="J1" s="155"/>
      <c r="L1" s="2" t="s">
        <v>2</v>
      </c>
      <c r="M1" s="3"/>
      <c r="N1" s="64">
        <v>2</v>
      </c>
    </row>
    <row r="2" spans="1:38" ht="16.5" customHeight="1">
      <c r="D2" s="73"/>
      <c r="E2" s="155"/>
      <c r="F2" s="155"/>
      <c r="G2" s="155"/>
      <c r="H2" s="155"/>
      <c r="I2" s="155"/>
      <c r="J2" s="155"/>
      <c r="L2" s="60" t="str">
        <f ca="1">INDIRECT("лоты!C"&amp;SUM(N1,3))</f>
        <v>514м</v>
      </c>
      <c r="M2" s="5" t="s">
        <v>61</v>
      </c>
      <c r="N2" s="6"/>
      <c r="O2" s="19"/>
      <c r="P2" s="135" t="s">
        <v>23</v>
      </c>
      <c r="Q2" s="135"/>
      <c r="R2" s="135"/>
      <c r="S2" s="135"/>
      <c r="T2" s="135"/>
      <c r="U2" s="135"/>
      <c r="V2" s="135"/>
      <c r="W2" s="135"/>
      <c r="X2" s="135"/>
      <c r="Y2" s="135"/>
      <c r="Z2" s="135"/>
      <c r="AA2" s="135"/>
      <c r="AB2" s="135"/>
      <c r="AD2" s="8"/>
      <c r="AE2" s="8"/>
      <c r="AF2" s="8"/>
      <c r="AG2" s="8"/>
      <c r="AH2" s="9"/>
      <c r="AI2" s="8"/>
      <c r="AJ2" s="8"/>
      <c r="AK2" s="9"/>
      <c r="AL2" s="8"/>
    </row>
    <row r="3" spans="1:38" ht="15" customHeight="1">
      <c r="D3" s="73"/>
      <c r="E3" s="155"/>
      <c r="F3" s="155"/>
      <c r="G3" s="155"/>
      <c r="H3" s="155"/>
      <c r="I3" s="155"/>
      <c r="J3" s="155"/>
      <c r="L3" s="61" t="str">
        <f ca="1">IF(INDIRECT("лоты!d"&amp;SUM(N1,3))="","",INDIRECT("лоты!d"&amp;SUM(N1,3)))</f>
        <v/>
      </c>
      <c r="M3" s="1" t="s">
        <v>62</v>
      </c>
      <c r="N3" s="7"/>
      <c r="O3" s="19"/>
      <c r="AI3" s="8"/>
      <c r="AJ3" s="8"/>
      <c r="AK3" s="9"/>
      <c r="AL3" s="8"/>
    </row>
    <row r="4" spans="1:38" ht="15" customHeight="1">
      <c r="L4" s="5">
        <v>133</v>
      </c>
      <c r="M4" s="5" t="s">
        <v>3</v>
      </c>
      <c r="N4" s="6"/>
      <c r="O4" s="19"/>
      <c r="P4" s="156" t="s">
        <v>24</v>
      </c>
      <c r="Q4" s="156" t="s">
        <v>25</v>
      </c>
      <c r="R4" s="156" t="s">
        <v>26</v>
      </c>
      <c r="S4" s="156" t="s">
        <v>27</v>
      </c>
      <c r="T4" s="156" t="s">
        <v>28</v>
      </c>
      <c r="U4" s="156" t="s">
        <v>29</v>
      </c>
      <c r="V4" s="156" t="s">
        <v>30</v>
      </c>
      <c r="W4" s="156" t="s">
        <v>34</v>
      </c>
      <c r="X4" s="145" t="s">
        <v>49</v>
      </c>
      <c r="Y4" s="147" t="s">
        <v>31</v>
      </c>
      <c r="Z4" s="148"/>
      <c r="AA4" s="147" t="s">
        <v>32</v>
      </c>
      <c r="AB4" s="148"/>
      <c r="AI4" s="8"/>
      <c r="AJ4" s="8"/>
      <c r="AK4" s="9"/>
      <c r="AL4" s="8"/>
    </row>
    <row r="5" spans="1:38" ht="15" customHeight="1">
      <c r="B5" s="142" t="s">
        <v>211</v>
      </c>
      <c r="C5" s="142"/>
      <c r="D5" s="142"/>
      <c r="E5" s="142"/>
      <c r="F5" s="142"/>
      <c r="G5" s="142"/>
      <c r="H5" s="142"/>
      <c r="I5" s="142"/>
      <c r="J5" s="142"/>
      <c r="L5" s="10">
        <v>133</v>
      </c>
      <c r="M5" s="8" t="s">
        <v>4</v>
      </c>
      <c r="N5" s="7"/>
      <c r="O5" s="19"/>
      <c r="P5" s="157"/>
      <c r="Q5" s="157"/>
      <c r="R5" s="157"/>
      <c r="S5" s="157"/>
      <c r="T5" s="157"/>
      <c r="U5" s="157"/>
      <c r="V5" s="157"/>
      <c r="W5" s="157"/>
      <c r="X5" s="145"/>
      <c r="Y5" s="149"/>
      <c r="Z5" s="150"/>
      <c r="AA5" s="149"/>
      <c r="AB5" s="150"/>
      <c r="AI5" s="8"/>
      <c r="AJ5" s="8"/>
      <c r="AK5" s="9"/>
      <c r="AL5" s="8"/>
    </row>
    <row r="6" spans="1:38" ht="15.75" customHeight="1">
      <c r="B6" s="142"/>
      <c r="C6" s="142"/>
      <c r="D6" s="142"/>
      <c r="E6" s="142"/>
      <c r="F6" s="142"/>
      <c r="G6" s="142"/>
      <c r="H6" s="142"/>
      <c r="I6" s="142"/>
      <c r="J6" s="142"/>
      <c r="L6" s="63">
        <v>261</v>
      </c>
      <c r="M6" s="5" t="s">
        <v>6</v>
      </c>
      <c r="N6" s="5"/>
      <c r="P6" s="157"/>
      <c r="Q6" s="157"/>
      <c r="R6" s="157"/>
      <c r="S6" s="157"/>
      <c r="T6" s="157"/>
      <c r="U6" s="157"/>
      <c r="V6" s="157"/>
      <c r="W6" s="157"/>
      <c r="X6" s="145"/>
      <c r="Y6" s="149"/>
      <c r="Z6" s="150"/>
      <c r="AA6" s="149"/>
      <c r="AB6" s="150"/>
      <c r="AI6" s="8"/>
      <c r="AJ6" s="8"/>
      <c r="AK6" s="9"/>
      <c r="AL6" s="8"/>
    </row>
    <row r="7" spans="1:38" ht="15.75" customHeight="1">
      <c r="A7" s="41"/>
      <c r="L7" s="10">
        <v>262</v>
      </c>
      <c r="M7" s="8" t="s">
        <v>8</v>
      </c>
      <c r="N7" s="8"/>
      <c r="P7" s="158"/>
      <c r="Q7" s="158"/>
      <c r="R7" s="158"/>
      <c r="S7" s="158"/>
      <c r="T7" s="158"/>
      <c r="U7" s="158"/>
      <c r="V7" s="158"/>
      <c r="W7" s="158"/>
      <c r="X7" s="145"/>
      <c r="Y7" s="151"/>
      <c r="Z7" s="152"/>
      <c r="AA7" s="151"/>
      <c r="AB7" s="152"/>
      <c r="AI7" s="8"/>
      <c r="AJ7" s="8"/>
      <c r="AK7" s="9"/>
      <c r="AL7" s="8"/>
    </row>
    <row r="8" spans="1:38" ht="15.75" customHeight="1">
      <c r="A8" s="41"/>
      <c r="B8" s="142" t="s">
        <v>5</v>
      </c>
      <c r="C8" s="142"/>
      <c r="D8" s="142"/>
      <c r="E8" s="142"/>
      <c r="F8" s="142"/>
      <c r="G8" s="142"/>
      <c r="H8" s="142"/>
      <c r="I8" s="142"/>
      <c r="J8" s="142"/>
      <c r="L8" s="52">
        <v>1</v>
      </c>
      <c r="M8" s="5" t="s">
        <v>11</v>
      </c>
      <c r="N8" s="5"/>
      <c r="P8" s="25">
        <v>1</v>
      </c>
      <c r="Q8" s="57">
        <v>1</v>
      </c>
      <c r="R8" s="57">
        <v>1</v>
      </c>
      <c r="S8" s="57">
        <v>1</v>
      </c>
      <c r="T8" s="57">
        <v>1</v>
      </c>
      <c r="U8" s="57">
        <v>1</v>
      </c>
      <c r="V8" s="57">
        <v>0</v>
      </c>
      <c r="W8" s="57">
        <v>0</v>
      </c>
      <c r="X8" s="57">
        <v>0</v>
      </c>
      <c r="Y8" s="146" t="s">
        <v>42</v>
      </c>
      <c r="Z8" s="146"/>
      <c r="AA8" s="146" t="s">
        <v>43</v>
      </c>
      <c r="AB8" s="146"/>
      <c r="AD8" s="8"/>
      <c r="AE8" s="8"/>
      <c r="AF8" s="8"/>
      <c r="AG8" s="8"/>
      <c r="AH8" s="9"/>
      <c r="AI8" s="8"/>
      <c r="AJ8" s="8"/>
      <c r="AK8" s="9"/>
      <c r="AL8" s="8"/>
    </row>
    <row r="9" spans="1:38" ht="15.75" customHeight="1">
      <c r="A9" s="41"/>
      <c r="B9" s="142"/>
      <c r="C9" s="142"/>
      <c r="D9" s="142"/>
      <c r="E9" s="142"/>
      <c r="F9" s="142"/>
      <c r="G9" s="142"/>
      <c r="H9" s="142"/>
      <c r="I9" s="142"/>
      <c r="J9" s="142"/>
      <c r="L9" s="52" t="s">
        <v>52</v>
      </c>
      <c r="M9" s="5" t="s">
        <v>60</v>
      </c>
      <c r="N9" s="5"/>
      <c r="P9" s="25">
        <v>2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1</v>
      </c>
      <c r="W9" s="57">
        <v>1</v>
      </c>
      <c r="X9" s="57">
        <v>1</v>
      </c>
      <c r="Y9" s="146" t="s">
        <v>42</v>
      </c>
      <c r="Z9" s="146"/>
      <c r="AA9" s="146" t="s">
        <v>43</v>
      </c>
      <c r="AB9" s="146"/>
      <c r="AD9" s="8"/>
      <c r="AE9" s="8"/>
      <c r="AF9" s="8"/>
      <c r="AG9" s="8"/>
      <c r="AH9" s="9"/>
      <c r="AI9" s="8"/>
      <c r="AJ9" s="8"/>
      <c r="AK9" s="9"/>
      <c r="AL9" s="8"/>
    </row>
    <row r="10" spans="1:38" ht="15.75" customHeight="1">
      <c r="A10" s="41"/>
      <c r="B10" s="141" t="s">
        <v>7</v>
      </c>
      <c r="C10" s="141"/>
      <c r="D10" s="141"/>
      <c r="E10" s="141"/>
      <c r="F10" s="141"/>
      <c r="G10" s="141"/>
      <c r="H10" s="141"/>
      <c r="I10" s="141"/>
      <c r="J10" s="141"/>
      <c r="L10" s="53" t="str">
        <f ca="1">INDIRECT("лоты!e"&amp;SUM(N1,3))</f>
        <v>514м</v>
      </c>
      <c r="M10" s="5" t="s">
        <v>63</v>
      </c>
      <c r="N10" s="5"/>
      <c r="P10" s="25">
        <v>3</v>
      </c>
      <c r="Q10" s="57">
        <v>1</v>
      </c>
      <c r="R10" s="57">
        <v>1</v>
      </c>
      <c r="S10" s="57">
        <v>1</v>
      </c>
      <c r="T10" s="57">
        <v>1</v>
      </c>
      <c r="U10" s="57">
        <v>1</v>
      </c>
      <c r="V10" s="57">
        <v>0</v>
      </c>
      <c r="W10" s="57">
        <v>0</v>
      </c>
      <c r="X10" s="57">
        <v>0</v>
      </c>
      <c r="Y10" s="146" t="s">
        <v>50</v>
      </c>
      <c r="Z10" s="146"/>
      <c r="AA10" s="146" t="s">
        <v>44</v>
      </c>
      <c r="AB10" s="146"/>
      <c r="AD10" s="8"/>
      <c r="AE10" s="8"/>
      <c r="AF10" s="8"/>
      <c r="AG10" s="8"/>
      <c r="AH10" s="9"/>
      <c r="AI10" s="8"/>
      <c r="AJ10" s="8"/>
      <c r="AK10" s="9"/>
      <c r="AL10" s="8"/>
    </row>
    <row r="11" spans="1:38" ht="15.75" customHeight="1">
      <c r="A11" s="41"/>
      <c r="B11" s="141"/>
      <c r="C11" s="141"/>
      <c r="D11" s="141"/>
      <c r="E11" s="141"/>
      <c r="F11" s="141"/>
      <c r="G11" s="141"/>
      <c r="H11" s="141"/>
      <c r="I11" s="141"/>
      <c r="J11" s="141"/>
      <c r="L11" s="10" t="str">
        <f>INDEX(C89:C198,MATCH(L9,C89:C198,0)-1)</f>
        <v>ТЦ "Москва"</v>
      </c>
      <c r="M11" s="54" t="s">
        <v>64</v>
      </c>
      <c r="N11" s="10"/>
      <c r="O11" s="51"/>
      <c r="P11" s="25">
        <v>4</v>
      </c>
      <c r="Q11" s="57">
        <v>0</v>
      </c>
      <c r="R11" s="57">
        <v>0</v>
      </c>
      <c r="S11" s="57">
        <v>0</v>
      </c>
      <c r="T11" s="57">
        <v>0</v>
      </c>
      <c r="U11" s="57">
        <v>0</v>
      </c>
      <c r="V11" s="57">
        <v>1</v>
      </c>
      <c r="W11" s="57">
        <v>1</v>
      </c>
      <c r="X11" s="57">
        <v>1</v>
      </c>
      <c r="Y11" s="146" t="s">
        <v>50</v>
      </c>
      <c r="Z11" s="146"/>
      <c r="AA11" s="146" t="s">
        <v>44</v>
      </c>
      <c r="AB11" s="146"/>
      <c r="AD11" s="8"/>
      <c r="AE11" s="8"/>
      <c r="AF11" s="8"/>
      <c r="AG11" s="8"/>
      <c r="AH11" s="9"/>
      <c r="AI11" s="8"/>
      <c r="AJ11" s="8"/>
      <c r="AK11" s="9"/>
      <c r="AL11" s="8"/>
    </row>
    <row r="12" spans="1:38" ht="15.75" customHeight="1">
      <c r="A12" s="41"/>
      <c r="L12" s="54"/>
      <c r="M12" s="10"/>
      <c r="N12" s="10"/>
      <c r="O12" s="51"/>
      <c r="P12" s="23"/>
      <c r="Q12" s="24"/>
      <c r="R12" s="24"/>
      <c r="S12" s="24"/>
      <c r="T12" s="24"/>
      <c r="U12" s="24"/>
      <c r="V12" s="24"/>
      <c r="W12" s="24"/>
      <c r="X12" s="23"/>
      <c r="Y12" s="23"/>
      <c r="Z12" s="23"/>
      <c r="AA12" s="23"/>
      <c r="AB12" s="23"/>
      <c r="AD12" s="8"/>
      <c r="AE12" s="8"/>
      <c r="AF12" s="8"/>
      <c r="AG12" s="8"/>
      <c r="AH12" s="9"/>
      <c r="AI12" s="8"/>
      <c r="AJ12" s="8"/>
      <c r="AK12" s="9"/>
      <c r="AL12" s="8"/>
    </row>
    <row r="13" spans="1:38" ht="15.75" customHeight="1">
      <c r="A13" s="41"/>
      <c r="M13" s="10"/>
      <c r="N13" s="10"/>
      <c r="O13" s="51"/>
      <c r="P13" s="159" t="s">
        <v>35</v>
      </c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34"/>
      <c r="AD13" s="8"/>
      <c r="AE13" s="8"/>
      <c r="AF13" s="8"/>
      <c r="AG13" s="8"/>
      <c r="AH13" s="9"/>
      <c r="AI13" s="8"/>
      <c r="AJ13" s="8"/>
      <c r="AK13" s="9"/>
      <c r="AL13" s="8"/>
    </row>
    <row r="14" spans="1:38" ht="15.75" customHeight="1">
      <c r="A14" s="41"/>
      <c r="B14" s="142" t="s">
        <v>9</v>
      </c>
      <c r="C14" s="142"/>
      <c r="D14" s="142"/>
      <c r="E14" s="142"/>
      <c r="F14" s="142"/>
      <c r="G14" s="142"/>
      <c r="H14" s="142"/>
      <c r="I14" s="142"/>
      <c r="J14" s="142"/>
      <c r="L14" s="54"/>
      <c r="M14" s="10"/>
      <c r="N14" s="10"/>
      <c r="O14" s="51"/>
      <c r="P14" s="23"/>
      <c r="Q14" s="24"/>
      <c r="R14" s="24"/>
      <c r="S14" s="24"/>
      <c r="T14" s="24"/>
      <c r="U14" s="24"/>
      <c r="V14" s="24"/>
      <c r="W14" s="24"/>
      <c r="X14" s="23"/>
      <c r="Y14" s="23"/>
      <c r="Z14" s="23"/>
      <c r="AA14" s="23"/>
      <c r="AB14" s="23"/>
      <c r="AD14" s="8"/>
      <c r="AE14" s="8"/>
      <c r="AF14" s="8"/>
      <c r="AG14" s="8"/>
      <c r="AH14" s="9"/>
      <c r="AI14" s="8"/>
      <c r="AJ14" s="8"/>
      <c r="AK14" s="9"/>
      <c r="AL14" s="8"/>
    </row>
    <row r="15" spans="1:38" ht="15.75" customHeight="1">
      <c r="A15" s="41"/>
      <c r="B15" s="142"/>
      <c r="C15" s="142"/>
      <c r="D15" s="142"/>
      <c r="E15" s="142"/>
      <c r="F15" s="142"/>
      <c r="G15" s="142"/>
      <c r="H15" s="142"/>
      <c r="I15" s="142"/>
      <c r="J15" s="142"/>
      <c r="L15" s="54"/>
      <c r="M15" s="10"/>
      <c r="N15" s="10"/>
      <c r="O15" s="51"/>
      <c r="P15" s="144" t="s">
        <v>24</v>
      </c>
      <c r="Q15" s="144"/>
      <c r="R15" s="144"/>
      <c r="S15" s="144"/>
      <c r="T15" s="145" t="s">
        <v>36</v>
      </c>
      <c r="U15" s="145"/>
      <c r="V15" s="145"/>
      <c r="W15" s="145" t="s">
        <v>37</v>
      </c>
      <c r="X15" s="145"/>
      <c r="Y15" s="145"/>
      <c r="Z15" s="145" t="s">
        <v>38</v>
      </c>
      <c r="AA15" s="145"/>
      <c r="AB15" s="145"/>
      <c r="AD15" s="8"/>
      <c r="AE15" s="8"/>
      <c r="AF15" s="8"/>
      <c r="AG15" s="8"/>
      <c r="AH15" s="9"/>
      <c r="AI15" s="8"/>
      <c r="AJ15" s="8"/>
      <c r="AK15" s="9"/>
      <c r="AL15" s="8"/>
    </row>
    <row r="16" spans="1:38" ht="15.75" customHeight="1">
      <c r="A16" s="41"/>
      <c r="B16" s="141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МВ</v>
      </c>
      <c r="C16" s="141"/>
      <c r="D16" s="141"/>
      <c r="E16" s="141"/>
      <c r="F16" s="141"/>
      <c r="G16" s="141"/>
      <c r="H16" s="141"/>
      <c r="I16" s="141"/>
      <c r="J16" s="141"/>
      <c r="L16" s="54"/>
      <c r="M16" s="10"/>
      <c r="N16" s="10"/>
      <c r="O16" s="51"/>
      <c r="P16" s="144"/>
      <c r="Q16" s="144"/>
      <c r="R16" s="144"/>
      <c r="S16" s="144"/>
      <c r="T16" s="145"/>
      <c r="U16" s="145"/>
      <c r="V16" s="145"/>
      <c r="W16" s="145"/>
      <c r="X16" s="145"/>
      <c r="Y16" s="145"/>
      <c r="Z16" s="145"/>
      <c r="AA16" s="145"/>
      <c r="AB16" s="145"/>
      <c r="AD16" s="12"/>
      <c r="AE16" s="11"/>
      <c r="AF16" s="12"/>
      <c r="AG16" s="8"/>
      <c r="AH16" s="13"/>
      <c r="AI16" s="8"/>
      <c r="AJ16" s="13"/>
      <c r="AK16" s="8"/>
      <c r="AL16" s="8"/>
    </row>
    <row r="17" spans="1:38" ht="15.75" customHeight="1">
      <c r="A17" s="41"/>
      <c r="B17" s="141"/>
      <c r="C17" s="141"/>
      <c r="D17" s="141"/>
      <c r="E17" s="141"/>
      <c r="F17" s="141"/>
      <c r="G17" s="141"/>
      <c r="H17" s="141"/>
      <c r="I17" s="141"/>
      <c r="J17" s="141"/>
      <c r="L17" s="10"/>
      <c r="M17" s="10"/>
      <c r="N17" s="10"/>
      <c r="O17" s="51"/>
      <c r="P17" s="144" t="s">
        <v>39</v>
      </c>
      <c r="Q17" s="144"/>
      <c r="R17" s="144"/>
      <c r="S17" s="144"/>
      <c r="T17" s="145" t="s">
        <v>33</v>
      </c>
      <c r="U17" s="145"/>
      <c r="V17" s="145"/>
      <c r="W17" s="145" t="s">
        <v>40</v>
      </c>
      <c r="X17" s="145"/>
      <c r="Y17" s="145"/>
      <c r="Z17" s="145" t="s">
        <v>39</v>
      </c>
      <c r="AA17" s="145"/>
      <c r="AB17" s="145"/>
      <c r="AD17" s="12"/>
      <c r="AE17" s="11"/>
      <c r="AF17" s="12"/>
      <c r="AG17" s="8"/>
      <c r="AH17" s="13"/>
      <c r="AI17" s="8"/>
      <c r="AJ17" s="13"/>
      <c r="AK17" s="8"/>
      <c r="AL17" s="8"/>
    </row>
    <row r="18" spans="1:38" ht="15.75" customHeight="1">
      <c r="A18" s="41"/>
      <c r="L18" s="10"/>
      <c r="M18" s="10"/>
      <c r="N18" s="10"/>
      <c r="O18" s="51"/>
      <c r="P18" s="23"/>
      <c r="Q18" s="24"/>
      <c r="R18" s="24"/>
      <c r="S18" s="24"/>
      <c r="T18" s="24"/>
      <c r="U18" s="24"/>
      <c r="V18" s="24"/>
      <c r="W18" s="24"/>
      <c r="X18" s="23"/>
      <c r="Y18" s="23"/>
      <c r="Z18" s="23"/>
      <c r="AA18" s="23"/>
      <c r="AB18" s="23"/>
      <c r="AD18" s="12"/>
      <c r="AE18" s="11"/>
      <c r="AF18" s="12"/>
      <c r="AG18" s="8"/>
      <c r="AH18" s="13"/>
      <c r="AI18" s="8"/>
      <c r="AJ18" s="13"/>
      <c r="AK18" s="8"/>
      <c r="AL18" s="8"/>
    </row>
    <row r="19" spans="1:38" ht="15.75" customHeight="1">
      <c r="A19" s="41"/>
      <c r="B19" s="142" t="s">
        <v>18</v>
      </c>
      <c r="C19" s="142"/>
      <c r="D19" s="142"/>
      <c r="E19" s="142"/>
      <c r="F19" s="142"/>
      <c r="G19" s="142"/>
      <c r="H19" s="142"/>
      <c r="I19" s="142"/>
      <c r="J19" s="142"/>
      <c r="L19" s="10"/>
      <c r="M19" s="10"/>
      <c r="N19" s="10"/>
      <c r="O19" s="51"/>
      <c r="P19" s="143" t="s">
        <v>41</v>
      </c>
      <c r="Q19" s="143"/>
      <c r="R19" s="143"/>
      <c r="S19" s="143"/>
      <c r="T19" s="143"/>
      <c r="U19" s="143"/>
      <c r="V19" s="143"/>
      <c r="W19" s="143"/>
      <c r="X19" s="143"/>
      <c r="Y19" s="143"/>
      <c r="Z19" s="143"/>
      <c r="AA19" s="143"/>
      <c r="AB19" s="143"/>
      <c r="AD19" s="12"/>
      <c r="AE19" s="11"/>
      <c r="AF19" s="12"/>
      <c r="AG19" s="8"/>
      <c r="AH19" s="13"/>
      <c r="AI19" s="8"/>
      <c r="AJ19" s="13"/>
      <c r="AK19" s="8"/>
      <c r="AL19" s="8"/>
    </row>
    <row r="20" spans="1:38" ht="15.75" customHeight="1">
      <c r="A20" s="41"/>
      <c r="B20" s="142"/>
      <c r="C20" s="142"/>
      <c r="D20" s="142"/>
      <c r="E20" s="142"/>
      <c r="F20" s="142"/>
      <c r="G20" s="142"/>
      <c r="H20" s="142"/>
      <c r="I20" s="142"/>
      <c r="J20" s="142"/>
      <c r="L20" s="10"/>
      <c r="M20" s="10"/>
      <c r="N20" s="10"/>
      <c r="O20" s="51"/>
      <c r="P20" s="23"/>
      <c r="Q20" s="24"/>
      <c r="R20" s="24"/>
      <c r="S20" s="24"/>
      <c r="T20" s="24"/>
      <c r="U20" s="24"/>
      <c r="V20" s="24"/>
      <c r="W20" s="24"/>
      <c r="X20" s="23"/>
      <c r="Y20" s="23"/>
      <c r="Z20" s="23"/>
      <c r="AA20" s="23"/>
      <c r="AB20" s="23"/>
      <c r="AD20" s="12"/>
      <c r="AE20" s="11"/>
      <c r="AF20" s="12"/>
      <c r="AG20" s="8"/>
      <c r="AH20" s="13"/>
      <c r="AI20" s="8"/>
      <c r="AJ20" s="13"/>
      <c r="AK20" s="8"/>
      <c r="AL20" s="8"/>
    </row>
    <row r="21" spans="1:38" ht="15.75" customHeight="1">
      <c r="A21" s="41"/>
      <c r="P21" s="123" t="s">
        <v>24</v>
      </c>
      <c r="Q21" s="123" t="s">
        <v>10</v>
      </c>
      <c r="R21" s="129" t="s">
        <v>46</v>
      </c>
      <c r="S21" s="130"/>
      <c r="T21" s="129" t="s">
        <v>47</v>
      </c>
      <c r="U21" s="130"/>
      <c r="V21" s="48"/>
      <c r="W21" s="123" t="s">
        <v>24</v>
      </c>
      <c r="X21" s="123" t="s">
        <v>10</v>
      </c>
      <c r="Y21" s="129" t="s">
        <v>46</v>
      </c>
      <c r="Z21" s="130"/>
      <c r="AA21" s="129" t="s">
        <v>47</v>
      </c>
      <c r="AB21" s="130"/>
      <c r="AD21" s="12"/>
      <c r="AE21" s="11"/>
      <c r="AF21" s="12"/>
      <c r="AG21" s="8"/>
      <c r="AH21" s="13"/>
      <c r="AI21" s="8"/>
      <c r="AJ21" s="13"/>
      <c r="AK21" s="8"/>
      <c r="AL21" s="8"/>
    </row>
    <row r="22" spans="1:38" ht="15.75" customHeight="1">
      <c r="A22" s="41"/>
      <c r="B22" s="141" t="str">
        <f ca="1">"Минимальное количество транспортных средств:  "&amp;ROUND(VLOOKUP(L2,лоты!C:H,6,0),0)&amp;"  ед."</f>
        <v>Минимальное количество транспортных средств:  11  ед.</v>
      </c>
      <c r="C22" s="141"/>
      <c r="D22" s="141"/>
      <c r="E22" s="141"/>
      <c r="F22" s="141"/>
      <c r="G22" s="141"/>
      <c r="H22" s="141"/>
      <c r="I22" s="141"/>
      <c r="J22" s="141"/>
      <c r="P22" s="124"/>
      <c r="Q22" s="124"/>
      <c r="R22" s="123" t="s">
        <v>68</v>
      </c>
      <c r="S22" s="123" t="s">
        <v>69</v>
      </c>
      <c r="T22" s="123" t="s">
        <v>68</v>
      </c>
      <c r="U22" s="123" t="s">
        <v>69</v>
      </c>
      <c r="V22" s="48"/>
      <c r="W22" s="124"/>
      <c r="X22" s="124"/>
      <c r="Y22" s="123" t="s">
        <v>68</v>
      </c>
      <c r="Z22" s="123" t="s">
        <v>69</v>
      </c>
      <c r="AA22" s="123" t="s">
        <v>68</v>
      </c>
      <c r="AB22" s="123" t="s">
        <v>69</v>
      </c>
      <c r="AD22" s="12"/>
      <c r="AE22" s="11"/>
      <c r="AF22" s="12"/>
      <c r="AG22" s="8"/>
      <c r="AH22" s="13"/>
      <c r="AI22" s="8"/>
      <c r="AJ22" s="13"/>
      <c r="AK22" s="8"/>
      <c r="AL22" s="8"/>
    </row>
    <row r="23" spans="1:38" ht="15.75" customHeight="1">
      <c r="A23" s="41"/>
      <c r="B23" s="141"/>
      <c r="C23" s="141"/>
      <c r="D23" s="141"/>
      <c r="E23" s="141"/>
      <c r="F23" s="141"/>
      <c r="G23" s="141"/>
      <c r="H23" s="141"/>
      <c r="I23" s="141"/>
      <c r="J23" s="141"/>
      <c r="P23" s="124"/>
      <c r="Q23" s="124"/>
      <c r="R23" s="124"/>
      <c r="S23" s="124"/>
      <c r="T23" s="124"/>
      <c r="U23" s="124"/>
      <c r="V23" s="48"/>
      <c r="W23" s="124"/>
      <c r="X23" s="124"/>
      <c r="Y23" s="124"/>
      <c r="Z23" s="124"/>
      <c r="AA23" s="124"/>
      <c r="AB23" s="124"/>
      <c r="AD23" s="12"/>
      <c r="AE23" s="11"/>
      <c r="AF23" s="12"/>
      <c r="AG23" s="8"/>
      <c r="AH23" s="13"/>
      <c r="AI23" s="8"/>
      <c r="AJ23" s="13"/>
      <c r="AK23" s="8"/>
      <c r="AL23" s="8"/>
    </row>
    <row r="24" spans="1:38" ht="15.75" customHeight="1">
      <c r="A24" s="41"/>
      <c r="P24" s="124"/>
      <c r="Q24" s="124"/>
      <c r="R24" s="124"/>
      <c r="S24" s="124"/>
      <c r="T24" s="124"/>
      <c r="U24" s="124"/>
      <c r="V24" s="48"/>
      <c r="W24" s="124"/>
      <c r="X24" s="124"/>
      <c r="Y24" s="124"/>
      <c r="Z24" s="124"/>
      <c r="AA24" s="124"/>
      <c r="AB24" s="124"/>
      <c r="AD24" s="12"/>
      <c r="AE24" s="11"/>
      <c r="AF24" s="12"/>
      <c r="AG24" s="8"/>
      <c r="AH24" s="13"/>
      <c r="AI24" s="8"/>
      <c r="AJ24" s="13"/>
      <c r="AK24" s="8"/>
      <c r="AL24" s="8"/>
    </row>
    <row r="25" spans="1:38" ht="15.75" customHeight="1">
      <c r="A25" s="41"/>
      <c r="P25" s="124"/>
      <c r="Q25" s="124"/>
      <c r="R25" s="124"/>
      <c r="S25" s="124"/>
      <c r="T25" s="124"/>
      <c r="U25" s="124"/>
      <c r="V25" s="48"/>
      <c r="W25" s="124"/>
      <c r="X25" s="124"/>
      <c r="Y25" s="124"/>
      <c r="Z25" s="124"/>
      <c r="AA25" s="124"/>
      <c r="AB25" s="124"/>
      <c r="AD25" s="12"/>
      <c r="AE25" s="11"/>
      <c r="AF25" s="12"/>
      <c r="AG25" s="8"/>
      <c r="AH25" s="13"/>
      <c r="AI25" s="8"/>
      <c r="AJ25" s="13"/>
      <c r="AK25" s="8"/>
      <c r="AL25" s="8"/>
    </row>
    <row r="26" spans="1:38" ht="15.75" customHeight="1">
      <c r="A26" s="41"/>
      <c r="B26" s="141" t="s">
        <v>53</v>
      </c>
      <c r="C26" s="141"/>
      <c r="D26" s="141"/>
      <c r="E26" s="141"/>
      <c r="F26" s="141"/>
      <c r="G26" s="141"/>
      <c r="H26" s="141"/>
      <c r="I26" s="141"/>
      <c r="J26" s="141"/>
      <c r="P26" s="125"/>
      <c r="Q26" s="125"/>
      <c r="R26" s="125"/>
      <c r="S26" s="125"/>
      <c r="T26" s="125"/>
      <c r="U26" s="125"/>
      <c r="V26" s="58"/>
      <c r="W26" s="125"/>
      <c r="X26" s="125"/>
      <c r="Y26" s="125"/>
      <c r="Z26" s="125"/>
      <c r="AA26" s="125"/>
      <c r="AB26" s="125"/>
      <c r="AC26" s="34"/>
      <c r="AD26" s="12"/>
      <c r="AE26" s="11"/>
      <c r="AF26" s="12"/>
      <c r="AG26" s="8"/>
      <c r="AH26" s="13"/>
      <c r="AI26" s="8"/>
      <c r="AJ26" s="13"/>
      <c r="AK26" s="8"/>
      <c r="AL26" s="8"/>
    </row>
    <row r="27" spans="1:38" ht="15.75" customHeight="1">
      <c r="A27" s="41"/>
      <c r="B27" s="141"/>
      <c r="C27" s="141"/>
      <c r="D27" s="141"/>
      <c r="E27" s="141"/>
      <c r="F27" s="141"/>
      <c r="G27" s="141"/>
      <c r="H27" s="141"/>
      <c r="I27" s="141"/>
      <c r="J27" s="141"/>
      <c r="N27" s="1">
        <v>180</v>
      </c>
      <c r="P27" s="70">
        <v>1</v>
      </c>
      <c r="Q27" s="44">
        <v>0.125</v>
      </c>
      <c r="R27" s="70">
        <v>0</v>
      </c>
      <c r="S27" s="70" t="s">
        <v>98</v>
      </c>
      <c r="T27" s="70">
        <v>0</v>
      </c>
      <c r="U27" s="70" t="s">
        <v>98</v>
      </c>
      <c r="V27" s="58"/>
      <c r="W27" s="55">
        <v>2</v>
      </c>
      <c r="X27" s="44">
        <v>0.125</v>
      </c>
      <c r="Y27" s="70">
        <v>0</v>
      </c>
      <c r="Z27" s="70" t="s">
        <v>98</v>
      </c>
      <c r="AA27" s="70">
        <v>0</v>
      </c>
      <c r="AB27" s="70" t="s">
        <v>98</v>
      </c>
      <c r="AC27" s="34"/>
      <c r="AD27" s="12"/>
      <c r="AE27" s="11"/>
      <c r="AF27" s="12"/>
      <c r="AG27" s="8"/>
      <c r="AH27" s="13"/>
      <c r="AI27" s="8"/>
      <c r="AJ27" s="13"/>
      <c r="AK27" s="8"/>
      <c r="AL27" s="8"/>
    </row>
    <row r="28" spans="1:38" ht="15.75" customHeight="1">
      <c r="A28" s="41"/>
      <c r="B28" s="141" t="str">
        <f>"Начальный пункт: "&amp;C89</f>
        <v>Начальный пункт: Метро "Каширская"</v>
      </c>
      <c r="C28" s="141"/>
      <c r="D28" s="141"/>
      <c r="E28" s="141"/>
      <c r="F28" s="141"/>
      <c r="G28" s="141"/>
      <c r="H28" s="141"/>
      <c r="I28" s="141"/>
      <c r="J28" s="141"/>
      <c r="N28" s="1">
        <v>210</v>
      </c>
      <c r="P28" s="25">
        <v>1</v>
      </c>
      <c r="Q28" s="27">
        <v>0.14583333333333301</v>
      </c>
      <c r="R28" s="70">
        <v>0</v>
      </c>
      <c r="S28" s="70" t="s">
        <v>98</v>
      </c>
      <c r="T28" s="70">
        <v>0</v>
      </c>
      <c r="U28" s="70" t="s">
        <v>98</v>
      </c>
      <c r="V28" s="48"/>
      <c r="W28" s="28">
        <v>2</v>
      </c>
      <c r="X28" s="27">
        <v>0.14583333333333301</v>
      </c>
      <c r="Y28" s="70">
        <v>0</v>
      </c>
      <c r="Z28" s="70" t="s">
        <v>98</v>
      </c>
      <c r="AA28" s="70">
        <v>0</v>
      </c>
      <c r="AB28" s="70" t="s">
        <v>98</v>
      </c>
      <c r="AD28" s="12"/>
      <c r="AE28" s="11"/>
      <c r="AF28" s="12"/>
      <c r="AG28" s="8"/>
      <c r="AH28" s="13"/>
      <c r="AI28" s="8"/>
      <c r="AJ28" s="13"/>
      <c r="AK28" s="8"/>
      <c r="AL28" s="8"/>
    </row>
    <row r="29" spans="1:38" ht="15.75" customHeight="1">
      <c r="A29" s="41"/>
      <c r="B29" s="141"/>
      <c r="C29" s="141"/>
      <c r="D29" s="141"/>
      <c r="E29" s="141"/>
      <c r="F29" s="141"/>
      <c r="G29" s="141"/>
      <c r="H29" s="141"/>
      <c r="I29" s="141"/>
      <c r="J29" s="141"/>
      <c r="N29" s="1">
        <v>240</v>
      </c>
      <c r="P29" s="25">
        <v>1</v>
      </c>
      <c r="Q29" s="27">
        <v>0.16666666666666699</v>
      </c>
      <c r="R29" s="70">
        <v>0</v>
      </c>
      <c r="S29" s="70" t="s">
        <v>98</v>
      </c>
      <c r="T29" s="70">
        <v>0</v>
      </c>
      <c r="U29" s="70" t="s">
        <v>98</v>
      </c>
      <c r="V29" s="48"/>
      <c r="W29" s="28">
        <v>2</v>
      </c>
      <c r="X29" s="27">
        <v>0.16666666666666699</v>
      </c>
      <c r="Y29" s="70">
        <v>0</v>
      </c>
      <c r="Z29" s="70" t="s">
        <v>98</v>
      </c>
      <c r="AA29" s="70">
        <v>0</v>
      </c>
      <c r="AB29" s="70" t="s">
        <v>98</v>
      </c>
      <c r="AD29" s="12"/>
      <c r="AE29" s="11"/>
      <c r="AF29" s="12"/>
      <c r="AG29" s="8"/>
      <c r="AH29" s="13"/>
      <c r="AI29" s="8"/>
      <c r="AJ29" s="13"/>
      <c r="AK29" s="8"/>
      <c r="AL29" s="8"/>
    </row>
    <row r="30" spans="1:38" ht="15.75" customHeight="1">
      <c r="A30" s="41"/>
      <c r="B30" s="141" t="str">
        <f>"Конечный пункт: "&amp;L11</f>
        <v>Конечный пункт: ТЦ "Москва"</v>
      </c>
      <c r="C30" s="141"/>
      <c r="D30" s="141"/>
      <c r="E30" s="141"/>
      <c r="F30" s="141"/>
      <c r="G30" s="141"/>
      <c r="H30" s="141"/>
      <c r="I30" s="141"/>
      <c r="J30" s="141"/>
      <c r="N30" s="1">
        <v>270</v>
      </c>
      <c r="P30" s="25">
        <v>1</v>
      </c>
      <c r="Q30" s="27">
        <v>0.1875</v>
      </c>
      <c r="R30" s="70">
        <v>0</v>
      </c>
      <c r="S30" s="70" t="s">
        <v>98</v>
      </c>
      <c r="T30" s="70">
        <v>0</v>
      </c>
      <c r="U30" s="70" t="s">
        <v>98</v>
      </c>
      <c r="V30" s="48"/>
      <c r="W30" s="28">
        <v>2</v>
      </c>
      <c r="X30" s="27">
        <v>0.1875</v>
      </c>
      <c r="Y30" s="70">
        <v>0</v>
      </c>
      <c r="Z30" s="70" t="s">
        <v>98</v>
      </c>
      <c r="AA30" s="70">
        <v>0</v>
      </c>
      <c r="AB30" s="70" t="s">
        <v>98</v>
      </c>
      <c r="AD30" s="12"/>
      <c r="AE30" s="11"/>
      <c r="AF30" s="12"/>
      <c r="AG30" s="8"/>
      <c r="AH30" s="13"/>
      <c r="AI30" s="8"/>
      <c r="AJ30" s="13"/>
      <c r="AK30" s="8"/>
      <c r="AL30" s="8"/>
    </row>
    <row r="31" spans="1:38" ht="15.75" customHeight="1">
      <c r="A31" s="41"/>
      <c r="B31" s="141"/>
      <c r="C31" s="141"/>
      <c r="D31" s="141"/>
      <c r="E31" s="141"/>
      <c r="F31" s="141"/>
      <c r="G31" s="141"/>
      <c r="H31" s="141"/>
      <c r="I31" s="141"/>
      <c r="J31" s="141"/>
      <c r="N31" s="1">
        <v>300</v>
      </c>
      <c r="P31" s="25">
        <v>1</v>
      </c>
      <c r="Q31" s="27">
        <v>0.20833333333333334</v>
      </c>
      <c r="R31" s="70">
        <v>0</v>
      </c>
      <c r="S31" s="70" t="s">
        <v>98</v>
      </c>
      <c r="T31" s="70">
        <v>0</v>
      </c>
      <c r="U31" s="70" t="s">
        <v>98</v>
      </c>
      <c r="V31" s="48"/>
      <c r="W31" s="28">
        <v>2</v>
      </c>
      <c r="X31" s="21">
        <v>0.20833333333333334</v>
      </c>
      <c r="Y31" s="70">
        <v>0</v>
      </c>
      <c r="Z31" s="70" t="s">
        <v>98</v>
      </c>
      <c r="AA31" s="70">
        <v>0</v>
      </c>
      <c r="AB31" s="70" t="s">
        <v>98</v>
      </c>
      <c r="AD31" s="12"/>
      <c r="AE31" s="11"/>
      <c r="AF31" s="12"/>
      <c r="AG31" s="8"/>
      <c r="AH31" s="13"/>
      <c r="AI31" s="8"/>
      <c r="AJ31" s="13"/>
      <c r="AK31" s="8"/>
      <c r="AL31" s="8"/>
    </row>
    <row r="32" spans="1:38" ht="15.75" customHeight="1">
      <c r="A32" s="41"/>
      <c r="B32" s="41"/>
      <c r="C32" s="41"/>
      <c r="D32" s="41"/>
      <c r="E32" s="41"/>
      <c r="F32" s="41"/>
      <c r="G32" s="41"/>
      <c r="H32" s="41"/>
      <c r="I32" s="41"/>
      <c r="N32" s="14">
        <v>330</v>
      </c>
      <c r="P32" s="70">
        <v>1</v>
      </c>
      <c r="Q32" s="44">
        <v>0.22916666666666666</v>
      </c>
      <c r="R32" s="70">
        <v>0</v>
      </c>
      <c r="S32" s="70" t="s">
        <v>98</v>
      </c>
      <c r="T32" s="70">
        <v>0</v>
      </c>
      <c r="U32" s="70" t="s">
        <v>98</v>
      </c>
      <c r="V32" s="58"/>
      <c r="W32" s="55">
        <v>2</v>
      </c>
      <c r="X32" s="45">
        <v>0.22916666666666666</v>
      </c>
      <c r="Y32" s="70">
        <v>0</v>
      </c>
      <c r="Z32" s="70" t="s">
        <v>98</v>
      </c>
      <c r="AA32" s="70">
        <v>0</v>
      </c>
      <c r="AB32" s="70" t="s">
        <v>98</v>
      </c>
      <c r="AC32" s="34"/>
      <c r="AD32" s="12"/>
      <c r="AE32" s="11"/>
      <c r="AF32" s="12"/>
      <c r="AG32" s="8"/>
      <c r="AH32" s="13"/>
      <c r="AI32" s="8"/>
      <c r="AJ32" s="13"/>
      <c r="AK32" s="8"/>
      <c r="AL32" s="8"/>
    </row>
    <row r="33" spans="1:38" ht="15.75" customHeight="1">
      <c r="A33" s="41"/>
      <c r="B33" s="142" t="s">
        <v>12</v>
      </c>
      <c r="C33" s="142"/>
      <c r="D33" s="142"/>
      <c r="E33" s="142"/>
      <c r="F33" s="142"/>
      <c r="G33" s="142"/>
      <c r="H33" s="142"/>
      <c r="I33" s="142"/>
      <c r="J33" s="142"/>
      <c r="N33" s="14">
        <v>360</v>
      </c>
      <c r="P33" s="70">
        <v>1</v>
      </c>
      <c r="Q33" s="44">
        <v>0.25</v>
      </c>
      <c r="R33" s="70">
        <v>0</v>
      </c>
      <c r="S33" s="70" t="s">
        <v>98</v>
      </c>
      <c r="T33" s="70">
        <v>0</v>
      </c>
      <c r="U33" s="70" t="s">
        <v>98</v>
      </c>
      <c r="V33" s="58"/>
      <c r="W33" s="55">
        <v>2</v>
      </c>
      <c r="X33" s="45">
        <v>0.25</v>
      </c>
      <c r="Y33" s="70">
        <v>0</v>
      </c>
      <c r="Z33" s="70" t="s">
        <v>98</v>
      </c>
      <c r="AA33" s="70">
        <v>0</v>
      </c>
      <c r="AB33" s="70" t="s">
        <v>98</v>
      </c>
      <c r="AC33" s="34"/>
      <c r="AD33" s="12"/>
      <c r="AE33" s="11"/>
      <c r="AF33" s="12"/>
      <c r="AG33" s="8"/>
      <c r="AH33" s="13"/>
      <c r="AI33" s="8"/>
      <c r="AJ33" s="13"/>
      <c r="AK33" s="8"/>
      <c r="AL33" s="8"/>
    </row>
    <row r="34" spans="1:38" ht="15.75" customHeight="1">
      <c r="A34" s="41"/>
      <c r="B34" s="142"/>
      <c r="C34" s="142"/>
      <c r="D34" s="142"/>
      <c r="E34" s="142"/>
      <c r="F34" s="142"/>
      <c r="G34" s="142"/>
      <c r="H34" s="142"/>
      <c r="I34" s="142"/>
      <c r="J34" s="142"/>
      <c r="N34" s="1">
        <v>390</v>
      </c>
      <c r="O34" s="17"/>
      <c r="P34" s="70">
        <v>1</v>
      </c>
      <c r="Q34" s="44">
        <v>0.27083333333333331</v>
      </c>
      <c r="R34" s="70">
        <v>1</v>
      </c>
      <c r="S34" s="70" t="s">
        <v>99</v>
      </c>
      <c r="T34" s="70">
        <v>1</v>
      </c>
      <c r="U34" s="70" t="s">
        <v>99</v>
      </c>
      <c r="V34" s="58"/>
      <c r="W34" s="55">
        <v>2</v>
      </c>
      <c r="X34" s="45">
        <v>0.27083333333333331</v>
      </c>
      <c r="Y34" s="70">
        <v>1</v>
      </c>
      <c r="Z34" s="70" t="s">
        <v>99</v>
      </c>
      <c r="AA34" s="70">
        <v>1</v>
      </c>
      <c r="AB34" s="70" t="s">
        <v>99</v>
      </c>
      <c r="AC34" s="34"/>
      <c r="AD34" s="12"/>
      <c r="AE34" s="11"/>
      <c r="AF34" s="12"/>
      <c r="AG34" s="8"/>
      <c r="AH34" s="13"/>
      <c r="AI34" s="8"/>
      <c r="AJ34" s="13"/>
      <c r="AK34" s="8"/>
      <c r="AL34" s="8"/>
    </row>
    <row r="35" spans="1:38" ht="15.75" customHeight="1">
      <c r="A35" s="41"/>
      <c r="B35" s="132" t="s">
        <v>65</v>
      </c>
      <c r="C35" s="132"/>
      <c r="D35" s="132"/>
      <c r="E35" s="131">
        <f t="array" ref="E35">MAX(IF(G81:G198=0,H81:H198))</f>
        <v>14.4175</v>
      </c>
      <c r="F35" s="41"/>
      <c r="G35" s="41"/>
      <c r="H35" s="41"/>
      <c r="I35" s="41"/>
      <c r="N35" s="1">
        <v>420</v>
      </c>
      <c r="O35" s="17"/>
      <c r="P35" s="70">
        <v>1</v>
      </c>
      <c r="Q35" s="44">
        <v>0.29166666666666669</v>
      </c>
      <c r="R35" s="70">
        <v>3</v>
      </c>
      <c r="S35" s="70">
        <v>10</v>
      </c>
      <c r="T35" s="70">
        <v>3</v>
      </c>
      <c r="U35" s="70">
        <v>10</v>
      </c>
      <c r="V35" s="58"/>
      <c r="W35" s="55">
        <v>2</v>
      </c>
      <c r="X35" s="45">
        <v>0.29166666666666669</v>
      </c>
      <c r="Y35" s="70">
        <v>1</v>
      </c>
      <c r="Z35" s="70" t="s">
        <v>99</v>
      </c>
      <c r="AA35" s="70">
        <v>1</v>
      </c>
      <c r="AB35" s="70" t="s">
        <v>99</v>
      </c>
      <c r="AC35" s="34"/>
      <c r="AD35" s="12"/>
      <c r="AE35" s="11"/>
      <c r="AF35" s="12"/>
      <c r="AG35" s="8"/>
      <c r="AH35" s="13"/>
      <c r="AI35" s="8"/>
      <c r="AJ35" s="13"/>
      <c r="AK35" s="8"/>
      <c r="AL35" s="8"/>
    </row>
    <row r="36" spans="1:38" ht="15.75" customHeight="1">
      <c r="A36" s="41"/>
      <c r="B36" s="132"/>
      <c r="C36" s="132"/>
      <c r="D36" s="132"/>
      <c r="E36" s="131"/>
      <c r="F36" s="41"/>
      <c r="G36" s="41"/>
      <c r="H36" s="41"/>
      <c r="I36" s="41"/>
      <c r="N36" s="1">
        <v>450</v>
      </c>
      <c r="P36" s="25">
        <v>1</v>
      </c>
      <c r="Q36" s="27">
        <v>0.3125</v>
      </c>
      <c r="R36" s="70">
        <v>3</v>
      </c>
      <c r="S36" s="70">
        <v>10</v>
      </c>
      <c r="T36" s="70">
        <v>3</v>
      </c>
      <c r="U36" s="70">
        <v>10</v>
      </c>
      <c r="V36" s="48"/>
      <c r="W36" s="28">
        <v>2</v>
      </c>
      <c r="X36" s="21">
        <v>0.3125</v>
      </c>
      <c r="Y36" s="70">
        <v>1</v>
      </c>
      <c r="Z36" s="70" t="s">
        <v>99</v>
      </c>
      <c r="AA36" s="70">
        <v>1</v>
      </c>
      <c r="AB36" s="70" t="s">
        <v>99</v>
      </c>
      <c r="AD36" s="8"/>
      <c r="AE36" s="8"/>
      <c r="AF36" s="8"/>
      <c r="AG36" s="8"/>
      <c r="AH36" s="9"/>
      <c r="AI36" s="8"/>
      <c r="AJ36" s="8"/>
      <c r="AK36" s="8"/>
      <c r="AL36" s="8"/>
    </row>
    <row r="37" spans="1:38" ht="15.75" customHeight="1">
      <c r="B37" s="132" t="s">
        <v>66</v>
      </c>
      <c r="C37" s="132"/>
      <c r="D37" s="132"/>
      <c r="E37" s="131">
        <f t="array" ref="E37">MAX(IF(G81:G198=1,H81:H198))</f>
        <v>15.883999999999999</v>
      </c>
      <c r="F37" s="41"/>
      <c r="G37" s="41"/>
      <c r="H37" s="41"/>
      <c r="I37" s="41"/>
      <c r="N37" s="1">
        <v>480</v>
      </c>
      <c r="P37" s="25">
        <v>1</v>
      </c>
      <c r="Q37" s="27">
        <v>0.33333333333333331</v>
      </c>
      <c r="R37" s="70">
        <v>3</v>
      </c>
      <c r="S37" s="70">
        <v>10</v>
      </c>
      <c r="T37" s="70">
        <v>3</v>
      </c>
      <c r="U37" s="70">
        <v>10</v>
      </c>
      <c r="V37" s="48"/>
      <c r="W37" s="28">
        <v>2</v>
      </c>
      <c r="X37" s="21">
        <v>0.33333333333333331</v>
      </c>
      <c r="Y37" s="70">
        <v>2</v>
      </c>
      <c r="Z37" s="70" t="s">
        <v>104</v>
      </c>
      <c r="AA37" s="70">
        <v>2</v>
      </c>
      <c r="AB37" s="70" t="s">
        <v>104</v>
      </c>
    </row>
    <row r="38" spans="1:38" ht="15.75" customHeight="1">
      <c r="A38" s="41"/>
      <c r="B38" s="132"/>
      <c r="C38" s="132"/>
      <c r="D38" s="132"/>
      <c r="E38" s="131"/>
      <c r="F38" s="42"/>
      <c r="G38" s="42"/>
      <c r="H38" s="42"/>
      <c r="I38" s="42"/>
      <c r="N38" s="1">
        <v>510</v>
      </c>
      <c r="P38" s="25">
        <v>1</v>
      </c>
      <c r="Q38" s="27">
        <v>0.35416666666666669</v>
      </c>
      <c r="R38" s="70">
        <v>3</v>
      </c>
      <c r="S38" s="70">
        <v>10</v>
      </c>
      <c r="T38" s="70">
        <v>3</v>
      </c>
      <c r="U38" s="70">
        <v>10</v>
      </c>
      <c r="V38" s="48"/>
      <c r="W38" s="28">
        <v>2</v>
      </c>
      <c r="X38" s="21">
        <v>0.35416666666666669</v>
      </c>
      <c r="Y38" s="70">
        <v>1</v>
      </c>
      <c r="Z38" s="70" t="s">
        <v>104</v>
      </c>
      <c r="AA38" s="70">
        <v>1</v>
      </c>
      <c r="AB38" s="70" t="s">
        <v>104</v>
      </c>
    </row>
    <row r="39" spans="1:38" ht="15.75" customHeight="1">
      <c r="A39" s="41"/>
      <c r="B39" s="133" t="s">
        <v>67</v>
      </c>
      <c r="C39" s="133"/>
      <c r="D39" s="133"/>
      <c r="E39" s="131">
        <f>SUM(E35:E38)</f>
        <v>30.301499999999997</v>
      </c>
      <c r="F39" s="41"/>
      <c r="G39" s="41"/>
      <c r="H39" s="41"/>
      <c r="I39" s="41"/>
      <c r="N39" s="1">
        <v>540</v>
      </c>
      <c r="P39" s="25">
        <v>1</v>
      </c>
      <c r="Q39" s="27">
        <v>0.375</v>
      </c>
      <c r="R39" s="70">
        <v>3</v>
      </c>
      <c r="S39" s="70">
        <v>10</v>
      </c>
      <c r="T39" s="70">
        <v>3</v>
      </c>
      <c r="U39" s="70">
        <v>10</v>
      </c>
      <c r="V39" s="48"/>
      <c r="W39" s="28">
        <v>2</v>
      </c>
      <c r="X39" s="21">
        <v>0.375</v>
      </c>
      <c r="Y39" s="70">
        <v>2</v>
      </c>
      <c r="Z39" s="70" t="s">
        <v>104</v>
      </c>
      <c r="AA39" s="70">
        <v>2</v>
      </c>
      <c r="AB39" s="70" t="s">
        <v>104</v>
      </c>
    </row>
    <row r="40" spans="1:38" ht="15.75" customHeight="1">
      <c r="A40" s="41"/>
      <c r="B40" s="133"/>
      <c r="C40" s="133"/>
      <c r="D40" s="133"/>
      <c r="E40" s="131"/>
      <c r="F40" s="41"/>
      <c r="G40" s="41"/>
      <c r="H40" s="41"/>
      <c r="I40" s="41"/>
      <c r="L40" s="8"/>
      <c r="N40" s="1">
        <v>570</v>
      </c>
      <c r="P40" s="25">
        <v>1</v>
      </c>
      <c r="Q40" s="27">
        <v>0.39583333333333331</v>
      </c>
      <c r="R40" s="70">
        <v>3</v>
      </c>
      <c r="S40" s="70">
        <v>10</v>
      </c>
      <c r="T40" s="70">
        <v>3</v>
      </c>
      <c r="U40" s="70">
        <v>10</v>
      </c>
      <c r="V40" s="48"/>
      <c r="W40" s="28">
        <v>2</v>
      </c>
      <c r="X40" s="21">
        <v>0.39583333333333331</v>
      </c>
      <c r="Y40" s="70">
        <v>1</v>
      </c>
      <c r="Z40" s="70" t="s">
        <v>104</v>
      </c>
      <c r="AA40" s="70">
        <v>1</v>
      </c>
      <c r="AB40" s="70" t="s">
        <v>104</v>
      </c>
    </row>
    <row r="41" spans="1:38" ht="15.75" customHeight="1">
      <c r="A41" s="41"/>
      <c r="B41" s="133"/>
      <c r="C41" s="133"/>
      <c r="D41" s="133"/>
      <c r="E41" s="134"/>
      <c r="F41" s="43"/>
      <c r="G41" s="43"/>
      <c r="H41" s="43"/>
      <c r="I41" s="43"/>
      <c r="N41" s="1">
        <v>600</v>
      </c>
      <c r="P41" s="25">
        <v>1</v>
      </c>
      <c r="Q41" s="27">
        <v>0.41666666666666669</v>
      </c>
      <c r="R41" s="70">
        <v>1</v>
      </c>
      <c r="S41" s="70" t="s">
        <v>105</v>
      </c>
      <c r="T41" s="70">
        <v>1</v>
      </c>
      <c r="U41" s="70" t="s">
        <v>105</v>
      </c>
      <c r="V41" s="48"/>
      <c r="W41" s="28">
        <v>2</v>
      </c>
      <c r="X41" s="21">
        <v>0.41666666666666669</v>
      </c>
      <c r="Y41" s="70">
        <v>2</v>
      </c>
      <c r="Z41" s="70" t="s">
        <v>183</v>
      </c>
      <c r="AA41" s="70">
        <v>2</v>
      </c>
      <c r="AB41" s="70" t="s">
        <v>183</v>
      </c>
    </row>
    <row r="42" spans="1:38" ht="15.75" customHeight="1">
      <c r="A42" s="41"/>
      <c r="B42" s="133"/>
      <c r="C42" s="133"/>
      <c r="D42" s="133"/>
      <c r="E42" s="134"/>
      <c r="F42" s="41"/>
      <c r="G42" s="41"/>
      <c r="H42" s="41"/>
      <c r="I42" s="41"/>
      <c r="N42" s="1">
        <v>630</v>
      </c>
      <c r="P42" s="25">
        <v>1</v>
      </c>
      <c r="Q42" s="27">
        <v>0.4375</v>
      </c>
      <c r="R42" s="70">
        <v>2</v>
      </c>
      <c r="S42" s="70" t="s">
        <v>105</v>
      </c>
      <c r="T42" s="70">
        <v>2</v>
      </c>
      <c r="U42" s="70" t="s">
        <v>105</v>
      </c>
      <c r="V42" s="48"/>
      <c r="W42" s="28">
        <v>2</v>
      </c>
      <c r="X42" s="21">
        <v>0.4375</v>
      </c>
      <c r="Y42" s="70">
        <v>3</v>
      </c>
      <c r="Z42" s="70" t="s">
        <v>183</v>
      </c>
      <c r="AA42" s="70">
        <v>3</v>
      </c>
      <c r="AB42" s="70" t="s">
        <v>183</v>
      </c>
    </row>
    <row r="43" spans="1:38" ht="15.75" customHeight="1">
      <c r="A43" s="41"/>
      <c r="B43" s="41"/>
      <c r="C43" s="41"/>
      <c r="D43" s="41"/>
      <c r="E43" s="41"/>
      <c r="F43" s="41"/>
      <c r="G43" s="41"/>
      <c r="H43" s="41"/>
      <c r="I43" s="41"/>
      <c r="N43" s="1">
        <v>660</v>
      </c>
      <c r="P43" s="25">
        <v>1</v>
      </c>
      <c r="Q43" s="27">
        <v>0.45833333333333298</v>
      </c>
      <c r="R43" s="70">
        <v>2</v>
      </c>
      <c r="S43" s="70" t="s">
        <v>105</v>
      </c>
      <c r="T43" s="70">
        <v>2</v>
      </c>
      <c r="U43" s="70" t="s">
        <v>105</v>
      </c>
      <c r="V43" s="48"/>
      <c r="W43" s="28">
        <v>2</v>
      </c>
      <c r="X43" s="21">
        <v>0.45833333333333298</v>
      </c>
      <c r="Y43" s="70">
        <v>3</v>
      </c>
      <c r="Z43" s="70" t="s">
        <v>183</v>
      </c>
      <c r="AA43" s="70">
        <v>3</v>
      </c>
      <c r="AB43" s="70" t="s">
        <v>183</v>
      </c>
    </row>
    <row r="44" spans="1:38" ht="15.75" customHeight="1">
      <c r="A44" s="41"/>
      <c r="B44" s="41"/>
      <c r="C44" s="41"/>
      <c r="D44" s="41"/>
      <c r="E44" s="41"/>
      <c r="F44" s="41"/>
      <c r="G44" s="41"/>
      <c r="H44" s="41"/>
      <c r="I44" s="41"/>
      <c r="N44" s="1">
        <v>690</v>
      </c>
      <c r="P44" s="25">
        <v>1</v>
      </c>
      <c r="Q44" s="27">
        <v>0.47916666666666702</v>
      </c>
      <c r="R44" s="70">
        <v>1</v>
      </c>
      <c r="S44" s="70" t="s">
        <v>105</v>
      </c>
      <c r="T44" s="70">
        <v>1</v>
      </c>
      <c r="U44" s="70" t="s">
        <v>105</v>
      </c>
      <c r="V44" s="48"/>
      <c r="W44" s="28">
        <v>2</v>
      </c>
      <c r="X44" s="21">
        <v>0.47916666666666702</v>
      </c>
      <c r="Y44" s="70">
        <v>2</v>
      </c>
      <c r="Z44" s="70" t="s">
        <v>183</v>
      </c>
      <c r="AA44" s="70">
        <v>2</v>
      </c>
      <c r="AB44" s="70" t="s">
        <v>183</v>
      </c>
    </row>
    <row r="45" spans="1:38" ht="15.75" customHeight="1">
      <c r="A45" s="41"/>
      <c r="B45" s="41"/>
      <c r="C45" s="41"/>
      <c r="D45" s="41"/>
      <c r="E45" s="41"/>
      <c r="F45" s="41"/>
      <c r="G45" s="41"/>
      <c r="H45" s="41"/>
      <c r="I45" s="41"/>
      <c r="N45" s="1">
        <v>720</v>
      </c>
      <c r="P45" s="25">
        <v>1</v>
      </c>
      <c r="Q45" s="27">
        <v>0.5</v>
      </c>
      <c r="R45" s="70">
        <v>2</v>
      </c>
      <c r="S45" s="70" t="s">
        <v>105</v>
      </c>
      <c r="T45" s="70">
        <v>2</v>
      </c>
      <c r="U45" s="70" t="s">
        <v>105</v>
      </c>
      <c r="V45" s="48"/>
      <c r="W45" s="28">
        <v>2</v>
      </c>
      <c r="X45" s="21">
        <v>0.5</v>
      </c>
      <c r="Y45" s="70">
        <v>3</v>
      </c>
      <c r="Z45" s="70" t="s">
        <v>183</v>
      </c>
      <c r="AA45" s="70">
        <v>3</v>
      </c>
      <c r="AB45" s="70" t="s">
        <v>183</v>
      </c>
    </row>
    <row r="46" spans="1:38" ht="15.75" customHeight="1">
      <c r="A46" s="41"/>
      <c r="B46" s="41"/>
      <c r="C46" s="41"/>
      <c r="D46" s="41"/>
      <c r="E46" s="41"/>
      <c r="F46" s="41"/>
      <c r="G46" s="41"/>
      <c r="H46" s="41"/>
      <c r="I46" s="41"/>
      <c r="N46" s="1">
        <v>750</v>
      </c>
      <c r="P46" s="25">
        <v>1</v>
      </c>
      <c r="Q46" s="27">
        <v>0.52083333333333337</v>
      </c>
      <c r="R46" s="70">
        <v>2</v>
      </c>
      <c r="S46" s="70" t="s">
        <v>105</v>
      </c>
      <c r="T46" s="70">
        <v>2</v>
      </c>
      <c r="U46" s="70" t="s">
        <v>105</v>
      </c>
      <c r="V46" s="48"/>
      <c r="W46" s="28">
        <v>2</v>
      </c>
      <c r="X46" s="21">
        <v>0.52083333333333337</v>
      </c>
      <c r="Y46" s="70">
        <v>3</v>
      </c>
      <c r="Z46" s="70" t="s">
        <v>183</v>
      </c>
      <c r="AA46" s="70">
        <v>3</v>
      </c>
      <c r="AB46" s="70" t="s">
        <v>183</v>
      </c>
    </row>
    <row r="47" spans="1:38" ht="15.75" customHeight="1">
      <c r="A47" s="41"/>
      <c r="B47" s="41"/>
      <c r="C47" s="41"/>
      <c r="D47" s="41"/>
      <c r="E47" s="41"/>
      <c r="F47" s="41"/>
      <c r="G47" s="41"/>
      <c r="H47" s="41"/>
      <c r="I47" s="41"/>
      <c r="N47" s="1">
        <v>780</v>
      </c>
      <c r="P47" s="25">
        <v>1</v>
      </c>
      <c r="Q47" s="27">
        <v>0.54166666666666663</v>
      </c>
      <c r="R47" s="70">
        <v>2</v>
      </c>
      <c r="S47" s="70" t="s">
        <v>100</v>
      </c>
      <c r="T47" s="70">
        <v>2</v>
      </c>
      <c r="U47" s="70" t="s">
        <v>100</v>
      </c>
      <c r="V47" s="48"/>
      <c r="W47" s="28">
        <v>2</v>
      </c>
      <c r="X47" s="21">
        <v>0.54166666666666663</v>
      </c>
      <c r="Y47" s="70">
        <v>2</v>
      </c>
      <c r="Z47" s="70" t="s">
        <v>183</v>
      </c>
      <c r="AA47" s="70">
        <v>2</v>
      </c>
      <c r="AB47" s="70" t="s">
        <v>183</v>
      </c>
    </row>
    <row r="48" spans="1:38" ht="15.75" customHeight="1">
      <c r="A48" s="41"/>
      <c r="B48" s="41"/>
      <c r="C48" s="41"/>
      <c r="D48" s="41"/>
      <c r="E48" s="41"/>
      <c r="F48" s="41"/>
      <c r="G48" s="41"/>
      <c r="H48" s="41"/>
      <c r="I48" s="41"/>
      <c r="N48" s="1">
        <v>810</v>
      </c>
      <c r="P48" s="25">
        <v>1</v>
      </c>
      <c r="Q48" s="27">
        <v>0.5625</v>
      </c>
      <c r="R48" s="70">
        <v>2</v>
      </c>
      <c r="S48" s="70" t="s">
        <v>100</v>
      </c>
      <c r="T48" s="70">
        <v>2</v>
      </c>
      <c r="U48" s="70" t="s">
        <v>100</v>
      </c>
      <c r="V48" s="48"/>
      <c r="W48" s="28">
        <v>2</v>
      </c>
      <c r="X48" s="21">
        <v>0.5625</v>
      </c>
      <c r="Y48" s="70">
        <v>3</v>
      </c>
      <c r="Z48" s="70" t="s">
        <v>183</v>
      </c>
      <c r="AA48" s="70">
        <v>3</v>
      </c>
      <c r="AB48" s="70" t="s">
        <v>183</v>
      </c>
    </row>
    <row r="49" spans="1:34" ht="15.75" customHeight="1">
      <c r="A49" s="41"/>
      <c r="B49" s="41"/>
      <c r="C49" s="41"/>
      <c r="D49" s="41"/>
      <c r="E49" s="41"/>
      <c r="F49" s="41"/>
      <c r="G49" s="41"/>
      <c r="H49" s="41"/>
      <c r="I49" s="41"/>
      <c r="N49" s="1">
        <v>840</v>
      </c>
      <c r="P49" s="25">
        <v>1</v>
      </c>
      <c r="Q49" s="27">
        <v>0.58333333333333337</v>
      </c>
      <c r="R49" s="70">
        <v>2</v>
      </c>
      <c r="S49" s="70" t="s">
        <v>100</v>
      </c>
      <c r="T49" s="70">
        <v>2</v>
      </c>
      <c r="U49" s="70" t="s">
        <v>100</v>
      </c>
      <c r="V49" s="48"/>
      <c r="W49" s="28">
        <v>2</v>
      </c>
      <c r="X49" s="21">
        <v>0.58333333333333337</v>
      </c>
      <c r="Y49" s="70">
        <v>3</v>
      </c>
      <c r="Z49" s="70" t="s">
        <v>183</v>
      </c>
      <c r="AA49" s="70">
        <v>3</v>
      </c>
      <c r="AB49" s="70" t="s">
        <v>183</v>
      </c>
      <c r="AH49" s="1"/>
    </row>
    <row r="50" spans="1:34" ht="15.75" customHeight="1">
      <c r="A50" s="41"/>
      <c r="B50" s="41"/>
      <c r="C50" s="41"/>
      <c r="D50" s="41"/>
      <c r="E50" s="41"/>
      <c r="F50" s="41"/>
      <c r="G50" s="41"/>
      <c r="H50" s="41"/>
      <c r="I50" s="41"/>
      <c r="N50" s="1">
        <v>870</v>
      </c>
      <c r="P50" s="25">
        <v>1</v>
      </c>
      <c r="Q50" s="27">
        <v>0.60416666666666663</v>
      </c>
      <c r="R50" s="70">
        <v>2</v>
      </c>
      <c r="S50" s="70" t="s">
        <v>100</v>
      </c>
      <c r="T50" s="70">
        <v>2</v>
      </c>
      <c r="U50" s="70" t="s">
        <v>100</v>
      </c>
      <c r="V50" s="48"/>
      <c r="W50" s="28">
        <v>2</v>
      </c>
      <c r="X50" s="21">
        <v>0.60416666666666663</v>
      </c>
      <c r="Y50" s="70">
        <v>2</v>
      </c>
      <c r="Z50" s="70" t="s">
        <v>183</v>
      </c>
      <c r="AA50" s="70">
        <v>2</v>
      </c>
      <c r="AB50" s="70" t="s">
        <v>183</v>
      </c>
      <c r="AH50" s="1"/>
    </row>
    <row r="51" spans="1:34" ht="15.75" customHeight="1">
      <c r="A51" s="41"/>
      <c r="B51" s="41"/>
      <c r="C51" s="41"/>
      <c r="D51" s="41"/>
      <c r="E51" s="41"/>
      <c r="F51" s="41"/>
      <c r="G51" s="41"/>
      <c r="H51" s="41"/>
      <c r="I51" s="41"/>
      <c r="N51" s="1">
        <v>900</v>
      </c>
      <c r="P51" s="25">
        <v>1</v>
      </c>
      <c r="Q51" s="27">
        <v>0.625</v>
      </c>
      <c r="R51" s="70">
        <v>2</v>
      </c>
      <c r="S51" s="70" t="s">
        <v>100</v>
      </c>
      <c r="T51" s="70">
        <v>2</v>
      </c>
      <c r="U51" s="70" t="s">
        <v>100</v>
      </c>
      <c r="V51" s="48"/>
      <c r="W51" s="28">
        <v>2</v>
      </c>
      <c r="X51" s="21">
        <v>0.625</v>
      </c>
      <c r="Y51" s="70">
        <v>3</v>
      </c>
      <c r="Z51" s="70" t="s">
        <v>183</v>
      </c>
      <c r="AA51" s="70">
        <v>3</v>
      </c>
      <c r="AB51" s="70" t="s">
        <v>183</v>
      </c>
      <c r="AH51" s="1"/>
    </row>
    <row r="52" spans="1:34" ht="15.75" customHeight="1">
      <c r="A52" s="41"/>
      <c r="B52" s="41"/>
      <c r="C52" s="41"/>
      <c r="D52" s="41"/>
      <c r="E52" s="41"/>
      <c r="F52" s="41"/>
      <c r="G52" s="41"/>
      <c r="H52" s="41"/>
      <c r="I52" s="41"/>
      <c r="N52" s="1">
        <v>930</v>
      </c>
      <c r="P52" s="25">
        <v>1</v>
      </c>
      <c r="Q52" s="27">
        <v>0.64583333333333337</v>
      </c>
      <c r="R52" s="70">
        <v>2</v>
      </c>
      <c r="S52" s="70" t="s">
        <v>100</v>
      </c>
      <c r="T52" s="70">
        <v>2</v>
      </c>
      <c r="U52" s="70" t="s">
        <v>100</v>
      </c>
      <c r="V52" s="48"/>
      <c r="W52" s="28">
        <v>2</v>
      </c>
      <c r="X52" s="21">
        <v>0.64583333333333337</v>
      </c>
      <c r="Y52" s="70">
        <v>3</v>
      </c>
      <c r="Z52" s="70" t="s">
        <v>183</v>
      </c>
      <c r="AA52" s="70">
        <v>3</v>
      </c>
      <c r="AB52" s="70" t="s">
        <v>183</v>
      </c>
      <c r="AH52" s="1"/>
    </row>
    <row r="53" spans="1:34" ht="15.75" customHeight="1">
      <c r="A53" s="41"/>
      <c r="B53" s="41"/>
      <c r="C53" s="41"/>
      <c r="D53" s="41"/>
      <c r="E53" s="41"/>
      <c r="F53" s="41"/>
      <c r="G53" s="41"/>
      <c r="H53" s="41"/>
      <c r="I53" s="41"/>
      <c r="N53" s="1">
        <v>960</v>
      </c>
      <c r="P53" s="25">
        <v>1</v>
      </c>
      <c r="Q53" s="27">
        <v>0.66666666666666663</v>
      </c>
      <c r="R53" s="70">
        <v>2</v>
      </c>
      <c r="S53" s="70" t="s">
        <v>100</v>
      </c>
      <c r="T53" s="70">
        <v>2</v>
      </c>
      <c r="U53" s="70" t="s">
        <v>100</v>
      </c>
      <c r="V53" s="48"/>
      <c r="W53" s="28">
        <v>2</v>
      </c>
      <c r="X53" s="21">
        <v>0.66666666666666663</v>
      </c>
      <c r="Y53" s="70">
        <v>2</v>
      </c>
      <c r="Z53" s="70" t="s">
        <v>183</v>
      </c>
      <c r="AA53" s="70">
        <v>2</v>
      </c>
      <c r="AB53" s="70" t="s">
        <v>183</v>
      </c>
      <c r="AH53" s="1"/>
    </row>
    <row r="54" spans="1:34" ht="15.75" customHeight="1">
      <c r="A54" s="41"/>
      <c r="B54" s="41"/>
      <c r="C54" s="41"/>
      <c r="D54" s="41"/>
      <c r="E54" s="41"/>
      <c r="F54" s="41"/>
      <c r="G54" s="41"/>
      <c r="H54" s="41"/>
      <c r="I54" s="41"/>
      <c r="N54" s="1">
        <v>990</v>
      </c>
      <c r="P54" s="25">
        <v>1</v>
      </c>
      <c r="Q54" s="27">
        <v>0.6875</v>
      </c>
      <c r="R54" s="70">
        <v>3</v>
      </c>
      <c r="S54" s="70" t="s">
        <v>181</v>
      </c>
      <c r="T54" s="70">
        <v>3</v>
      </c>
      <c r="U54" s="70" t="s">
        <v>181</v>
      </c>
      <c r="V54" s="48"/>
      <c r="W54" s="28">
        <v>2</v>
      </c>
      <c r="X54" s="21">
        <v>0.6875</v>
      </c>
      <c r="Y54" s="70">
        <v>3</v>
      </c>
      <c r="Z54" s="70" t="s">
        <v>183</v>
      </c>
      <c r="AA54" s="70">
        <v>3</v>
      </c>
      <c r="AB54" s="70" t="s">
        <v>183</v>
      </c>
      <c r="AH54" s="1"/>
    </row>
    <row r="55" spans="1:34" ht="15.75" customHeight="1">
      <c r="A55" s="41"/>
      <c r="B55" s="41"/>
      <c r="C55" s="41"/>
      <c r="D55" s="41"/>
      <c r="E55" s="41"/>
      <c r="F55" s="41"/>
      <c r="G55" s="41"/>
      <c r="H55" s="41"/>
      <c r="I55" s="41"/>
      <c r="N55" s="1">
        <v>1020</v>
      </c>
      <c r="P55" s="25">
        <v>1</v>
      </c>
      <c r="Q55" s="27">
        <v>0.70833333333333337</v>
      </c>
      <c r="R55" s="70">
        <v>2</v>
      </c>
      <c r="S55" s="70" t="s">
        <v>181</v>
      </c>
      <c r="T55" s="70">
        <v>2</v>
      </c>
      <c r="U55" s="70" t="s">
        <v>181</v>
      </c>
      <c r="V55" s="48"/>
      <c r="W55" s="28">
        <v>2</v>
      </c>
      <c r="X55" s="21">
        <v>0.70833333333333337</v>
      </c>
      <c r="Y55" s="70">
        <v>3</v>
      </c>
      <c r="Z55" s="70" t="s">
        <v>183</v>
      </c>
      <c r="AA55" s="70">
        <v>3</v>
      </c>
      <c r="AB55" s="70" t="s">
        <v>183</v>
      </c>
      <c r="AH55" s="1"/>
    </row>
    <row r="56" spans="1:34" ht="15.75" customHeight="1">
      <c r="A56" s="41"/>
      <c r="B56" s="41"/>
      <c r="C56" s="41"/>
      <c r="D56" s="41"/>
      <c r="E56" s="41"/>
      <c r="F56" s="41"/>
      <c r="G56" s="41"/>
      <c r="H56" s="41"/>
      <c r="I56" s="41"/>
      <c r="N56" s="1">
        <v>1050</v>
      </c>
      <c r="P56" s="25">
        <v>1</v>
      </c>
      <c r="Q56" s="27">
        <v>0.72916666666666663</v>
      </c>
      <c r="R56" s="70">
        <v>3</v>
      </c>
      <c r="S56" s="70" t="s">
        <v>181</v>
      </c>
      <c r="T56" s="70">
        <v>3</v>
      </c>
      <c r="U56" s="70" t="s">
        <v>181</v>
      </c>
      <c r="V56" s="48"/>
      <c r="W56" s="28">
        <v>2</v>
      </c>
      <c r="X56" s="21">
        <v>0.72916666666666663</v>
      </c>
      <c r="Y56" s="70">
        <v>2</v>
      </c>
      <c r="Z56" s="70" t="s">
        <v>183</v>
      </c>
      <c r="AA56" s="70">
        <v>2</v>
      </c>
      <c r="AB56" s="70" t="s">
        <v>183</v>
      </c>
      <c r="AH56" s="1"/>
    </row>
    <row r="57" spans="1:34" ht="15.75" customHeight="1">
      <c r="A57" s="41"/>
      <c r="B57" s="41"/>
      <c r="C57" s="41"/>
      <c r="D57" s="41"/>
      <c r="E57" s="41"/>
      <c r="F57" s="41"/>
      <c r="G57" s="41"/>
      <c r="H57" s="41"/>
      <c r="I57" s="41"/>
      <c r="N57" s="1">
        <v>1080</v>
      </c>
      <c r="P57" s="25">
        <v>1</v>
      </c>
      <c r="Q57" s="27">
        <v>0.75</v>
      </c>
      <c r="R57" s="70">
        <v>2</v>
      </c>
      <c r="S57" s="70" t="s">
        <v>181</v>
      </c>
      <c r="T57" s="70">
        <v>2</v>
      </c>
      <c r="U57" s="70" t="s">
        <v>181</v>
      </c>
      <c r="V57" s="48"/>
      <c r="W57" s="28">
        <v>2</v>
      </c>
      <c r="X57" s="21">
        <v>0.75</v>
      </c>
      <c r="Y57" s="70">
        <v>3</v>
      </c>
      <c r="Z57" s="70" t="s">
        <v>183</v>
      </c>
      <c r="AA57" s="70">
        <v>3</v>
      </c>
      <c r="AB57" s="70" t="s">
        <v>183</v>
      </c>
      <c r="AH57" s="1"/>
    </row>
    <row r="58" spans="1:34" ht="15.75" customHeight="1">
      <c r="A58" s="41"/>
      <c r="B58" s="41"/>
      <c r="C58" s="41"/>
      <c r="D58" s="41"/>
      <c r="E58" s="41"/>
      <c r="F58" s="41"/>
      <c r="G58" s="41"/>
      <c r="H58" s="41"/>
      <c r="I58" s="41"/>
      <c r="N58" s="1">
        <v>1110</v>
      </c>
      <c r="P58" s="25">
        <v>1</v>
      </c>
      <c r="Q58" s="27">
        <v>0.77083333333333337</v>
      </c>
      <c r="R58" s="70">
        <v>2</v>
      </c>
      <c r="S58" s="70" t="s">
        <v>100</v>
      </c>
      <c r="T58" s="70">
        <v>2</v>
      </c>
      <c r="U58" s="70" t="s">
        <v>100</v>
      </c>
      <c r="V58" s="48"/>
      <c r="W58" s="28">
        <v>2</v>
      </c>
      <c r="X58" s="21">
        <v>0.77083333333333337</v>
      </c>
      <c r="Y58" s="70">
        <v>3</v>
      </c>
      <c r="Z58" s="70" t="s">
        <v>183</v>
      </c>
      <c r="AA58" s="70">
        <v>3</v>
      </c>
      <c r="AB58" s="70" t="s">
        <v>183</v>
      </c>
      <c r="AH58" s="1"/>
    </row>
    <row r="59" spans="1:34" ht="15.75" customHeight="1">
      <c r="A59" s="41"/>
      <c r="B59" s="41"/>
      <c r="C59" s="41"/>
      <c r="D59" s="41"/>
      <c r="E59" s="41"/>
      <c r="F59" s="41"/>
      <c r="G59" s="41"/>
      <c r="H59" s="41"/>
      <c r="I59" s="41"/>
      <c r="N59" s="1">
        <v>1140</v>
      </c>
      <c r="P59" s="25">
        <v>1</v>
      </c>
      <c r="Q59" s="27">
        <v>0.79166666666666663</v>
      </c>
      <c r="R59" s="70">
        <v>2</v>
      </c>
      <c r="S59" s="70" t="s">
        <v>100</v>
      </c>
      <c r="T59" s="70">
        <v>2</v>
      </c>
      <c r="U59" s="70" t="s">
        <v>100</v>
      </c>
      <c r="V59" s="48"/>
      <c r="W59" s="28">
        <v>2</v>
      </c>
      <c r="X59" s="21">
        <v>0.79166666666666663</v>
      </c>
      <c r="Y59" s="70">
        <v>2</v>
      </c>
      <c r="Z59" s="70" t="s">
        <v>183</v>
      </c>
      <c r="AA59" s="70">
        <v>2</v>
      </c>
      <c r="AB59" s="70" t="s">
        <v>183</v>
      </c>
      <c r="AH59" s="1"/>
    </row>
    <row r="60" spans="1:34" ht="15.75" customHeight="1">
      <c r="A60" s="41"/>
      <c r="B60" s="41"/>
      <c r="C60" s="41"/>
      <c r="D60" s="41"/>
      <c r="E60" s="42"/>
      <c r="F60" s="42"/>
      <c r="G60" s="42"/>
      <c r="H60" s="42"/>
      <c r="I60" s="42"/>
      <c r="N60" s="1">
        <v>1170</v>
      </c>
      <c r="P60" s="25">
        <v>1</v>
      </c>
      <c r="Q60" s="27">
        <v>0.8125</v>
      </c>
      <c r="R60" s="70">
        <v>1</v>
      </c>
      <c r="S60" s="70" t="s">
        <v>103</v>
      </c>
      <c r="T60" s="70">
        <v>1</v>
      </c>
      <c r="U60" s="70" t="s">
        <v>103</v>
      </c>
      <c r="V60" s="48"/>
      <c r="W60" s="28">
        <v>2</v>
      </c>
      <c r="X60" s="21">
        <v>0.8125</v>
      </c>
      <c r="Y60" s="70">
        <v>3</v>
      </c>
      <c r="Z60" s="70" t="s">
        <v>183</v>
      </c>
      <c r="AA60" s="70">
        <v>3</v>
      </c>
      <c r="AB60" s="70" t="s">
        <v>183</v>
      </c>
      <c r="AH60" s="1"/>
    </row>
    <row r="61" spans="1:34" ht="15.75" customHeight="1">
      <c r="A61" s="41"/>
      <c r="B61" s="41"/>
      <c r="C61" s="41"/>
      <c r="D61" s="41"/>
      <c r="E61" s="41"/>
      <c r="F61" s="41"/>
      <c r="G61" s="41"/>
      <c r="H61" s="41"/>
      <c r="I61" s="41"/>
      <c r="N61" s="1">
        <v>1200</v>
      </c>
      <c r="P61" s="25">
        <v>1</v>
      </c>
      <c r="Q61" s="27">
        <v>0.83333333333333337</v>
      </c>
      <c r="R61" s="70">
        <v>1</v>
      </c>
      <c r="S61" s="70" t="s">
        <v>103</v>
      </c>
      <c r="T61" s="70">
        <v>1</v>
      </c>
      <c r="U61" s="70" t="s">
        <v>103</v>
      </c>
      <c r="V61" s="48"/>
      <c r="W61" s="28">
        <v>2</v>
      </c>
      <c r="X61" s="21">
        <v>0.83333333333333337</v>
      </c>
      <c r="Y61" s="70">
        <v>3</v>
      </c>
      <c r="Z61" s="70" t="s">
        <v>183</v>
      </c>
      <c r="AA61" s="70">
        <v>3</v>
      </c>
      <c r="AB61" s="70" t="s">
        <v>183</v>
      </c>
      <c r="AH61" s="1"/>
    </row>
    <row r="62" spans="1:34" ht="15.75" customHeight="1">
      <c r="A62" s="41"/>
      <c r="B62" s="41"/>
      <c r="C62" s="41"/>
      <c r="D62" s="43"/>
      <c r="E62" s="43"/>
      <c r="F62" s="43"/>
      <c r="G62" s="43"/>
      <c r="H62" s="43"/>
      <c r="I62" s="43"/>
      <c r="N62" s="1">
        <v>1230</v>
      </c>
      <c r="P62" s="25">
        <v>1</v>
      </c>
      <c r="Q62" s="27">
        <v>0.85416666666666663</v>
      </c>
      <c r="R62" s="70">
        <v>2</v>
      </c>
      <c r="S62" s="70" t="s">
        <v>103</v>
      </c>
      <c r="T62" s="70">
        <v>2</v>
      </c>
      <c r="U62" s="70" t="s">
        <v>103</v>
      </c>
      <c r="V62" s="48"/>
      <c r="W62" s="28">
        <v>2</v>
      </c>
      <c r="X62" s="21">
        <v>0.85416666666666663</v>
      </c>
      <c r="Y62" s="70">
        <v>2</v>
      </c>
      <c r="Z62" s="70" t="s">
        <v>183</v>
      </c>
      <c r="AA62" s="70">
        <v>2</v>
      </c>
      <c r="AB62" s="70" t="s">
        <v>183</v>
      </c>
      <c r="AH62" s="1"/>
    </row>
    <row r="63" spans="1:34" ht="15.75" customHeight="1">
      <c r="A63" s="41"/>
      <c r="B63" s="41"/>
      <c r="C63" s="41"/>
      <c r="D63" s="42"/>
      <c r="E63" s="42"/>
      <c r="F63" s="42"/>
      <c r="G63" s="42"/>
      <c r="H63" s="42"/>
      <c r="I63" s="42"/>
      <c r="N63" s="1">
        <v>1260</v>
      </c>
      <c r="P63" s="25">
        <v>1</v>
      </c>
      <c r="Q63" s="27">
        <v>0.875</v>
      </c>
      <c r="R63" s="70">
        <v>1</v>
      </c>
      <c r="S63" s="70" t="s">
        <v>103</v>
      </c>
      <c r="T63" s="70">
        <v>1</v>
      </c>
      <c r="U63" s="70" t="s">
        <v>103</v>
      </c>
      <c r="V63" s="48"/>
      <c r="W63" s="28">
        <v>2</v>
      </c>
      <c r="X63" s="21">
        <v>0.875</v>
      </c>
      <c r="Y63" s="70">
        <v>3</v>
      </c>
      <c r="Z63" s="70" t="s">
        <v>183</v>
      </c>
      <c r="AA63" s="70">
        <v>3</v>
      </c>
      <c r="AB63" s="70" t="s">
        <v>183</v>
      </c>
      <c r="AH63" s="1"/>
    </row>
    <row r="64" spans="1:34" ht="15.75" customHeight="1">
      <c r="A64" s="41"/>
      <c r="B64" s="41"/>
      <c r="C64" s="41"/>
      <c r="D64" s="42"/>
      <c r="E64" s="42"/>
      <c r="F64" s="42"/>
      <c r="G64" s="42"/>
      <c r="H64" s="42"/>
      <c r="I64" s="42"/>
      <c r="N64" s="1">
        <v>1290</v>
      </c>
      <c r="P64" s="25">
        <v>1</v>
      </c>
      <c r="Q64" s="27">
        <v>0.89583333333333304</v>
      </c>
      <c r="R64" s="70">
        <v>1</v>
      </c>
      <c r="S64" s="70" t="s">
        <v>103</v>
      </c>
      <c r="T64" s="70">
        <v>1</v>
      </c>
      <c r="U64" s="70" t="s">
        <v>103</v>
      </c>
      <c r="V64" s="48"/>
      <c r="W64" s="28">
        <v>2</v>
      </c>
      <c r="X64" s="21">
        <v>0.89583333333333304</v>
      </c>
      <c r="Y64" s="70">
        <v>3</v>
      </c>
      <c r="Z64" s="70" t="s">
        <v>183</v>
      </c>
      <c r="AA64" s="70">
        <v>3</v>
      </c>
      <c r="AB64" s="70" t="s">
        <v>183</v>
      </c>
      <c r="AH64" s="1"/>
    </row>
    <row r="65" spans="1:34" ht="15.75" customHeight="1">
      <c r="A65" s="41"/>
      <c r="B65" s="41"/>
      <c r="C65" s="41"/>
      <c r="D65" s="41"/>
      <c r="E65" s="41"/>
      <c r="F65" s="41"/>
      <c r="G65" s="41"/>
      <c r="H65" s="41"/>
      <c r="I65" s="41"/>
      <c r="N65" s="1">
        <v>1320</v>
      </c>
      <c r="P65" s="25">
        <v>1</v>
      </c>
      <c r="Q65" s="27">
        <v>0.91666666666666663</v>
      </c>
      <c r="R65" s="70">
        <v>2</v>
      </c>
      <c r="S65" s="70" t="s">
        <v>103</v>
      </c>
      <c r="T65" s="70">
        <v>2</v>
      </c>
      <c r="U65" s="70" t="s">
        <v>103</v>
      </c>
      <c r="V65" s="48"/>
      <c r="W65" s="28">
        <v>2</v>
      </c>
      <c r="X65" s="21">
        <v>0.91666666666666663</v>
      </c>
      <c r="Y65" s="70">
        <v>2</v>
      </c>
      <c r="Z65" s="70" t="s">
        <v>183</v>
      </c>
      <c r="AA65" s="70">
        <v>2</v>
      </c>
      <c r="AB65" s="70" t="s">
        <v>183</v>
      </c>
      <c r="AH65" s="1"/>
    </row>
    <row r="66" spans="1:34" ht="15.75" customHeight="1">
      <c r="A66" s="41"/>
      <c r="B66" s="41"/>
      <c r="C66" s="41"/>
      <c r="D66" s="41"/>
      <c r="E66" s="41"/>
      <c r="F66" s="41"/>
      <c r="G66" s="41"/>
      <c r="H66" s="41"/>
      <c r="I66" s="41"/>
      <c r="N66" s="1">
        <v>1350</v>
      </c>
      <c r="P66" s="25">
        <v>1</v>
      </c>
      <c r="Q66" s="27">
        <v>0.9375</v>
      </c>
      <c r="R66" s="70">
        <v>1</v>
      </c>
      <c r="S66" s="70" t="s">
        <v>103</v>
      </c>
      <c r="T66" s="70">
        <v>1</v>
      </c>
      <c r="U66" s="70" t="s">
        <v>103</v>
      </c>
      <c r="V66" s="48"/>
      <c r="W66" s="28">
        <v>2</v>
      </c>
      <c r="X66" s="21">
        <v>0.9375</v>
      </c>
      <c r="Y66" s="70">
        <v>3</v>
      </c>
      <c r="Z66" s="70" t="s">
        <v>183</v>
      </c>
      <c r="AA66" s="70">
        <v>3</v>
      </c>
      <c r="AB66" s="70" t="s">
        <v>183</v>
      </c>
      <c r="AH66" s="1"/>
    </row>
    <row r="67" spans="1:34" ht="15.75" customHeight="1">
      <c r="A67" s="41"/>
      <c r="B67" s="41"/>
      <c r="C67" s="41"/>
      <c r="D67" s="41"/>
      <c r="E67" s="41"/>
      <c r="F67" s="41"/>
      <c r="G67" s="41"/>
      <c r="H67" s="41"/>
      <c r="I67" s="41"/>
      <c r="N67" s="1">
        <v>1380</v>
      </c>
      <c r="P67" s="25">
        <v>1</v>
      </c>
      <c r="Q67" s="27">
        <v>0.95833333333333337</v>
      </c>
      <c r="R67" s="70">
        <v>0</v>
      </c>
      <c r="S67" s="70" t="s">
        <v>98</v>
      </c>
      <c r="T67" s="70">
        <v>0</v>
      </c>
      <c r="U67" s="70" t="s">
        <v>98</v>
      </c>
      <c r="V67" s="48"/>
      <c r="W67" s="28">
        <v>2</v>
      </c>
      <c r="X67" s="21">
        <v>0.95833333333333337</v>
      </c>
      <c r="Y67" s="70">
        <v>0</v>
      </c>
      <c r="Z67" s="70" t="s">
        <v>98</v>
      </c>
      <c r="AA67" s="70">
        <v>0</v>
      </c>
      <c r="AB67" s="70" t="s">
        <v>98</v>
      </c>
      <c r="AH67" s="1"/>
    </row>
    <row r="68" spans="1:34" ht="15.75" customHeight="1">
      <c r="A68" s="41"/>
      <c r="B68" s="41"/>
      <c r="C68" s="41"/>
      <c r="D68" s="41"/>
      <c r="E68" s="41"/>
      <c r="F68" s="41"/>
      <c r="G68" s="41"/>
      <c r="H68" s="41"/>
      <c r="I68" s="41"/>
      <c r="N68" s="1">
        <v>1410</v>
      </c>
      <c r="P68" s="25">
        <v>1</v>
      </c>
      <c r="Q68" s="27">
        <v>0.97916666666666663</v>
      </c>
      <c r="R68" s="70">
        <v>0</v>
      </c>
      <c r="S68" s="70" t="s">
        <v>98</v>
      </c>
      <c r="T68" s="70">
        <v>0</v>
      </c>
      <c r="U68" s="70" t="s">
        <v>98</v>
      </c>
      <c r="V68" s="48"/>
      <c r="W68" s="28">
        <v>2</v>
      </c>
      <c r="X68" s="21">
        <v>0.97916666666666663</v>
      </c>
      <c r="Y68" s="70">
        <v>0</v>
      </c>
      <c r="Z68" s="70" t="s">
        <v>98</v>
      </c>
      <c r="AA68" s="70">
        <v>0</v>
      </c>
      <c r="AB68" s="70" t="s">
        <v>98</v>
      </c>
      <c r="AH68" s="1"/>
    </row>
    <row r="69" spans="1:34" ht="15.75" customHeight="1">
      <c r="A69" s="41"/>
      <c r="B69" s="41"/>
      <c r="C69" s="41"/>
      <c r="D69" s="41"/>
      <c r="E69" s="41"/>
      <c r="F69" s="41"/>
      <c r="G69" s="41"/>
      <c r="H69" s="41"/>
      <c r="I69" s="41"/>
      <c r="N69" s="1">
        <v>0</v>
      </c>
      <c r="P69" s="25">
        <v>1</v>
      </c>
      <c r="Q69" s="27">
        <v>0</v>
      </c>
      <c r="R69" s="70">
        <v>0</v>
      </c>
      <c r="S69" s="70" t="s">
        <v>98</v>
      </c>
      <c r="T69" s="70">
        <v>0</v>
      </c>
      <c r="U69" s="70" t="s">
        <v>98</v>
      </c>
      <c r="V69" s="48"/>
      <c r="W69" s="28">
        <v>2</v>
      </c>
      <c r="X69" s="21">
        <v>0</v>
      </c>
      <c r="Y69" s="70">
        <v>0</v>
      </c>
      <c r="Z69" s="70" t="s">
        <v>98</v>
      </c>
      <c r="AA69" s="70">
        <v>0</v>
      </c>
      <c r="AB69" s="70" t="s">
        <v>98</v>
      </c>
      <c r="AH69" s="1"/>
    </row>
    <row r="70" spans="1:34" ht="15.75" customHeight="1">
      <c r="D70" s="17"/>
      <c r="E70" s="17"/>
      <c r="F70" s="17"/>
      <c r="G70" s="17"/>
      <c r="H70" s="17"/>
      <c r="I70" s="17"/>
      <c r="N70" s="1">
        <v>30</v>
      </c>
      <c r="P70" s="25">
        <v>1</v>
      </c>
      <c r="Q70" s="27">
        <v>2.0833333333333332E-2</v>
      </c>
      <c r="R70" s="70">
        <v>0</v>
      </c>
      <c r="S70" s="70" t="s">
        <v>98</v>
      </c>
      <c r="T70" s="70">
        <v>0</v>
      </c>
      <c r="U70" s="70" t="s">
        <v>98</v>
      </c>
      <c r="V70" s="48"/>
      <c r="W70" s="28">
        <v>2</v>
      </c>
      <c r="X70" s="21">
        <v>2.0833333333333332E-2</v>
      </c>
      <c r="Y70" s="70">
        <v>0</v>
      </c>
      <c r="Z70" s="70" t="s">
        <v>98</v>
      </c>
      <c r="AA70" s="70">
        <v>0</v>
      </c>
      <c r="AB70" s="70" t="s">
        <v>98</v>
      </c>
      <c r="AH70" s="1"/>
    </row>
    <row r="71" spans="1:34" ht="15.75" customHeight="1">
      <c r="D71" s="17"/>
      <c r="E71" s="17"/>
      <c r="F71" s="17"/>
      <c r="G71" s="17"/>
      <c r="H71" s="17"/>
      <c r="I71" s="17"/>
      <c r="N71" s="1">
        <v>60</v>
      </c>
      <c r="P71" s="25">
        <v>1</v>
      </c>
      <c r="Q71" s="27">
        <v>4.1666666666666699E-2</v>
      </c>
      <c r="R71" s="70">
        <v>0</v>
      </c>
      <c r="S71" s="70" t="s">
        <v>98</v>
      </c>
      <c r="T71" s="70">
        <v>0</v>
      </c>
      <c r="U71" s="70" t="s">
        <v>98</v>
      </c>
      <c r="V71" s="48"/>
      <c r="W71" s="28">
        <v>2</v>
      </c>
      <c r="X71" s="21">
        <v>4.1666666666666699E-2</v>
      </c>
      <c r="Y71" s="70">
        <v>0</v>
      </c>
      <c r="Z71" s="70" t="s">
        <v>98</v>
      </c>
      <c r="AA71" s="70">
        <v>0</v>
      </c>
      <c r="AB71" s="70" t="s">
        <v>98</v>
      </c>
      <c r="AH71" s="1"/>
    </row>
    <row r="72" spans="1:34" ht="15.75" customHeight="1">
      <c r="N72" s="1">
        <v>90</v>
      </c>
      <c r="P72" s="25">
        <v>1</v>
      </c>
      <c r="Q72" s="27">
        <v>6.25E-2</v>
      </c>
      <c r="R72" s="70">
        <v>0</v>
      </c>
      <c r="S72" s="70" t="s">
        <v>98</v>
      </c>
      <c r="T72" s="70">
        <v>0</v>
      </c>
      <c r="U72" s="70" t="s">
        <v>98</v>
      </c>
      <c r="V72" s="48"/>
      <c r="W72" s="28">
        <v>2</v>
      </c>
      <c r="X72" s="21">
        <v>6.25E-2</v>
      </c>
      <c r="Y72" s="70">
        <v>0</v>
      </c>
      <c r="Z72" s="70" t="s">
        <v>98</v>
      </c>
      <c r="AA72" s="70">
        <v>0</v>
      </c>
      <c r="AB72" s="70" t="s">
        <v>98</v>
      </c>
      <c r="AH72" s="1"/>
    </row>
    <row r="73" spans="1:34" ht="15.75" customHeight="1">
      <c r="N73" s="1">
        <v>120</v>
      </c>
      <c r="P73" s="25">
        <v>1</v>
      </c>
      <c r="Q73" s="27">
        <v>8.3333333333333301E-2</v>
      </c>
      <c r="R73" s="70">
        <v>0</v>
      </c>
      <c r="S73" s="70" t="s">
        <v>98</v>
      </c>
      <c r="T73" s="70">
        <v>0</v>
      </c>
      <c r="U73" s="70" t="s">
        <v>98</v>
      </c>
      <c r="V73" s="48"/>
      <c r="W73" s="28">
        <v>2</v>
      </c>
      <c r="X73" s="27">
        <v>8.3333333333333301E-2</v>
      </c>
      <c r="Y73" s="70">
        <v>0</v>
      </c>
      <c r="Z73" s="70" t="s">
        <v>98</v>
      </c>
      <c r="AA73" s="70">
        <v>0</v>
      </c>
      <c r="AB73" s="70" t="s">
        <v>98</v>
      </c>
      <c r="AH73" s="1"/>
    </row>
    <row r="74" spans="1:34" ht="15.75" customHeight="1">
      <c r="N74" s="1">
        <v>150</v>
      </c>
      <c r="P74" s="25">
        <v>1</v>
      </c>
      <c r="Q74" s="27">
        <v>0.104166666666667</v>
      </c>
      <c r="R74" s="70">
        <v>0</v>
      </c>
      <c r="S74" s="70" t="s">
        <v>98</v>
      </c>
      <c r="T74" s="70">
        <v>0</v>
      </c>
      <c r="U74" s="70" t="s">
        <v>98</v>
      </c>
      <c r="V74" s="48"/>
      <c r="W74" s="28">
        <v>2</v>
      </c>
      <c r="X74" s="27">
        <v>0.104166666666667</v>
      </c>
      <c r="Y74" s="70">
        <v>0</v>
      </c>
      <c r="Z74" s="70" t="s">
        <v>98</v>
      </c>
      <c r="AA74" s="70">
        <v>0</v>
      </c>
      <c r="AB74" s="70" t="s">
        <v>98</v>
      </c>
      <c r="AH74" s="1"/>
    </row>
    <row r="75" spans="1:34" ht="15.75" customHeight="1">
      <c r="P75" s="153" t="s">
        <v>68</v>
      </c>
      <c r="Q75" s="154"/>
      <c r="R75" s="74">
        <f>SUM(R27:R74)</f>
        <v>66</v>
      </c>
      <c r="S75" s="74"/>
      <c r="T75" s="74">
        <f>SUM(T27:T74)</f>
        <v>66</v>
      </c>
      <c r="U75" s="74"/>
      <c r="V75" s="48"/>
      <c r="W75" s="153" t="s">
        <v>68</v>
      </c>
      <c r="X75" s="154"/>
      <c r="Y75" s="74">
        <f>SUM(Y27:Y74)</f>
        <v>78</v>
      </c>
      <c r="Z75" s="74"/>
      <c r="AA75" s="74">
        <f>SUM(AA27:AA74)</f>
        <v>78</v>
      </c>
      <c r="AB75" s="74"/>
      <c r="AH75" s="1"/>
    </row>
    <row r="76" spans="1:34" ht="15.75" customHeight="1">
      <c r="P76" s="92"/>
      <c r="Q76" s="92"/>
      <c r="R76" s="92"/>
      <c r="S76" s="92"/>
      <c r="T76" s="92"/>
      <c r="U76" s="92"/>
      <c r="V76" s="48"/>
      <c r="W76" s="92"/>
      <c r="X76" s="92"/>
      <c r="Y76" s="92"/>
      <c r="Z76" s="92"/>
      <c r="AA76" s="92"/>
      <c r="AB76" s="92"/>
      <c r="AH76" s="1"/>
    </row>
    <row r="77" spans="1:34" ht="15.75" customHeight="1">
      <c r="P77" s="92"/>
      <c r="Q77" s="92"/>
      <c r="R77" s="92"/>
      <c r="S77" s="92"/>
      <c r="T77" s="92"/>
      <c r="U77" s="92"/>
      <c r="V77" s="48"/>
      <c r="W77" s="92"/>
      <c r="X77" s="92"/>
      <c r="Y77" s="92"/>
      <c r="Z77" s="92"/>
      <c r="AA77" s="92"/>
      <c r="AB77" s="92"/>
      <c r="AH77" s="1"/>
    </row>
    <row r="78" spans="1:34" ht="15.75" customHeight="1">
      <c r="P78" s="29"/>
      <c r="Q78" s="30"/>
      <c r="R78" s="29"/>
      <c r="S78" s="31"/>
      <c r="T78" s="29"/>
      <c r="U78" s="31"/>
      <c r="V78" s="56"/>
      <c r="W78" s="47"/>
      <c r="X78" s="32"/>
      <c r="Y78" s="29"/>
      <c r="Z78" s="31"/>
      <c r="AA78" s="29"/>
      <c r="AB78" s="31"/>
      <c r="AH78" s="1"/>
    </row>
    <row r="79" spans="1:34" ht="15.75" customHeight="1">
      <c r="D79" s="135" t="s">
        <v>19</v>
      </c>
      <c r="E79" s="135"/>
      <c r="F79" s="135"/>
      <c r="G79" s="135"/>
      <c r="H79" s="135"/>
      <c r="I79" s="135"/>
      <c r="P79" s="29"/>
      <c r="Q79" s="30"/>
      <c r="R79" s="29"/>
      <c r="S79" s="31"/>
      <c r="T79" s="29"/>
      <c r="U79" s="31"/>
      <c r="V79" s="56"/>
      <c r="W79" s="47"/>
      <c r="X79" s="32"/>
      <c r="Y79" s="29"/>
      <c r="Z79" s="31"/>
      <c r="AA79" s="29"/>
      <c r="AB79" s="31"/>
      <c r="AH79" s="1"/>
    </row>
    <row r="80" spans="1:34" ht="15.75" customHeight="1">
      <c r="P80" s="29"/>
      <c r="Q80" s="30"/>
      <c r="R80" s="29"/>
      <c r="S80" s="31"/>
      <c r="T80" s="29"/>
      <c r="U80" s="31"/>
      <c r="V80" s="56"/>
      <c r="W80" s="47"/>
      <c r="X80" s="32"/>
      <c r="Y80" s="29"/>
      <c r="Z80" s="31"/>
      <c r="AA80" s="29"/>
      <c r="AB80" s="31"/>
      <c r="AH80" s="1"/>
    </row>
    <row r="81" spans="1:34" ht="15.75" customHeight="1">
      <c r="B81" s="136" t="s">
        <v>20</v>
      </c>
      <c r="C81" s="137" t="s">
        <v>13</v>
      </c>
      <c r="D81" s="140" t="s">
        <v>51</v>
      </c>
      <c r="E81" s="140" t="s">
        <v>21</v>
      </c>
      <c r="F81" s="140" t="s">
        <v>22</v>
      </c>
      <c r="G81" s="140" t="s">
        <v>56</v>
      </c>
      <c r="H81" s="140" t="s">
        <v>14</v>
      </c>
      <c r="I81" s="136" t="s">
        <v>15</v>
      </c>
      <c r="J81" s="136" t="s">
        <v>57</v>
      </c>
      <c r="P81" s="126" t="s">
        <v>24</v>
      </c>
      <c r="Q81" s="126" t="s">
        <v>10</v>
      </c>
      <c r="R81" s="129" t="s">
        <v>46</v>
      </c>
      <c r="S81" s="130"/>
      <c r="T81" s="129" t="s">
        <v>47</v>
      </c>
      <c r="U81" s="130"/>
      <c r="V81" s="56"/>
      <c r="W81" s="126" t="s">
        <v>24</v>
      </c>
      <c r="X81" s="126" t="s">
        <v>10</v>
      </c>
      <c r="Y81" s="129" t="s">
        <v>46</v>
      </c>
      <c r="Z81" s="130"/>
      <c r="AA81" s="129" t="s">
        <v>47</v>
      </c>
      <c r="AB81" s="130"/>
      <c r="AH81" s="1"/>
    </row>
    <row r="82" spans="1:34" ht="15.75" customHeight="1">
      <c r="B82" s="136"/>
      <c r="C82" s="138"/>
      <c r="D82" s="140"/>
      <c r="E82" s="140"/>
      <c r="F82" s="140"/>
      <c r="G82" s="140"/>
      <c r="H82" s="140"/>
      <c r="I82" s="136"/>
      <c r="J82" s="136"/>
      <c r="P82" s="127"/>
      <c r="Q82" s="127"/>
      <c r="R82" s="123" t="s">
        <v>68</v>
      </c>
      <c r="S82" s="123" t="s">
        <v>69</v>
      </c>
      <c r="T82" s="123" t="s">
        <v>48</v>
      </c>
      <c r="U82" s="123" t="s">
        <v>69</v>
      </c>
      <c r="V82" s="56"/>
      <c r="W82" s="127"/>
      <c r="X82" s="127"/>
      <c r="Y82" s="123" t="s">
        <v>68</v>
      </c>
      <c r="Z82" s="123" t="s">
        <v>69</v>
      </c>
      <c r="AA82" s="123" t="s">
        <v>68</v>
      </c>
      <c r="AB82" s="123" t="s">
        <v>69</v>
      </c>
      <c r="AH82" s="1"/>
    </row>
    <row r="83" spans="1:34" ht="15.75" customHeight="1">
      <c r="B83" s="136"/>
      <c r="C83" s="138"/>
      <c r="D83" s="140"/>
      <c r="E83" s="140"/>
      <c r="F83" s="140"/>
      <c r="G83" s="140"/>
      <c r="H83" s="140"/>
      <c r="I83" s="136"/>
      <c r="J83" s="136"/>
      <c r="P83" s="127"/>
      <c r="Q83" s="127"/>
      <c r="R83" s="124"/>
      <c r="S83" s="124"/>
      <c r="T83" s="124"/>
      <c r="U83" s="124"/>
      <c r="V83" s="56"/>
      <c r="W83" s="127"/>
      <c r="X83" s="127"/>
      <c r="Y83" s="124"/>
      <c r="Z83" s="124"/>
      <c r="AA83" s="124"/>
      <c r="AB83" s="124"/>
    </row>
    <row r="84" spans="1:34" ht="15.75" customHeight="1">
      <c r="B84" s="136"/>
      <c r="C84" s="138"/>
      <c r="D84" s="140"/>
      <c r="E84" s="140"/>
      <c r="F84" s="140"/>
      <c r="G84" s="140"/>
      <c r="H84" s="140"/>
      <c r="I84" s="136"/>
      <c r="J84" s="136"/>
      <c r="P84" s="127"/>
      <c r="Q84" s="127"/>
      <c r="R84" s="124"/>
      <c r="S84" s="124"/>
      <c r="T84" s="124"/>
      <c r="U84" s="124"/>
      <c r="V84" s="56"/>
      <c r="W84" s="127"/>
      <c r="X84" s="127"/>
      <c r="Y84" s="124"/>
      <c r="Z84" s="124"/>
      <c r="AA84" s="124"/>
      <c r="AB84" s="124"/>
    </row>
    <row r="85" spans="1:34" ht="15.75" customHeight="1">
      <c r="B85" s="136"/>
      <c r="C85" s="138"/>
      <c r="D85" s="140"/>
      <c r="E85" s="140"/>
      <c r="F85" s="140"/>
      <c r="G85" s="140"/>
      <c r="H85" s="140"/>
      <c r="I85" s="136"/>
      <c r="J85" s="136"/>
      <c r="P85" s="127"/>
      <c r="Q85" s="127"/>
      <c r="R85" s="124"/>
      <c r="S85" s="124"/>
      <c r="T85" s="124"/>
      <c r="U85" s="124"/>
      <c r="V85" s="56"/>
      <c r="W85" s="127"/>
      <c r="X85" s="127"/>
      <c r="Y85" s="124"/>
      <c r="Z85" s="124"/>
      <c r="AA85" s="124"/>
      <c r="AB85" s="124"/>
    </row>
    <row r="86" spans="1:34" ht="15.75" customHeight="1">
      <c r="B86" s="136"/>
      <c r="C86" s="138"/>
      <c r="D86" s="140"/>
      <c r="E86" s="140"/>
      <c r="F86" s="140"/>
      <c r="G86" s="140"/>
      <c r="H86" s="140"/>
      <c r="I86" s="136"/>
      <c r="J86" s="136"/>
      <c r="P86" s="128"/>
      <c r="Q86" s="128"/>
      <c r="R86" s="125"/>
      <c r="S86" s="125"/>
      <c r="T86" s="125"/>
      <c r="U86" s="125"/>
      <c r="V86" s="56"/>
      <c r="W86" s="128"/>
      <c r="X86" s="128"/>
      <c r="Y86" s="125"/>
      <c r="Z86" s="125"/>
      <c r="AA86" s="125"/>
      <c r="AB86" s="125"/>
    </row>
    <row r="87" spans="1:34" ht="15.75" customHeight="1">
      <c r="B87" s="136"/>
      <c r="C87" s="138"/>
      <c r="D87" s="140"/>
      <c r="E87" s="140"/>
      <c r="F87" s="140"/>
      <c r="G87" s="140"/>
      <c r="H87" s="140"/>
      <c r="I87" s="136"/>
      <c r="J87" s="136"/>
      <c r="P87" s="25">
        <v>3</v>
      </c>
      <c r="Q87" s="27">
        <v>0.125</v>
      </c>
      <c r="R87" s="25">
        <v>0</v>
      </c>
      <c r="S87" s="25" t="s">
        <v>98</v>
      </c>
      <c r="T87" s="25">
        <v>0</v>
      </c>
      <c r="U87" s="25" t="s">
        <v>98</v>
      </c>
      <c r="V87" s="48"/>
      <c r="W87" s="28">
        <v>4</v>
      </c>
      <c r="X87" s="27">
        <v>0.125</v>
      </c>
      <c r="Y87" s="25">
        <v>0</v>
      </c>
      <c r="Z87" s="25" t="s">
        <v>98</v>
      </c>
      <c r="AA87" s="25">
        <v>0</v>
      </c>
      <c r="AB87" s="25" t="s">
        <v>98</v>
      </c>
    </row>
    <row r="88" spans="1:34" ht="15.75" customHeight="1">
      <c r="B88" s="136"/>
      <c r="C88" s="139"/>
      <c r="D88" s="140"/>
      <c r="E88" s="140"/>
      <c r="F88" s="140"/>
      <c r="G88" s="140"/>
      <c r="H88" s="140"/>
      <c r="I88" s="136"/>
      <c r="J88" s="136"/>
      <c r="L88" s="1" t="s">
        <v>16</v>
      </c>
      <c r="M88" s="68" t="s">
        <v>6</v>
      </c>
      <c r="N88" s="68" t="s">
        <v>8</v>
      </c>
      <c r="O88" s="20"/>
      <c r="P88" s="25">
        <v>3</v>
      </c>
      <c r="Q88" s="27">
        <v>0.14583333333333301</v>
      </c>
      <c r="R88" s="25">
        <v>0</v>
      </c>
      <c r="S88" s="25" t="s">
        <v>98</v>
      </c>
      <c r="T88" s="25">
        <v>0</v>
      </c>
      <c r="U88" s="25" t="s">
        <v>98</v>
      </c>
      <c r="V88" s="48"/>
      <c r="W88" s="28">
        <v>4</v>
      </c>
      <c r="X88" s="27">
        <v>0.14583333333333301</v>
      </c>
      <c r="Y88" s="25">
        <v>0</v>
      </c>
      <c r="Z88" s="25" t="s">
        <v>98</v>
      </c>
      <c r="AA88" s="25">
        <v>0</v>
      </c>
      <c r="AB88" s="25" t="s">
        <v>98</v>
      </c>
      <c r="AH88" s="9"/>
    </row>
    <row r="89" spans="1:34" ht="15.75" customHeight="1">
      <c r="A89" s="87">
        <v>6883</v>
      </c>
      <c r="B89" s="18">
        <v>1</v>
      </c>
      <c r="C89" s="62" t="s">
        <v>116</v>
      </c>
      <c r="D89" s="1" t="s">
        <v>89</v>
      </c>
      <c r="E89" s="65">
        <v>55.653982092122298</v>
      </c>
      <c r="F89" s="65">
        <v>37.650671105297697</v>
      </c>
      <c r="G89" s="18">
        <f>IF(AND(M89&gt;0),0,IF(AND(N89&gt;0),1,""))</f>
        <v>0</v>
      </c>
      <c r="H89" s="66">
        <v>0</v>
      </c>
      <c r="I89" s="15"/>
      <c r="J89" s="18">
        <f>IF(AND(M89&gt;0,M89&lt;999),M89,IF(AND(N89&gt;0,N89&lt;999),N89," "))</f>
        <v>1</v>
      </c>
      <c r="L89" s="8">
        <v>1</v>
      </c>
      <c r="M89" s="67">
        <v>1</v>
      </c>
      <c r="N89" s="8">
        <v>0</v>
      </c>
      <c r="O89" s="20"/>
      <c r="P89" s="25">
        <v>3</v>
      </c>
      <c r="Q89" s="27">
        <v>0.16666666666666699</v>
      </c>
      <c r="R89" s="25">
        <v>0</v>
      </c>
      <c r="S89" s="25" t="s">
        <v>98</v>
      </c>
      <c r="T89" s="25">
        <v>0</v>
      </c>
      <c r="U89" s="25" t="s">
        <v>98</v>
      </c>
      <c r="V89" s="48"/>
      <c r="W89" s="28">
        <v>4</v>
      </c>
      <c r="X89" s="27">
        <v>0.16666666666666699</v>
      </c>
      <c r="Y89" s="25">
        <v>0</v>
      </c>
      <c r="Z89" s="25" t="s">
        <v>98</v>
      </c>
      <c r="AA89" s="25">
        <v>0</v>
      </c>
      <c r="AB89" s="25" t="s">
        <v>98</v>
      </c>
      <c r="AH89" s="9"/>
    </row>
    <row r="90" spans="1:34" ht="15.75" customHeight="1">
      <c r="A90" s="87">
        <v>6431</v>
      </c>
      <c r="B90" s="18">
        <f t="shared" ref="B90:B153" si="0">IF(C90=" ","",IF(C90=$L$9,B89,B89+1))</f>
        <v>2</v>
      </c>
      <c r="C90" s="62" t="s">
        <v>117</v>
      </c>
      <c r="D90" s="1" t="s">
        <v>89</v>
      </c>
      <c r="E90" s="65">
        <v>55.648886100666203</v>
      </c>
      <c r="F90" s="65">
        <v>37.662856664073402</v>
      </c>
      <c r="G90" s="18">
        <f t="shared" ref="G90:G153" si="1">IF(AND(M90&gt;0),0,IF(AND(N90&gt;0),1,""))</f>
        <v>0</v>
      </c>
      <c r="H90" s="66">
        <v>0.92900000000000005</v>
      </c>
      <c r="I90" s="15">
        <v>0.92900000000000005</v>
      </c>
      <c r="J90" s="18">
        <f t="shared" ref="J90:J153" si="2">IF(AND(M90&gt;0,M90&lt;999),M90,IF(AND(N90&gt;0,N90&lt;999),N90," "))</f>
        <v>2</v>
      </c>
      <c r="L90" s="8">
        <v>2</v>
      </c>
      <c r="M90" s="67">
        <v>2</v>
      </c>
      <c r="N90" s="67">
        <v>0</v>
      </c>
      <c r="O90" s="20"/>
      <c r="P90" s="25">
        <v>3</v>
      </c>
      <c r="Q90" s="27">
        <v>0.1875</v>
      </c>
      <c r="R90" s="25">
        <v>0</v>
      </c>
      <c r="S90" s="25" t="s">
        <v>98</v>
      </c>
      <c r="T90" s="25">
        <v>0</v>
      </c>
      <c r="U90" s="25" t="s">
        <v>98</v>
      </c>
      <c r="V90" s="48"/>
      <c r="W90" s="28">
        <v>4</v>
      </c>
      <c r="X90" s="27">
        <v>0.1875</v>
      </c>
      <c r="Y90" s="25">
        <v>0</v>
      </c>
      <c r="Z90" s="25" t="s">
        <v>98</v>
      </c>
      <c r="AA90" s="25">
        <v>0</v>
      </c>
      <c r="AB90" s="25" t="s">
        <v>98</v>
      </c>
      <c r="AH90" s="50"/>
    </row>
    <row r="91" spans="1:34" ht="15.75" customHeight="1">
      <c r="A91" s="87">
        <v>6432</v>
      </c>
      <c r="B91" s="18">
        <f t="shared" si="0"/>
        <v>3</v>
      </c>
      <c r="C91" s="62" t="s">
        <v>118</v>
      </c>
      <c r="D91" s="1" t="s">
        <v>89</v>
      </c>
      <c r="E91" s="65">
        <v>55.646609344363</v>
      </c>
      <c r="F91" s="65">
        <v>37.668709292293201</v>
      </c>
      <c r="G91" s="18">
        <f t="shared" si="1"/>
        <v>0</v>
      </c>
      <c r="H91" s="66">
        <v>1.3760000000000001</v>
      </c>
      <c r="I91" s="15">
        <v>0.44700000000000006</v>
      </c>
      <c r="J91" s="18">
        <f t="shared" si="2"/>
        <v>3</v>
      </c>
      <c r="L91" s="8">
        <v>3</v>
      </c>
      <c r="M91" s="67">
        <v>3</v>
      </c>
      <c r="N91" s="67">
        <v>0</v>
      </c>
      <c r="O91" s="20"/>
      <c r="P91" s="22">
        <v>3</v>
      </c>
      <c r="Q91" s="26">
        <v>0.20833333333333334</v>
      </c>
      <c r="R91" s="25">
        <v>0</v>
      </c>
      <c r="S91" s="25" t="s">
        <v>98</v>
      </c>
      <c r="T91" s="25">
        <v>0</v>
      </c>
      <c r="U91" s="25" t="s">
        <v>98</v>
      </c>
      <c r="V91" s="56"/>
      <c r="W91" s="28">
        <v>4</v>
      </c>
      <c r="X91" s="27">
        <v>0.20833333333333334</v>
      </c>
      <c r="Y91" s="25">
        <v>0</v>
      </c>
      <c r="Z91" s="25" t="s">
        <v>98</v>
      </c>
      <c r="AA91" s="25">
        <v>0</v>
      </c>
      <c r="AB91" s="25" t="s">
        <v>98</v>
      </c>
      <c r="AH91" s="50"/>
    </row>
    <row r="92" spans="1:34" ht="15.75" customHeight="1">
      <c r="A92" s="87">
        <v>6433</v>
      </c>
      <c r="B92" s="18">
        <f t="shared" si="0"/>
        <v>4</v>
      </c>
      <c r="C92" s="62" t="s">
        <v>119</v>
      </c>
      <c r="D92" s="1" t="s">
        <v>89</v>
      </c>
      <c r="E92" s="65">
        <v>55.644041270315</v>
      </c>
      <c r="F92" s="65">
        <v>37.6753474489309</v>
      </c>
      <c r="G92" s="18">
        <f t="shared" si="1"/>
        <v>0</v>
      </c>
      <c r="H92" s="66">
        <v>1.883</v>
      </c>
      <c r="I92" s="15">
        <v>0.5069999999999999</v>
      </c>
      <c r="J92" s="18">
        <f t="shared" si="2"/>
        <v>4</v>
      </c>
      <c r="L92" s="8">
        <v>4</v>
      </c>
      <c r="M92" s="67">
        <v>4</v>
      </c>
      <c r="N92" s="67">
        <v>0</v>
      </c>
      <c r="O92" s="20"/>
      <c r="P92" s="22">
        <v>3</v>
      </c>
      <c r="Q92" s="26">
        <v>0.22916666666666666</v>
      </c>
      <c r="R92" s="25">
        <v>0</v>
      </c>
      <c r="S92" s="25" t="s">
        <v>98</v>
      </c>
      <c r="T92" s="25">
        <v>0</v>
      </c>
      <c r="U92" s="25" t="s">
        <v>98</v>
      </c>
      <c r="V92" s="56"/>
      <c r="W92" s="28">
        <v>4</v>
      </c>
      <c r="X92" s="27">
        <v>0.22916666666666666</v>
      </c>
      <c r="Y92" s="25">
        <v>0</v>
      </c>
      <c r="Z92" s="25" t="s">
        <v>98</v>
      </c>
      <c r="AA92" s="25">
        <v>0</v>
      </c>
      <c r="AB92" s="25" t="s">
        <v>98</v>
      </c>
      <c r="AH92" s="50"/>
    </row>
    <row r="93" spans="1:34" ht="15.75" customHeight="1">
      <c r="A93" s="87">
        <v>6622</v>
      </c>
      <c r="B93" s="18">
        <f t="shared" si="0"/>
        <v>5</v>
      </c>
      <c r="C93" s="62" t="s">
        <v>120</v>
      </c>
      <c r="D93" s="1" t="s">
        <v>89</v>
      </c>
      <c r="E93" s="65">
        <v>55.642037632710803</v>
      </c>
      <c r="F93" s="65">
        <v>37.680783888805202</v>
      </c>
      <c r="G93" s="18">
        <f t="shared" si="1"/>
        <v>0</v>
      </c>
      <c r="H93" s="66">
        <v>2.2919999999999998</v>
      </c>
      <c r="I93" s="15">
        <v>0.40899999999999981</v>
      </c>
      <c r="J93" s="18">
        <f t="shared" si="2"/>
        <v>5</v>
      </c>
      <c r="L93" s="8">
        <v>5</v>
      </c>
      <c r="M93" s="67">
        <v>5</v>
      </c>
      <c r="N93" s="67">
        <v>0</v>
      </c>
      <c r="O93" s="20"/>
      <c r="P93" s="22">
        <v>3</v>
      </c>
      <c r="Q93" s="26">
        <v>0.25</v>
      </c>
      <c r="R93" s="25">
        <v>0</v>
      </c>
      <c r="S93" s="25" t="s">
        <v>98</v>
      </c>
      <c r="T93" s="25">
        <v>0</v>
      </c>
      <c r="U93" s="25" t="s">
        <v>98</v>
      </c>
      <c r="V93" s="56"/>
      <c r="W93" s="28">
        <v>4</v>
      </c>
      <c r="X93" s="27">
        <v>0.25</v>
      </c>
      <c r="Y93" s="25">
        <v>0</v>
      </c>
      <c r="Z93" s="25" t="s">
        <v>98</v>
      </c>
      <c r="AA93" s="25">
        <v>0</v>
      </c>
      <c r="AB93" s="25" t="s">
        <v>98</v>
      </c>
      <c r="AH93" s="50"/>
    </row>
    <row r="94" spans="1:34" ht="15.75" customHeight="1">
      <c r="A94" s="87">
        <v>6623</v>
      </c>
      <c r="B94" s="18">
        <f t="shared" si="0"/>
        <v>6</v>
      </c>
      <c r="C94" s="62" t="s">
        <v>121</v>
      </c>
      <c r="D94" s="1" t="s">
        <v>89</v>
      </c>
      <c r="E94" s="65">
        <v>55.6397236221</v>
      </c>
      <c r="F94" s="65">
        <v>37.686441910186197</v>
      </c>
      <c r="G94" s="18">
        <f t="shared" si="1"/>
        <v>0</v>
      </c>
      <c r="H94" s="66">
        <v>2.7309999999999999</v>
      </c>
      <c r="I94" s="15">
        <v>0.43900000000000006</v>
      </c>
      <c r="J94" s="18">
        <f t="shared" si="2"/>
        <v>6</v>
      </c>
      <c r="L94" s="8">
        <v>6</v>
      </c>
      <c r="M94" s="67">
        <v>6</v>
      </c>
      <c r="N94" s="67">
        <v>0</v>
      </c>
      <c r="O94" s="20"/>
      <c r="P94" s="22">
        <v>3</v>
      </c>
      <c r="Q94" s="26">
        <v>0.27083333333333331</v>
      </c>
      <c r="R94" s="25">
        <v>1</v>
      </c>
      <c r="S94" s="25" t="s">
        <v>99</v>
      </c>
      <c r="T94" s="25">
        <v>1</v>
      </c>
      <c r="U94" s="25" t="s">
        <v>99</v>
      </c>
      <c r="V94" s="56"/>
      <c r="W94" s="28">
        <v>4</v>
      </c>
      <c r="X94" s="27">
        <v>0.27083333333333331</v>
      </c>
      <c r="Y94" s="25">
        <v>1</v>
      </c>
      <c r="Z94" s="25" t="s">
        <v>99</v>
      </c>
      <c r="AA94" s="25">
        <v>1</v>
      </c>
      <c r="AB94" s="25" t="s">
        <v>99</v>
      </c>
      <c r="AH94" s="50"/>
    </row>
    <row r="95" spans="1:34" ht="15.75" customHeight="1">
      <c r="A95" s="87">
        <v>6436</v>
      </c>
      <c r="B95" s="18">
        <f t="shared" si="0"/>
        <v>7</v>
      </c>
      <c r="C95" s="62" t="s">
        <v>122</v>
      </c>
      <c r="D95" s="1" t="s">
        <v>89</v>
      </c>
      <c r="E95" s="65">
        <v>55.637418456525701</v>
      </c>
      <c r="F95" s="65">
        <v>37.692054227809102</v>
      </c>
      <c r="G95" s="18">
        <f t="shared" si="1"/>
        <v>0</v>
      </c>
      <c r="H95" s="66">
        <v>3.1679999999999997</v>
      </c>
      <c r="I95" s="15">
        <v>0.43699999999999983</v>
      </c>
      <c r="J95" s="18">
        <f t="shared" si="2"/>
        <v>7</v>
      </c>
      <c r="L95" s="8">
        <v>7</v>
      </c>
      <c r="M95" s="67">
        <v>7</v>
      </c>
      <c r="N95" s="67">
        <v>0</v>
      </c>
      <c r="O95" s="20"/>
      <c r="P95" s="22">
        <v>3</v>
      </c>
      <c r="Q95" s="26">
        <v>0.29166666666666669</v>
      </c>
      <c r="R95" s="25">
        <v>3</v>
      </c>
      <c r="S95" s="25">
        <v>10</v>
      </c>
      <c r="T95" s="25">
        <v>3</v>
      </c>
      <c r="U95" s="25">
        <v>10</v>
      </c>
      <c r="V95" s="56"/>
      <c r="W95" s="28">
        <v>4</v>
      </c>
      <c r="X95" s="27">
        <v>0.29166666666666669</v>
      </c>
      <c r="Y95" s="25">
        <v>1</v>
      </c>
      <c r="Z95" s="25" t="s">
        <v>99</v>
      </c>
      <c r="AA95" s="25">
        <v>1</v>
      </c>
      <c r="AB95" s="25" t="s">
        <v>99</v>
      </c>
      <c r="AH95" s="50"/>
    </row>
    <row r="96" spans="1:34" ht="15.75" customHeight="1">
      <c r="A96" s="87">
        <v>6625</v>
      </c>
      <c r="B96" s="18">
        <f t="shared" si="0"/>
        <v>8</v>
      </c>
      <c r="C96" s="62" t="s">
        <v>123</v>
      </c>
      <c r="D96" s="1" t="s">
        <v>186</v>
      </c>
      <c r="E96" s="65">
        <v>55.6355418572304</v>
      </c>
      <c r="F96" s="65">
        <v>37.706452930504199</v>
      </c>
      <c r="G96" s="18">
        <f t="shared" si="1"/>
        <v>0</v>
      </c>
      <c r="H96" s="66">
        <v>4.2694999999999999</v>
      </c>
      <c r="I96" s="15">
        <v>1.1015000000000001</v>
      </c>
      <c r="J96" s="18">
        <f t="shared" si="2"/>
        <v>8</v>
      </c>
      <c r="L96" s="8">
        <v>8</v>
      </c>
      <c r="M96" s="67">
        <v>8</v>
      </c>
      <c r="N96" s="67">
        <v>0</v>
      </c>
      <c r="O96" s="20"/>
      <c r="P96" s="22">
        <v>3</v>
      </c>
      <c r="Q96" s="26">
        <v>0.3125</v>
      </c>
      <c r="R96" s="25">
        <v>3</v>
      </c>
      <c r="S96" s="25">
        <v>10</v>
      </c>
      <c r="T96" s="25">
        <v>3</v>
      </c>
      <c r="U96" s="25">
        <v>10</v>
      </c>
      <c r="V96" s="56"/>
      <c r="W96" s="28">
        <v>4</v>
      </c>
      <c r="X96" s="27">
        <v>0.3125</v>
      </c>
      <c r="Y96" s="25">
        <v>1</v>
      </c>
      <c r="Z96" s="25" t="s">
        <v>99</v>
      </c>
      <c r="AA96" s="25">
        <v>1</v>
      </c>
      <c r="AB96" s="25" t="s">
        <v>99</v>
      </c>
      <c r="AH96" s="50"/>
    </row>
    <row r="97" spans="1:34" ht="15.75" customHeight="1">
      <c r="A97" s="87">
        <v>6626</v>
      </c>
      <c r="B97" s="18">
        <f t="shared" si="0"/>
        <v>9</v>
      </c>
      <c r="C97" s="62" t="s">
        <v>124</v>
      </c>
      <c r="D97" s="1" t="s">
        <v>186</v>
      </c>
      <c r="E97" s="65">
        <v>55.635493167516103</v>
      </c>
      <c r="F97" s="65">
        <v>37.709898750958502</v>
      </c>
      <c r="G97" s="18">
        <f t="shared" si="1"/>
        <v>0</v>
      </c>
      <c r="H97" s="66">
        <v>4.4784999999999995</v>
      </c>
      <c r="I97" s="15">
        <v>0.20899999999999963</v>
      </c>
      <c r="J97" s="18">
        <f t="shared" si="2"/>
        <v>9</v>
      </c>
      <c r="L97" s="8">
        <v>9</v>
      </c>
      <c r="M97" s="67">
        <v>9</v>
      </c>
      <c r="N97" s="67">
        <v>0</v>
      </c>
      <c r="O97" s="20"/>
      <c r="P97" s="22">
        <v>3</v>
      </c>
      <c r="Q97" s="26">
        <v>0.33333333333333331</v>
      </c>
      <c r="R97" s="25">
        <v>3</v>
      </c>
      <c r="S97" s="25">
        <v>10</v>
      </c>
      <c r="T97" s="25">
        <v>3</v>
      </c>
      <c r="U97" s="25">
        <v>10</v>
      </c>
      <c r="V97" s="56"/>
      <c r="W97" s="28">
        <v>4</v>
      </c>
      <c r="X97" s="27">
        <v>0.33333333333333331</v>
      </c>
      <c r="Y97" s="25">
        <v>1</v>
      </c>
      <c r="Z97" s="25" t="s">
        <v>104</v>
      </c>
      <c r="AA97" s="25">
        <v>1</v>
      </c>
      <c r="AB97" s="25" t="s">
        <v>104</v>
      </c>
      <c r="AH97" s="50"/>
    </row>
    <row r="98" spans="1:34" ht="15.75" customHeight="1">
      <c r="A98" s="87">
        <v>6627</v>
      </c>
      <c r="B98" s="18">
        <f t="shared" si="0"/>
        <v>10</v>
      </c>
      <c r="C98" s="62" t="s">
        <v>125</v>
      </c>
      <c r="D98" s="1" t="s">
        <v>186</v>
      </c>
      <c r="E98" s="65">
        <v>55.635382904439801</v>
      </c>
      <c r="F98" s="65">
        <v>37.715694989863302</v>
      </c>
      <c r="G98" s="18">
        <f t="shared" si="1"/>
        <v>0</v>
      </c>
      <c r="H98" s="66">
        <v>4.8314999999999992</v>
      </c>
      <c r="I98" s="15">
        <v>0.35299999999999976</v>
      </c>
      <c r="J98" s="18">
        <f t="shared" si="2"/>
        <v>10</v>
      </c>
      <c r="L98" s="8">
        <v>10</v>
      </c>
      <c r="M98" s="67">
        <v>10</v>
      </c>
      <c r="N98" s="67">
        <v>0</v>
      </c>
      <c r="O98" s="20"/>
      <c r="P98" s="22">
        <v>3</v>
      </c>
      <c r="Q98" s="26">
        <v>0.35416666666666669</v>
      </c>
      <c r="R98" s="25">
        <v>3</v>
      </c>
      <c r="S98" s="25">
        <v>10</v>
      </c>
      <c r="T98" s="25">
        <v>3</v>
      </c>
      <c r="U98" s="25">
        <v>10</v>
      </c>
      <c r="V98" s="56"/>
      <c r="W98" s="28">
        <v>4</v>
      </c>
      <c r="X98" s="27">
        <v>0.35416666666666669</v>
      </c>
      <c r="Y98" s="25">
        <v>2</v>
      </c>
      <c r="Z98" s="25" t="s">
        <v>104</v>
      </c>
      <c r="AA98" s="25">
        <v>2</v>
      </c>
      <c r="AB98" s="25" t="s">
        <v>104</v>
      </c>
      <c r="AH98" s="50"/>
    </row>
    <row r="99" spans="1:34" ht="15.75" customHeight="1">
      <c r="A99" s="87">
        <v>6628</v>
      </c>
      <c r="B99" s="18">
        <f t="shared" si="0"/>
        <v>11</v>
      </c>
      <c r="C99" s="62" t="s">
        <v>126</v>
      </c>
      <c r="D99" s="1" t="s">
        <v>186</v>
      </c>
      <c r="E99" s="65">
        <v>55.635212111074502</v>
      </c>
      <c r="F99" s="65">
        <v>37.722338725351001</v>
      </c>
      <c r="G99" s="18">
        <f t="shared" si="1"/>
        <v>0</v>
      </c>
      <c r="H99" s="66">
        <v>5.2344999999999988</v>
      </c>
      <c r="I99" s="15">
        <v>0.40299999999999958</v>
      </c>
      <c r="J99" s="18">
        <f t="shared" si="2"/>
        <v>11</v>
      </c>
      <c r="L99" s="8">
        <v>11</v>
      </c>
      <c r="M99" s="67">
        <v>11</v>
      </c>
      <c r="N99" s="67">
        <v>0</v>
      </c>
      <c r="O99" s="20"/>
      <c r="P99" s="22">
        <v>3</v>
      </c>
      <c r="Q99" s="26">
        <v>0.375</v>
      </c>
      <c r="R99" s="25">
        <v>3</v>
      </c>
      <c r="S99" s="25">
        <v>10</v>
      </c>
      <c r="T99" s="25">
        <v>3</v>
      </c>
      <c r="U99" s="25">
        <v>10</v>
      </c>
      <c r="V99" s="56"/>
      <c r="W99" s="28">
        <v>4</v>
      </c>
      <c r="X99" s="27">
        <v>0.375</v>
      </c>
      <c r="Y99" s="25">
        <v>1</v>
      </c>
      <c r="Z99" s="25" t="s">
        <v>104</v>
      </c>
      <c r="AA99" s="25">
        <v>1</v>
      </c>
      <c r="AB99" s="25" t="s">
        <v>104</v>
      </c>
      <c r="AH99" s="50"/>
    </row>
    <row r="100" spans="1:34" ht="15.75" customHeight="1">
      <c r="A100" s="87">
        <v>6629</v>
      </c>
      <c r="B100" s="18">
        <f t="shared" si="0"/>
        <v>12</v>
      </c>
      <c r="C100" s="62" t="s">
        <v>127</v>
      </c>
      <c r="D100" s="1" t="s">
        <v>186</v>
      </c>
      <c r="E100" s="65">
        <v>55.635147602166001</v>
      </c>
      <c r="F100" s="65">
        <v>37.726338162582202</v>
      </c>
      <c r="G100" s="18">
        <f t="shared" si="1"/>
        <v>0</v>
      </c>
      <c r="H100" s="66">
        <v>5.4774999999999991</v>
      </c>
      <c r="I100" s="15">
        <v>0.24300000000000033</v>
      </c>
      <c r="J100" s="18">
        <f t="shared" si="2"/>
        <v>12</v>
      </c>
      <c r="L100" s="8">
        <v>12</v>
      </c>
      <c r="M100" s="67">
        <v>12</v>
      </c>
      <c r="N100" s="67">
        <v>0</v>
      </c>
      <c r="O100" s="20"/>
      <c r="P100" s="22">
        <v>3</v>
      </c>
      <c r="Q100" s="26">
        <v>0.39583333333333331</v>
      </c>
      <c r="R100" s="25">
        <v>3</v>
      </c>
      <c r="S100" s="25">
        <v>10</v>
      </c>
      <c r="T100" s="25">
        <v>3</v>
      </c>
      <c r="U100" s="25">
        <v>10</v>
      </c>
      <c r="V100" s="56"/>
      <c r="W100" s="28">
        <v>4</v>
      </c>
      <c r="X100" s="27">
        <v>0.39583333333333331</v>
      </c>
      <c r="Y100" s="25">
        <v>2</v>
      </c>
      <c r="Z100" s="25" t="s">
        <v>104</v>
      </c>
      <c r="AA100" s="25">
        <v>2</v>
      </c>
      <c r="AB100" s="25" t="s">
        <v>104</v>
      </c>
      <c r="AH100" s="50"/>
    </row>
    <row r="101" spans="1:34" ht="15.75" customHeight="1">
      <c r="A101" s="87">
        <v>16420</v>
      </c>
      <c r="B101" s="18">
        <f t="shared" si="0"/>
        <v>13</v>
      </c>
      <c r="C101" s="62" t="s">
        <v>128</v>
      </c>
      <c r="D101" s="1" t="s">
        <v>187</v>
      </c>
      <c r="E101" s="65">
        <v>55.633800685541097</v>
      </c>
      <c r="F101" s="65">
        <v>37.733040156186902</v>
      </c>
      <c r="G101" s="18">
        <f t="shared" si="1"/>
        <v>0</v>
      </c>
      <c r="H101" s="66">
        <v>5.9644999999999992</v>
      </c>
      <c r="I101" s="15">
        <v>0.4870000000000001</v>
      </c>
      <c r="J101" s="18">
        <f t="shared" si="2"/>
        <v>13</v>
      </c>
      <c r="L101" s="8">
        <v>13</v>
      </c>
      <c r="M101" s="67">
        <v>13</v>
      </c>
      <c r="N101" s="67">
        <v>0</v>
      </c>
      <c r="O101" s="20"/>
      <c r="P101" s="22">
        <v>3</v>
      </c>
      <c r="Q101" s="26">
        <v>0.41666666666666669</v>
      </c>
      <c r="R101" s="25">
        <v>1</v>
      </c>
      <c r="S101" s="25" t="s">
        <v>104</v>
      </c>
      <c r="T101" s="25">
        <v>1</v>
      </c>
      <c r="U101" s="25" t="s">
        <v>104</v>
      </c>
      <c r="V101" s="56"/>
      <c r="W101" s="28">
        <v>4</v>
      </c>
      <c r="X101" s="27">
        <v>0.41666666666666669</v>
      </c>
      <c r="Y101" s="25">
        <v>1</v>
      </c>
      <c r="Z101" s="25" t="s">
        <v>104</v>
      </c>
      <c r="AA101" s="25">
        <v>1</v>
      </c>
      <c r="AB101" s="25" t="s">
        <v>104</v>
      </c>
      <c r="AH101" s="50"/>
    </row>
    <row r="102" spans="1:34" ht="15.75" customHeight="1">
      <c r="A102" s="87">
        <v>16421</v>
      </c>
      <c r="B102" s="18">
        <f t="shared" si="0"/>
        <v>14</v>
      </c>
      <c r="C102" s="62" t="s">
        <v>129</v>
      </c>
      <c r="D102" s="1" t="s">
        <v>188</v>
      </c>
      <c r="E102" s="65">
        <v>55.632285363316697</v>
      </c>
      <c r="F102" s="65">
        <v>37.737718123229598</v>
      </c>
      <c r="G102" s="18">
        <f t="shared" si="1"/>
        <v>0</v>
      </c>
      <c r="H102" s="66">
        <v>6.3874999999999993</v>
      </c>
      <c r="I102" s="15">
        <v>0.42300000000000004</v>
      </c>
      <c r="J102" s="18">
        <f t="shared" si="2"/>
        <v>14</v>
      </c>
      <c r="L102" s="8">
        <v>14</v>
      </c>
      <c r="M102" s="67">
        <v>14</v>
      </c>
      <c r="N102" s="67">
        <v>0</v>
      </c>
      <c r="O102" s="20"/>
      <c r="P102" s="22">
        <v>3</v>
      </c>
      <c r="Q102" s="26">
        <v>0.4375</v>
      </c>
      <c r="R102" s="25">
        <v>2</v>
      </c>
      <c r="S102" s="25" t="s">
        <v>104</v>
      </c>
      <c r="T102" s="25">
        <v>2</v>
      </c>
      <c r="U102" s="25" t="s">
        <v>104</v>
      </c>
      <c r="V102" s="56"/>
      <c r="W102" s="28">
        <v>4</v>
      </c>
      <c r="X102" s="27">
        <v>0.4375</v>
      </c>
      <c r="Y102" s="25">
        <v>2</v>
      </c>
      <c r="Z102" s="25" t="s">
        <v>104</v>
      </c>
      <c r="AA102" s="25">
        <v>2</v>
      </c>
      <c r="AB102" s="25" t="s">
        <v>104</v>
      </c>
      <c r="AH102" s="50"/>
    </row>
    <row r="103" spans="1:34" ht="15.75" customHeight="1">
      <c r="A103" s="87">
        <v>16409</v>
      </c>
      <c r="B103" s="18">
        <f t="shared" si="0"/>
        <v>15</v>
      </c>
      <c r="C103" s="62" t="s">
        <v>130</v>
      </c>
      <c r="D103" s="1" t="s">
        <v>188</v>
      </c>
      <c r="E103" s="65">
        <v>55.631905966108199</v>
      </c>
      <c r="F103" s="65">
        <v>37.7439466667348</v>
      </c>
      <c r="G103" s="18">
        <f t="shared" si="1"/>
        <v>0</v>
      </c>
      <c r="H103" s="66">
        <v>6.7864999999999993</v>
      </c>
      <c r="I103" s="15">
        <v>0.39900000000000002</v>
      </c>
      <c r="J103" s="18">
        <f t="shared" si="2"/>
        <v>15</v>
      </c>
      <c r="L103" s="8">
        <v>15</v>
      </c>
      <c r="M103" s="67">
        <v>15</v>
      </c>
      <c r="N103" s="67">
        <v>0</v>
      </c>
      <c r="O103" s="20"/>
      <c r="P103" s="22">
        <v>3</v>
      </c>
      <c r="Q103" s="26">
        <v>0.45833333333333298</v>
      </c>
      <c r="R103" s="25">
        <v>1</v>
      </c>
      <c r="S103" s="25" t="s">
        <v>104</v>
      </c>
      <c r="T103" s="25">
        <v>1</v>
      </c>
      <c r="U103" s="25" t="s">
        <v>104</v>
      </c>
      <c r="V103" s="56"/>
      <c r="W103" s="28">
        <v>4</v>
      </c>
      <c r="X103" s="27">
        <v>0.45833333333333298</v>
      </c>
      <c r="Y103" s="25">
        <v>3</v>
      </c>
      <c r="Z103" s="25" t="s">
        <v>181</v>
      </c>
      <c r="AA103" s="25">
        <v>3</v>
      </c>
      <c r="AB103" s="25" t="s">
        <v>181</v>
      </c>
      <c r="AH103" s="50"/>
    </row>
    <row r="104" spans="1:34" ht="15.75" customHeight="1">
      <c r="A104" s="87">
        <v>10220</v>
      </c>
      <c r="B104" s="18">
        <f t="shared" si="0"/>
        <v>16</v>
      </c>
      <c r="C104" s="62" t="s">
        <v>131</v>
      </c>
      <c r="D104" s="1" t="s">
        <v>189</v>
      </c>
      <c r="E104" s="65">
        <v>55.632442615422597</v>
      </c>
      <c r="F104" s="65">
        <v>37.751045853311297</v>
      </c>
      <c r="G104" s="18">
        <f t="shared" si="1"/>
        <v>0</v>
      </c>
      <c r="H104" s="66">
        <v>7.5774999999999997</v>
      </c>
      <c r="I104" s="15">
        <v>0.79100000000000037</v>
      </c>
      <c r="J104" s="18">
        <f t="shared" si="2"/>
        <v>16</v>
      </c>
      <c r="L104" s="8">
        <v>16</v>
      </c>
      <c r="M104" s="67">
        <v>16</v>
      </c>
      <c r="N104" s="67">
        <v>0</v>
      </c>
      <c r="O104" s="20"/>
      <c r="P104" s="22">
        <v>3</v>
      </c>
      <c r="Q104" s="26">
        <v>0.47916666666666702</v>
      </c>
      <c r="R104" s="25">
        <v>2</v>
      </c>
      <c r="S104" s="25" t="s">
        <v>104</v>
      </c>
      <c r="T104" s="25">
        <v>2</v>
      </c>
      <c r="U104" s="25" t="s">
        <v>104</v>
      </c>
      <c r="V104" s="56"/>
      <c r="W104" s="28">
        <v>4</v>
      </c>
      <c r="X104" s="27">
        <v>0.47916666666666702</v>
      </c>
      <c r="Y104" s="25">
        <v>2</v>
      </c>
      <c r="Z104" s="25" t="s">
        <v>181</v>
      </c>
      <c r="AA104" s="25">
        <v>2</v>
      </c>
      <c r="AB104" s="25" t="s">
        <v>181</v>
      </c>
      <c r="AH104" s="50"/>
    </row>
    <row r="105" spans="1:34" ht="15.75" customHeight="1">
      <c r="A105" s="87">
        <v>8918</v>
      </c>
      <c r="B105" s="18">
        <f t="shared" si="0"/>
        <v>17</v>
      </c>
      <c r="C105" s="62" t="s">
        <v>132</v>
      </c>
      <c r="D105" s="1" t="s">
        <v>189</v>
      </c>
      <c r="E105" s="65">
        <v>55.6340061651008</v>
      </c>
      <c r="F105" s="65">
        <v>37.750433026108503</v>
      </c>
      <c r="G105" s="18">
        <f t="shared" si="1"/>
        <v>0</v>
      </c>
      <c r="H105" s="66">
        <v>7.7624999999999993</v>
      </c>
      <c r="I105" s="15">
        <v>0.18499999999999961</v>
      </c>
      <c r="J105" s="18">
        <f t="shared" si="2"/>
        <v>17</v>
      </c>
      <c r="L105" s="8">
        <v>17</v>
      </c>
      <c r="M105" s="67">
        <v>17</v>
      </c>
      <c r="N105" s="67">
        <v>0</v>
      </c>
      <c r="O105" s="20"/>
      <c r="P105" s="22">
        <v>3</v>
      </c>
      <c r="Q105" s="26">
        <v>0.5</v>
      </c>
      <c r="R105" s="25">
        <v>1</v>
      </c>
      <c r="S105" s="25" t="s">
        <v>104</v>
      </c>
      <c r="T105" s="25">
        <v>1</v>
      </c>
      <c r="U105" s="25" t="s">
        <v>104</v>
      </c>
      <c r="V105" s="56"/>
      <c r="W105" s="28">
        <v>4</v>
      </c>
      <c r="X105" s="27">
        <v>0.5</v>
      </c>
      <c r="Y105" s="25">
        <v>3</v>
      </c>
      <c r="Z105" s="25" t="s">
        <v>181</v>
      </c>
      <c r="AA105" s="25">
        <v>3</v>
      </c>
      <c r="AB105" s="25" t="s">
        <v>181</v>
      </c>
      <c r="AH105" s="50"/>
    </row>
    <row r="106" spans="1:34" ht="15.75" customHeight="1">
      <c r="A106" s="87">
        <v>8913</v>
      </c>
      <c r="B106" s="18">
        <f t="shared" si="0"/>
        <v>18</v>
      </c>
      <c r="C106" s="62" t="s">
        <v>133</v>
      </c>
      <c r="D106" s="1" t="s">
        <v>190</v>
      </c>
      <c r="E106" s="65">
        <v>55.649107682125603</v>
      </c>
      <c r="F106" s="65">
        <v>37.744467855574499</v>
      </c>
      <c r="G106" s="18">
        <f t="shared" si="1"/>
        <v>0</v>
      </c>
      <c r="H106" s="66">
        <v>9.4254999999999995</v>
      </c>
      <c r="I106" s="15">
        <v>1.6630000000000003</v>
      </c>
      <c r="J106" s="18">
        <f t="shared" si="2"/>
        <v>18</v>
      </c>
      <c r="L106" s="8">
        <v>18</v>
      </c>
      <c r="M106" s="67">
        <v>18</v>
      </c>
      <c r="N106" s="67">
        <v>0</v>
      </c>
      <c r="O106" s="20"/>
      <c r="P106" s="22">
        <v>3</v>
      </c>
      <c r="Q106" s="26">
        <v>0.52083333333333337</v>
      </c>
      <c r="R106" s="25">
        <v>2</v>
      </c>
      <c r="S106" s="25" t="s">
        <v>104</v>
      </c>
      <c r="T106" s="25">
        <v>2</v>
      </c>
      <c r="U106" s="25" t="s">
        <v>104</v>
      </c>
      <c r="V106" s="56"/>
      <c r="W106" s="28">
        <v>4</v>
      </c>
      <c r="X106" s="27">
        <v>0.52083333333333337</v>
      </c>
      <c r="Y106" s="25">
        <v>2</v>
      </c>
      <c r="Z106" s="25" t="s">
        <v>181</v>
      </c>
      <c r="AA106" s="25">
        <v>2</v>
      </c>
      <c r="AB106" s="25" t="s">
        <v>181</v>
      </c>
      <c r="AH106" s="50"/>
    </row>
    <row r="107" spans="1:34" ht="15.75" customHeight="1">
      <c r="A107" s="87">
        <v>8912</v>
      </c>
      <c r="B107" s="18">
        <f t="shared" si="0"/>
        <v>19</v>
      </c>
      <c r="C107" s="62" t="s">
        <v>134</v>
      </c>
      <c r="D107" s="1" t="s">
        <v>190</v>
      </c>
      <c r="E107" s="65">
        <v>55.651347313464399</v>
      </c>
      <c r="F107" s="65">
        <v>37.7436478224529</v>
      </c>
      <c r="G107" s="18">
        <f t="shared" si="1"/>
        <v>0</v>
      </c>
      <c r="H107" s="66">
        <v>9.6715</v>
      </c>
      <c r="I107" s="15">
        <v>0.24600000000000044</v>
      </c>
      <c r="J107" s="18">
        <f t="shared" si="2"/>
        <v>19</v>
      </c>
      <c r="L107" s="8">
        <v>19</v>
      </c>
      <c r="M107" s="67">
        <v>19</v>
      </c>
      <c r="N107" s="67">
        <v>0</v>
      </c>
      <c r="O107" s="20" t="s">
        <v>17</v>
      </c>
      <c r="P107" s="22">
        <v>3</v>
      </c>
      <c r="Q107" s="26">
        <v>0.54166666666666663</v>
      </c>
      <c r="R107" s="25">
        <v>1</v>
      </c>
      <c r="S107" s="25" t="s">
        <v>105</v>
      </c>
      <c r="T107" s="25">
        <v>1</v>
      </c>
      <c r="U107" s="25" t="s">
        <v>105</v>
      </c>
      <c r="V107" s="56"/>
      <c r="W107" s="28">
        <v>4</v>
      </c>
      <c r="X107" s="27">
        <v>0.54166666666666663</v>
      </c>
      <c r="Y107" s="25">
        <v>3</v>
      </c>
      <c r="Z107" s="25" t="s">
        <v>181</v>
      </c>
      <c r="AA107" s="25">
        <v>3</v>
      </c>
      <c r="AB107" s="25" t="s">
        <v>181</v>
      </c>
      <c r="AH107" s="50"/>
    </row>
    <row r="108" spans="1:34" ht="15.75" customHeight="1">
      <c r="A108" s="87">
        <v>8687</v>
      </c>
      <c r="B108" s="18">
        <f t="shared" si="0"/>
        <v>20</v>
      </c>
      <c r="C108" s="62" t="s">
        <v>135</v>
      </c>
      <c r="D108" s="1" t="s">
        <v>190</v>
      </c>
      <c r="E108" s="65">
        <v>55.656597609968003</v>
      </c>
      <c r="F108" s="65">
        <v>37.741604970285699</v>
      </c>
      <c r="G108" s="18">
        <f t="shared" si="1"/>
        <v>0</v>
      </c>
      <c r="H108" s="66">
        <v>10.2485</v>
      </c>
      <c r="I108" s="15">
        <v>0.57699999999999996</v>
      </c>
      <c r="J108" s="18">
        <f t="shared" si="2"/>
        <v>20</v>
      </c>
      <c r="L108" s="8">
        <v>20</v>
      </c>
      <c r="M108" s="67">
        <v>20</v>
      </c>
      <c r="N108" s="67">
        <v>0</v>
      </c>
      <c r="O108" s="20"/>
      <c r="P108" s="22">
        <v>3</v>
      </c>
      <c r="Q108" s="26">
        <v>0.5625</v>
      </c>
      <c r="R108" s="25">
        <v>2</v>
      </c>
      <c r="S108" s="25" t="s">
        <v>105</v>
      </c>
      <c r="T108" s="25">
        <v>2</v>
      </c>
      <c r="U108" s="25" t="s">
        <v>105</v>
      </c>
      <c r="V108" s="56"/>
      <c r="W108" s="28">
        <v>4</v>
      </c>
      <c r="X108" s="27">
        <v>0.5625</v>
      </c>
      <c r="Y108" s="25">
        <v>2</v>
      </c>
      <c r="Z108" s="25" t="s">
        <v>185</v>
      </c>
      <c r="AA108" s="25">
        <v>2</v>
      </c>
      <c r="AB108" s="25" t="s">
        <v>185</v>
      </c>
      <c r="AH108" s="50"/>
    </row>
    <row r="109" spans="1:34" ht="15.75" customHeight="1">
      <c r="A109" s="87">
        <v>8132</v>
      </c>
      <c r="B109" s="18">
        <f t="shared" si="0"/>
        <v>21</v>
      </c>
      <c r="C109" s="62" t="s">
        <v>136</v>
      </c>
      <c r="D109" s="1" t="s">
        <v>191</v>
      </c>
      <c r="E109" s="65">
        <v>55.662253824029598</v>
      </c>
      <c r="F109" s="65">
        <v>37.742156115094701</v>
      </c>
      <c r="G109" s="18">
        <f t="shared" si="1"/>
        <v>0</v>
      </c>
      <c r="H109" s="66">
        <v>10.9405</v>
      </c>
      <c r="I109" s="15">
        <v>0.69200000000000017</v>
      </c>
      <c r="J109" s="18">
        <f t="shared" si="2"/>
        <v>21</v>
      </c>
      <c r="L109" s="8">
        <v>21</v>
      </c>
      <c r="M109" s="67">
        <v>21</v>
      </c>
      <c r="N109" s="67">
        <v>0</v>
      </c>
      <c r="O109" s="20"/>
      <c r="P109" s="22">
        <v>3</v>
      </c>
      <c r="Q109" s="26">
        <v>0.58333333333333337</v>
      </c>
      <c r="R109" s="25">
        <v>2</v>
      </c>
      <c r="S109" s="25" t="s">
        <v>105</v>
      </c>
      <c r="T109" s="25">
        <v>2</v>
      </c>
      <c r="U109" s="25" t="s">
        <v>105</v>
      </c>
      <c r="V109" s="56"/>
      <c r="W109" s="28">
        <v>4</v>
      </c>
      <c r="X109" s="27">
        <v>0.58333333333333337</v>
      </c>
      <c r="Y109" s="25">
        <v>2</v>
      </c>
      <c r="Z109" s="25" t="s">
        <v>185</v>
      </c>
      <c r="AA109" s="25">
        <v>2</v>
      </c>
      <c r="AB109" s="25" t="s">
        <v>185</v>
      </c>
      <c r="AH109" s="50"/>
    </row>
    <row r="110" spans="1:34" ht="15.75" customHeight="1">
      <c r="A110" s="87">
        <v>8131</v>
      </c>
      <c r="B110" s="18">
        <f t="shared" si="0"/>
        <v>22</v>
      </c>
      <c r="C110" s="62" t="s">
        <v>137</v>
      </c>
      <c r="D110" s="1" t="s">
        <v>191</v>
      </c>
      <c r="E110" s="65">
        <v>55.663572269734097</v>
      </c>
      <c r="F110" s="65">
        <v>37.745045615117398</v>
      </c>
      <c r="G110" s="18">
        <f t="shared" si="1"/>
        <v>0</v>
      </c>
      <c r="H110" s="66">
        <v>11.186500000000001</v>
      </c>
      <c r="I110" s="15">
        <v>0.24600000000000044</v>
      </c>
      <c r="J110" s="18">
        <f t="shared" si="2"/>
        <v>22</v>
      </c>
      <c r="L110" s="8">
        <v>22</v>
      </c>
      <c r="M110" s="67">
        <v>22</v>
      </c>
      <c r="N110" s="67">
        <v>0</v>
      </c>
      <c r="O110" s="20"/>
      <c r="P110" s="22">
        <v>3</v>
      </c>
      <c r="Q110" s="26">
        <v>0.60416666666666663</v>
      </c>
      <c r="R110" s="25">
        <v>1</v>
      </c>
      <c r="S110" s="25" t="s">
        <v>105</v>
      </c>
      <c r="T110" s="25">
        <v>1</v>
      </c>
      <c r="U110" s="25" t="s">
        <v>105</v>
      </c>
      <c r="V110" s="56"/>
      <c r="W110" s="28">
        <v>4</v>
      </c>
      <c r="X110" s="27">
        <v>0.60416666666666663</v>
      </c>
      <c r="Y110" s="25">
        <v>3</v>
      </c>
      <c r="Z110" s="25" t="s">
        <v>185</v>
      </c>
      <c r="AA110" s="25">
        <v>3</v>
      </c>
      <c r="AB110" s="25" t="s">
        <v>185</v>
      </c>
      <c r="AH110" s="50"/>
    </row>
    <row r="111" spans="1:34" ht="15.75" customHeight="1">
      <c r="A111" s="87">
        <v>10303</v>
      </c>
      <c r="B111" s="18">
        <f t="shared" si="0"/>
        <v>23</v>
      </c>
      <c r="C111" s="62" t="s">
        <v>138</v>
      </c>
      <c r="D111" s="1" t="s">
        <v>191</v>
      </c>
      <c r="E111" s="65">
        <v>55.666451781261003</v>
      </c>
      <c r="F111" s="65">
        <v>37.752803984078199</v>
      </c>
      <c r="G111" s="18">
        <f t="shared" si="1"/>
        <v>0</v>
      </c>
      <c r="H111" s="66">
        <v>11.813500000000001</v>
      </c>
      <c r="I111" s="15">
        <v>0.62700000000000067</v>
      </c>
      <c r="J111" s="18">
        <f t="shared" si="2"/>
        <v>23</v>
      </c>
      <c r="L111" s="8">
        <v>23</v>
      </c>
      <c r="M111" s="67">
        <v>23</v>
      </c>
      <c r="N111" s="67">
        <v>0</v>
      </c>
      <c r="O111" s="20"/>
      <c r="P111" s="22">
        <v>3</v>
      </c>
      <c r="Q111" s="26">
        <v>0.625</v>
      </c>
      <c r="R111" s="25">
        <v>2</v>
      </c>
      <c r="S111" s="25" t="s">
        <v>105</v>
      </c>
      <c r="T111" s="25">
        <v>2</v>
      </c>
      <c r="U111" s="25" t="s">
        <v>105</v>
      </c>
      <c r="V111" s="56"/>
      <c r="W111" s="28">
        <v>4</v>
      </c>
      <c r="X111" s="27">
        <v>0.625</v>
      </c>
      <c r="Y111" s="25">
        <v>2</v>
      </c>
      <c r="Z111" s="25" t="s">
        <v>185</v>
      </c>
      <c r="AA111" s="25">
        <v>2</v>
      </c>
      <c r="AB111" s="25" t="s">
        <v>185</v>
      </c>
      <c r="AH111" s="50"/>
    </row>
    <row r="112" spans="1:34" ht="15.75" customHeight="1">
      <c r="A112" s="87">
        <v>7779</v>
      </c>
      <c r="B112" s="18">
        <f t="shared" si="0"/>
        <v>24</v>
      </c>
      <c r="C112" s="62" t="s">
        <v>139</v>
      </c>
      <c r="D112" s="1" t="s">
        <v>191</v>
      </c>
      <c r="E112" s="65">
        <v>55.667546337424199</v>
      </c>
      <c r="F112" s="65">
        <v>37.759740378207503</v>
      </c>
      <c r="G112" s="18">
        <f t="shared" si="1"/>
        <v>0</v>
      </c>
      <c r="H112" s="66">
        <v>12.275500000000001</v>
      </c>
      <c r="I112" s="15">
        <v>0.46199999999999974</v>
      </c>
      <c r="J112" s="18">
        <f t="shared" si="2"/>
        <v>24</v>
      </c>
      <c r="L112" s="8">
        <v>24</v>
      </c>
      <c r="M112" s="67">
        <v>24</v>
      </c>
      <c r="N112" s="67">
        <v>0</v>
      </c>
      <c r="O112" s="20"/>
      <c r="P112" s="22">
        <v>3</v>
      </c>
      <c r="Q112" s="26">
        <v>0.64583333333333337</v>
      </c>
      <c r="R112" s="25">
        <v>2</v>
      </c>
      <c r="S112" s="25" t="s">
        <v>105</v>
      </c>
      <c r="T112" s="25">
        <v>2</v>
      </c>
      <c r="U112" s="25" t="s">
        <v>105</v>
      </c>
      <c r="V112" s="56"/>
      <c r="W112" s="28">
        <v>4</v>
      </c>
      <c r="X112" s="27">
        <v>0.64583333333333337</v>
      </c>
      <c r="Y112" s="25">
        <v>2</v>
      </c>
      <c r="Z112" s="25" t="s">
        <v>185</v>
      </c>
      <c r="AA112" s="25">
        <v>2</v>
      </c>
      <c r="AB112" s="25" t="s">
        <v>185</v>
      </c>
      <c r="AH112" s="50"/>
    </row>
    <row r="113" spans="1:34" ht="15.75" customHeight="1">
      <c r="A113" s="87">
        <v>5719</v>
      </c>
      <c r="B113" s="18">
        <f t="shared" si="0"/>
        <v>25</v>
      </c>
      <c r="C113" s="62" t="s">
        <v>140</v>
      </c>
      <c r="D113" s="1" t="s">
        <v>192</v>
      </c>
      <c r="E113" s="65">
        <v>55.670548816392703</v>
      </c>
      <c r="F113" s="65">
        <v>37.764939038881501</v>
      </c>
      <c r="G113" s="18">
        <f t="shared" si="1"/>
        <v>0</v>
      </c>
      <c r="H113" s="66">
        <v>12.7925</v>
      </c>
      <c r="I113" s="15">
        <v>0.51699999999999946</v>
      </c>
      <c r="J113" s="18">
        <f t="shared" si="2"/>
        <v>25</v>
      </c>
      <c r="L113" s="8">
        <v>25</v>
      </c>
      <c r="M113" s="67">
        <v>25</v>
      </c>
      <c r="N113" s="67">
        <v>0</v>
      </c>
      <c r="O113" s="20"/>
      <c r="P113" s="22">
        <v>3</v>
      </c>
      <c r="Q113" s="26">
        <v>0.66666666666666663</v>
      </c>
      <c r="R113" s="25">
        <v>2</v>
      </c>
      <c r="S113" s="25" t="s">
        <v>181</v>
      </c>
      <c r="T113" s="25">
        <v>2</v>
      </c>
      <c r="U113" s="25" t="s">
        <v>181</v>
      </c>
      <c r="V113" s="56"/>
      <c r="W113" s="28">
        <v>4</v>
      </c>
      <c r="X113" s="27">
        <v>0.66666666666666663</v>
      </c>
      <c r="Y113" s="25">
        <v>3</v>
      </c>
      <c r="Z113" s="25" t="s">
        <v>185</v>
      </c>
      <c r="AA113" s="25">
        <v>3</v>
      </c>
      <c r="AB113" s="25" t="s">
        <v>185</v>
      </c>
      <c r="AH113" s="50"/>
    </row>
    <row r="114" spans="1:34" ht="15.75" customHeight="1">
      <c r="A114" s="87">
        <v>5720</v>
      </c>
      <c r="B114" s="18">
        <f t="shared" si="0"/>
        <v>26</v>
      </c>
      <c r="C114" s="62" t="s">
        <v>141</v>
      </c>
      <c r="D114" s="1" t="s">
        <v>192</v>
      </c>
      <c r="E114" s="65">
        <v>55.673438046995003</v>
      </c>
      <c r="F114" s="65">
        <v>37.766293641665897</v>
      </c>
      <c r="G114" s="18">
        <f t="shared" si="1"/>
        <v>0</v>
      </c>
      <c r="H114" s="66">
        <v>13.188500000000001</v>
      </c>
      <c r="I114" s="15">
        <v>0.3960000000000008</v>
      </c>
      <c r="J114" s="18">
        <f t="shared" si="2"/>
        <v>26</v>
      </c>
      <c r="L114" s="8">
        <v>26</v>
      </c>
      <c r="M114" s="67">
        <v>26</v>
      </c>
      <c r="N114" s="67">
        <v>0</v>
      </c>
      <c r="O114" s="20"/>
      <c r="P114" s="22">
        <v>3</v>
      </c>
      <c r="Q114" s="26">
        <v>0.6875</v>
      </c>
      <c r="R114" s="25">
        <v>3</v>
      </c>
      <c r="S114" s="25" t="s">
        <v>181</v>
      </c>
      <c r="T114" s="25">
        <v>3</v>
      </c>
      <c r="U114" s="25" t="s">
        <v>181</v>
      </c>
      <c r="V114" s="56"/>
      <c r="W114" s="28">
        <v>4</v>
      </c>
      <c r="X114" s="27">
        <v>0.6875</v>
      </c>
      <c r="Y114" s="25">
        <v>2</v>
      </c>
      <c r="Z114" s="25" t="s">
        <v>185</v>
      </c>
      <c r="AA114" s="25">
        <v>2</v>
      </c>
      <c r="AB114" s="25" t="s">
        <v>185</v>
      </c>
      <c r="AH114" s="50"/>
    </row>
    <row r="115" spans="1:34" ht="15.75" customHeight="1">
      <c r="A115" s="87">
        <v>8866</v>
      </c>
      <c r="B115" s="18">
        <f t="shared" si="0"/>
        <v>27</v>
      </c>
      <c r="C115" s="62" t="s">
        <v>142</v>
      </c>
      <c r="D115" s="1" t="s">
        <v>193</v>
      </c>
      <c r="E115" s="65">
        <v>55.675904084257603</v>
      </c>
      <c r="F115" s="65">
        <v>37.768046136467902</v>
      </c>
      <c r="G115" s="18">
        <f t="shared" si="1"/>
        <v>0</v>
      </c>
      <c r="H115" s="66">
        <f>H114+I115</f>
        <v>13.477500000000001</v>
      </c>
      <c r="I115" s="15">
        <v>0.2889999999999997</v>
      </c>
      <c r="J115" s="18">
        <f t="shared" si="2"/>
        <v>27</v>
      </c>
      <c r="L115" s="8">
        <v>27</v>
      </c>
      <c r="M115" s="67">
        <v>27</v>
      </c>
      <c r="N115" s="67">
        <v>0</v>
      </c>
      <c r="O115" s="20"/>
      <c r="P115" s="22">
        <v>3</v>
      </c>
      <c r="Q115" s="26">
        <v>0.70833333333333337</v>
      </c>
      <c r="R115" s="25">
        <v>2</v>
      </c>
      <c r="S115" s="25" t="s">
        <v>181</v>
      </c>
      <c r="T115" s="25">
        <v>2</v>
      </c>
      <c r="U115" s="25" t="s">
        <v>181</v>
      </c>
      <c r="V115" s="56"/>
      <c r="W115" s="28">
        <v>4</v>
      </c>
      <c r="X115" s="27">
        <v>0.70833333333333337</v>
      </c>
      <c r="Y115" s="25">
        <v>2</v>
      </c>
      <c r="Z115" s="25" t="s">
        <v>185</v>
      </c>
      <c r="AA115" s="25">
        <v>2</v>
      </c>
      <c r="AB115" s="25" t="s">
        <v>185</v>
      </c>
      <c r="AH115" s="50"/>
    </row>
    <row r="116" spans="1:34" ht="15.75" customHeight="1">
      <c r="A116" s="87">
        <v>10586</v>
      </c>
      <c r="B116" s="18">
        <f t="shared" si="0"/>
        <v>28</v>
      </c>
      <c r="C116" s="62" t="s">
        <v>210</v>
      </c>
      <c r="D116" s="1" t="s">
        <v>193</v>
      </c>
      <c r="E116" s="65">
        <v>55.6736098219071</v>
      </c>
      <c r="F116" s="65">
        <v>37.777018040974397</v>
      </c>
      <c r="G116" s="18">
        <f t="shared" si="1"/>
        <v>0</v>
      </c>
      <c r="H116" s="66">
        <f t="shared" ref="H116:H117" si="3">H115+I116</f>
        <v>14.4175</v>
      </c>
      <c r="I116" s="15">
        <v>0.94</v>
      </c>
      <c r="J116" s="18">
        <f t="shared" si="2"/>
        <v>28</v>
      </c>
      <c r="L116" s="8">
        <v>28</v>
      </c>
      <c r="M116" s="67">
        <v>28</v>
      </c>
      <c r="N116" s="67">
        <v>0</v>
      </c>
      <c r="O116" s="20"/>
      <c r="P116" s="22">
        <v>3</v>
      </c>
      <c r="Q116" s="26">
        <v>0.72916666666666663</v>
      </c>
      <c r="R116" s="25">
        <v>3</v>
      </c>
      <c r="S116" s="25" t="s">
        <v>181</v>
      </c>
      <c r="T116" s="25">
        <v>3</v>
      </c>
      <c r="U116" s="25" t="s">
        <v>181</v>
      </c>
      <c r="V116" s="56"/>
      <c r="W116" s="28">
        <v>4</v>
      </c>
      <c r="X116" s="27">
        <v>0.72916666666666663</v>
      </c>
      <c r="Y116" s="25">
        <v>3</v>
      </c>
      <c r="Z116" s="25" t="s">
        <v>185</v>
      </c>
      <c r="AA116" s="25">
        <v>3</v>
      </c>
      <c r="AB116" s="25" t="s">
        <v>185</v>
      </c>
      <c r="AH116" s="50"/>
    </row>
    <row r="117" spans="1:34" ht="15.75" customHeight="1">
      <c r="A117" s="87" t="s">
        <v>52</v>
      </c>
      <c r="B117" s="18">
        <f t="shared" si="0"/>
        <v>28</v>
      </c>
      <c r="C117" s="62" t="s">
        <v>52</v>
      </c>
      <c r="D117" s="1" t="s">
        <v>17</v>
      </c>
      <c r="E117" s="65"/>
      <c r="F117" s="65"/>
      <c r="G117" s="18">
        <f t="shared" si="1"/>
        <v>0</v>
      </c>
      <c r="H117" s="66">
        <f t="shared" si="3"/>
        <v>14.4175</v>
      </c>
      <c r="I117" s="15">
        <v>0</v>
      </c>
      <c r="J117" s="18" t="str">
        <f t="shared" si="2"/>
        <v xml:space="preserve"> </v>
      </c>
      <c r="L117" s="8">
        <v>29</v>
      </c>
      <c r="M117" s="67">
        <v>999</v>
      </c>
      <c r="N117" s="67">
        <v>0</v>
      </c>
      <c r="O117" s="20"/>
      <c r="P117" s="22">
        <v>3</v>
      </c>
      <c r="Q117" s="26">
        <v>0.75</v>
      </c>
      <c r="R117" s="25">
        <v>2</v>
      </c>
      <c r="S117" s="25" t="s">
        <v>181</v>
      </c>
      <c r="T117" s="25">
        <v>2</v>
      </c>
      <c r="U117" s="25" t="s">
        <v>181</v>
      </c>
      <c r="V117" s="56"/>
      <c r="W117" s="28">
        <v>4</v>
      </c>
      <c r="X117" s="27">
        <v>0.75</v>
      </c>
      <c r="Y117" s="25">
        <v>2</v>
      </c>
      <c r="Z117" s="25" t="s">
        <v>185</v>
      </c>
      <c r="AA117" s="25">
        <v>2</v>
      </c>
      <c r="AB117" s="25" t="s">
        <v>185</v>
      </c>
      <c r="AH117" s="50"/>
    </row>
    <row r="118" spans="1:34" ht="15.75" customHeight="1">
      <c r="A118" s="87">
        <v>14138</v>
      </c>
      <c r="B118" s="18">
        <f t="shared" si="0"/>
        <v>29</v>
      </c>
      <c r="C118" s="62" t="s">
        <v>210</v>
      </c>
      <c r="D118" s="1" t="s">
        <v>193</v>
      </c>
      <c r="E118" s="65">
        <v>55.6736098219071</v>
      </c>
      <c r="F118" s="65">
        <v>37.777018040974397</v>
      </c>
      <c r="G118" s="18">
        <f t="shared" si="1"/>
        <v>1</v>
      </c>
      <c r="H118" s="66">
        <v>0</v>
      </c>
      <c r="I118" s="15" t="s">
        <v>87</v>
      </c>
      <c r="J118" s="18">
        <f t="shared" si="2"/>
        <v>1</v>
      </c>
      <c r="L118" s="8">
        <v>30</v>
      </c>
      <c r="M118" s="67">
        <v>0</v>
      </c>
      <c r="N118" s="67">
        <v>1</v>
      </c>
      <c r="O118" s="20"/>
      <c r="P118" s="22">
        <v>3</v>
      </c>
      <c r="Q118" s="26">
        <v>0.77083333333333337</v>
      </c>
      <c r="R118" s="25">
        <v>3</v>
      </c>
      <c r="S118" s="25" t="s">
        <v>181</v>
      </c>
      <c r="T118" s="25">
        <v>3</v>
      </c>
      <c r="U118" s="25" t="s">
        <v>181</v>
      </c>
      <c r="V118" s="56"/>
      <c r="W118" s="28">
        <v>4</v>
      </c>
      <c r="X118" s="27">
        <v>0.77083333333333337</v>
      </c>
      <c r="Y118" s="25">
        <v>2</v>
      </c>
      <c r="Z118" s="25" t="s">
        <v>185</v>
      </c>
      <c r="AA118" s="25">
        <v>2</v>
      </c>
      <c r="AB118" s="25" t="s">
        <v>185</v>
      </c>
      <c r="AH118" s="50"/>
    </row>
    <row r="119" spans="1:34" ht="15.75" customHeight="1">
      <c r="A119" s="87">
        <v>14361</v>
      </c>
      <c r="B119" s="18">
        <f t="shared" si="0"/>
        <v>30</v>
      </c>
      <c r="C119" s="62" t="s">
        <v>143</v>
      </c>
      <c r="D119" s="1" t="s">
        <v>193</v>
      </c>
      <c r="E119" s="65">
        <v>55.675593992853301</v>
      </c>
      <c r="F119" s="65">
        <v>37.771651106936403</v>
      </c>
      <c r="G119" s="18">
        <f t="shared" si="1"/>
        <v>1</v>
      </c>
      <c r="H119" s="66">
        <f>H118+I119</f>
        <v>0.78</v>
      </c>
      <c r="I119" s="15">
        <v>0.78</v>
      </c>
      <c r="J119" s="18">
        <f t="shared" si="2"/>
        <v>2</v>
      </c>
      <c r="L119" s="8">
        <v>31</v>
      </c>
      <c r="M119" s="67">
        <v>0</v>
      </c>
      <c r="N119" s="67">
        <v>2</v>
      </c>
      <c r="O119" s="20"/>
      <c r="P119" s="22">
        <v>3</v>
      </c>
      <c r="Q119" s="26">
        <v>0.79166666666666663</v>
      </c>
      <c r="R119" s="25">
        <v>1</v>
      </c>
      <c r="S119" s="25" t="s">
        <v>184</v>
      </c>
      <c r="T119" s="25">
        <v>1</v>
      </c>
      <c r="U119" s="25" t="s">
        <v>184</v>
      </c>
      <c r="V119" s="56"/>
      <c r="W119" s="28">
        <v>4</v>
      </c>
      <c r="X119" s="27">
        <v>0.79166666666666663</v>
      </c>
      <c r="Y119" s="25">
        <v>3</v>
      </c>
      <c r="Z119" s="25" t="s">
        <v>185</v>
      </c>
      <c r="AA119" s="25">
        <v>3</v>
      </c>
      <c r="AB119" s="25" t="s">
        <v>185</v>
      </c>
      <c r="AH119" s="50"/>
    </row>
    <row r="120" spans="1:34" ht="15.75" customHeight="1">
      <c r="A120" s="87">
        <v>8645</v>
      </c>
      <c r="B120" s="18">
        <f t="shared" si="0"/>
        <v>31</v>
      </c>
      <c r="C120" s="62" t="s">
        <v>142</v>
      </c>
      <c r="D120" s="1" t="s">
        <v>192</v>
      </c>
      <c r="E120" s="65">
        <v>55.6758574720116</v>
      </c>
      <c r="F120" s="65">
        <v>37.767146125298197</v>
      </c>
      <c r="G120" s="18">
        <f t="shared" si="1"/>
        <v>1</v>
      </c>
      <c r="H120" s="66">
        <f t="shared" ref="H120:H146" si="4">H119+I120</f>
        <v>1.1060000000000001</v>
      </c>
      <c r="I120" s="15">
        <v>0.32600000000000007</v>
      </c>
      <c r="J120" s="18">
        <f t="shared" si="2"/>
        <v>3</v>
      </c>
      <c r="L120" s="8">
        <v>32</v>
      </c>
      <c r="M120" s="67">
        <v>0</v>
      </c>
      <c r="N120" s="67">
        <v>3</v>
      </c>
      <c r="O120" s="20"/>
      <c r="P120" s="22">
        <v>3</v>
      </c>
      <c r="Q120" s="26">
        <v>0.8125</v>
      </c>
      <c r="R120" s="25">
        <v>1</v>
      </c>
      <c r="S120" s="25" t="s">
        <v>184</v>
      </c>
      <c r="T120" s="25">
        <v>1</v>
      </c>
      <c r="U120" s="25" t="s">
        <v>184</v>
      </c>
      <c r="V120" s="56"/>
      <c r="W120" s="28">
        <v>4</v>
      </c>
      <c r="X120" s="27">
        <v>0.8125</v>
      </c>
      <c r="Y120" s="25">
        <v>2</v>
      </c>
      <c r="Z120" s="25" t="s">
        <v>181</v>
      </c>
      <c r="AA120" s="25">
        <v>2</v>
      </c>
      <c r="AB120" s="25" t="s">
        <v>181</v>
      </c>
      <c r="AH120" s="50"/>
    </row>
    <row r="121" spans="1:34" ht="15.75" customHeight="1">
      <c r="A121" s="87">
        <v>5758</v>
      </c>
      <c r="B121" s="18">
        <f t="shared" si="0"/>
        <v>32</v>
      </c>
      <c r="C121" s="62" t="s">
        <v>141</v>
      </c>
      <c r="D121" s="1" t="s">
        <v>192</v>
      </c>
      <c r="E121" s="65">
        <v>55.671980776468601</v>
      </c>
      <c r="F121" s="65">
        <v>37.765280692013903</v>
      </c>
      <c r="G121" s="18">
        <f t="shared" si="1"/>
        <v>1</v>
      </c>
      <c r="H121" s="66">
        <f t="shared" si="4"/>
        <v>1.4000000000000001</v>
      </c>
      <c r="I121" s="15">
        <v>0.29400000000000004</v>
      </c>
      <c r="J121" s="18">
        <f t="shared" si="2"/>
        <v>4</v>
      </c>
      <c r="L121" s="8">
        <v>33</v>
      </c>
      <c r="M121" s="67">
        <v>0</v>
      </c>
      <c r="N121" s="67">
        <v>4</v>
      </c>
      <c r="O121" s="20"/>
      <c r="P121" s="22">
        <v>3</v>
      </c>
      <c r="Q121" s="26">
        <v>0.83333333333333337</v>
      </c>
      <c r="R121" s="25">
        <v>1</v>
      </c>
      <c r="S121" s="25" t="s">
        <v>184</v>
      </c>
      <c r="T121" s="25">
        <v>1</v>
      </c>
      <c r="U121" s="25" t="s">
        <v>184</v>
      </c>
      <c r="V121" s="56"/>
      <c r="W121" s="28">
        <v>4</v>
      </c>
      <c r="X121" s="27">
        <v>0.83333333333333337</v>
      </c>
      <c r="Y121" s="25">
        <v>3</v>
      </c>
      <c r="Z121" s="25" t="s">
        <v>181</v>
      </c>
      <c r="AA121" s="25">
        <v>3</v>
      </c>
      <c r="AB121" s="25" t="s">
        <v>181</v>
      </c>
      <c r="AH121" s="50"/>
    </row>
    <row r="122" spans="1:34" ht="15.75" customHeight="1">
      <c r="A122" s="87">
        <v>5759</v>
      </c>
      <c r="B122" s="18">
        <f t="shared" si="0"/>
        <v>33</v>
      </c>
      <c r="C122" s="62" t="s">
        <v>140</v>
      </c>
      <c r="D122" s="1" t="s">
        <v>192</v>
      </c>
      <c r="E122" s="65">
        <v>55.670062733678598</v>
      </c>
      <c r="F122" s="65">
        <v>37.764394140483397</v>
      </c>
      <c r="G122" s="18">
        <f t="shared" si="1"/>
        <v>1</v>
      </c>
      <c r="H122" s="66">
        <f t="shared" si="4"/>
        <v>1.8590000000000002</v>
      </c>
      <c r="I122" s="15">
        <v>0.45900000000000007</v>
      </c>
      <c r="J122" s="18">
        <f t="shared" si="2"/>
        <v>5</v>
      </c>
      <c r="L122" s="8">
        <v>34</v>
      </c>
      <c r="M122" s="67">
        <v>0</v>
      </c>
      <c r="N122" s="67">
        <v>5</v>
      </c>
      <c r="O122" s="20"/>
      <c r="P122" s="22">
        <v>3</v>
      </c>
      <c r="Q122" s="26">
        <v>0.85416666666666663</v>
      </c>
      <c r="R122" s="25">
        <v>2</v>
      </c>
      <c r="S122" s="25" t="s">
        <v>184</v>
      </c>
      <c r="T122" s="25">
        <v>2</v>
      </c>
      <c r="U122" s="25" t="s">
        <v>184</v>
      </c>
      <c r="V122" s="56"/>
      <c r="W122" s="28">
        <v>4</v>
      </c>
      <c r="X122" s="27">
        <v>0.85416666666666663</v>
      </c>
      <c r="Y122" s="25">
        <v>2</v>
      </c>
      <c r="Z122" s="25" t="s">
        <v>181</v>
      </c>
      <c r="AA122" s="25">
        <v>2</v>
      </c>
      <c r="AB122" s="25" t="s">
        <v>181</v>
      </c>
      <c r="AH122" s="50"/>
    </row>
    <row r="123" spans="1:34" ht="15.75" customHeight="1">
      <c r="A123" s="87">
        <v>15912</v>
      </c>
      <c r="B123" s="18">
        <f t="shared" si="0"/>
        <v>34</v>
      </c>
      <c r="C123" s="62" t="s">
        <v>144</v>
      </c>
      <c r="D123" s="1" t="s">
        <v>191</v>
      </c>
      <c r="E123" s="65">
        <v>55.668479111297103</v>
      </c>
      <c r="F123" s="65">
        <v>37.762519959944903</v>
      </c>
      <c r="G123" s="18">
        <f t="shared" si="1"/>
        <v>1</v>
      </c>
      <c r="H123" s="66">
        <f t="shared" si="4"/>
        <v>2.0900000000000003</v>
      </c>
      <c r="I123" s="15">
        <v>0.23100000000000009</v>
      </c>
      <c r="J123" s="18">
        <f t="shared" si="2"/>
        <v>6</v>
      </c>
      <c r="L123" s="8">
        <v>35</v>
      </c>
      <c r="M123" s="67">
        <v>0</v>
      </c>
      <c r="N123" s="67">
        <v>6</v>
      </c>
      <c r="O123" s="20"/>
      <c r="P123" s="22">
        <v>3</v>
      </c>
      <c r="Q123" s="26">
        <v>0.875</v>
      </c>
      <c r="R123" s="25">
        <v>1</v>
      </c>
      <c r="S123" s="25" t="s">
        <v>184</v>
      </c>
      <c r="T123" s="25">
        <v>1</v>
      </c>
      <c r="U123" s="25" t="s">
        <v>184</v>
      </c>
      <c r="V123" s="56"/>
      <c r="W123" s="28">
        <v>4</v>
      </c>
      <c r="X123" s="27">
        <v>0.875</v>
      </c>
      <c r="Y123" s="25">
        <v>3</v>
      </c>
      <c r="Z123" s="25" t="s">
        <v>181</v>
      </c>
      <c r="AA123" s="25">
        <v>3</v>
      </c>
      <c r="AB123" s="25" t="s">
        <v>181</v>
      </c>
      <c r="AH123" s="50"/>
    </row>
    <row r="124" spans="1:34" ht="15.75" customHeight="1">
      <c r="A124" s="87">
        <v>7796</v>
      </c>
      <c r="B124" s="18">
        <f t="shared" si="0"/>
        <v>35</v>
      </c>
      <c r="C124" s="62" t="s">
        <v>139</v>
      </c>
      <c r="D124" s="1" t="s">
        <v>191</v>
      </c>
      <c r="E124" s="65">
        <v>55.667592415888301</v>
      </c>
      <c r="F124" s="65">
        <v>37.759212770088503</v>
      </c>
      <c r="G124" s="18">
        <f t="shared" si="1"/>
        <v>1</v>
      </c>
      <c r="H124" s="66">
        <f t="shared" si="4"/>
        <v>2.3200000000000003</v>
      </c>
      <c r="I124" s="15">
        <v>0.22999999999999998</v>
      </c>
      <c r="J124" s="18">
        <f t="shared" si="2"/>
        <v>7</v>
      </c>
      <c r="L124" s="8">
        <v>36</v>
      </c>
      <c r="M124" s="67">
        <v>0</v>
      </c>
      <c r="N124" s="67">
        <v>7</v>
      </c>
      <c r="O124" s="20"/>
      <c r="P124" s="22">
        <v>3</v>
      </c>
      <c r="Q124" s="26">
        <v>0.89583333333333304</v>
      </c>
      <c r="R124" s="25">
        <v>1</v>
      </c>
      <c r="S124" s="25" t="s">
        <v>184</v>
      </c>
      <c r="T124" s="25">
        <v>1</v>
      </c>
      <c r="U124" s="25" t="s">
        <v>184</v>
      </c>
      <c r="V124" s="56"/>
      <c r="W124" s="28">
        <v>4</v>
      </c>
      <c r="X124" s="27">
        <v>0.89583333333333304</v>
      </c>
      <c r="Y124" s="25">
        <v>2</v>
      </c>
      <c r="Z124" s="25" t="s">
        <v>181</v>
      </c>
      <c r="AA124" s="25">
        <v>2</v>
      </c>
      <c r="AB124" s="25" t="s">
        <v>181</v>
      </c>
      <c r="AH124" s="50"/>
    </row>
    <row r="125" spans="1:34" ht="15.75" customHeight="1">
      <c r="A125" s="87">
        <v>8133</v>
      </c>
      <c r="B125" s="18">
        <f t="shared" si="0"/>
        <v>36</v>
      </c>
      <c r="C125" s="62" t="s">
        <v>138</v>
      </c>
      <c r="D125" s="1" t="s">
        <v>191</v>
      </c>
      <c r="E125" s="65">
        <v>55.665802436941298</v>
      </c>
      <c r="F125" s="65">
        <v>37.749683679514497</v>
      </c>
      <c r="G125" s="18">
        <f t="shared" si="1"/>
        <v>1</v>
      </c>
      <c r="H125" s="66">
        <f t="shared" si="4"/>
        <v>2.915</v>
      </c>
      <c r="I125" s="15">
        <v>0.59499999999999997</v>
      </c>
      <c r="J125" s="18">
        <f t="shared" si="2"/>
        <v>8</v>
      </c>
      <c r="L125" s="8">
        <v>37</v>
      </c>
      <c r="M125" s="67">
        <v>0</v>
      </c>
      <c r="N125" s="67">
        <v>8</v>
      </c>
      <c r="O125" s="20"/>
      <c r="P125" s="22">
        <v>3</v>
      </c>
      <c r="Q125" s="26">
        <v>0.91666666666666663</v>
      </c>
      <c r="R125" s="25">
        <v>1</v>
      </c>
      <c r="S125" s="25" t="s">
        <v>184</v>
      </c>
      <c r="T125" s="25">
        <v>1</v>
      </c>
      <c r="U125" s="25" t="s">
        <v>184</v>
      </c>
      <c r="V125" s="56"/>
      <c r="W125" s="28">
        <v>4</v>
      </c>
      <c r="X125" s="27">
        <v>0.91666666666666663</v>
      </c>
      <c r="Y125" s="25">
        <v>3</v>
      </c>
      <c r="Z125" s="25" t="s">
        <v>181</v>
      </c>
      <c r="AA125" s="25">
        <v>3</v>
      </c>
      <c r="AB125" s="25" t="s">
        <v>181</v>
      </c>
      <c r="AH125" s="50"/>
    </row>
    <row r="126" spans="1:34" ht="15.75" customHeight="1">
      <c r="A126" s="87">
        <v>8134</v>
      </c>
      <c r="B126" s="18">
        <f t="shared" si="0"/>
        <v>37</v>
      </c>
      <c r="C126" s="62" t="s">
        <v>137</v>
      </c>
      <c r="D126" s="1" t="s">
        <v>191</v>
      </c>
      <c r="E126" s="65">
        <v>55.663385490284398</v>
      </c>
      <c r="F126" s="65">
        <v>37.7443253430529</v>
      </c>
      <c r="G126" s="18">
        <f t="shared" si="1"/>
        <v>1</v>
      </c>
      <c r="H126" s="66">
        <f t="shared" si="4"/>
        <v>3.3200000000000003</v>
      </c>
      <c r="I126" s="15">
        <v>0.40500000000000025</v>
      </c>
      <c r="J126" s="18">
        <f t="shared" si="2"/>
        <v>9</v>
      </c>
      <c r="L126" s="8">
        <v>38</v>
      </c>
      <c r="M126" s="67">
        <v>0</v>
      </c>
      <c r="N126" s="67">
        <v>9</v>
      </c>
      <c r="O126" s="20"/>
      <c r="P126" s="22">
        <v>3</v>
      </c>
      <c r="Q126" s="26">
        <v>0.9375</v>
      </c>
      <c r="R126" s="25">
        <v>2</v>
      </c>
      <c r="S126" s="25" t="s">
        <v>184</v>
      </c>
      <c r="T126" s="25">
        <v>2</v>
      </c>
      <c r="U126" s="25" t="s">
        <v>184</v>
      </c>
      <c r="V126" s="56"/>
      <c r="W126" s="28">
        <v>4</v>
      </c>
      <c r="X126" s="27">
        <v>0.9375</v>
      </c>
      <c r="Y126" s="25">
        <v>2</v>
      </c>
      <c r="Z126" s="25" t="s">
        <v>181</v>
      </c>
      <c r="AA126" s="25">
        <v>2</v>
      </c>
      <c r="AB126" s="25" t="s">
        <v>181</v>
      </c>
      <c r="AH126" s="50"/>
    </row>
    <row r="127" spans="1:34" ht="15.75" customHeight="1">
      <c r="A127" s="87">
        <v>10727</v>
      </c>
      <c r="B127" s="18">
        <f t="shared" si="0"/>
        <v>38</v>
      </c>
      <c r="C127" s="62" t="s">
        <v>145</v>
      </c>
      <c r="D127" s="1" t="s">
        <v>190</v>
      </c>
      <c r="E127" s="65">
        <v>55.656909925282399</v>
      </c>
      <c r="F127" s="65">
        <v>37.740920952448597</v>
      </c>
      <c r="G127" s="18">
        <f t="shared" si="1"/>
        <v>1</v>
      </c>
      <c r="H127" s="66">
        <f t="shared" si="4"/>
        <v>4.1639999999999997</v>
      </c>
      <c r="I127" s="15">
        <v>0.84399999999999986</v>
      </c>
      <c r="J127" s="18">
        <f t="shared" si="2"/>
        <v>10</v>
      </c>
      <c r="L127" s="8">
        <v>39</v>
      </c>
      <c r="M127" s="67">
        <v>0</v>
      </c>
      <c r="N127" s="67">
        <v>10</v>
      </c>
      <c r="O127" s="20"/>
      <c r="P127" s="22">
        <v>3</v>
      </c>
      <c r="Q127" s="26">
        <v>0.95833333333333337</v>
      </c>
      <c r="R127" s="25">
        <v>0</v>
      </c>
      <c r="S127" s="25" t="s">
        <v>98</v>
      </c>
      <c r="T127" s="25">
        <v>0</v>
      </c>
      <c r="U127" s="25" t="s">
        <v>98</v>
      </c>
      <c r="V127" s="56"/>
      <c r="W127" s="28">
        <v>4</v>
      </c>
      <c r="X127" s="27">
        <v>0.95833333333333337</v>
      </c>
      <c r="Y127" s="25">
        <v>0</v>
      </c>
      <c r="Z127" s="25" t="s">
        <v>98</v>
      </c>
      <c r="AA127" s="25">
        <v>0</v>
      </c>
      <c r="AB127" s="25" t="s">
        <v>98</v>
      </c>
      <c r="AH127" s="50"/>
    </row>
    <row r="128" spans="1:34" ht="15.75" customHeight="1">
      <c r="A128" s="87">
        <v>8915</v>
      </c>
      <c r="B128" s="18">
        <f t="shared" si="0"/>
        <v>39</v>
      </c>
      <c r="C128" s="62" t="s">
        <v>135</v>
      </c>
      <c r="D128" s="1" t="s">
        <v>190</v>
      </c>
      <c r="E128" s="65">
        <v>55.655246345441697</v>
      </c>
      <c r="F128" s="65">
        <v>37.741510528778498</v>
      </c>
      <c r="G128" s="18">
        <f t="shared" si="1"/>
        <v>1</v>
      </c>
      <c r="H128" s="66">
        <f t="shared" si="4"/>
        <v>4.3579999999999997</v>
      </c>
      <c r="I128" s="15">
        <v>0.19399999999999995</v>
      </c>
      <c r="J128" s="18">
        <f t="shared" si="2"/>
        <v>11</v>
      </c>
      <c r="L128" s="8">
        <v>40</v>
      </c>
      <c r="M128" s="67">
        <v>0</v>
      </c>
      <c r="N128" s="67">
        <v>11</v>
      </c>
      <c r="O128" s="20"/>
      <c r="P128" s="22">
        <v>3</v>
      </c>
      <c r="Q128" s="26">
        <v>0.97916666666666663</v>
      </c>
      <c r="R128" s="25">
        <v>0</v>
      </c>
      <c r="S128" s="25" t="s">
        <v>98</v>
      </c>
      <c r="T128" s="25">
        <v>0</v>
      </c>
      <c r="U128" s="25" t="s">
        <v>98</v>
      </c>
      <c r="V128" s="56"/>
      <c r="W128" s="28">
        <v>4</v>
      </c>
      <c r="X128" s="27">
        <v>0.97916666666666663</v>
      </c>
      <c r="Y128" s="25">
        <v>0</v>
      </c>
      <c r="Z128" s="25" t="s">
        <v>98</v>
      </c>
      <c r="AA128" s="25">
        <v>0</v>
      </c>
      <c r="AB128" s="25" t="s">
        <v>98</v>
      </c>
      <c r="AH128" s="50"/>
    </row>
    <row r="129" spans="1:34" ht="15.75" customHeight="1">
      <c r="A129" s="87">
        <v>8916</v>
      </c>
      <c r="B129" s="18">
        <f t="shared" si="0"/>
        <v>40</v>
      </c>
      <c r="C129" s="62" t="s">
        <v>134</v>
      </c>
      <c r="D129" s="1" t="s">
        <v>190</v>
      </c>
      <c r="E129" s="65">
        <v>55.651184794620299</v>
      </c>
      <c r="F129" s="65">
        <v>37.7430546447181</v>
      </c>
      <c r="G129" s="18">
        <f t="shared" si="1"/>
        <v>1</v>
      </c>
      <c r="H129" s="66">
        <f t="shared" si="4"/>
        <v>4.8330000000000002</v>
      </c>
      <c r="I129" s="15">
        <v>0.47500000000000009</v>
      </c>
      <c r="J129" s="18">
        <f t="shared" si="2"/>
        <v>12</v>
      </c>
      <c r="L129" s="8">
        <v>41</v>
      </c>
      <c r="M129" s="67">
        <v>0</v>
      </c>
      <c r="N129" s="67">
        <v>12</v>
      </c>
      <c r="O129" s="20"/>
      <c r="P129" s="22">
        <v>3</v>
      </c>
      <c r="Q129" s="26">
        <v>0</v>
      </c>
      <c r="R129" s="25">
        <v>0</v>
      </c>
      <c r="S129" s="25" t="s">
        <v>98</v>
      </c>
      <c r="T129" s="25">
        <v>0</v>
      </c>
      <c r="U129" s="25" t="s">
        <v>98</v>
      </c>
      <c r="V129" s="56"/>
      <c r="W129" s="28">
        <v>4</v>
      </c>
      <c r="X129" s="27">
        <v>0</v>
      </c>
      <c r="Y129" s="25">
        <v>0</v>
      </c>
      <c r="Z129" s="25" t="s">
        <v>98</v>
      </c>
      <c r="AA129" s="25">
        <v>0</v>
      </c>
      <c r="AB129" s="25" t="s">
        <v>98</v>
      </c>
      <c r="AH129" s="50"/>
    </row>
    <row r="130" spans="1:34" ht="15.75" customHeight="1">
      <c r="A130" s="87">
        <v>8917</v>
      </c>
      <c r="B130" s="18">
        <f t="shared" si="0"/>
        <v>41</v>
      </c>
      <c r="C130" s="62" t="s">
        <v>133</v>
      </c>
      <c r="D130" s="1" t="s">
        <v>190</v>
      </c>
      <c r="E130" s="65">
        <v>55.649248492631799</v>
      </c>
      <c r="F130" s="65">
        <v>37.743884821256302</v>
      </c>
      <c r="G130" s="18">
        <f t="shared" si="1"/>
        <v>1</v>
      </c>
      <c r="H130" s="66">
        <f t="shared" si="4"/>
        <v>5.0609999999999999</v>
      </c>
      <c r="I130" s="15">
        <v>0.22799999999999976</v>
      </c>
      <c r="J130" s="18">
        <f t="shared" si="2"/>
        <v>13</v>
      </c>
      <c r="L130" s="8">
        <v>42</v>
      </c>
      <c r="M130" s="67">
        <v>0</v>
      </c>
      <c r="N130" s="67">
        <v>13</v>
      </c>
      <c r="O130" s="20"/>
      <c r="P130" s="22">
        <v>3</v>
      </c>
      <c r="Q130" s="26">
        <v>2.0833333333333332E-2</v>
      </c>
      <c r="R130" s="25">
        <v>0</v>
      </c>
      <c r="S130" s="25" t="s">
        <v>98</v>
      </c>
      <c r="T130" s="25">
        <v>0</v>
      </c>
      <c r="U130" s="25" t="s">
        <v>98</v>
      </c>
      <c r="V130" s="56"/>
      <c r="W130" s="28">
        <v>4</v>
      </c>
      <c r="X130" s="27">
        <v>2.0833333333333332E-2</v>
      </c>
      <c r="Y130" s="25">
        <v>0</v>
      </c>
      <c r="Z130" s="25" t="s">
        <v>98</v>
      </c>
      <c r="AA130" s="25">
        <v>0</v>
      </c>
      <c r="AB130" s="25" t="s">
        <v>98</v>
      </c>
      <c r="AH130" s="50"/>
    </row>
    <row r="131" spans="1:34" ht="15.75" customHeight="1">
      <c r="A131" s="87">
        <v>11199</v>
      </c>
      <c r="B131" s="18">
        <f t="shared" si="0"/>
        <v>42</v>
      </c>
      <c r="C131" s="62" t="s">
        <v>146</v>
      </c>
      <c r="D131" s="1" t="s">
        <v>186</v>
      </c>
      <c r="E131" s="65">
        <v>55.637466320457698</v>
      </c>
      <c r="F131" s="65">
        <v>37.745233610134299</v>
      </c>
      <c r="G131" s="18">
        <f t="shared" si="1"/>
        <v>1</v>
      </c>
      <c r="H131" s="66">
        <f t="shared" si="4"/>
        <v>7.2089999999999996</v>
      </c>
      <c r="I131" s="15">
        <v>2.1479999999999997</v>
      </c>
      <c r="J131" s="18">
        <f t="shared" si="2"/>
        <v>14</v>
      </c>
      <c r="L131" s="8">
        <v>43</v>
      </c>
      <c r="M131" s="67">
        <v>0</v>
      </c>
      <c r="N131" s="67">
        <v>14</v>
      </c>
      <c r="O131" s="20"/>
      <c r="P131" s="22">
        <v>3</v>
      </c>
      <c r="Q131" s="26">
        <v>4.1666666666666699E-2</v>
      </c>
      <c r="R131" s="25">
        <v>0</v>
      </c>
      <c r="S131" s="25" t="s">
        <v>98</v>
      </c>
      <c r="T131" s="25">
        <v>0</v>
      </c>
      <c r="U131" s="25" t="s">
        <v>98</v>
      </c>
      <c r="V131" s="56"/>
      <c r="W131" s="28">
        <v>4</v>
      </c>
      <c r="X131" s="27">
        <v>4.1666666666666699E-2</v>
      </c>
      <c r="Y131" s="25">
        <v>0</v>
      </c>
      <c r="Z131" s="25" t="s">
        <v>98</v>
      </c>
      <c r="AA131" s="25">
        <v>0</v>
      </c>
      <c r="AB131" s="25" t="s">
        <v>98</v>
      </c>
      <c r="AH131" s="50"/>
    </row>
    <row r="132" spans="1:34" ht="15.75" customHeight="1">
      <c r="A132" s="87">
        <v>6653</v>
      </c>
      <c r="B132" s="18">
        <f t="shared" si="0"/>
        <v>43</v>
      </c>
      <c r="C132" s="62" t="s">
        <v>147</v>
      </c>
      <c r="D132" s="1" t="s">
        <v>186</v>
      </c>
      <c r="E132" s="65">
        <v>55.6366240978085</v>
      </c>
      <c r="F132" s="65">
        <v>37.741949502165099</v>
      </c>
      <c r="G132" s="18">
        <f t="shared" si="1"/>
        <v>1</v>
      </c>
      <c r="H132" s="66">
        <f t="shared" si="4"/>
        <v>7.5039999999999996</v>
      </c>
      <c r="I132" s="15">
        <v>0.29499999999999993</v>
      </c>
      <c r="J132" s="18">
        <f t="shared" si="2"/>
        <v>15</v>
      </c>
      <c r="L132" s="8">
        <v>44</v>
      </c>
      <c r="M132" s="67">
        <v>0</v>
      </c>
      <c r="N132" s="67">
        <v>15</v>
      </c>
      <c r="O132" s="20"/>
      <c r="P132" s="22">
        <v>3</v>
      </c>
      <c r="Q132" s="26">
        <v>6.25E-2</v>
      </c>
      <c r="R132" s="25">
        <v>0</v>
      </c>
      <c r="S132" s="25" t="s">
        <v>98</v>
      </c>
      <c r="T132" s="25">
        <v>0</v>
      </c>
      <c r="U132" s="25" t="s">
        <v>98</v>
      </c>
      <c r="V132" s="56"/>
      <c r="W132" s="28">
        <v>4</v>
      </c>
      <c r="X132" s="27">
        <v>6.25E-2</v>
      </c>
      <c r="Y132" s="25">
        <v>0</v>
      </c>
      <c r="Z132" s="25" t="s">
        <v>98</v>
      </c>
      <c r="AA132" s="25">
        <v>0</v>
      </c>
      <c r="AB132" s="25" t="s">
        <v>98</v>
      </c>
      <c r="AH132" s="9"/>
    </row>
    <row r="133" spans="1:34" ht="15.75" customHeight="1">
      <c r="A133" s="87">
        <v>10400</v>
      </c>
      <c r="B133" s="18">
        <f t="shared" si="0"/>
        <v>44</v>
      </c>
      <c r="C133" s="62" t="s">
        <v>148</v>
      </c>
      <c r="D133" s="1" t="s">
        <v>186</v>
      </c>
      <c r="E133" s="65">
        <v>55.635320094953201</v>
      </c>
      <c r="F133" s="65">
        <v>37.729882284237398</v>
      </c>
      <c r="G133" s="18">
        <f t="shared" si="1"/>
        <v>1</v>
      </c>
      <c r="H133" s="66">
        <f t="shared" si="4"/>
        <v>8.3000000000000007</v>
      </c>
      <c r="I133" s="15">
        <v>0.79600000000000026</v>
      </c>
      <c r="J133" s="18">
        <f t="shared" si="2"/>
        <v>16</v>
      </c>
      <c r="L133" s="8">
        <v>45</v>
      </c>
      <c r="M133" s="67">
        <v>0</v>
      </c>
      <c r="N133" s="67">
        <v>16</v>
      </c>
      <c r="O133" s="20"/>
      <c r="P133" s="25">
        <v>3</v>
      </c>
      <c r="Q133" s="27">
        <v>8.3333333333333301E-2</v>
      </c>
      <c r="R133" s="25">
        <v>0</v>
      </c>
      <c r="S133" s="25" t="s">
        <v>98</v>
      </c>
      <c r="T133" s="25">
        <v>0</v>
      </c>
      <c r="U133" s="25" t="s">
        <v>98</v>
      </c>
      <c r="V133" s="48"/>
      <c r="W133" s="28">
        <v>4</v>
      </c>
      <c r="X133" s="27">
        <v>8.3333333333333301E-2</v>
      </c>
      <c r="Y133" s="25">
        <v>0</v>
      </c>
      <c r="Z133" s="25" t="s">
        <v>98</v>
      </c>
      <c r="AA133" s="25">
        <v>0</v>
      </c>
      <c r="AB133" s="25" t="s">
        <v>98</v>
      </c>
      <c r="AH133" s="9"/>
    </row>
    <row r="134" spans="1:34" ht="15.75" customHeight="1">
      <c r="A134" s="87">
        <v>6638</v>
      </c>
      <c r="B134" s="18">
        <f t="shared" si="0"/>
        <v>45</v>
      </c>
      <c r="C134" s="62" t="s">
        <v>127</v>
      </c>
      <c r="D134" s="1" t="s">
        <v>186</v>
      </c>
      <c r="E134" s="65">
        <v>55.635342052991298</v>
      </c>
      <c r="F134" s="65">
        <v>37.725600923876797</v>
      </c>
      <c r="G134" s="18">
        <f t="shared" si="1"/>
        <v>1</v>
      </c>
      <c r="H134" s="66">
        <f t="shared" si="4"/>
        <v>8.5779999999999994</v>
      </c>
      <c r="I134" s="15">
        <v>0.27799999999999958</v>
      </c>
      <c r="J134" s="18">
        <f t="shared" si="2"/>
        <v>17</v>
      </c>
      <c r="L134" s="8">
        <v>46</v>
      </c>
      <c r="M134" s="67">
        <v>0</v>
      </c>
      <c r="N134" s="67">
        <v>17</v>
      </c>
      <c r="O134" s="20"/>
      <c r="P134" s="25">
        <v>3</v>
      </c>
      <c r="Q134" s="27">
        <v>0.104166666666667</v>
      </c>
      <c r="R134" s="25">
        <v>0</v>
      </c>
      <c r="S134" s="25" t="s">
        <v>98</v>
      </c>
      <c r="T134" s="25">
        <v>0</v>
      </c>
      <c r="U134" s="25" t="s">
        <v>98</v>
      </c>
      <c r="V134" s="48"/>
      <c r="W134" s="28">
        <v>4</v>
      </c>
      <c r="X134" s="27">
        <v>0.104166666666667</v>
      </c>
      <c r="Y134" s="25">
        <v>0</v>
      </c>
      <c r="Z134" s="25" t="s">
        <v>98</v>
      </c>
      <c r="AA134" s="25">
        <v>0</v>
      </c>
      <c r="AB134" s="25" t="s">
        <v>98</v>
      </c>
      <c r="AH134" s="9"/>
    </row>
    <row r="135" spans="1:34" ht="15.75" customHeight="1">
      <c r="A135" s="87">
        <v>6639</v>
      </c>
      <c r="B135" s="18">
        <f t="shared" si="0"/>
        <v>46</v>
      </c>
      <c r="C135" s="62" t="s">
        <v>126</v>
      </c>
      <c r="D135" s="1" t="s">
        <v>186</v>
      </c>
      <c r="E135" s="65">
        <v>55.635450321923201</v>
      </c>
      <c r="F135" s="65">
        <v>37.720990425948301</v>
      </c>
      <c r="G135" s="18">
        <f t="shared" si="1"/>
        <v>1</v>
      </c>
      <c r="H135" s="66">
        <f t="shared" si="4"/>
        <v>8.8759999999999994</v>
      </c>
      <c r="I135" s="15">
        <v>0.29800000000000004</v>
      </c>
      <c r="J135" s="18">
        <f t="shared" si="2"/>
        <v>18</v>
      </c>
      <c r="L135" s="8">
        <v>47</v>
      </c>
      <c r="M135" s="67">
        <v>0</v>
      </c>
      <c r="N135" s="67">
        <v>18</v>
      </c>
      <c r="O135" s="20"/>
      <c r="P135" s="153" t="s">
        <v>68</v>
      </c>
      <c r="Q135" s="154"/>
      <c r="R135" s="74">
        <f>SUM(R87:R134)</f>
        <v>63</v>
      </c>
      <c r="S135" s="74"/>
      <c r="T135" s="74">
        <f>SUM(T87:T134)</f>
        <v>63</v>
      </c>
      <c r="U135" s="74"/>
      <c r="V135" s="69"/>
      <c r="W135" s="153" t="s">
        <v>68</v>
      </c>
      <c r="X135" s="154"/>
      <c r="Y135" s="74">
        <f>SUM(Y87:Y134)</f>
        <v>70</v>
      </c>
      <c r="Z135" s="74"/>
      <c r="AA135" s="74">
        <f>SUM(AA87:AA134)</f>
        <v>70</v>
      </c>
      <c r="AB135" s="74"/>
      <c r="AH135" s="9"/>
    </row>
    <row r="136" spans="1:34" ht="15.75" customHeight="1">
      <c r="A136" s="87">
        <v>6640</v>
      </c>
      <c r="B136" s="18">
        <f t="shared" si="0"/>
        <v>47</v>
      </c>
      <c r="C136" s="62" t="s">
        <v>125</v>
      </c>
      <c r="D136" s="1" t="s">
        <v>186</v>
      </c>
      <c r="E136" s="65">
        <v>55.635578782810398</v>
      </c>
      <c r="F136" s="65">
        <v>37.714757379490301</v>
      </c>
      <c r="G136" s="18">
        <f t="shared" si="1"/>
        <v>1</v>
      </c>
      <c r="H136" s="66">
        <f t="shared" si="4"/>
        <v>9.2799999999999994</v>
      </c>
      <c r="I136" s="15">
        <v>0.40399999999999991</v>
      </c>
      <c r="J136" s="18">
        <f t="shared" si="2"/>
        <v>19</v>
      </c>
      <c r="L136" s="8">
        <v>48</v>
      </c>
      <c r="M136" s="67">
        <v>0</v>
      </c>
      <c r="N136" s="67">
        <v>19</v>
      </c>
      <c r="O136" s="20"/>
      <c r="P136" s="46"/>
      <c r="Q136" s="48"/>
      <c r="R136" s="48"/>
      <c r="S136" s="48"/>
      <c r="T136" s="33"/>
      <c r="U136" s="48"/>
      <c r="V136" s="48"/>
      <c r="W136" s="48"/>
      <c r="X136" s="46"/>
      <c r="Y136" s="46"/>
      <c r="Z136" s="46"/>
      <c r="AA136" s="46"/>
      <c r="AB136" s="46"/>
      <c r="AH136" s="9"/>
    </row>
    <row r="137" spans="1:34" ht="15.75" customHeight="1">
      <c r="A137" s="87">
        <v>6641</v>
      </c>
      <c r="B137" s="18">
        <f t="shared" si="0"/>
        <v>48</v>
      </c>
      <c r="C137" s="62" t="s">
        <v>124</v>
      </c>
      <c r="D137" s="1" t="s">
        <v>186</v>
      </c>
      <c r="E137" s="65">
        <v>55.635744057185498</v>
      </c>
      <c r="F137" s="65">
        <v>37.709332054152298</v>
      </c>
      <c r="G137" s="18">
        <f t="shared" si="1"/>
        <v>1</v>
      </c>
      <c r="H137" s="66">
        <f t="shared" si="4"/>
        <v>9.6319999999999997</v>
      </c>
      <c r="I137" s="15">
        <v>0.35200000000000031</v>
      </c>
      <c r="J137" s="18">
        <f t="shared" si="2"/>
        <v>20</v>
      </c>
      <c r="L137" s="8">
        <v>49</v>
      </c>
      <c r="M137" s="67">
        <v>0</v>
      </c>
      <c r="N137" s="67">
        <v>20</v>
      </c>
      <c r="O137" s="20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H137" s="9"/>
    </row>
    <row r="138" spans="1:34" ht="15.75" customHeight="1">
      <c r="A138" s="87">
        <v>6642</v>
      </c>
      <c r="B138" s="18">
        <f t="shared" si="0"/>
        <v>49</v>
      </c>
      <c r="C138" s="62" t="s">
        <v>123</v>
      </c>
      <c r="D138" s="1" t="s">
        <v>186</v>
      </c>
      <c r="E138" s="65">
        <v>55.635800518518003</v>
      </c>
      <c r="F138" s="65">
        <v>37.7054949410809</v>
      </c>
      <c r="G138" s="18">
        <f t="shared" si="1"/>
        <v>1</v>
      </c>
      <c r="H138" s="66">
        <f t="shared" si="4"/>
        <v>9.8810000000000002</v>
      </c>
      <c r="I138" s="15">
        <v>0.24900000000000055</v>
      </c>
      <c r="J138" s="18">
        <f t="shared" si="2"/>
        <v>21</v>
      </c>
      <c r="L138" s="8">
        <v>50</v>
      </c>
      <c r="M138" s="67">
        <v>0</v>
      </c>
      <c r="N138" s="67">
        <v>21</v>
      </c>
      <c r="O138" s="20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  <c r="AA138" s="46"/>
      <c r="AB138" s="46"/>
      <c r="AH138" s="9"/>
    </row>
    <row r="139" spans="1:34" ht="15.75" customHeight="1">
      <c r="A139" s="87">
        <v>9625</v>
      </c>
      <c r="B139" s="18">
        <f t="shared" si="0"/>
        <v>50</v>
      </c>
      <c r="C139" s="62" t="s">
        <v>122</v>
      </c>
      <c r="D139" s="1" t="s">
        <v>89</v>
      </c>
      <c r="E139" s="65">
        <v>55.637594733280302</v>
      </c>
      <c r="F139" s="65">
        <v>37.6927715464196</v>
      </c>
      <c r="G139" s="18">
        <f t="shared" si="1"/>
        <v>1</v>
      </c>
      <c r="H139" s="66">
        <f t="shared" si="4"/>
        <v>10.848000000000001</v>
      </c>
      <c r="I139" s="15">
        <v>0.96700000000000053</v>
      </c>
      <c r="J139" s="18">
        <f t="shared" si="2"/>
        <v>22</v>
      </c>
      <c r="L139" s="8">
        <v>51</v>
      </c>
      <c r="M139" s="67">
        <v>0</v>
      </c>
      <c r="N139" s="67">
        <v>22</v>
      </c>
      <c r="O139" s="20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  <c r="AH139" s="9"/>
    </row>
    <row r="140" spans="1:34" ht="15.75" customHeight="1">
      <c r="A140" s="87">
        <v>6644</v>
      </c>
      <c r="B140" s="18">
        <f t="shared" si="0"/>
        <v>51</v>
      </c>
      <c r="C140" s="62" t="s">
        <v>121</v>
      </c>
      <c r="D140" s="1" t="s">
        <v>89</v>
      </c>
      <c r="E140" s="65">
        <v>55.640010412731598</v>
      </c>
      <c r="F140" s="65">
        <v>37.686856158336802</v>
      </c>
      <c r="G140" s="18">
        <f t="shared" si="1"/>
        <v>1</v>
      </c>
      <c r="H140" s="66">
        <f t="shared" si="4"/>
        <v>11.313000000000001</v>
      </c>
      <c r="I140" s="15">
        <v>0.46499999999999986</v>
      </c>
      <c r="J140" s="18">
        <f t="shared" si="2"/>
        <v>23</v>
      </c>
      <c r="L140" s="8">
        <v>52</v>
      </c>
      <c r="M140" s="67">
        <v>0</v>
      </c>
      <c r="N140" s="67">
        <v>23</v>
      </c>
      <c r="O140" s="20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H140" s="9"/>
    </row>
    <row r="141" spans="1:34" ht="15.75" customHeight="1">
      <c r="A141" s="87">
        <v>6453</v>
      </c>
      <c r="B141" s="18">
        <f t="shared" si="0"/>
        <v>52</v>
      </c>
      <c r="C141" s="62" t="s">
        <v>120</v>
      </c>
      <c r="D141" s="1" t="s">
        <v>89</v>
      </c>
      <c r="E141" s="65">
        <v>55.6422281872387</v>
      </c>
      <c r="F141" s="65">
        <v>37.681371844141196</v>
      </c>
      <c r="G141" s="18">
        <f t="shared" si="1"/>
        <v>1</v>
      </c>
      <c r="H141" s="66">
        <f t="shared" si="4"/>
        <v>11.743</v>
      </c>
      <c r="I141" s="15">
        <v>0.42999999999999972</v>
      </c>
      <c r="J141" s="18">
        <f t="shared" si="2"/>
        <v>24</v>
      </c>
      <c r="L141" s="8">
        <v>53</v>
      </c>
      <c r="M141" s="67">
        <v>0</v>
      </c>
      <c r="N141" s="67">
        <v>24</v>
      </c>
      <c r="O141" s="20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  <c r="AH141" s="9"/>
    </row>
    <row r="142" spans="1:34" ht="15.75" customHeight="1">
      <c r="A142" s="87">
        <v>6454</v>
      </c>
      <c r="B142" s="18">
        <f t="shared" si="0"/>
        <v>53</v>
      </c>
      <c r="C142" s="62" t="s">
        <v>119</v>
      </c>
      <c r="D142" s="1" t="s">
        <v>89</v>
      </c>
      <c r="E142" s="65">
        <v>55.644085713551497</v>
      </c>
      <c r="F142" s="65">
        <v>37.676393516901598</v>
      </c>
      <c r="G142" s="18">
        <f t="shared" si="1"/>
        <v>1</v>
      </c>
      <c r="H142" s="66">
        <f t="shared" si="4"/>
        <v>12.118</v>
      </c>
      <c r="I142" s="15">
        <v>0.375</v>
      </c>
      <c r="J142" s="18">
        <f t="shared" si="2"/>
        <v>25</v>
      </c>
      <c r="L142" s="8">
        <v>54</v>
      </c>
      <c r="M142" s="67">
        <v>0</v>
      </c>
      <c r="N142" s="67">
        <v>25</v>
      </c>
      <c r="O142" s="20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H142" s="9"/>
    </row>
    <row r="143" spans="1:34" ht="15.75" customHeight="1">
      <c r="A143" s="87">
        <v>6455</v>
      </c>
      <c r="B143" s="18">
        <f t="shared" si="0"/>
        <v>54</v>
      </c>
      <c r="C143" s="62" t="s">
        <v>118</v>
      </c>
      <c r="D143" s="1" t="s">
        <v>89</v>
      </c>
      <c r="E143" s="65">
        <v>55.646881985844999</v>
      </c>
      <c r="F143" s="65">
        <v>37.669044801641398</v>
      </c>
      <c r="G143" s="18">
        <f t="shared" si="1"/>
        <v>1</v>
      </c>
      <c r="H143" s="66">
        <f t="shared" si="4"/>
        <v>12.676</v>
      </c>
      <c r="I143" s="15">
        <v>0.55799999999999983</v>
      </c>
      <c r="J143" s="18">
        <f t="shared" si="2"/>
        <v>26</v>
      </c>
      <c r="L143" s="8">
        <v>55</v>
      </c>
      <c r="M143" s="67">
        <v>0</v>
      </c>
      <c r="N143" s="67">
        <v>26</v>
      </c>
      <c r="O143" s="20"/>
      <c r="P143" s="46"/>
      <c r="Q143" s="48"/>
      <c r="R143" s="48"/>
      <c r="S143" s="48"/>
      <c r="T143" s="48"/>
      <c r="U143" s="48"/>
      <c r="V143" s="48"/>
      <c r="W143" s="48"/>
      <c r="X143" s="46"/>
      <c r="Y143" s="46"/>
      <c r="Z143" s="46"/>
      <c r="AA143" s="46"/>
      <c r="AB143" s="46"/>
      <c r="AH143" s="9"/>
    </row>
    <row r="144" spans="1:34" ht="15.75" customHeight="1">
      <c r="A144" s="87">
        <v>6646</v>
      </c>
      <c r="B144" s="18">
        <f t="shared" si="0"/>
        <v>55</v>
      </c>
      <c r="C144" s="62" t="s">
        <v>117</v>
      </c>
      <c r="D144" s="1" t="s">
        <v>89</v>
      </c>
      <c r="E144" s="65">
        <v>55.6492682715378</v>
      </c>
      <c r="F144" s="65">
        <v>37.6629845594179</v>
      </c>
      <c r="G144" s="18">
        <f t="shared" si="1"/>
        <v>1</v>
      </c>
      <c r="H144" s="66">
        <f t="shared" si="4"/>
        <v>13.141</v>
      </c>
      <c r="I144" s="15">
        <v>0.46499999999999986</v>
      </c>
      <c r="J144" s="18">
        <f t="shared" si="2"/>
        <v>27</v>
      </c>
      <c r="L144" s="8">
        <v>56</v>
      </c>
      <c r="M144" s="67">
        <v>0</v>
      </c>
      <c r="N144" s="67">
        <v>27</v>
      </c>
      <c r="O144" s="20"/>
      <c r="P144" s="46"/>
      <c r="Q144" s="48"/>
      <c r="R144" s="48"/>
      <c r="S144" s="48"/>
      <c r="T144" s="48"/>
      <c r="U144" s="48"/>
      <c r="V144" s="48"/>
      <c r="W144" s="48"/>
      <c r="X144" s="46"/>
      <c r="Y144" s="46"/>
      <c r="Z144" s="46"/>
      <c r="AA144" s="46"/>
      <c r="AB144" s="46"/>
      <c r="AH144" s="9"/>
    </row>
    <row r="145" spans="1:34" ht="15.75" customHeight="1">
      <c r="A145" s="87">
        <v>7456</v>
      </c>
      <c r="B145" s="18">
        <f t="shared" si="0"/>
        <v>56</v>
      </c>
      <c r="C145" s="62" t="s">
        <v>149</v>
      </c>
      <c r="D145" s="1" t="s">
        <v>194</v>
      </c>
      <c r="E145" s="65">
        <v>55.654413219807601</v>
      </c>
      <c r="F145" s="65">
        <v>37.647058969975497</v>
      </c>
      <c r="G145" s="18">
        <f t="shared" si="1"/>
        <v>1</v>
      </c>
      <c r="H145" s="66">
        <f t="shared" si="4"/>
        <v>14.683999999999999</v>
      </c>
      <c r="I145" s="15">
        <v>1.5429999999999993</v>
      </c>
      <c r="J145" s="18">
        <f t="shared" si="2"/>
        <v>28</v>
      </c>
      <c r="L145" s="8">
        <v>57</v>
      </c>
      <c r="M145" s="67">
        <v>0</v>
      </c>
      <c r="N145" s="67">
        <v>28</v>
      </c>
      <c r="O145" s="20"/>
      <c r="P145" s="59"/>
      <c r="Q145" s="56"/>
      <c r="R145" s="56"/>
      <c r="S145" s="56"/>
      <c r="T145" s="56"/>
      <c r="U145" s="56"/>
      <c r="V145" s="56"/>
      <c r="W145" s="56"/>
      <c r="X145" s="59"/>
      <c r="Y145" s="59"/>
      <c r="Z145" s="59"/>
      <c r="AA145" s="59"/>
      <c r="AB145" s="59"/>
      <c r="AH145" s="9"/>
    </row>
    <row r="146" spans="1:34" ht="15.75" customHeight="1">
      <c r="A146" s="87" t="s">
        <v>52</v>
      </c>
      <c r="B146" s="18">
        <f t="shared" si="0"/>
        <v>56</v>
      </c>
      <c r="C146" s="62" t="s">
        <v>52</v>
      </c>
      <c r="D146" s="1" t="s">
        <v>17</v>
      </c>
      <c r="E146" s="65"/>
      <c r="F146" s="65"/>
      <c r="G146" s="18">
        <f t="shared" si="1"/>
        <v>1</v>
      </c>
      <c r="H146" s="66">
        <f t="shared" si="4"/>
        <v>15.883999999999999</v>
      </c>
      <c r="I146" s="15">
        <v>1.1999999999999993</v>
      </c>
      <c r="J146" s="18" t="str">
        <f t="shared" si="2"/>
        <v xml:space="preserve"> </v>
      </c>
      <c r="L146" s="8">
        <v>58</v>
      </c>
      <c r="M146" s="67">
        <v>0</v>
      </c>
      <c r="N146" s="67">
        <v>999</v>
      </c>
      <c r="O146" s="20"/>
      <c r="P146" s="59"/>
      <c r="Q146" s="56"/>
      <c r="R146" s="56"/>
      <c r="S146" s="56"/>
      <c r="T146" s="56"/>
      <c r="U146" s="56"/>
      <c r="V146" s="56"/>
      <c r="W146" s="56"/>
      <c r="X146" s="59"/>
      <c r="Y146" s="59"/>
      <c r="Z146" s="59"/>
      <c r="AA146" s="59"/>
      <c r="AB146" s="59"/>
      <c r="AH146" s="9"/>
    </row>
    <row r="147" spans="1:34" ht="15.75" customHeight="1">
      <c r="A147" s="87" t="s">
        <v>17</v>
      </c>
      <c r="B147" s="18" t="str">
        <f t="shared" si="0"/>
        <v/>
      </c>
      <c r="C147" s="62" t="s">
        <v>17</v>
      </c>
      <c r="D147" s="1" t="s">
        <v>17</v>
      </c>
      <c r="E147" s="65" t="s">
        <v>17</v>
      </c>
      <c r="F147" s="65" t="s">
        <v>17</v>
      </c>
      <c r="G147" s="18" t="str">
        <f t="shared" si="1"/>
        <v/>
      </c>
      <c r="H147" s="66" t="s">
        <v>87</v>
      </c>
      <c r="I147" s="15" t="str">
        <f t="shared" ref="I147:I154" si="5">IFERROR(IF(IF(ISERROR(H147-H146),"",H147-H146)&lt;0,"",H147-H146)," ")</f>
        <v xml:space="preserve"> </v>
      </c>
      <c r="J147" s="18" t="str">
        <f t="shared" si="2"/>
        <v xml:space="preserve"> </v>
      </c>
      <c r="L147" s="8">
        <v>59</v>
      </c>
      <c r="M147" s="67">
        <v>0</v>
      </c>
      <c r="N147" s="67">
        <v>0</v>
      </c>
      <c r="O147" s="20"/>
      <c r="P147" s="59"/>
      <c r="Q147" s="56"/>
      <c r="R147" s="56"/>
      <c r="S147" s="56"/>
      <c r="T147" s="56"/>
      <c r="U147" s="56"/>
      <c r="V147" s="56"/>
      <c r="W147" s="56"/>
      <c r="X147" s="59"/>
      <c r="Y147" s="59"/>
      <c r="Z147" s="59"/>
      <c r="AA147" s="59"/>
      <c r="AB147" s="59"/>
      <c r="AH147" s="1"/>
    </row>
    <row r="148" spans="1:34" ht="15.75" customHeight="1">
      <c r="A148" s="87" t="s">
        <v>17</v>
      </c>
      <c r="B148" s="18" t="str">
        <f t="shared" si="0"/>
        <v/>
      </c>
      <c r="C148" s="62" t="s">
        <v>17</v>
      </c>
      <c r="D148" s="1" t="s">
        <v>17</v>
      </c>
      <c r="E148" s="65" t="s">
        <v>17</v>
      </c>
      <c r="F148" s="65" t="s">
        <v>17</v>
      </c>
      <c r="G148" s="18" t="str">
        <f t="shared" si="1"/>
        <v/>
      </c>
      <c r="H148" s="66" t="s">
        <v>87</v>
      </c>
      <c r="I148" s="15" t="str">
        <f t="shared" si="5"/>
        <v xml:space="preserve"> </v>
      </c>
      <c r="J148" s="18" t="str">
        <f t="shared" si="2"/>
        <v xml:space="preserve"> </v>
      </c>
      <c r="L148" s="8">
        <v>60</v>
      </c>
      <c r="M148" s="67">
        <v>0</v>
      </c>
      <c r="N148" s="67">
        <v>0</v>
      </c>
      <c r="O148" s="20"/>
      <c r="P148" s="59"/>
      <c r="Q148" s="56"/>
      <c r="R148" s="56"/>
      <c r="S148" s="56"/>
      <c r="T148" s="56"/>
      <c r="U148" s="56"/>
      <c r="V148" s="56"/>
      <c r="W148" s="56"/>
      <c r="X148" s="59"/>
      <c r="Y148" s="59"/>
      <c r="Z148" s="59"/>
      <c r="AA148" s="59"/>
      <c r="AB148" s="59"/>
      <c r="AH148" s="1"/>
    </row>
    <row r="149" spans="1:34" ht="15.75" customHeight="1">
      <c r="A149" s="87" t="s">
        <v>17</v>
      </c>
      <c r="B149" s="18" t="str">
        <f t="shared" si="0"/>
        <v/>
      </c>
      <c r="C149" s="62" t="s">
        <v>17</v>
      </c>
      <c r="D149" s="1" t="s">
        <v>17</v>
      </c>
      <c r="E149" s="65" t="s">
        <v>17</v>
      </c>
      <c r="F149" s="65" t="s">
        <v>17</v>
      </c>
      <c r="G149" s="18" t="str">
        <f t="shared" si="1"/>
        <v/>
      </c>
      <c r="H149" s="66" t="s">
        <v>87</v>
      </c>
      <c r="I149" s="15" t="str">
        <f t="shared" si="5"/>
        <v xml:space="preserve"> </v>
      </c>
      <c r="J149" s="18" t="str">
        <f t="shared" si="2"/>
        <v xml:space="preserve"> </v>
      </c>
      <c r="L149" s="8">
        <v>61</v>
      </c>
      <c r="M149" s="67">
        <v>0</v>
      </c>
      <c r="N149" s="67">
        <v>0</v>
      </c>
      <c r="O149" s="20"/>
      <c r="P149" s="59"/>
      <c r="Q149" s="56"/>
      <c r="R149" s="56"/>
      <c r="S149" s="56"/>
      <c r="T149" s="56"/>
      <c r="U149" s="56"/>
      <c r="V149" s="56"/>
      <c r="W149" s="56"/>
      <c r="X149" s="59"/>
      <c r="Y149" s="59"/>
      <c r="Z149" s="59"/>
      <c r="AA149" s="59"/>
      <c r="AB149" s="59"/>
      <c r="AH149" s="1"/>
    </row>
    <row r="150" spans="1:34" ht="15.75" customHeight="1">
      <c r="A150" s="87" t="s">
        <v>17</v>
      </c>
      <c r="B150" s="18" t="str">
        <f t="shared" si="0"/>
        <v/>
      </c>
      <c r="C150" s="62" t="s">
        <v>17</v>
      </c>
      <c r="D150" s="1" t="s">
        <v>17</v>
      </c>
      <c r="E150" s="65" t="s">
        <v>17</v>
      </c>
      <c r="F150" s="65" t="s">
        <v>17</v>
      </c>
      <c r="G150" s="18" t="str">
        <f t="shared" si="1"/>
        <v/>
      </c>
      <c r="H150" s="66" t="s">
        <v>87</v>
      </c>
      <c r="I150" s="15" t="str">
        <f t="shared" si="5"/>
        <v xml:space="preserve"> </v>
      </c>
      <c r="J150" s="18" t="str">
        <f t="shared" si="2"/>
        <v xml:space="preserve"> </v>
      </c>
      <c r="L150" s="8">
        <v>62</v>
      </c>
      <c r="M150" s="67">
        <v>0</v>
      </c>
      <c r="N150" s="67">
        <v>0</v>
      </c>
      <c r="O150" s="20"/>
      <c r="P150" s="59"/>
      <c r="Q150" s="56"/>
      <c r="R150" s="56"/>
      <c r="T150" s="56"/>
      <c r="U150" s="56"/>
      <c r="V150" s="56"/>
      <c r="W150" s="56"/>
      <c r="X150" s="59"/>
      <c r="Y150" s="59"/>
      <c r="Z150" s="59"/>
      <c r="AA150" s="59"/>
      <c r="AB150" s="59"/>
      <c r="AH150" s="1"/>
    </row>
    <row r="151" spans="1:34" ht="15.75" customHeight="1">
      <c r="A151" s="87" t="s">
        <v>17</v>
      </c>
      <c r="B151" s="18" t="str">
        <f t="shared" si="0"/>
        <v/>
      </c>
      <c r="C151" s="62" t="s">
        <v>17</v>
      </c>
      <c r="D151" s="1" t="s">
        <v>17</v>
      </c>
      <c r="E151" s="65" t="s">
        <v>17</v>
      </c>
      <c r="F151" s="65" t="s">
        <v>17</v>
      </c>
      <c r="G151" s="18" t="str">
        <f t="shared" si="1"/>
        <v/>
      </c>
      <c r="H151" s="66" t="s">
        <v>87</v>
      </c>
      <c r="I151" s="15" t="str">
        <f t="shared" si="5"/>
        <v xml:space="preserve"> </v>
      </c>
      <c r="J151" s="18" t="str">
        <f t="shared" si="2"/>
        <v xml:space="preserve"> </v>
      </c>
      <c r="L151" s="8">
        <v>63</v>
      </c>
      <c r="M151" s="67">
        <v>0</v>
      </c>
      <c r="N151" s="67">
        <v>0</v>
      </c>
      <c r="O151" s="20"/>
      <c r="P151" s="59"/>
      <c r="Q151" s="56"/>
      <c r="R151" s="56"/>
      <c r="S151" s="56"/>
      <c r="T151" s="56"/>
      <c r="U151" s="56"/>
      <c r="V151" s="56"/>
      <c r="W151" s="56"/>
      <c r="X151" s="59"/>
      <c r="Y151" s="59"/>
      <c r="Z151" s="59"/>
      <c r="AA151" s="59"/>
      <c r="AB151" s="59"/>
      <c r="AH151" s="1"/>
    </row>
    <row r="152" spans="1:34" ht="15.75" customHeight="1">
      <c r="A152" s="87" t="s">
        <v>17</v>
      </c>
      <c r="B152" s="18" t="str">
        <f t="shared" si="0"/>
        <v/>
      </c>
      <c r="C152" s="62" t="s">
        <v>17</v>
      </c>
      <c r="D152" s="1" t="s">
        <v>17</v>
      </c>
      <c r="E152" s="65" t="s">
        <v>17</v>
      </c>
      <c r="F152" s="65" t="s">
        <v>17</v>
      </c>
      <c r="G152" s="18" t="str">
        <f t="shared" si="1"/>
        <v/>
      </c>
      <c r="H152" s="66" t="s">
        <v>87</v>
      </c>
      <c r="I152" s="15" t="str">
        <f t="shared" si="5"/>
        <v xml:space="preserve"> </v>
      </c>
      <c r="J152" s="18" t="str">
        <f t="shared" si="2"/>
        <v xml:space="preserve"> </v>
      </c>
      <c r="L152" s="8">
        <v>64</v>
      </c>
      <c r="M152" s="67">
        <v>0</v>
      </c>
      <c r="N152" s="67">
        <v>0</v>
      </c>
      <c r="O152" s="20"/>
      <c r="P152" s="59"/>
      <c r="Q152" s="56"/>
      <c r="R152" s="56"/>
      <c r="S152" s="56"/>
      <c r="T152" s="56"/>
      <c r="U152" s="56"/>
      <c r="V152" s="56"/>
      <c r="W152" s="56"/>
      <c r="X152" s="59"/>
      <c r="Y152" s="59"/>
      <c r="Z152" s="59"/>
      <c r="AA152" s="59"/>
      <c r="AB152" s="59"/>
      <c r="AH152" s="1"/>
    </row>
    <row r="153" spans="1:34" ht="15.75" customHeight="1">
      <c r="A153" s="87" t="s">
        <v>17</v>
      </c>
      <c r="B153" s="18" t="str">
        <f t="shared" si="0"/>
        <v/>
      </c>
      <c r="C153" s="62" t="s">
        <v>17</v>
      </c>
      <c r="D153" s="1" t="s">
        <v>17</v>
      </c>
      <c r="E153" s="65" t="s">
        <v>17</v>
      </c>
      <c r="F153" s="65" t="s">
        <v>17</v>
      </c>
      <c r="G153" s="18" t="str">
        <f t="shared" si="1"/>
        <v/>
      </c>
      <c r="H153" s="66" t="s">
        <v>87</v>
      </c>
      <c r="I153" s="15" t="str">
        <f t="shared" si="5"/>
        <v xml:space="preserve"> </v>
      </c>
      <c r="J153" s="18" t="str">
        <f t="shared" si="2"/>
        <v xml:space="preserve"> </v>
      </c>
      <c r="L153" s="8">
        <v>65</v>
      </c>
      <c r="M153" s="67">
        <v>0</v>
      </c>
      <c r="N153" s="67">
        <v>0</v>
      </c>
      <c r="O153" s="20"/>
      <c r="P153" s="59"/>
      <c r="Q153" s="56"/>
      <c r="R153" s="56"/>
      <c r="S153" s="56"/>
      <c r="T153" s="56"/>
      <c r="U153" s="56"/>
      <c r="V153" s="56"/>
      <c r="W153" s="56"/>
      <c r="X153" s="59"/>
      <c r="Y153" s="59"/>
      <c r="Z153" s="59"/>
      <c r="AA153" s="59"/>
      <c r="AB153" s="59"/>
      <c r="AH153" s="1"/>
    </row>
    <row r="154" spans="1:34" ht="15.75" customHeight="1">
      <c r="A154" s="87" t="s">
        <v>17</v>
      </c>
      <c r="B154" s="18" t="str">
        <f t="shared" ref="B154:B198" si="6">IF(C154=" ","",IF(C154=$L$9,B153,B153+1))</f>
        <v/>
      </c>
      <c r="C154" s="62" t="s">
        <v>17</v>
      </c>
      <c r="D154" s="1" t="s">
        <v>17</v>
      </c>
      <c r="E154" s="65" t="s">
        <v>17</v>
      </c>
      <c r="F154" s="65" t="s">
        <v>17</v>
      </c>
      <c r="G154" s="18" t="str">
        <f t="shared" ref="G154:G198" si="7">IF(AND(M154&gt;0),0,IF(AND(N154&gt;0),1,""))</f>
        <v/>
      </c>
      <c r="H154" s="66" t="s">
        <v>87</v>
      </c>
      <c r="I154" s="15" t="str">
        <f t="shared" si="5"/>
        <v xml:space="preserve"> </v>
      </c>
      <c r="J154" s="18" t="str">
        <f t="shared" ref="J154:J198" si="8">IF(AND(M154&gt;0,M154&lt;999),M154,IF(AND(N154&gt;0,N154&lt;999),N154," "))</f>
        <v xml:space="preserve"> </v>
      </c>
      <c r="L154" s="8">
        <v>66</v>
      </c>
      <c r="M154" s="67">
        <v>0</v>
      </c>
      <c r="N154" s="67">
        <v>0</v>
      </c>
      <c r="O154" s="20"/>
      <c r="P154" s="59"/>
      <c r="Q154" s="56"/>
      <c r="R154" s="56"/>
      <c r="S154" s="56"/>
      <c r="T154" s="56"/>
      <c r="U154" s="56"/>
      <c r="V154" s="56"/>
      <c r="W154" s="56"/>
      <c r="X154" s="59"/>
      <c r="Y154" s="59"/>
      <c r="Z154" s="59"/>
      <c r="AA154" s="59"/>
      <c r="AB154" s="59"/>
      <c r="AH154" s="1"/>
    </row>
    <row r="155" spans="1:34" ht="15.75" customHeight="1">
      <c r="A155" s="87" t="s">
        <v>17</v>
      </c>
      <c r="B155" s="18" t="str">
        <f t="shared" si="6"/>
        <v/>
      </c>
      <c r="C155" s="62" t="s">
        <v>17</v>
      </c>
      <c r="D155" s="1" t="s">
        <v>17</v>
      </c>
      <c r="E155" s="65" t="s">
        <v>17</v>
      </c>
      <c r="F155" s="65" t="s">
        <v>17</v>
      </c>
      <c r="G155" s="18" t="str">
        <f t="shared" si="7"/>
        <v/>
      </c>
      <c r="H155" s="66" t="s">
        <v>87</v>
      </c>
      <c r="I155" s="15" t="str">
        <f t="shared" ref="I155:I198" si="9">IFERROR(IF(IF(ISERROR(H155-H154),"",H155-H154)&lt;0,"",H155-H154)," ")</f>
        <v xml:space="preserve"> </v>
      </c>
      <c r="J155" s="18" t="str">
        <f t="shared" si="8"/>
        <v xml:space="preserve"> </v>
      </c>
      <c r="L155" s="8">
        <v>67</v>
      </c>
      <c r="M155" s="67">
        <v>0</v>
      </c>
      <c r="N155" s="67">
        <v>0</v>
      </c>
      <c r="O155" s="20"/>
      <c r="P155" s="59"/>
      <c r="Q155" s="56"/>
      <c r="R155" s="56"/>
      <c r="S155" s="56"/>
      <c r="T155" s="56"/>
      <c r="U155" s="56"/>
      <c r="V155" s="56"/>
      <c r="W155" s="56"/>
      <c r="X155" s="59"/>
      <c r="Y155" s="59"/>
      <c r="Z155" s="59"/>
      <c r="AA155" s="59"/>
      <c r="AB155" s="59"/>
      <c r="AH155" s="1"/>
    </row>
    <row r="156" spans="1:34" ht="15.75" customHeight="1">
      <c r="A156" s="87" t="s">
        <v>17</v>
      </c>
      <c r="B156" s="18" t="str">
        <f t="shared" si="6"/>
        <v/>
      </c>
      <c r="C156" s="62" t="s">
        <v>17</v>
      </c>
      <c r="D156" s="1" t="s">
        <v>17</v>
      </c>
      <c r="E156" s="65" t="s">
        <v>17</v>
      </c>
      <c r="F156" s="65" t="s">
        <v>17</v>
      </c>
      <c r="G156" s="18" t="str">
        <f t="shared" si="7"/>
        <v/>
      </c>
      <c r="H156" s="66" t="s">
        <v>87</v>
      </c>
      <c r="I156" s="15" t="str">
        <f t="shared" si="9"/>
        <v xml:space="preserve"> </v>
      </c>
      <c r="J156" s="18" t="str">
        <f t="shared" si="8"/>
        <v xml:space="preserve"> </v>
      </c>
      <c r="L156" s="8">
        <v>68</v>
      </c>
      <c r="M156" s="67">
        <v>0</v>
      </c>
      <c r="N156" s="67">
        <v>0</v>
      </c>
      <c r="O156" s="20"/>
      <c r="P156" s="59"/>
      <c r="Q156" s="56"/>
      <c r="R156" s="56"/>
      <c r="S156" s="56"/>
      <c r="T156" s="56"/>
      <c r="U156" s="56"/>
      <c r="V156" s="56"/>
      <c r="W156" s="56"/>
      <c r="X156" s="59"/>
      <c r="Y156" s="59"/>
      <c r="Z156" s="59"/>
      <c r="AA156" s="59"/>
      <c r="AB156" s="59"/>
      <c r="AH156" s="1"/>
    </row>
    <row r="157" spans="1:34" ht="15.75" customHeight="1">
      <c r="A157" s="87" t="s">
        <v>17</v>
      </c>
      <c r="B157" s="18" t="str">
        <f t="shared" si="6"/>
        <v/>
      </c>
      <c r="C157" s="62" t="s">
        <v>17</v>
      </c>
      <c r="D157" s="1" t="s">
        <v>17</v>
      </c>
      <c r="E157" s="65" t="s">
        <v>17</v>
      </c>
      <c r="F157" s="65" t="s">
        <v>17</v>
      </c>
      <c r="G157" s="18" t="str">
        <f t="shared" si="7"/>
        <v/>
      </c>
      <c r="H157" s="66" t="s">
        <v>87</v>
      </c>
      <c r="I157" s="15" t="str">
        <f t="shared" si="9"/>
        <v xml:space="preserve"> </v>
      </c>
      <c r="J157" s="18" t="str">
        <f t="shared" si="8"/>
        <v xml:space="preserve"> </v>
      </c>
      <c r="L157" s="8">
        <v>69</v>
      </c>
      <c r="M157" s="67">
        <v>0</v>
      </c>
      <c r="N157" s="67">
        <v>0</v>
      </c>
      <c r="O157" s="20"/>
      <c r="P157" s="59"/>
      <c r="Q157" s="56"/>
      <c r="R157" s="56"/>
      <c r="S157" s="56"/>
      <c r="T157" s="56"/>
      <c r="U157" s="56"/>
      <c r="V157" s="56"/>
      <c r="W157" s="56"/>
      <c r="X157" s="59"/>
      <c r="Y157" s="59"/>
      <c r="Z157" s="59"/>
      <c r="AA157" s="59"/>
      <c r="AB157" s="59"/>
      <c r="AH157" s="1"/>
    </row>
    <row r="158" spans="1:34" ht="15.75" customHeight="1">
      <c r="A158" s="87" t="s">
        <v>17</v>
      </c>
      <c r="B158" s="18" t="str">
        <f t="shared" si="6"/>
        <v/>
      </c>
      <c r="C158" s="62" t="s">
        <v>17</v>
      </c>
      <c r="D158" s="1" t="s">
        <v>17</v>
      </c>
      <c r="E158" s="65" t="s">
        <v>17</v>
      </c>
      <c r="F158" s="65" t="s">
        <v>17</v>
      </c>
      <c r="G158" s="18" t="str">
        <f t="shared" si="7"/>
        <v/>
      </c>
      <c r="H158" s="66" t="s">
        <v>87</v>
      </c>
      <c r="I158" s="15" t="str">
        <f t="shared" si="9"/>
        <v xml:space="preserve"> </v>
      </c>
      <c r="J158" s="18" t="str">
        <f t="shared" si="8"/>
        <v xml:space="preserve"> </v>
      </c>
      <c r="L158" s="8">
        <v>70</v>
      </c>
      <c r="M158" s="67">
        <v>0</v>
      </c>
      <c r="N158" s="67">
        <v>0</v>
      </c>
      <c r="O158" s="20"/>
      <c r="P158" s="59"/>
      <c r="Q158" s="56"/>
      <c r="R158" s="56"/>
      <c r="S158" s="56"/>
      <c r="T158" s="56"/>
      <c r="U158" s="56"/>
      <c r="V158" s="56"/>
      <c r="W158" s="56"/>
      <c r="X158" s="59"/>
      <c r="Y158" s="59"/>
      <c r="Z158" s="59"/>
      <c r="AA158" s="59"/>
      <c r="AB158" s="59"/>
      <c r="AH158" s="1"/>
    </row>
    <row r="159" spans="1:34" ht="15.75" customHeight="1">
      <c r="A159" s="87" t="s">
        <v>17</v>
      </c>
      <c r="B159" s="18" t="str">
        <f t="shared" si="6"/>
        <v/>
      </c>
      <c r="C159" s="62" t="s">
        <v>17</v>
      </c>
      <c r="D159" s="1" t="s">
        <v>17</v>
      </c>
      <c r="E159" s="65" t="s">
        <v>17</v>
      </c>
      <c r="F159" s="65" t="s">
        <v>17</v>
      </c>
      <c r="G159" s="18" t="str">
        <f t="shared" si="7"/>
        <v/>
      </c>
      <c r="H159" s="66" t="s">
        <v>87</v>
      </c>
      <c r="I159" s="15" t="str">
        <f t="shared" si="9"/>
        <v xml:space="preserve"> </v>
      </c>
      <c r="J159" s="18" t="str">
        <f t="shared" si="8"/>
        <v xml:space="preserve"> </v>
      </c>
      <c r="L159" s="8">
        <v>71</v>
      </c>
      <c r="M159" s="67">
        <v>0</v>
      </c>
      <c r="N159" s="67">
        <v>0</v>
      </c>
      <c r="O159" s="20"/>
      <c r="P159" s="59"/>
      <c r="Q159" s="56"/>
      <c r="R159" s="56"/>
      <c r="S159" s="56"/>
      <c r="T159" s="56"/>
      <c r="U159" s="56"/>
      <c r="V159" s="56"/>
      <c r="W159" s="56"/>
      <c r="X159" s="59"/>
      <c r="Y159" s="59"/>
      <c r="Z159" s="59"/>
      <c r="AA159" s="59"/>
      <c r="AB159" s="59"/>
      <c r="AH159" s="1"/>
    </row>
    <row r="160" spans="1:34" ht="15.75" customHeight="1">
      <c r="A160" s="87" t="s">
        <v>17</v>
      </c>
      <c r="B160" s="18" t="str">
        <f t="shared" si="6"/>
        <v/>
      </c>
      <c r="C160" s="62" t="s">
        <v>17</v>
      </c>
      <c r="D160" s="1" t="s">
        <v>17</v>
      </c>
      <c r="E160" s="65" t="s">
        <v>17</v>
      </c>
      <c r="F160" s="65" t="s">
        <v>17</v>
      </c>
      <c r="G160" s="18" t="str">
        <f t="shared" si="7"/>
        <v/>
      </c>
      <c r="H160" s="66" t="s">
        <v>87</v>
      </c>
      <c r="I160" s="15" t="str">
        <f t="shared" si="9"/>
        <v xml:space="preserve"> </v>
      </c>
      <c r="J160" s="18" t="str">
        <f t="shared" si="8"/>
        <v xml:space="preserve"> </v>
      </c>
      <c r="L160" s="8">
        <v>72</v>
      </c>
      <c r="M160" s="67">
        <v>0</v>
      </c>
      <c r="N160" s="67">
        <v>0</v>
      </c>
      <c r="O160" s="20"/>
      <c r="P160" s="59"/>
      <c r="Q160" s="56"/>
      <c r="R160" s="56"/>
      <c r="S160" s="56"/>
      <c r="T160" s="56"/>
      <c r="U160" s="56"/>
      <c r="V160" s="56"/>
      <c r="W160" s="56"/>
      <c r="X160" s="59"/>
      <c r="Y160" s="59"/>
      <c r="Z160" s="59"/>
      <c r="AA160" s="59"/>
      <c r="AB160" s="59"/>
      <c r="AH160" s="1"/>
    </row>
    <row r="161" spans="1:34" ht="15.75" customHeight="1">
      <c r="A161" s="87" t="s">
        <v>17</v>
      </c>
      <c r="B161" s="18" t="str">
        <f t="shared" si="6"/>
        <v/>
      </c>
      <c r="C161" s="62" t="s">
        <v>17</v>
      </c>
      <c r="D161" s="1" t="s">
        <v>17</v>
      </c>
      <c r="E161" s="65" t="s">
        <v>17</v>
      </c>
      <c r="F161" s="65" t="s">
        <v>17</v>
      </c>
      <c r="G161" s="18" t="str">
        <f t="shared" si="7"/>
        <v/>
      </c>
      <c r="H161" s="66" t="s">
        <v>87</v>
      </c>
      <c r="I161" s="15" t="str">
        <f t="shared" si="9"/>
        <v xml:space="preserve"> </v>
      </c>
      <c r="J161" s="18" t="str">
        <f t="shared" si="8"/>
        <v xml:space="preserve"> </v>
      </c>
      <c r="L161" s="8">
        <v>73</v>
      </c>
      <c r="M161" s="67">
        <v>0</v>
      </c>
      <c r="N161" s="67">
        <v>0</v>
      </c>
      <c r="O161" s="20"/>
      <c r="P161" s="59"/>
      <c r="Q161" s="56"/>
      <c r="R161" s="56"/>
      <c r="S161" s="56"/>
      <c r="T161" s="56"/>
      <c r="U161" s="56"/>
      <c r="V161" s="56"/>
      <c r="W161" s="56"/>
      <c r="X161" s="59"/>
      <c r="Y161" s="59"/>
      <c r="Z161" s="59"/>
      <c r="AA161" s="59"/>
      <c r="AB161" s="59"/>
      <c r="AH161" s="1"/>
    </row>
    <row r="162" spans="1:34" ht="15.75" customHeight="1">
      <c r="A162" s="87" t="s">
        <v>17</v>
      </c>
      <c r="B162" s="18" t="str">
        <f t="shared" si="6"/>
        <v/>
      </c>
      <c r="C162" s="62" t="s">
        <v>17</v>
      </c>
      <c r="D162" s="1" t="s">
        <v>17</v>
      </c>
      <c r="E162" s="65" t="s">
        <v>17</v>
      </c>
      <c r="F162" s="65" t="s">
        <v>17</v>
      </c>
      <c r="G162" s="18" t="str">
        <f t="shared" si="7"/>
        <v/>
      </c>
      <c r="H162" s="66" t="s">
        <v>87</v>
      </c>
      <c r="I162" s="15" t="str">
        <f t="shared" si="9"/>
        <v xml:space="preserve"> </v>
      </c>
      <c r="J162" s="18" t="str">
        <f t="shared" si="8"/>
        <v xml:space="preserve"> </v>
      </c>
      <c r="L162" s="8">
        <v>74</v>
      </c>
      <c r="M162" s="67">
        <v>0</v>
      </c>
      <c r="N162" s="67">
        <v>0</v>
      </c>
      <c r="O162" s="20"/>
      <c r="P162" s="59"/>
      <c r="Q162" s="56"/>
      <c r="R162" s="56"/>
      <c r="S162" s="56"/>
      <c r="T162" s="56"/>
      <c r="U162" s="56"/>
      <c r="V162" s="56"/>
      <c r="W162" s="56"/>
      <c r="X162" s="59"/>
      <c r="Y162" s="59"/>
      <c r="Z162" s="59"/>
      <c r="AA162" s="59"/>
      <c r="AB162" s="59"/>
      <c r="AH162" s="1"/>
    </row>
    <row r="163" spans="1:34" ht="15.75" customHeight="1">
      <c r="A163" s="87" t="s">
        <v>17</v>
      </c>
      <c r="B163" s="18" t="str">
        <f t="shared" si="6"/>
        <v/>
      </c>
      <c r="C163" s="62" t="s">
        <v>17</v>
      </c>
      <c r="D163" s="1" t="s">
        <v>17</v>
      </c>
      <c r="E163" s="65" t="s">
        <v>17</v>
      </c>
      <c r="F163" s="65" t="s">
        <v>17</v>
      </c>
      <c r="G163" s="18" t="str">
        <f t="shared" si="7"/>
        <v/>
      </c>
      <c r="H163" s="66" t="s">
        <v>87</v>
      </c>
      <c r="I163" s="15" t="str">
        <f t="shared" si="9"/>
        <v xml:space="preserve"> </v>
      </c>
      <c r="J163" s="18" t="str">
        <f t="shared" si="8"/>
        <v xml:space="preserve"> </v>
      </c>
      <c r="L163" s="8">
        <v>75</v>
      </c>
      <c r="M163" s="67">
        <v>0</v>
      </c>
      <c r="N163" s="67">
        <v>0</v>
      </c>
      <c r="O163" s="20"/>
      <c r="P163" s="59"/>
      <c r="Q163" s="56"/>
      <c r="R163" s="56"/>
      <c r="S163" s="56"/>
      <c r="T163" s="56"/>
      <c r="U163" s="56"/>
      <c r="V163" s="56"/>
      <c r="W163" s="56"/>
      <c r="X163" s="59"/>
      <c r="Y163" s="59"/>
      <c r="Z163" s="59"/>
      <c r="AA163" s="59"/>
      <c r="AB163" s="59"/>
      <c r="AH163" s="1"/>
    </row>
    <row r="164" spans="1:34" ht="15.75" customHeight="1">
      <c r="A164" s="87" t="s">
        <v>17</v>
      </c>
      <c r="B164" s="18" t="str">
        <f t="shared" si="6"/>
        <v/>
      </c>
      <c r="C164" s="62" t="s">
        <v>17</v>
      </c>
      <c r="D164" s="1" t="s">
        <v>17</v>
      </c>
      <c r="E164" s="65" t="s">
        <v>17</v>
      </c>
      <c r="F164" s="65" t="s">
        <v>17</v>
      </c>
      <c r="G164" s="18" t="str">
        <f t="shared" si="7"/>
        <v/>
      </c>
      <c r="H164" s="66" t="s">
        <v>87</v>
      </c>
      <c r="I164" s="15" t="str">
        <f t="shared" si="9"/>
        <v xml:space="preserve"> </v>
      </c>
      <c r="J164" s="18" t="str">
        <f t="shared" si="8"/>
        <v xml:space="preserve"> </v>
      </c>
      <c r="L164" s="8">
        <v>76</v>
      </c>
      <c r="M164" s="67">
        <v>0</v>
      </c>
      <c r="N164" s="67">
        <v>0</v>
      </c>
      <c r="O164" s="20"/>
      <c r="P164" s="59"/>
      <c r="Q164" s="56"/>
      <c r="R164" s="56"/>
      <c r="S164" s="56"/>
      <c r="T164" s="56"/>
      <c r="U164" s="56"/>
      <c r="V164" s="56"/>
      <c r="W164" s="56"/>
      <c r="X164" s="59"/>
      <c r="Y164" s="59"/>
      <c r="Z164" s="59"/>
      <c r="AA164" s="59"/>
      <c r="AB164" s="59"/>
      <c r="AH164" s="1"/>
    </row>
    <row r="165" spans="1:34" ht="15.75" customHeight="1">
      <c r="A165" s="87" t="s">
        <v>17</v>
      </c>
      <c r="B165" s="18" t="str">
        <f t="shared" si="6"/>
        <v/>
      </c>
      <c r="C165" s="62" t="s">
        <v>17</v>
      </c>
      <c r="D165" s="1" t="s">
        <v>17</v>
      </c>
      <c r="E165" s="65" t="s">
        <v>17</v>
      </c>
      <c r="F165" s="65" t="s">
        <v>17</v>
      </c>
      <c r="G165" s="18" t="str">
        <f t="shared" si="7"/>
        <v/>
      </c>
      <c r="H165" s="66" t="s">
        <v>87</v>
      </c>
      <c r="I165" s="15" t="str">
        <f t="shared" si="9"/>
        <v xml:space="preserve"> </v>
      </c>
      <c r="J165" s="18" t="str">
        <f t="shared" si="8"/>
        <v xml:space="preserve"> </v>
      </c>
      <c r="L165" s="8">
        <v>77</v>
      </c>
      <c r="M165" s="67">
        <v>0</v>
      </c>
      <c r="N165" s="67">
        <v>0</v>
      </c>
      <c r="O165" s="20"/>
      <c r="P165" s="59"/>
      <c r="Q165" s="56"/>
      <c r="R165" s="56"/>
      <c r="S165" s="56"/>
      <c r="T165" s="56"/>
      <c r="U165" s="56"/>
      <c r="V165" s="56"/>
      <c r="W165" s="56"/>
      <c r="X165" s="59"/>
      <c r="Y165" s="59"/>
      <c r="Z165" s="59"/>
      <c r="AA165" s="59"/>
      <c r="AB165" s="59"/>
      <c r="AH165" s="1"/>
    </row>
    <row r="166" spans="1:34" ht="15.75" customHeight="1">
      <c r="A166" s="87" t="s">
        <v>17</v>
      </c>
      <c r="B166" s="18" t="str">
        <f t="shared" si="6"/>
        <v/>
      </c>
      <c r="C166" s="62" t="s">
        <v>17</v>
      </c>
      <c r="D166" s="1" t="s">
        <v>17</v>
      </c>
      <c r="E166" s="65" t="s">
        <v>17</v>
      </c>
      <c r="F166" s="65" t="s">
        <v>17</v>
      </c>
      <c r="G166" s="18" t="str">
        <f t="shared" si="7"/>
        <v/>
      </c>
      <c r="H166" s="66" t="s">
        <v>87</v>
      </c>
      <c r="I166" s="15" t="str">
        <f t="shared" si="9"/>
        <v xml:space="preserve"> </v>
      </c>
      <c r="J166" s="18" t="str">
        <f t="shared" si="8"/>
        <v xml:space="preserve"> </v>
      </c>
      <c r="L166" s="8">
        <v>78</v>
      </c>
      <c r="M166" s="67">
        <v>0</v>
      </c>
      <c r="N166" s="67">
        <v>0</v>
      </c>
      <c r="O166" s="20"/>
      <c r="P166" s="59"/>
      <c r="Q166" s="56"/>
      <c r="R166" s="56"/>
      <c r="S166" s="56"/>
      <c r="T166" s="56"/>
      <c r="U166" s="56"/>
      <c r="V166" s="56"/>
      <c r="W166" s="56"/>
      <c r="X166" s="59"/>
      <c r="Y166" s="59"/>
      <c r="Z166" s="59"/>
      <c r="AA166" s="59"/>
      <c r="AB166" s="59"/>
      <c r="AH166" s="1"/>
    </row>
    <row r="167" spans="1:34" ht="15.75" customHeight="1">
      <c r="A167" s="87" t="s">
        <v>17</v>
      </c>
      <c r="B167" s="18" t="str">
        <f t="shared" si="6"/>
        <v/>
      </c>
      <c r="C167" s="62" t="s">
        <v>17</v>
      </c>
      <c r="D167" s="1" t="s">
        <v>17</v>
      </c>
      <c r="E167" s="65" t="s">
        <v>17</v>
      </c>
      <c r="F167" s="65" t="s">
        <v>17</v>
      </c>
      <c r="G167" s="18" t="str">
        <f t="shared" si="7"/>
        <v/>
      </c>
      <c r="H167" s="66" t="s">
        <v>87</v>
      </c>
      <c r="I167" s="15" t="str">
        <f t="shared" si="9"/>
        <v xml:space="preserve"> </v>
      </c>
      <c r="J167" s="18" t="str">
        <f t="shared" si="8"/>
        <v xml:space="preserve"> </v>
      </c>
      <c r="L167" s="8">
        <v>79</v>
      </c>
      <c r="M167" s="67">
        <v>0</v>
      </c>
      <c r="N167" s="67">
        <v>0</v>
      </c>
      <c r="O167" s="20"/>
      <c r="P167" s="59"/>
      <c r="Q167" s="56"/>
      <c r="R167" s="56"/>
      <c r="S167" s="56"/>
      <c r="T167" s="56"/>
      <c r="U167" s="56"/>
      <c r="V167" s="56"/>
      <c r="W167" s="56"/>
      <c r="X167" s="59"/>
      <c r="Y167" s="59"/>
      <c r="Z167" s="59"/>
      <c r="AA167" s="59"/>
      <c r="AB167" s="59"/>
      <c r="AH167" s="1"/>
    </row>
    <row r="168" spans="1:34" ht="15.75" customHeight="1">
      <c r="A168" s="87" t="s">
        <v>17</v>
      </c>
      <c r="B168" s="18" t="str">
        <f t="shared" si="6"/>
        <v/>
      </c>
      <c r="C168" s="62" t="s">
        <v>17</v>
      </c>
      <c r="D168" s="1" t="s">
        <v>17</v>
      </c>
      <c r="E168" s="65" t="s">
        <v>17</v>
      </c>
      <c r="F168" s="65" t="s">
        <v>17</v>
      </c>
      <c r="G168" s="18" t="str">
        <f t="shared" si="7"/>
        <v/>
      </c>
      <c r="H168" s="66" t="s">
        <v>87</v>
      </c>
      <c r="I168" s="15" t="str">
        <f t="shared" si="9"/>
        <v xml:space="preserve"> </v>
      </c>
      <c r="J168" s="18" t="str">
        <f t="shared" si="8"/>
        <v xml:space="preserve"> </v>
      </c>
      <c r="L168" s="8">
        <v>80</v>
      </c>
      <c r="M168" s="67">
        <v>0</v>
      </c>
      <c r="N168" s="67">
        <v>0</v>
      </c>
      <c r="O168" s="20"/>
      <c r="P168" s="59"/>
      <c r="Q168" s="56"/>
      <c r="R168" s="56"/>
      <c r="S168" s="56"/>
      <c r="T168" s="56"/>
      <c r="U168" s="56"/>
      <c r="V168" s="56"/>
      <c r="W168" s="56"/>
      <c r="X168" s="59"/>
      <c r="Y168" s="59"/>
      <c r="Z168" s="59"/>
      <c r="AA168" s="59"/>
      <c r="AB168" s="59"/>
      <c r="AH168" s="1"/>
    </row>
    <row r="169" spans="1:34" ht="15.75" customHeight="1">
      <c r="A169" s="87" t="s">
        <v>17</v>
      </c>
      <c r="B169" s="18" t="str">
        <f t="shared" si="6"/>
        <v/>
      </c>
      <c r="C169" s="62" t="s">
        <v>17</v>
      </c>
      <c r="D169" s="1" t="s">
        <v>17</v>
      </c>
      <c r="E169" s="65" t="s">
        <v>17</v>
      </c>
      <c r="F169" s="65" t="s">
        <v>17</v>
      </c>
      <c r="G169" s="18" t="str">
        <f t="shared" si="7"/>
        <v/>
      </c>
      <c r="H169" s="66" t="s">
        <v>87</v>
      </c>
      <c r="I169" s="15" t="str">
        <f t="shared" si="9"/>
        <v xml:space="preserve"> </v>
      </c>
      <c r="J169" s="18" t="str">
        <f t="shared" si="8"/>
        <v xml:space="preserve"> </v>
      </c>
      <c r="L169" s="8">
        <v>81</v>
      </c>
      <c r="M169" s="67">
        <v>0</v>
      </c>
      <c r="N169" s="67">
        <v>0</v>
      </c>
      <c r="O169" s="20"/>
      <c r="P169" s="59"/>
      <c r="Q169" s="56"/>
      <c r="R169" s="56"/>
      <c r="S169" s="56"/>
      <c r="T169" s="56"/>
      <c r="U169" s="56"/>
      <c r="V169" s="56"/>
      <c r="W169" s="56"/>
      <c r="X169" s="59"/>
      <c r="Y169" s="59"/>
      <c r="Z169" s="59"/>
      <c r="AA169" s="59"/>
      <c r="AB169" s="59"/>
      <c r="AH169" s="1"/>
    </row>
    <row r="170" spans="1:34" ht="15.75" customHeight="1">
      <c r="A170" s="87" t="s">
        <v>17</v>
      </c>
      <c r="B170" s="18" t="str">
        <f t="shared" si="6"/>
        <v/>
      </c>
      <c r="C170" s="62" t="s">
        <v>17</v>
      </c>
      <c r="D170" s="1" t="s">
        <v>17</v>
      </c>
      <c r="E170" s="65" t="s">
        <v>17</v>
      </c>
      <c r="F170" s="65" t="s">
        <v>17</v>
      </c>
      <c r="G170" s="18" t="str">
        <f t="shared" si="7"/>
        <v/>
      </c>
      <c r="H170" s="66" t="s">
        <v>87</v>
      </c>
      <c r="I170" s="15" t="str">
        <f t="shared" si="9"/>
        <v xml:space="preserve"> </v>
      </c>
      <c r="J170" s="18" t="str">
        <f t="shared" si="8"/>
        <v xml:space="preserve"> </v>
      </c>
      <c r="L170" s="8">
        <v>82</v>
      </c>
      <c r="M170" s="67">
        <v>0</v>
      </c>
      <c r="N170" s="67">
        <v>0</v>
      </c>
      <c r="O170" s="20"/>
      <c r="P170" s="59"/>
      <c r="Q170" s="56"/>
      <c r="R170" s="56"/>
      <c r="S170" s="56"/>
      <c r="T170" s="56"/>
      <c r="U170" s="56"/>
      <c r="V170" s="56"/>
      <c r="W170" s="56"/>
      <c r="X170" s="59"/>
      <c r="Y170" s="59"/>
      <c r="Z170" s="59"/>
      <c r="AA170" s="59"/>
      <c r="AB170" s="59"/>
      <c r="AH170" s="1"/>
    </row>
    <row r="171" spans="1:34" ht="15.75" customHeight="1">
      <c r="A171" s="87" t="s">
        <v>17</v>
      </c>
      <c r="B171" s="18" t="str">
        <f t="shared" si="6"/>
        <v/>
      </c>
      <c r="C171" s="62" t="s">
        <v>17</v>
      </c>
      <c r="D171" s="1" t="s">
        <v>17</v>
      </c>
      <c r="E171" s="65" t="s">
        <v>17</v>
      </c>
      <c r="F171" s="65" t="s">
        <v>17</v>
      </c>
      <c r="G171" s="18" t="str">
        <f t="shared" si="7"/>
        <v/>
      </c>
      <c r="H171" s="66" t="s">
        <v>87</v>
      </c>
      <c r="I171" s="15" t="str">
        <f t="shared" si="9"/>
        <v xml:space="preserve"> </v>
      </c>
      <c r="J171" s="18" t="str">
        <f t="shared" si="8"/>
        <v xml:space="preserve"> </v>
      </c>
      <c r="L171" s="8">
        <v>83</v>
      </c>
      <c r="M171" s="67">
        <v>0</v>
      </c>
      <c r="N171" s="67">
        <v>0</v>
      </c>
      <c r="O171" s="20"/>
      <c r="P171" s="59"/>
      <c r="Q171" s="56"/>
      <c r="R171" s="56"/>
      <c r="S171" s="56"/>
      <c r="T171" s="56"/>
      <c r="U171" s="56"/>
      <c r="V171" s="56"/>
      <c r="W171" s="56"/>
      <c r="X171" s="59"/>
      <c r="Y171" s="59"/>
      <c r="Z171" s="59"/>
      <c r="AA171" s="59"/>
      <c r="AB171" s="59"/>
      <c r="AH171" s="1"/>
    </row>
    <row r="172" spans="1:34" ht="15.75" customHeight="1">
      <c r="A172" s="87" t="s">
        <v>17</v>
      </c>
      <c r="B172" s="18" t="str">
        <f t="shared" si="6"/>
        <v/>
      </c>
      <c r="C172" s="62" t="s">
        <v>17</v>
      </c>
      <c r="D172" s="1" t="s">
        <v>17</v>
      </c>
      <c r="E172" s="65" t="s">
        <v>17</v>
      </c>
      <c r="F172" s="65" t="s">
        <v>17</v>
      </c>
      <c r="G172" s="18" t="str">
        <f t="shared" si="7"/>
        <v/>
      </c>
      <c r="H172" s="66" t="s">
        <v>87</v>
      </c>
      <c r="I172" s="15" t="str">
        <f t="shared" si="9"/>
        <v xml:space="preserve"> </v>
      </c>
      <c r="J172" s="18" t="str">
        <f t="shared" si="8"/>
        <v xml:space="preserve"> </v>
      </c>
      <c r="L172" s="8">
        <v>84</v>
      </c>
      <c r="M172" s="67">
        <v>0</v>
      </c>
      <c r="N172" s="67">
        <v>0</v>
      </c>
      <c r="O172" s="20"/>
      <c r="P172" s="59"/>
      <c r="Q172" s="56"/>
      <c r="R172" s="56"/>
      <c r="S172" s="56"/>
      <c r="T172" s="56"/>
      <c r="U172" s="56"/>
      <c r="V172" s="56"/>
      <c r="W172" s="56"/>
      <c r="X172" s="59"/>
      <c r="Y172" s="59"/>
      <c r="Z172" s="59"/>
      <c r="AA172" s="59"/>
      <c r="AB172" s="59"/>
      <c r="AH172" s="1"/>
    </row>
    <row r="173" spans="1:34" ht="15.75" customHeight="1">
      <c r="A173" s="87" t="s">
        <v>17</v>
      </c>
      <c r="B173" s="18" t="str">
        <f t="shared" si="6"/>
        <v/>
      </c>
      <c r="C173" s="62" t="s">
        <v>17</v>
      </c>
      <c r="D173" s="1" t="s">
        <v>17</v>
      </c>
      <c r="E173" s="65" t="s">
        <v>17</v>
      </c>
      <c r="F173" s="65" t="s">
        <v>17</v>
      </c>
      <c r="G173" s="18" t="str">
        <f t="shared" si="7"/>
        <v/>
      </c>
      <c r="H173" s="66" t="s">
        <v>87</v>
      </c>
      <c r="I173" s="15" t="str">
        <f t="shared" si="9"/>
        <v xml:space="preserve"> </v>
      </c>
      <c r="J173" s="18" t="str">
        <f t="shared" si="8"/>
        <v xml:space="preserve"> </v>
      </c>
      <c r="L173" s="8">
        <v>85</v>
      </c>
      <c r="M173" s="67">
        <v>0</v>
      </c>
      <c r="N173" s="67">
        <v>0</v>
      </c>
      <c r="O173" s="20"/>
      <c r="P173" s="59"/>
      <c r="Q173" s="56"/>
      <c r="R173" s="56"/>
      <c r="S173" s="56"/>
      <c r="T173" s="56"/>
      <c r="U173" s="56"/>
      <c r="V173" s="56"/>
      <c r="W173" s="56"/>
      <c r="X173" s="59"/>
      <c r="Y173" s="59"/>
      <c r="Z173" s="59"/>
      <c r="AA173" s="59"/>
      <c r="AB173" s="59"/>
      <c r="AH173" s="1"/>
    </row>
    <row r="174" spans="1:34" ht="15.75" customHeight="1">
      <c r="A174" s="87" t="s">
        <v>17</v>
      </c>
      <c r="B174" s="18" t="str">
        <f t="shared" si="6"/>
        <v/>
      </c>
      <c r="C174" s="62" t="s">
        <v>17</v>
      </c>
      <c r="D174" s="1" t="s">
        <v>17</v>
      </c>
      <c r="E174" s="65" t="s">
        <v>17</v>
      </c>
      <c r="F174" s="65" t="s">
        <v>17</v>
      </c>
      <c r="G174" s="18" t="str">
        <f t="shared" si="7"/>
        <v/>
      </c>
      <c r="H174" s="66" t="s">
        <v>87</v>
      </c>
      <c r="I174" s="15" t="str">
        <f t="shared" si="9"/>
        <v xml:space="preserve"> </v>
      </c>
      <c r="J174" s="18" t="str">
        <f t="shared" si="8"/>
        <v xml:space="preserve"> </v>
      </c>
      <c r="L174" s="8">
        <v>86</v>
      </c>
      <c r="M174" s="67">
        <v>0</v>
      </c>
      <c r="N174" s="67">
        <v>0</v>
      </c>
      <c r="O174" s="20"/>
      <c r="P174" s="59"/>
      <c r="Q174" s="56"/>
      <c r="R174" s="56"/>
      <c r="S174" s="56"/>
      <c r="T174" s="56"/>
      <c r="U174" s="56"/>
      <c r="V174" s="56"/>
      <c r="W174" s="56"/>
      <c r="X174" s="59"/>
      <c r="Y174" s="59"/>
      <c r="Z174" s="59"/>
      <c r="AA174" s="59"/>
      <c r="AB174" s="59"/>
      <c r="AH174" s="1"/>
    </row>
    <row r="175" spans="1:34" ht="15.75" customHeight="1">
      <c r="A175" s="87" t="s">
        <v>17</v>
      </c>
      <c r="B175" s="18" t="str">
        <f t="shared" si="6"/>
        <v/>
      </c>
      <c r="C175" s="62" t="s">
        <v>17</v>
      </c>
      <c r="D175" s="1" t="s">
        <v>17</v>
      </c>
      <c r="E175" s="65" t="s">
        <v>17</v>
      </c>
      <c r="F175" s="65" t="s">
        <v>17</v>
      </c>
      <c r="G175" s="18" t="str">
        <f t="shared" si="7"/>
        <v/>
      </c>
      <c r="H175" s="66" t="s">
        <v>87</v>
      </c>
      <c r="I175" s="15" t="str">
        <f t="shared" si="9"/>
        <v xml:space="preserve"> </v>
      </c>
      <c r="J175" s="18" t="str">
        <f t="shared" si="8"/>
        <v xml:space="preserve"> </v>
      </c>
      <c r="L175" s="8">
        <v>87</v>
      </c>
      <c r="M175" s="67">
        <v>0</v>
      </c>
      <c r="N175" s="67">
        <v>0</v>
      </c>
      <c r="O175" s="20"/>
      <c r="P175" s="59"/>
      <c r="Q175" s="56"/>
      <c r="R175" s="56"/>
      <c r="S175" s="56"/>
      <c r="T175" s="56"/>
      <c r="U175" s="56"/>
      <c r="V175" s="56"/>
      <c r="W175" s="56"/>
      <c r="X175" s="59"/>
      <c r="Y175" s="59"/>
      <c r="Z175" s="59"/>
      <c r="AA175" s="59"/>
      <c r="AB175" s="59"/>
      <c r="AH175" s="1"/>
    </row>
    <row r="176" spans="1:34" ht="15.75" customHeight="1">
      <c r="A176" s="87" t="s">
        <v>17</v>
      </c>
      <c r="B176" s="18" t="str">
        <f t="shared" si="6"/>
        <v/>
      </c>
      <c r="C176" s="62" t="s">
        <v>17</v>
      </c>
      <c r="D176" s="1" t="s">
        <v>17</v>
      </c>
      <c r="E176" s="65" t="s">
        <v>17</v>
      </c>
      <c r="F176" s="65" t="s">
        <v>17</v>
      </c>
      <c r="G176" s="18" t="str">
        <f t="shared" si="7"/>
        <v/>
      </c>
      <c r="H176" s="66" t="s">
        <v>87</v>
      </c>
      <c r="I176" s="15" t="str">
        <f t="shared" si="9"/>
        <v xml:space="preserve"> </v>
      </c>
      <c r="J176" s="18" t="str">
        <f t="shared" si="8"/>
        <v xml:space="preserve"> </v>
      </c>
      <c r="L176" s="8">
        <v>88</v>
      </c>
      <c r="M176" s="67">
        <v>0</v>
      </c>
      <c r="N176" s="67">
        <v>0</v>
      </c>
      <c r="O176" s="20"/>
      <c r="P176" s="59"/>
      <c r="Q176" s="56"/>
      <c r="R176" s="56"/>
      <c r="S176" s="56"/>
      <c r="T176" s="56"/>
      <c r="U176" s="56"/>
      <c r="V176" s="56"/>
      <c r="W176" s="56"/>
      <c r="X176" s="59"/>
      <c r="Y176" s="59"/>
      <c r="Z176" s="59"/>
      <c r="AA176" s="59"/>
      <c r="AB176" s="59"/>
      <c r="AH176" s="1"/>
    </row>
    <row r="177" spans="1:34" ht="15.75" customHeight="1">
      <c r="A177" s="87" t="s">
        <v>17</v>
      </c>
      <c r="B177" s="18" t="str">
        <f t="shared" si="6"/>
        <v/>
      </c>
      <c r="C177" s="62" t="s">
        <v>17</v>
      </c>
      <c r="D177" s="1" t="s">
        <v>17</v>
      </c>
      <c r="E177" s="65" t="s">
        <v>17</v>
      </c>
      <c r="F177" s="65" t="s">
        <v>17</v>
      </c>
      <c r="G177" s="18" t="str">
        <f t="shared" si="7"/>
        <v/>
      </c>
      <c r="H177" s="66" t="s">
        <v>87</v>
      </c>
      <c r="I177" s="15" t="str">
        <f t="shared" si="9"/>
        <v xml:space="preserve"> </v>
      </c>
      <c r="J177" s="18" t="str">
        <f t="shared" si="8"/>
        <v xml:space="preserve"> </v>
      </c>
      <c r="L177" s="8">
        <v>89</v>
      </c>
      <c r="M177" s="67">
        <v>0</v>
      </c>
      <c r="N177" s="67">
        <v>0</v>
      </c>
      <c r="O177" s="20"/>
      <c r="P177" s="59"/>
      <c r="Q177" s="56"/>
      <c r="R177" s="56"/>
      <c r="S177" s="56"/>
      <c r="T177" s="56"/>
      <c r="U177" s="56"/>
      <c r="V177" s="56"/>
      <c r="W177" s="56"/>
      <c r="X177" s="59"/>
      <c r="Y177" s="59"/>
      <c r="Z177" s="59"/>
      <c r="AA177" s="59"/>
      <c r="AB177" s="59"/>
      <c r="AH177" s="1"/>
    </row>
    <row r="178" spans="1:34" ht="15.75" customHeight="1">
      <c r="A178" s="87" t="s">
        <v>17</v>
      </c>
      <c r="B178" s="18" t="str">
        <f t="shared" si="6"/>
        <v/>
      </c>
      <c r="C178" s="62" t="s">
        <v>17</v>
      </c>
      <c r="D178" s="1" t="s">
        <v>17</v>
      </c>
      <c r="E178" s="65" t="s">
        <v>17</v>
      </c>
      <c r="F178" s="65" t="s">
        <v>17</v>
      </c>
      <c r="G178" s="18" t="str">
        <f t="shared" si="7"/>
        <v/>
      </c>
      <c r="H178" s="66" t="s">
        <v>87</v>
      </c>
      <c r="I178" s="15" t="str">
        <f t="shared" si="9"/>
        <v xml:space="preserve"> </v>
      </c>
      <c r="J178" s="18" t="str">
        <f t="shared" si="8"/>
        <v xml:space="preserve"> </v>
      </c>
      <c r="L178" s="8">
        <v>90</v>
      </c>
      <c r="M178" s="67">
        <v>0</v>
      </c>
      <c r="N178" s="67">
        <v>0</v>
      </c>
      <c r="O178" s="20"/>
      <c r="P178" s="59"/>
      <c r="Q178" s="56"/>
      <c r="R178" s="56"/>
      <c r="S178" s="56"/>
      <c r="T178" s="56"/>
      <c r="U178" s="56"/>
      <c r="V178" s="56"/>
      <c r="W178" s="56"/>
      <c r="X178" s="59"/>
      <c r="Y178" s="59"/>
      <c r="Z178" s="59"/>
      <c r="AA178" s="59"/>
      <c r="AB178" s="59"/>
      <c r="AH178" s="1"/>
    </row>
    <row r="179" spans="1:34" ht="15.75" customHeight="1">
      <c r="A179" s="87" t="s">
        <v>17</v>
      </c>
      <c r="B179" s="18" t="str">
        <f t="shared" si="6"/>
        <v/>
      </c>
      <c r="C179" s="62" t="s">
        <v>17</v>
      </c>
      <c r="D179" s="1" t="s">
        <v>17</v>
      </c>
      <c r="E179" s="65" t="s">
        <v>17</v>
      </c>
      <c r="F179" s="65" t="s">
        <v>17</v>
      </c>
      <c r="G179" s="18" t="str">
        <f t="shared" si="7"/>
        <v/>
      </c>
      <c r="H179" s="66" t="s">
        <v>87</v>
      </c>
      <c r="I179" s="15" t="str">
        <f t="shared" si="9"/>
        <v xml:space="preserve"> </v>
      </c>
      <c r="J179" s="18" t="str">
        <f t="shared" si="8"/>
        <v xml:space="preserve"> </v>
      </c>
      <c r="L179" s="8">
        <v>91</v>
      </c>
      <c r="M179" s="67">
        <v>0</v>
      </c>
      <c r="N179" s="67">
        <v>0</v>
      </c>
      <c r="O179" s="20"/>
      <c r="P179" s="59"/>
      <c r="Q179" s="56"/>
      <c r="R179" s="56"/>
      <c r="S179" s="56"/>
      <c r="T179" s="56"/>
      <c r="U179" s="56"/>
      <c r="V179" s="56"/>
      <c r="W179" s="56"/>
      <c r="X179" s="59"/>
      <c r="Y179" s="59"/>
      <c r="Z179" s="59"/>
      <c r="AA179" s="59"/>
      <c r="AB179" s="59"/>
      <c r="AH179" s="1"/>
    </row>
    <row r="180" spans="1:34" ht="15.75" customHeight="1">
      <c r="A180" s="87" t="s">
        <v>17</v>
      </c>
      <c r="B180" s="18" t="str">
        <f t="shared" si="6"/>
        <v/>
      </c>
      <c r="C180" s="62" t="s">
        <v>17</v>
      </c>
      <c r="D180" s="1" t="s">
        <v>17</v>
      </c>
      <c r="E180" s="65" t="s">
        <v>17</v>
      </c>
      <c r="F180" s="65" t="s">
        <v>17</v>
      </c>
      <c r="G180" s="18" t="str">
        <f t="shared" si="7"/>
        <v/>
      </c>
      <c r="H180" s="66" t="s">
        <v>87</v>
      </c>
      <c r="I180" s="15" t="str">
        <f t="shared" si="9"/>
        <v xml:space="preserve"> </v>
      </c>
      <c r="J180" s="18" t="str">
        <f t="shared" si="8"/>
        <v xml:space="preserve"> </v>
      </c>
      <c r="L180" s="8">
        <v>92</v>
      </c>
      <c r="M180" s="67">
        <v>0</v>
      </c>
      <c r="N180" s="67">
        <v>0</v>
      </c>
      <c r="O180" s="20"/>
      <c r="P180" s="59"/>
      <c r="Q180" s="56"/>
      <c r="R180" s="56"/>
      <c r="S180" s="56"/>
      <c r="T180" s="56"/>
      <c r="U180" s="56"/>
      <c r="V180" s="56"/>
      <c r="W180" s="56"/>
      <c r="X180" s="59"/>
      <c r="Y180" s="59"/>
      <c r="Z180" s="59"/>
      <c r="AA180" s="59"/>
      <c r="AB180" s="59"/>
      <c r="AH180" s="1"/>
    </row>
    <row r="181" spans="1:34" ht="15.75" customHeight="1">
      <c r="A181" s="87" t="s">
        <v>17</v>
      </c>
      <c r="B181" s="18" t="str">
        <f t="shared" si="6"/>
        <v/>
      </c>
      <c r="C181" s="62" t="s">
        <v>17</v>
      </c>
      <c r="D181" s="1" t="s">
        <v>17</v>
      </c>
      <c r="E181" s="65" t="s">
        <v>17</v>
      </c>
      <c r="F181" s="65" t="s">
        <v>17</v>
      </c>
      <c r="G181" s="18" t="str">
        <f t="shared" si="7"/>
        <v/>
      </c>
      <c r="H181" s="66" t="s">
        <v>87</v>
      </c>
      <c r="I181" s="15" t="str">
        <f t="shared" si="9"/>
        <v xml:space="preserve"> </v>
      </c>
      <c r="J181" s="18" t="str">
        <f t="shared" si="8"/>
        <v xml:space="preserve"> </v>
      </c>
      <c r="L181" s="8">
        <v>93</v>
      </c>
      <c r="M181" s="67">
        <v>0</v>
      </c>
      <c r="N181" s="67">
        <v>0</v>
      </c>
      <c r="O181" s="20"/>
      <c r="P181" s="59"/>
      <c r="Q181" s="56"/>
      <c r="R181" s="56"/>
      <c r="S181" s="56"/>
      <c r="T181" s="56"/>
      <c r="U181" s="56"/>
      <c r="V181" s="56"/>
      <c r="W181" s="56"/>
      <c r="X181" s="59"/>
      <c r="Y181" s="59"/>
      <c r="Z181" s="59"/>
      <c r="AA181" s="59"/>
      <c r="AB181" s="59"/>
      <c r="AH181" s="1"/>
    </row>
    <row r="182" spans="1:34" ht="15.75" customHeight="1">
      <c r="A182" s="87" t="s">
        <v>17</v>
      </c>
      <c r="B182" s="18" t="str">
        <f t="shared" si="6"/>
        <v/>
      </c>
      <c r="C182" s="62" t="s">
        <v>17</v>
      </c>
      <c r="D182" s="1" t="s">
        <v>17</v>
      </c>
      <c r="E182" s="65" t="s">
        <v>17</v>
      </c>
      <c r="F182" s="65" t="s">
        <v>17</v>
      </c>
      <c r="G182" s="18" t="str">
        <f t="shared" si="7"/>
        <v/>
      </c>
      <c r="H182" s="66" t="s">
        <v>87</v>
      </c>
      <c r="I182" s="15" t="str">
        <f t="shared" si="9"/>
        <v xml:space="preserve"> </v>
      </c>
      <c r="J182" s="18" t="str">
        <f t="shared" si="8"/>
        <v xml:space="preserve"> </v>
      </c>
      <c r="L182" s="8">
        <v>94</v>
      </c>
      <c r="M182" s="67">
        <v>0</v>
      </c>
      <c r="N182" s="67">
        <v>0</v>
      </c>
      <c r="O182" s="20"/>
      <c r="P182" s="59"/>
      <c r="Q182" s="56"/>
      <c r="R182" s="56"/>
      <c r="S182" s="56"/>
      <c r="T182" s="56"/>
      <c r="U182" s="56"/>
      <c r="V182" s="56"/>
      <c r="W182" s="56"/>
      <c r="X182" s="59"/>
      <c r="Y182" s="59"/>
      <c r="Z182" s="59"/>
      <c r="AA182" s="59"/>
      <c r="AB182" s="59"/>
      <c r="AH182" s="1"/>
    </row>
    <row r="183" spans="1:34" ht="15.75" customHeight="1">
      <c r="A183" s="87" t="s">
        <v>17</v>
      </c>
      <c r="B183" s="18" t="str">
        <f t="shared" si="6"/>
        <v/>
      </c>
      <c r="C183" s="62" t="s">
        <v>17</v>
      </c>
      <c r="D183" s="1" t="s">
        <v>17</v>
      </c>
      <c r="E183" s="65" t="s">
        <v>17</v>
      </c>
      <c r="F183" s="65" t="s">
        <v>17</v>
      </c>
      <c r="G183" s="18" t="str">
        <f t="shared" si="7"/>
        <v/>
      </c>
      <c r="H183" s="66" t="s">
        <v>87</v>
      </c>
      <c r="I183" s="15" t="str">
        <f t="shared" si="9"/>
        <v xml:space="preserve"> </v>
      </c>
      <c r="J183" s="18" t="str">
        <f t="shared" si="8"/>
        <v xml:space="preserve"> </v>
      </c>
      <c r="L183" s="8">
        <v>95</v>
      </c>
      <c r="M183" s="67">
        <v>0</v>
      </c>
      <c r="N183" s="67">
        <v>0</v>
      </c>
      <c r="O183" s="20"/>
      <c r="P183" s="59"/>
      <c r="Q183" s="56"/>
      <c r="R183" s="56"/>
      <c r="S183" s="56"/>
      <c r="T183" s="56"/>
      <c r="U183" s="56"/>
      <c r="V183" s="56"/>
      <c r="W183" s="56"/>
      <c r="X183" s="59"/>
      <c r="Y183" s="59"/>
      <c r="Z183" s="59"/>
      <c r="AA183" s="59"/>
      <c r="AB183" s="59"/>
      <c r="AH183" s="1"/>
    </row>
    <row r="184" spans="1:34" ht="15.75" customHeight="1">
      <c r="A184" s="87" t="s">
        <v>17</v>
      </c>
      <c r="B184" s="18" t="str">
        <f t="shared" si="6"/>
        <v/>
      </c>
      <c r="C184" s="62" t="s">
        <v>17</v>
      </c>
      <c r="D184" s="1" t="s">
        <v>17</v>
      </c>
      <c r="E184" s="65" t="s">
        <v>17</v>
      </c>
      <c r="F184" s="65" t="s">
        <v>17</v>
      </c>
      <c r="G184" s="18" t="str">
        <f t="shared" si="7"/>
        <v/>
      </c>
      <c r="H184" s="66" t="s">
        <v>87</v>
      </c>
      <c r="I184" s="15" t="str">
        <f t="shared" si="9"/>
        <v xml:space="preserve"> </v>
      </c>
      <c r="J184" s="18" t="str">
        <f t="shared" si="8"/>
        <v xml:space="preserve"> </v>
      </c>
      <c r="L184" s="8">
        <v>96</v>
      </c>
      <c r="M184" s="67">
        <v>0</v>
      </c>
      <c r="N184" s="67">
        <v>0</v>
      </c>
      <c r="O184" s="20"/>
      <c r="P184" s="59"/>
      <c r="Q184" s="56"/>
      <c r="R184" s="56"/>
      <c r="S184" s="56"/>
      <c r="T184" s="56"/>
      <c r="U184" s="56"/>
      <c r="V184" s="56"/>
      <c r="W184" s="56"/>
      <c r="X184" s="59"/>
      <c r="Y184" s="59"/>
      <c r="Z184" s="59"/>
      <c r="AA184" s="59"/>
      <c r="AB184" s="59"/>
      <c r="AH184" s="1"/>
    </row>
    <row r="185" spans="1:34" ht="15.75" customHeight="1">
      <c r="A185" s="87" t="s">
        <v>17</v>
      </c>
      <c r="B185" s="18" t="str">
        <f t="shared" si="6"/>
        <v/>
      </c>
      <c r="C185" s="62" t="s">
        <v>17</v>
      </c>
      <c r="D185" s="1" t="s">
        <v>17</v>
      </c>
      <c r="E185" s="65" t="s">
        <v>17</v>
      </c>
      <c r="F185" s="65" t="s">
        <v>17</v>
      </c>
      <c r="G185" s="18" t="str">
        <f t="shared" si="7"/>
        <v/>
      </c>
      <c r="H185" s="66" t="s">
        <v>87</v>
      </c>
      <c r="I185" s="15" t="str">
        <f t="shared" si="9"/>
        <v xml:space="preserve"> </v>
      </c>
      <c r="J185" s="18" t="str">
        <f t="shared" si="8"/>
        <v xml:space="preserve"> </v>
      </c>
      <c r="L185" s="8">
        <v>97</v>
      </c>
      <c r="M185" s="67">
        <v>0</v>
      </c>
      <c r="N185" s="67">
        <v>0</v>
      </c>
      <c r="O185" s="20"/>
      <c r="P185" s="59"/>
      <c r="Q185" s="56"/>
      <c r="R185" s="56"/>
      <c r="S185" s="56"/>
      <c r="T185" s="56"/>
      <c r="U185" s="56"/>
      <c r="V185" s="56"/>
      <c r="W185" s="56"/>
      <c r="X185" s="59"/>
      <c r="Y185" s="59"/>
      <c r="Z185" s="59"/>
      <c r="AA185" s="59"/>
      <c r="AB185" s="59"/>
      <c r="AH185" s="1"/>
    </row>
    <row r="186" spans="1:34" ht="15.75" customHeight="1">
      <c r="A186" s="87" t="s">
        <v>17</v>
      </c>
      <c r="B186" s="18" t="str">
        <f t="shared" si="6"/>
        <v/>
      </c>
      <c r="C186" s="62" t="s">
        <v>17</v>
      </c>
      <c r="D186" s="1" t="s">
        <v>17</v>
      </c>
      <c r="E186" s="65" t="s">
        <v>17</v>
      </c>
      <c r="F186" s="65" t="s">
        <v>17</v>
      </c>
      <c r="G186" s="18" t="str">
        <f t="shared" si="7"/>
        <v/>
      </c>
      <c r="H186" s="66" t="s">
        <v>87</v>
      </c>
      <c r="I186" s="15" t="str">
        <f t="shared" si="9"/>
        <v xml:space="preserve"> </v>
      </c>
      <c r="J186" s="18" t="str">
        <f t="shared" si="8"/>
        <v xml:space="preserve"> </v>
      </c>
      <c r="L186" s="8">
        <v>98</v>
      </c>
      <c r="M186" s="67">
        <v>0</v>
      </c>
      <c r="N186" s="67">
        <v>0</v>
      </c>
      <c r="O186" s="20"/>
      <c r="P186" s="59"/>
      <c r="Q186" s="56"/>
      <c r="R186" s="56"/>
      <c r="S186" s="56"/>
      <c r="T186" s="56"/>
      <c r="U186" s="56"/>
      <c r="V186" s="56"/>
      <c r="W186" s="56"/>
      <c r="X186" s="59"/>
      <c r="Y186" s="59"/>
      <c r="Z186" s="59"/>
      <c r="AA186" s="59"/>
      <c r="AB186" s="59"/>
      <c r="AH186" s="1"/>
    </row>
    <row r="187" spans="1:34" ht="15.75" customHeight="1">
      <c r="A187" s="87" t="s">
        <v>17</v>
      </c>
      <c r="B187" s="18" t="str">
        <f t="shared" si="6"/>
        <v/>
      </c>
      <c r="C187" s="62" t="s">
        <v>17</v>
      </c>
      <c r="D187" s="1" t="s">
        <v>17</v>
      </c>
      <c r="E187" s="65" t="s">
        <v>17</v>
      </c>
      <c r="F187" s="65" t="s">
        <v>17</v>
      </c>
      <c r="G187" s="18" t="str">
        <f t="shared" si="7"/>
        <v/>
      </c>
      <c r="H187" s="66" t="s">
        <v>87</v>
      </c>
      <c r="I187" s="15" t="str">
        <f t="shared" si="9"/>
        <v xml:space="preserve"> </v>
      </c>
      <c r="J187" s="18" t="str">
        <f t="shared" si="8"/>
        <v xml:space="preserve"> </v>
      </c>
      <c r="L187" s="8">
        <v>99</v>
      </c>
      <c r="M187" s="67">
        <v>0</v>
      </c>
      <c r="N187" s="67">
        <v>0</v>
      </c>
      <c r="O187" s="20"/>
      <c r="P187" s="59"/>
      <c r="Q187" s="56"/>
      <c r="R187" s="56"/>
      <c r="S187" s="56"/>
      <c r="T187" s="56"/>
      <c r="U187" s="56"/>
      <c r="V187" s="56"/>
      <c r="W187" s="56"/>
      <c r="X187" s="59"/>
      <c r="Y187" s="59"/>
      <c r="Z187" s="59"/>
      <c r="AA187" s="59"/>
      <c r="AB187" s="59"/>
      <c r="AH187" s="1"/>
    </row>
    <row r="188" spans="1:34" ht="15.75" customHeight="1">
      <c r="A188" s="87" t="s">
        <v>17</v>
      </c>
      <c r="B188" s="18" t="str">
        <f t="shared" si="6"/>
        <v/>
      </c>
      <c r="C188" s="62" t="s">
        <v>17</v>
      </c>
      <c r="D188" s="1" t="s">
        <v>17</v>
      </c>
      <c r="E188" s="65" t="s">
        <v>17</v>
      </c>
      <c r="F188" s="65" t="s">
        <v>17</v>
      </c>
      <c r="G188" s="18" t="str">
        <f t="shared" si="7"/>
        <v/>
      </c>
      <c r="H188" s="66" t="s">
        <v>87</v>
      </c>
      <c r="I188" s="15" t="str">
        <f t="shared" si="9"/>
        <v xml:space="preserve"> </v>
      </c>
      <c r="J188" s="18" t="str">
        <f t="shared" si="8"/>
        <v xml:space="preserve"> </v>
      </c>
      <c r="L188" s="8">
        <v>100</v>
      </c>
      <c r="M188" s="67">
        <v>0</v>
      </c>
      <c r="N188" s="67">
        <v>0</v>
      </c>
      <c r="O188" s="20"/>
      <c r="P188" s="59"/>
      <c r="Q188" s="56"/>
      <c r="R188" s="56"/>
      <c r="S188" s="56"/>
      <c r="T188" s="56"/>
      <c r="U188" s="56"/>
      <c r="V188" s="56"/>
      <c r="W188" s="56"/>
      <c r="X188" s="59"/>
      <c r="Y188" s="59"/>
      <c r="Z188" s="59"/>
      <c r="AA188" s="59"/>
      <c r="AB188" s="59"/>
      <c r="AH188" s="1"/>
    </row>
    <row r="189" spans="1:34" ht="15.75" customHeight="1">
      <c r="A189" s="87" t="s">
        <v>17</v>
      </c>
      <c r="B189" s="18" t="str">
        <f t="shared" si="6"/>
        <v/>
      </c>
      <c r="C189" s="62" t="s">
        <v>17</v>
      </c>
      <c r="D189" s="1" t="s">
        <v>17</v>
      </c>
      <c r="E189" s="65" t="s">
        <v>17</v>
      </c>
      <c r="F189" s="65" t="s">
        <v>17</v>
      </c>
      <c r="G189" s="18" t="str">
        <f t="shared" si="7"/>
        <v/>
      </c>
      <c r="H189" s="66" t="s">
        <v>87</v>
      </c>
      <c r="I189" s="15" t="str">
        <f t="shared" si="9"/>
        <v xml:space="preserve"> </v>
      </c>
      <c r="J189" s="18" t="str">
        <f t="shared" si="8"/>
        <v xml:space="preserve"> </v>
      </c>
      <c r="L189" s="8">
        <v>101</v>
      </c>
      <c r="M189" s="67">
        <v>0</v>
      </c>
      <c r="N189" s="67">
        <v>0</v>
      </c>
      <c r="O189" s="20"/>
      <c r="P189" s="59"/>
      <c r="Q189" s="56"/>
      <c r="R189" s="56"/>
      <c r="S189" s="56"/>
      <c r="T189" s="56"/>
      <c r="U189" s="56"/>
      <c r="V189" s="56"/>
      <c r="W189" s="56"/>
      <c r="X189" s="59"/>
      <c r="Y189" s="59"/>
      <c r="Z189" s="59"/>
      <c r="AA189" s="59"/>
      <c r="AB189" s="59"/>
      <c r="AH189" s="1"/>
    </row>
    <row r="190" spans="1:34" ht="15.75" customHeight="1">
      <c r="A190" s="87" t="s">
        <v>17</v>
      </c>
      <c r="B190" s="18" t="str">
        <f t="shared" si="6"/>
        <v/>
      </c>
      <c r="C190" s="62" t="s">
        <v>17</v>
      </c>
      <c r="D190" s="1" t="s">
        <v>17</v>
      </c>
      <c r="E190" s="65" t="s">
        <v>17</v>
      </c>
      <c r="F190" s="65" t="s">
        <v>17</v>
      </c>
      <c r="G190" s="18" t="str">
        <f t="shared" si="7"/>
        <v/>
      </c>
      <c r="H190" s="66" t="s">
        <v>87</v>
      </c>
      <c r="I190" s="15" t="str">
        <f t="shared" si="9"/>
        <v xml:space="preserve"> </v>
      </c>
      <c r="J190" s="18" t="str">
        <f t="shared" si="8"/>
        <v xml:space="preserve"> </v>
      </c>
      <c r="L190" s="8">
        <v>102</v>
      </c>
      <c r="M190" s="67">
        <v>0</v>
      </c>
      <c r="N190" s="67">
        <v>0</v>
      </c>
      <c r="O190" s="20"/>
      <c r="P190" s="59"/>
      <c r="Q190" s="56"/>
      <c r="R190" s="56"/>
      <c r="S190" s="56"/>
      <c r="T190" s="56"/>
      <c r="U190" s="56"/>
      <c r="V190" s="56"/>
      <c r="W190" s="56"/>
      <c r="X190" s="59"/>
      <c r="Y190" s="59"/>
      <c r="Z190" s="59"/>
      <c r="AA190" s="59"/>
      <c r="AB190" s="59"/>
      <c r="AH190" s="1"/>
    </row>
    <row r="191" spans="1:34" ht="15.75" customHeight="1">
      <c r="A191" s="87" t="s">
        <v>17</v>
      </c>
      <c r="B191" s="18" t="str">
        <f t="shared" si="6"/>
        <v/>
      </c>
      <c r="C191" s="62" t="s">
        <v>17</v>
      </c>
      <c r="D191" s="1" t="s">
        <v>17</v>
      </c>
      <c r="E191" s="65" t="s">
        <v>17</v>
      </c>
      <c r="F191" s="65" t="s">
        <v>17</v>
      </c>
      <c r="G191" s="18" t="str">
        <f t="shared" si="7"/>
        <v/>
      </c>
      <c r="H191" s="66" t="s">
        <v>87</v>
      </c>
      <c r="I191" s="15" t="str">
        <f t="shared" si="9"/>
        <v xml:space="preserve"> </v>
      </c>
      <c r="J191" s="18" t="str">
        <f t="shared" si="8"/>
        <v xml:space="preserve"> </v>
      </c>
      <c r="L191" s="8">
        <v>103</v>
      </c>
      <c r="M191" s="67">
        <v>0</v>
      </c>
      <c r="N191" s="67">
        <v>0</v>
      </c>
      <c r="O191" s="20"/>
      <c r="P191" s="59"/>
      <c r="Q191" s="56"/>
      <c r="R191" s="56"/>
      <c r="S191" s="56"/>
      <c r="T191" s="56"/>
      <c r="U191" s="56"/>
      <c r="V191" s="56"/>
      <c r="W191" s="56"/>
      <c r="X191" s="59"/>
      <c r="Y191" s="59"/>
      <c r="Z191" s="59"/>
      <c r="AA191" s="59"/>
      <c r="AB191" s="59"/>
      <c r="AH191" s="1"/>
    </row>
    <row r="192" spans="1:34" ht="15.75" customHeight="1">
      <c r="A192" s="87" t="s">
        <v>17</v>
      </c>
      <c r="B192" s="18" t="str">
        <f t="shared" si="6"/>
        <v/>
      </c>
      <c r="C192" s="62" t="s">
        <v>17</v>
      </c>
      <c r="D192" s="1" t="s">
        <v>17</v>
      </c>
      <c r="E192" s="65" t="s">
        <v>17</v>
      </c>
      <c r="F192" s="65" t="s">
        <v>17</v>
      </c>
      <c r="G192" s="18" t="str">
        <f t="shared" si="7"/>
        <v/>
      </c>
      <c r="H192" s="66" t="s">
        <v>87</v>
      </c>
      <c r="I192" s="15" t="str">
        <f t="shared" si="9"/>
        <v xml:space="preserve"> </v>
      </c>
      <c r="J192" s="18" t="str">
        <f t="shared" si="8"/>
        <v xml:space="preserve"> </v>
      </c>
      <c r="L192" s="8">
        <v>104</v>
      </c>
      <c r="M192" s="67">
        <v>0</v>
      </c>
      <c r="N192" s="67">
        <v>0</v>
      </c>
      <c r="O192" s="20"/>
      <c r="P192" s="59"/>
      <c r="Q192" s="56"/>
      <c r="R192" s="56"/>
      <c r="S192" s="56"/>
      <c r="T192" s="56"/>
      <c r="U192" s="56"/>
      <c r="V192" s="56"/>
      <c r="W192" s="56"/>
      <c r="X192" s="59"/>
      <c r="Y192" s="59"/>
      <c r="Z192" s="59"/>
      <c r="AA192" s="59"/>
      <c r="AB192" s="59"/>
      <c r="AH192" s="1"/>
    </row>
    <row r="193" spans="1:34" ht="15.75" customHeight="1">
      <c r="A193" s="87" t="s">
        <v>17</v>
      </c>
      <c r="B193" s="18" t="str">
        <f t="shared" si="6"/>
        <v/>
      </c>
      <c r="C193" s="62" t="s">
        <v>17</v>
      </c>
      <c r="D193" s="1" t="s">
        <v>17</v>
      </c>
      <c r="E193" s="65" t="s">
        <v>17</v>
      </c>
      <c r="F193" s="65" t="s">
        <v>17</v>
      </c>
      <c r="G193" s="18" t="str">
        <f t="shared" si="7"/>
        <v/>
      </c>
      <c r="H193" s="66" t="s">
        <v>87</v>
      </c>
      <c r="I193" s="15" t="str">
        <f t="shared" si="9"/>
        <v xml:space="preserve"> </v>
      </c>
      <c r="J193" s="18" t="str">
        <f t="shared" si="8"/>
        <v xml:space="preserve"> </v>
      </c>
      <c r="L193" s="8">
        <v>105</v>
      </c>
      <c r="M193" s="67">
        <v>0</v>
      </c>
      <c r="N193" s="67">
        <v>0</v>
      </c>
      <c r="O193" s="20"/>
      <c r="P193" s="59"/>
      <c r="Q193" s="56"/>
      <c r="R193" s="56"/>
      <c r="S193" s="56"/>
      <c r="T193" s="56"/>
      <c r="U193" s="56"/>
      <c r="V193" s="56"/>
      <c r="W193" s="56"/>
      <c r="X193" s="59"/>
      <c r="Y193" s="59"/>
      <c r="Z193" s="59"/>
      <c r="AA193" s="59"/>
      <c r="AB193" s="59"/>
      <c r="AH193" s="1"/>
    </row>
    <row r="194" spans="1:34" ht="15.75" customHeight="1">
      <c r="A194" s="87" t="s">
        <v>17</v>
      </c>
      <c r="B194" s="18" t="str">
        <f t="shared" si="6"/>
        <v/>
      </c>
      <c r="C194" s="62" t="s">
        <v>17</v>
      </c>
      <c r="D194" s="1" t="s">
        <v>17</v>
      </c>
      <c r="E194" s="65" t="s">
        <v>17</v>
      </c>
      <c r="F194" s="65" t="s">
        <v>17</v>
      </c>
      <c r="G194" s="18" t="str">
        <f t="shared" si="7"/>
        <v/>
      </c>
      <c r="H194" s="66" t="s">
        <v>87</v>
      </c>
      <c r="I194" s="15" t="str">
        <f t="shared" si="9"/>
        <v xml:space="preserve"> </v>
      </c>
      <c r="J194" s="18" t="str">
        <f t="shared" si="8"/>
        <v xml:space="preserve"> </v>
      </c>
      <c r="L194" s="8">
        <v>106</v>
      </c>
      <c r="M194" s="67">
        <v>0</v>
      </c>
      <c r="N194" s="67">
        <v>0</v>
      </c>
      <c r="O194" s="20"/>
      <c r="P194" s="59"/>
      <c r="Q194" s="56"/>
      <c r="R194" s="56"/>
      <c r="S194" s="56"/>
      <c r="T194" s="56"/>
      <c r="U194" s="56"/>
      <c r="V194" s="56"/>
      <c r="W194" s="56"/>
      <c r="X194" s="59"/>
      <c r="Y194" s="59"/>
      <c r="Z194" s="59"/>
      <c r="AA194" s="59"/>
      <c r="AB194" s="59"/>
      <c r="AH194" s="1"/>
    </row>
    <row r="195" spans="1:34" ht="15.75" customHeight="1">
      <c r="A195" s="87" t="s">
        <v>17</v>
      </c>
      <c r="B195" s="18" t="str">
        <f t="shared" si="6"/>
        <v/>
      </c>
      <c r="C195" s="62" t="s">
        <v>17</v>
      </c>
      <c r="D195" s="1" t="s">
        <v>17</v>
      </c>
      <c r="E195" s="65" t="s">
        <v>17</v>
      </c>
      <c r="F195" s="65" t="s">
        <v>17</v>
      </c>
      <c r="G195" s="18" t="str">
        <f t="shared" si="7"/>
        <v/>
      </c>
      <c r="H195" s="66" t="s">
        <v>87</v>
      </c>
      <c r="I195" s="15" t="str">
        <f t="shared" si="9"/>
        <v xml:space="preserve"> </v>
      </c>
      <c r="J195" s="18" t="str">
        <f t="shared" si="8"/>
        <v xml:space="preserve"> </v>
      </c>
      <c r="L195" s="8">
        <v>107</v>
      </c>
      <c r="M195" s="67">
        <v>0</v>
      </c>
      <c r="N195" s="67">
        <v>0</v>
      </c>
      <c r="O195" s="20"/>
      <c r="P195" s="59"/>
      <c r="Q195" s="56"/>
      <c r="R195" s="56"/>
      <c r="S195" s="56"/>
      <c r="T195" s="56"/>
      <c r="U195" s="56"/>
      <c r="V195" s="56"/>
      <c r="W195" s="56"/>
      <c r="X195" s="59"/>
      <c r="Y195" s="59"/>
      <c r="Z195" s="59"/>
      <c r="AA195" s="59"/>
      <c r="AB195" s="59"/>
      <c r="AH195" s="1"/>
    </row>
    <row r="196" spans="1:34" ht="15.75" customHeight="1">
      <c r="A196" s="87" t="s">
        <v>17</v>
      </c>
      <c r="B196" s="18" t="str">
        <f t="shared" si="6"/>
        <v/>
      </c>
      <c r="C196" s="62" t="s">
        <v>17</v>
      </c>
      <c r="D196" s="1" t="s">
        <v>17</v>
      </c>
      <c r="E196" s="65" t="s">
        <v>17</v>
      </c>
      <c r="F196" s="65" t="s">
        <v>17</v>
      </c>
      <c r="G196" s="18" t="str">
        <f t="shared" si="7"/>
        <v/>
      </c>
      <c r="H196" s="66" t="s">
        <v>87</v>
      </c>
      <c r="I196" s="15" t="str">
        <f t="shared" si="9"/>
        <v xml:space="preserve"> </v>
      </c>
      <c r="J196" s="18" t="str">
        <f t="shared" si="8"/>
        <v xml:space="preserve"> </v>
      </c>
      <c r="L196" s="8">
        <v>108</v>
      </c>
      <c r="M196" s="67">
        <v>0</v>
      </c>
      <c r="N196" s="67">
        <v>0</v>
      </c>
      <c r="O196" s="20"/>
      <c r="P196" s="59"/>
      <c r="Q196" s="56"/>
      <c r="R196" s="56"/>
      <c r="S196" s="56"/>
      <c r="T196" s="56"/>
      <c r="U196" s="56"/>
      <c r="V196" s="56"/>
      <c r="W196" s="56"/>
      <c r="X196" s="59"/>
      <c r="Y196" s="59"/>
      <c r="Z196" s="59"/>
      <c r="AA196" s="59"/>
      <c r="AB196" s="59"/>
      <c r="AH196" s="1"/>
    </row>
    <row r="197" spans="1:34" ht="15.75" customHeight="1">
      <c r="A197" s="87" t="s">
        <v>17</v>
      </c>
      <c r="B197" s="18" t="str">
        <f t="shared" si="6"/>
        <v/>
      </c>
      <c r="C197" s="62" t="s">
        <v>17</v>
      </c>
      <c r="D197" s="1" t="s">
        <v>17</v>
      </c>
      <c r="E197" s="65" t="s">
        <v>17</v>
      </c>
      <c r="F197" s="65" t="s">
        <v>17</v>
      </c>
      <c r="G197" s="18" t="str">
        <f t="shared" si="7"/>
        <v/>
      </c>
      <c r="H197" s="66" t="s">
        <v>87</v>
      </c>
      <c r="I197" s="15" t="str">
        <f t="shared" si="9"/>
        <v xml:space="preserve"> </v>
      </c>
      <c r="J197" s="18" t="str">
        <f t="shared" si="8"/>
        <v xml:space="preserve"> </v>
      </c>
      <c r="L197" s="8">
        <v>109</v>
      </c>
      <c r="M197" s="67">
        <v>0</v>
      </c>
      <c r="N197" s="67">
        <v>0</v>
      </c>
      <c r="O197" s="20"/>
      <c r="P197" s="59"/>
      <c r="Q197" s="56"/>
      <c r="R197" s="56"/>
      <c r="S197" s="56"/>
      <c r="T197" s="56"/>
      <c r="U197" s="56"/>
      <c r="V197" s="56"/>
      <c r="W197" s="56"/>
      <c r="X197" s="59"/>
      <c r="Y197" s="59"/>
      <c r="Z197" s="59"/>
      <c r="AA197" s="59"/>
      <c r="AB197" s="59"/>
      <c r="AH197" s="1"/>
    </row>
    <row r="198" spans="1:34" ht="15.75" customHeight="1">
      <c r="A198" s="87" t="s">
        <v>17</v>
      </c>
      <c r="B198" s="18" t="str">
        <f t="shared" si="6"/>
        <v/>
      </c>
      <c r="C198" s="62" t="s">
        <v>17</v>
      </c>
      <c r="D198" s="1" t="s">
        <v>17</v>
      </c>
      <c r="E198" s="65" t="s">
        <v>17</v>
      </c>
      <c r="F198" s="65" t="s">
        <v>17</v>
      </c>
      <c r="G198" s="18" t="str">
        <f t="shared" si="7"/>
        <v/>
      </c>
      <c r="H198" s="66" t="s">
        <v>87</v>
      </c>
      <c r="I198" s="15" t="str">
        <f t="shared" si="9"/>
        <v xml:space="preserve"> </v>
      </c>
      <c r="J198" s="18" t="str">
        <f t="shared" si="8"/>
        <v xml:space="preserve"> </v>
      </c>
      <c r="L198" s="8">
        <v>110</v>
      </c>
      <c r="M198" s="67">
        <v>0</v>
      </c>
      <c r="N198" s="67">
        <v>0</v>
      </c>
      <c r="O198" s="20"/>
      <c r="P198" s="59"/>
      <c r="Q198" s="56"/>
      <c r="R198" s="56"/>
      <c r="S198" s="56"/>
      <c r="T198" s="56"/>
      <c r="U198" s="56"/>
      <c r="V198" s="56"/>
      <c r="W198" s="56"/>
      <c r="X198" s="59"/>
      <c r="Y198" s="59"/>
      <c r="Z198" s="59"/>
      <c r="AA198" s="59"/>
      <c r="AB198" s="59"/>
      <c r="AH198" s="1"/>
    </row>
    <row r="199" spans="1:34" ht="15.75" customHeight="1">
      <c r="J199" s="1"/>
      <c r="L199" s="8"/>
      <c r="M199" s="8"/>
      <c r="N199" s="8"/>
      <c r="O199" s="20"/>
      <c r="P199" s="59"/>
      <c r="Q199" s="56"/>
      <c r="R199" s="56"/>
      <c r="S199" s="56"/>
      <c r="T199" s="56"/>
      <c r="U199" s="56"/>
      <c r="V199" s="56"/>
      <c r="W199" s="56"/>
      <c r="X199" s="59"/>
      <c r="Y199" s="59"/>
      <c r="Z199" s="59"/>
      <c r="AA199" s="59"/>
      <c r="AB199" s="59"/>
      <c r="AH199" s="1"/>
    </row>
    <row r="200" spans="1:34" ht="15.75" customHeight="1">
      <c r="J200" s="1"/>
      <c r="L200" s="8"/>
      <c r="M200" s="8"/>
      <c r="N200" s="8"/>
      <c r="P200" s="59"/>
      <c r="Q200" s="56"/>
      <c r="R200" s="56"/>
      <c r="S200" s="56"/>
      <c r="T200" s="56"/>
      <c r="U200" s="56"/>
      <c r="V200" s="56"/>
      <c r="W200" s="56"/>
      <c r="X200" s="59"/>
      <c r="Y200" s="59"/>
      <c r="Z200" s="59"/>
      <c r="AA200" s="59"/>
      <c r="AB200" s="59"/>
      <c r="AH200" s="1"/>
    </row>
    <row r="201" spans="1:34" ht="15.75" customHeight="1">
      <c r="J201" s="1"/>
      <c r="P201" s="59"/>
      <c r="Q201" s="56"/>
      <c r="R201" s="56"/>
      <c r="S201" s="56"/>
      <c r="T201" s="56"/>
      <c r="U201" s="56"/>
      <c r="V201" s="56"/>
      <c r="W201" s="56"/>
      <c r="X201" s="59"/>
      <c r="Y201" s="59"/>
      <c r="Z201" s="59"/>
      <c r="AA201" s="59"/>
      <c r="AB201" s="59"/>
      <c r="AH201" s="1"/>
    </row>
    <row r="202" spans="1:34" ht="15.75" customHeight="1">
      <c r="J202" s="1"/>
      <c r="P202" s="59"/>
      <c r="Q202" s="56"/>
      <c r="R202" s="56"/>
      <c r="S202" s="56"/>
      <c r="T202" s="56"/>
      <c r="U202" s="56"/>
      <c r="V202" s="56"/>
      <c r="W202" s="56"/>
      <c r="X202" s="59"/>
      <c r="Y202" s="59"/>
      <c r="Z202" s="59"/>
      <c r="AA202" s="59"/>
      <c r="AB202" s="59"/>
      <c r="AH202" s="1"/>
    </row>
    <row r="203" spans="1:34">
      <c r="P203" s="59"/>
      <c r="Q203" s="56"/>
      <c r="R203" s="56"/>
      <c r="S203" s="56"/>
      <c r="T203" s="56"/>
      <c r="U203" s="56"/>
      <c r="V203" s="56"/>
      <c r="W203" s="56"/>
      <c r="X203" s="59"/>
      <c r="Y203" s="59"/>
      <c r="Z203" s="59"/>
      <c r="AA203" s="59"/>
      <c r="AB203" s="59"/>
    </row>
    <row r="204" spans="1:34">
      <c r="P204" s="59"/>
      <c r="Q204" s="56"/>
      <c r="R204" s="56"/>
      <c r="S204" s="56"/>
      <c r="T204" s="56"/>
      <c r="U204" s="56"/>
      <c r="V204" s="56"/>
      <c r="W204" s="56"/>
      <c r="X204" s="59"/>
      <c r="Y204" s="59"/>
      <c r="Z204" s="59"/>
      <c r="AA204" s="59"/>
      <c r="AB204" s="59"/>
    </row>
    <row r="205" spans="1:34">
      <c r="P205" s="59"/>
      <c r="Q205" s="56"/>
      <c r="R205" s="56"/>
      <c r="S205" s="56"/>
      <c r="T205" s="56"/>
      <c r="U205" s="56"/>
      <c r="V205" s="56"/>
      <c r="W205" s="56"/>
      <c r="X205" s="59"/>
      <c r="Y205" s="59"/>
      <c r="Z205" s="59"/>
      <c r="AA205" s="59"/>
      <c r="AB205" s="59"/>
    </row>
    <row r="206" spans="1:34">
      <c r="P206" s="59"/>
      <c r="Q206" s="56"/>
      <c r="R206" s="56"/>
      <c r="S206" s="56"/>
      <c r="T206" s="56"/>
      <c r="U206" s="56"/>
      <c r="V206" s="56"/>
      <c r="W206" s="56"/>
      <c r="X206" s="59"/>
      <c r="Y206" s="59"/>
      <c r="Z206" s="59"/>
      <c r="AA206" s="59"/>
      <c r="AB206" s="59"/>
    </row>
    <row r="207" spans="1:34">
      <c r="P207" s="59"/>
      <c r="Q207" s="56"/>
      <c r="R207" s="56"/>
      <c r="S207" s="56"/>
      <c r="T207" s="56"/>
      <c r="U207" s="56"/>
      <c r="V207" s="56"/>
      <c r="W207" s="56"/>
      <c r="X207" s="59"/>
      <c r="Y207" s="59"/>
      <c r="Z207" s="59"/>
      <c r="AA207" s="59"/>
      <c r="AB207" s="59"/>
    </row>
    <row r="208" spans="1:34">
      <c r="P208" s="59"/>
      <c r="Q208" s="56"/>
      <c r="R208" s="56"/>
      <c r="S208" s="56"/>
      <c r="T208" s="56"/>
      <c r="U208" s="56"/>
      <c r="V208" s="56"/>
      <c r="W208" s="56"/>
      <c r="X208" s="59"/>
      <c r="Y208" s="59"/>
      <c r="Z208" s="59"/>
      <c r="AA208" s="59"/>
      <c r="AB208" s="59"/>
    </row>
    <row r="209" spans="16:28">
      <c r="P209" s="59"/>
      <c r="Q209" s="56"/>
      <c r="R209" s="56"/>
      <c r="S209" s="56"/>
      <c r="T209" s="56"/>
      <c r="U209" s="56"/>
      <c r="V209" s="56"/>
      <c r="W209" s="56"/>
      <c r="X209" s="59"/>
      <c r="Y209" s="59"/>
      <c r="Z209" s="59"/>
      <c r="AA209" s="59"/>
      <c r="AB209" s="59"/>
    </row>
    <row r="210" spans="16:28">
      <c r="P210" s="59"/>
      <c r="Q210" s="56"/>
      <c r="R210" s="56"/>
      <c r="S210" s="56"/>
      <c r="T210" s="56"/>
      <c r="U210" s="56"/>
      <c r="V210" s="56"/>
      <c r="W210" s="56"/>
      <c r="X210" s="59"/>
      <c r="Y210" s="59"/>
      <c r="Z210" s="59"/>
      <c r="AA210" s="59"/>
      <c r="AB210" s="59"/>
    </row>
    <row r="211" spans="16:28">
      <c r="P211" s="59"/>
      <c r="Q211" s="56"/>
      <c r="R211" s="56"/>
      <c r="S211" s="56"/>
      <c r="T211" s="56"/>
      <c r="U211" s="56"/>
      <c r="V211" s="56"/>
      <c r="W211" s="56"/>
      <c r="X211" s="59"/>
      <c r="Y211" s="59"/>
      <c r="Z211" s="59"/>
      <c r="AA211" s="59"/>
      <c r="AB211" s="59"/>
    </row>
    <row r="212" spans="16:28">
      <c r="P212" s="59"/>
      <c r="Q212" s="56"/>
      <c r="R212" s="56"/>
      <c r="S212" s="56"/>
      <c r="T212" s="56"/>
      <c r="U212" s="56"/>
      <c r="V212" s="56"/>
      <c r="W212" s="56"/>
      <c r="X212" s="59"/>
      <c r="Y212" s="59"/>
      <c r="Z212" s="59"/>
      <c r="AA212" s="59"/>
      <c r="AB212" s="59"/>
    </row>
    <row r="213" spans="16:28">
      <c r="P213" s="59"/>
      <c r="Q213" s="56"/>
      <c r="R213" s="56"/>
      <c r="S213" s="56"/>
      <c r="T213" s="56"/>
      <c r="U213" s="56"/>
      <c r="V213" s="56"/>
      <c r="W213" s="56"/>
      <c r="X213" s="59"/>
      <c r="Y213" s="59"/>
      <c r="Z213" s="59"/>
      <c r="AA213" s="59"/>
      <c r="AB213" s="59"/>
    </row>
    <row r="40409" spans="4:34">
      <c r="O40409" s="1"/>
    </row>
    <row r="40410" spans="4:34">
      <c r="AH40410" s="1"/>
    </row>
    <row r="40412" spans="4:34">
      <c r="D40412" s="1">
        <v>1888</v>
      </c>
      <c r="J40412" s="1"/>
      <c r="K40412" s="1"/>
    </row>
  </sheetData>
  <mergeCells count="96">
    <mergeCell ref="W135:X135"/>
    <mergeCell ref="P135:Q135"/>
    <mergeCell ref="W75:X75"/>
    <mergeCell ref="P75:Q75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39:D40"/>
    <mergeCell ref="E39:E40"/>
    <mergeCell ref="Z22:Z26"/>
    <mergeCell ref="AA22:AA26"/>
    <mergeCell ref="AB22:AB26"/>
    <mergeCell ref="B26:J27"/>
    <mergeCell ref="B28:J29"/>
    <mergeCell ref="B30:J31"/>
    <mergeCell ref="B22:J23"/>
    <mergeCell ref="R22:R26"/>
    <mergeCell ref="S22:S26"/>
    <mergeCell ref="T22:T26"/>
    <mergeCell ref="U22:U26"/>
    <mergeCell ref="Y22:Y26"/>
    <mergeCell ref="B33:J34"/>
    <mergeCell ref="B35:D36"/>
    <mergeCell ref="E35:E36"/>
    <mergeCell ref="B37:D38"/>
    <mergeCell ref="E37:E38"/>
    <mergeCell ref="T81:U81"/>
    <mergeCell ref="B41:D42"/>
    <mergeCell ref="E41:E42"/>
    <mergeCell ref="D79:I79"/>
    <mergeCell ref="B81:B88"/>
    <mergeCell ref="C81:C88"/>
    <mergeCell ref="D81:D88"/>
    <mergeCell ref="E81:E88"/>
    <mergeCell ref="F81:F88"/>
    <mergeCell ref="G81:G88"/>
    <mergeCell ref="H81:H88"/>
    <mergeCell ref="I81:I88"/>
    <mergeCell ref="J81:J88"/>
    <mergeCell ref="P81:P86"/>
    <mergeCell ref="Q81:Q86"/>
    <mergeCell ref="R81:S81"/>
    <mergeCell ref="R82:R86"/>
    <mergeCell ref="S82:S86"/>
    <mergeCell ref="T82:T86"/>
    <mergeCell ref="U82:U86"/>
    <mergeCell ref="Y82:Y86"/>
    <mergeCell ref="AA82:AA86"/>
    <mergeCell ref="AB82:AB86"/>
    <mergeCell ref="W81:W86"/>
    <mergeCell ref="X81:X86"/>
    <mergeCell ref="Y81:Z81"/>
    <mergeCell ref="AA81:AB81"/>
    <mergeCell ref="Z82:Z86"/>
  </mergeCells>
  <conditionalFormatting sqref="C89:C198">
    <cfRule type="notContainsBlanks" dxfId="17" priority="3">
      <formula>LEN(TRIM(C89))&gt;0</formula>
    </cfRule>
  </conditionalFormatting>
  <conditionalFormatting sqref="B89:B198 D89:J115 D116 D118 G118:J118 G116 D117:G117 D119:J198 H116:J117">
    <cfRule type="expression" dxfId="16" priority="4">
      <formula>IF($C89=" ",FALSE,TRUE)</formula>
    </cfRule>
  </conditionalFormatting>
  <conditionalFormatting sqref="B89:B198">
    <cfRule type="expression" dxfId="15" priority="2">
      <formula>IF($C89=$L$9,TRUE,FALSE)</formula>
    </cfRule>
  </conditionalFormatting>
  <conditionalFormatting sqref="E118:F118">
    <cfRule type="expression" dxfId="14" priority="55">
      <formula>IF($C116=" ",FALSE,TRUE)</formula>
    </cfRule>
  </conditionalFormatting>
  <conditionalFormatting sqref="E116:F116">
    <cfRule type="expression" dxfId="13" priority="1">
      <formula>IF($C114="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77" max="28" man="1"/>
    <brk id="147" max="28" man="1"/>
  </rowBreaks>
  <colBreaks count="1" manualBreakCount="1">
    <brk id="14" max="144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35"/>
  <dimension ref="A1:AL40418"/>
  <sheetViews>
    <sheetView view="pageBreakPreview" zoomScale="20" zoomScaleNormal="50" zoomScaleSheetLayoutView="20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9.4257812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customWidth="1"/>
    <col min="11" max="11" width="5.5703125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16" customWidth="1"/>
    <col min="16" max="16" width="9.5703125" style="16" customWidth="1"/>
    <col min="17" max="17" width="10" style="17" customWidth="1"/>
    <col min="18" max="18" width="13.5703125" style="17" customWidth="1"/>
    <col min="19" max="19" width="18.85546875" style="17" customWidth="1"/>
    <col min="20" max="20" width="13.5703125" style="17" customWidth="1"/>
    <col min="21" max="21" width="18.85546875" style="17" customWidth="1"/>
    <col min="22" max="22" width="9.42578125" style="17" customWidth="1"/>
    <col min="23" max="23" width="9.5703125" style="17" customWidth="1"/>
    <col min="24" max="24" width="10" style="16" customWidth="1"/>
    <col min="25" max="25" width="13.5703125" style="16" customWidth="1"/>
    <col min="26" max="26" width="18.85546875" style="16" customWidth="1"/>
    <col min="27" max="27" width="13.5703125" style="16" customWidth="1"/>
    <col min="28" max="28" width="18.85546875" style="16" customWidth="1"/>
    <col min="29" max="29" width="5.7109375" style="16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74.25" customHeight="1">
      <c r="E1" s="155" t="s">
        <v>227</v>
      </c>
      <c r="F1" s="155"/>
      <c r="G1" s="155"/>
      <c r="H1" s="155"/>
      <c r="I1" s="155"/>
      <c r="J1" s="155"/>
      <c r="L1" s="2" t="s">
        <v>2</v>
      </c>
      <c r="M1" s="3"/>
      <c r="N1" s="64">
        <v>4</v>
      </c>
    </row>
    <row r="2" spans="1:38" ht="16.5" customHeight="1">
      <c r="D2" s="73"/>
      <c r="E2" s="155"/>
      <c r="F2" s="155"/>
      <c r="G2" s="155"/>
      <c r="H2" s="155"/>
      <c r="I2" s="155"/>
      <c r="J2" s="155"/>
      <c r="L2" s="60" t="str">
        <f ca="1">INDIRECT("лоты!C"&amp;SUM(N1,3))</f>
        <v>122м</v>
      </c>
      <c r="M2" s="5" t="s">
        <v>61</v>
      </c>
      <c r="N2" s="6"/>
      <c r="O2" s="19"/>
      <c r="P2" s="135" t="s">
        <v>23</v>
      </c>
      <c r="Q2" s="135"/>
      <c r="R2" s="135"/>
      <c r="S2" s="135"/>
      <c r="T2" s="135"/>
      <c r="U2" s="135"/>
      <c r="V2" s="135"/>
      <c r="W2" s="135"/>
      <c r="X2" s="135"/>
      <c r="Y2" s="135"/>
      <c r="Z2" s="135"/>
      <c r="AA2" s="135"/>
      <c r="AB2" s="135"/>
      <c r="AD2" s="8"/>
      <c r="AE2" s="8"/>
      <c r="AF2" s="8"/>
      <c r="AG2" s="8"/>
      <c r="AH2" s="9"/>
      <c r="AI2" s="8"/>
      <c r="AJ2" s="8"/>
      <c r="AK2" s="9"/>
      <c r="AL2" s="8"/>
    </row>
    <row r="3" spans="1:38" ht="15" customHeight="1">
      <c r="D3" s="73"/>
      <c r="E3" s="155"/>
      <c r="F3" s="155"/>
      <c r="G3" s="155"/>
      <c r="H3" s="155"/>
      <c r="I3" s="155"/>
      <c r="J3" s="155"/>
      <c r="L3" s="61" t="str">
        <f ca="1">IF(INDIRECT("лоты!d"&amp;SUM(N1,3))="","",INDIRECT("лоты!d"&amp;SUM(N1,3)))</f>
        <v/>
      </c>
      <c r="M3" s="1" t="s">
        <v>62</v>
      </c>
      <c r="N3" s="7"/>
      <c r="O3" s="19"/>
      <c r="AI3" s="8"/>
      <c r="AJ3" s="8"/>
      <c r="AK3" s="9"/>
      <c r="AL3" s="8"/>
    </row>
    <row r="4" spans="1:38" ht="15" customHeight="1">
      <c r="L4" s="5">
        <v>135</v>
      </c>
      <c r="M4" s="5" t="s">
        <v>3</v>
      </c>
      <c r="N4" s="6"/>
      <c r="O4" s="19"/>
      <c r="P4" s="156" t="s">
        <v>24</v>
      </c>
      <c r="Q4" s="156" t="s">
        <v>25</v>
      </c>
      <c r="R4" s="156" t="s">
        <v>26</v>
      </c>
      <c r="S4" s="156" t="s">
        <v>27</v>
      </c>
      <c r="T4" s="156" t="s">
        <v>28</v>
      </c>
      <c r="U4" s="156" t="s">
        <v>29</v>
      </c>
      <c r="V4" s="156" t="s">
        <v>30</v>
      </c>
      <c r="W4" s="156" t="s">
        <v>34</v>
      </c>
      <c r="X4" s="145" t="s">
        <v>49</v>
      </c>
      <c r="Y4" s="147" t="s">
        <v>31</v>
      </c>
      <c r="Z4" s="148"/>
      <c r="AA4" s="147" t="s">
        <v>32</v>
      </c>
      <c r="AB4" s="148"/>
      <c r="AI4" s="8"/>
      <c r="AJ4" s="8"/>
      <c r="AK4" s="9"/>
      <c r="AL4" s="8"/>
    </row>
    <row r="5" spans="1:38" ht="15" customHeight="1">
      <c r="B5" s="142" t="str">
        <f ca="1">"№ (ID) Маршрута: "&amp;VLOOKUP(L2,лоты!C:G,5,0)</f>
        <v>№ (ID) Маршрута: 322</v>
      </c>
      <c r="C5" s="142"/>
      <c r="D5" s="142"/>
      <c r="E5" s="142"/>
      <c r="F5" s="142"/>
      <c r="G5" s="142"/>
      <c r="H5" s="142"/>
      <c r="I5" s="142"/>
      <c r="J5" s="142"/>
      <c r="L5" s="10">
        <v>135</v>
      </c>
      <c r="M5" s="8" t="s">
        <v>4</v>
      </c>
      <c r="N5" s="7"/>
      <c r="O5" s="19"/>
      <c r="P5" s="157"/>
      <c r="Q5" s="157"/>
      <c r="R5" s="157"/>
      <c r="S5" s="157"/>
      <c r="T5" s="157"/>
      <c r="U5" s="157"/>
      <c r="V5" s="157"/>
      <c r="W5" s="157"/>
      <c r="X5" s="145"/>
      <c r="Y5" s="149"/>
      <c r="Z5" s="150"/>
      <c r="AA5" s="149"/>
      <c r="AB5" s="150"/>
      <c r="AI5" s="8"/>
      <c r="AJ5" s="8"/>
      <c r="AK5" s="9"/>
      <c r="AL5" s="8"/>
    </row>
    <row r="6" spans="1:38" ht="15.75" customHeight="1">
      <c r="B6" s="142"/>
      <c r="C6" s="142"/>
      <c r="D6" s="142"/>
      <c r="E6" s="142"/>
      <c r="F6" s="142"/>
      <c r="G6" s="142"/>
      <c r="H6" s="142"/>
      <c r="I6" s="142"/>
      <c r="J6" s="142"/>
      <c r="L6" s="63">
        <v>265</v>
      </c>
      <c r="M6" s="5" t="s">
        <v>6</v>
      </c>
      <c r="N6" s="5"/>
      <c r="P6" s="157"/>
      <c r="Q6" s="157"/>
      <c r="R6" s="157"/>
      <c r="S6" s="157"/>
      <c r="T6" s="157"/>
      <c r="U6" s="157"/>
      <c r="V6" s="157"/>
      <c r="W6" s="157"/>
      <c r="X6" s="145"/>
      <c r="Y6" s="149"/>
      <c r="Z6" s="150"/>
      <c r="AA6" s="149"/>
      <c r="AB6" s="150"/>
      <c r="AI6" s="8"/>
      <c r="AJ6" s="8"/>
      <c r="AK6" s="9"/>
      <c r="AL6" s="8"/>
    </row>
    <row r="7" spans="1:38" ht="15.75" customHeight="1">
      <c r="A7" s="41"/>
      <c r="L7" s="10">
        <v>266</v>
      </c>
      <c r="M7" s="8" t="s">
        <v>8</v>
      </c>
      <c r="N7" s="8"/>
      <c r="P7" s="158"/>
      <c r="Q7" s="158"/>
      <c r="R7" s="158"/>
      <c r="S7" s="158"/>
      <c r="T7" s="158"/>
      <c r="U7" s="158"/>
      <c r="V7" s="158"/>
      <c r="W7" s="158"/>
      <c r="X7" s="145"/>
      <c r="Y7" s="151"/>
      <c r="Z7" s="152"/>
      <c r="AA7" s="151"/>
      <c r="AB7" s="152"/>
      <c r="AI7" s="8"/>
      <c r="AJ7" s="8"/>
      <c r="AK7" s="9"/>
      <c r="AL7" s="8"/>
    </row>
    <row r="8" spans="1:38" ht="15.75" customHeight="1">
      <c r="A8" s="41"/>
      <c r="B8" s="142" t="s">
        <v>5</v>
      </c>
      <c r="C8" s="142"/>
      <c r="D8" s="142"/>
      <c r="E8" s="142"/>
      <c r="F8" s="142"/>
      <c r="G8" s="142"/>
      <c r="H8" s="142"/>
      <c r="I8" s="142"/>
      <c r="J8" s="142"/>
      <c r="L8" s="52">
        <v>1</v>
      </c>
      <c r="M8" s="5" t="s">
        <v>11</v>
      </c>
      <c r="N8" s="5"/>
      <c r="P8" s="25">
        <v>1</v>
      </c>
      <c r="Q8" s="57">
        <v>1</v>
      </c>
      <c r="R8" s="57">
        <v>1</v>
      </c>
      <c r="S8" s="57">
        <v>1</v>
      </c>
      <c r="T8" s="57">
        <v>1</v>
      </c>
      <c r="U8" s="57">
        <v>1</v>
      </c>
      <c r="V8" s="57">
        <v>0</v>
      </c>
      <c r="W8" s="57">
        <v>0</v>
      </c>
      <c r="X8" s="57">
        <v>0</v>
      </c>
      <c r="Y8" s="146" t="s">
        <v>42</v>
      </c>
      <c r="Z8" s="146"/>
      <c r="AA8" s="146" t="s">
        <v>43</v>
      </c>
      <c r="AB8" s="146"/>
      <c r="AD8" s="8"/>
      <c r="AE8" s="8"/>
      <c r="AF8" s="8"/>
      <c r="AG8" s="8"/>
      <c r="AH8" s="9"/>
      <c r="AI8" s="8"/>
      <c r="AJ8" s="8"/>
      <c r="AK8" s="9"/>
      <c r="AL8" s="8"/>
    </row>
    <row r="9" spans="1:38" ht="15.75" customHeight="1">
      <c r="A9" s="41"/>
      <c r="B9" s="142"/>
      <c r="C9" s="142"/>
      <c r="D9" s="142"/>
      <c r="E9" s="142"/>
      <c r="F9" s="142"/>
      <c r="G9" s="142"/>
      <c r="H9" s="142"/>
      <c r="I9" s="142"/>
      <c r="J9" s="142"/>
      <c r="L9" s="52" t="s">
        <v>52</v>
      </c>
      <c r="M9" s="5" t="s">
        <v>60</v>
      </c>
      <c r="N9" s="5"/>
      <c r="P9" s="25">
        <v>2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1</v>
      </c>
      <c r="W9" s="57">
        <v>1</v>
      </c>
      <c r="X9" s="57">
        <v>1</v>
      </c>
      <c r="Y9" s="146" t="s">
        <v>42</v>
      </c>
      <c r="Z9" s="146"/>
      <c r="AA9" s="146" t="s">
        <v>43</v>
      </c>
      <c r="AB9" s="146"/>
      <c r="AD9" s="8"/>
      <c r="AE9" s="8"/>
      <c r="AF9" s="8"/>
      <c r="AG9" s="8"/>
      <c r="AH9" s="9"/>
      <c r="AI9" s="8"/>
      <c r="AJ9" s="8"/>
      <c r="AK9" s="9"/>
      <c r="AL9" s="8"/>
    </row>
    <row r="10" spans="1:38" ht="15.75" customHeight="1">
      <c r="A10" s="41"/>
      <c r="B10" s="141" t="s">
        <v>7</v>
      </c>
      <c r="C10" s="141"/>
      <c r="D10" s="141"/>
      <c r="E10" s="141"/>
      <c r="F10" s="141"/>
      <c r="G10" s="141"/>
      <c r="H10" s="141"/>
      <c r="I10" s="141"/>
      <c r="J10" s="141"/>
      <c r="L10" s="53" t="str">
        <f ca="1">INDIRECT("лоты!e"&amp;SUM(N1,3))</f>
        <v>122м</v>
      </c>
      <c r="M10" s="5" t="s">
        <v>63</v>
      </c>
      <c r="N10" s="5"/>
      <c r="P10" s="25">
        <v>3</v>
      </c>
      <c r="Q10" s="57">
        <v>1</v>
      </c>
      <c r="R10" s="57">
        <v>1</v>
      </c>
      <c r="S10" s="57">
        <v>1</v>
      </c>
      <c r="T10" s="57">
        <v>1</v>
      </c>
      <c r="U10" s="57">
        <v>1</v>
      </c>
      <c r="V10" s="57">
        <v>0</v>
      </c>
      <c r="W10" s="57">
        <v>0</v>
      </c>
      <c r="X10" s="57">
        <v>0</v>
      </c>
      <c r="Y10" s="146" t="s">
        <v>50</v>
      </c>
      <c r="Z10" s="146"/>
      <c r="AA10" s="146" t="s">
        <v>44</v>
      </c>
      <c r="AB10" s="146"/>
      <c r="AD10" s="8"/>
      <c r="AE10" s="8"/>
      <c r="AF10" s="8"/>
      <c r="AG10" s="8"/>
      <c r="AH10" s="9"/>
      <c r="AI10" s="8"/>
      <c r="AJ10" s="8"/>
      <c r="AK10" s="9"/>
      <c r="AL10" s="8"/>
    </row>
    <row r="11" spans="1:38" ht="15.75" customHeight="1">
      <c r="A11" s="41"/>
      <c r="B11" s="141"/>
      <c r="C11" s="141"/>
      <c r="D11" s="141"/>
      <c r="E11" s="141"/>
      <c r="F11" s="141"/>
      <c r="G11" s="141"/>
      <c r="H11" s="141"/>
      <c r="I11" s="141"/>
      <c r="J11" s="141"/>
      <c r="L11" s="10" t="str">
        <f>INDEX(C95:C204,MATCH(L9,C95:C204,0)-1)</f>
        <v>5-я проходная ЗИЛа</v>
      </c>
      <c r="M11" s="54" t="s">
        <v>64</v>
      </c>
      <c r="N11" s="10"/>
      <c r="O11" s="51"/>
      <c r="P11" s="25">
        <v>4</v>
      </c>
      <c r="Q11" s="57">
        <v>0</v>
      </c>
      <c r="R11" s="57">
        <v>0</v>
      </c>
      <c r="S11" s="57">
        <v>0</v>
      </c>
      <c r="T11" s="57">
        <v>0</v>
      </c>
      <c r="U11" s="57">
        <v>0</v>
      </c>
      <c r="V11" s="57">
        <v>1</v>
      </c>
      <c r="W11" s="57">
        <v>1</v>
      </c>
      <c r="X11" s="57">
        <v>1</v>
      </c>
      <c r="Y11" s="146" t="s">
        <v>50</v>
      </c>
      <c r="Z11" s="146"/>
      <c r="AA11" s="146" t="s">
        <v>44</v>
      </c>
      <c r="AB11" s="146"/>
      <c r="AD11" s="8"/>
      <c r="AE11" s="8"/>
      <c r="AF11" s="8"/>
      <c r="AG11" s="8"/>
      <c r="AH11" s="9"/>
      <c r="AI11" s="8"/>
      <c r="AJ11" s="8"/>
      <c r="AK11" s="9"/>
      <c r="AL11" s="8"/>
    </row>
    <row r="12" spans="1:38" ht="15.75" customHeight="1">
      <c r="A12" s="41"/>
      <c r="L12" s="54"/>
      <c r="M12" s="10"/>
      <c r="N12" s="10"/>
      <c r="O12" s="51"/>
      <c r="P12" s="23"/>
      <c r="Q12" s="24"/>
      <c r="R12" s="24"/>
      <c r="S12" s="24"/>
      <c r="T12" s="24"/>
      <c r="U12" s="24"/>
      <c r="V12" s="24"/>
      <c r="W12" s="24"/>
      <c r="X12" s="23"/>
      <c r="Y12" s="23"/>
      <c r="Z12" s="23"/>
      <c r="AA12" s="23"/>
      <c r="AB12" s="23"/>
      <c r="AD12" s="8"/>
      <c r="AE12" s="8"/>
      <c r="AF12" s="8"/>
      <c r="AG12" s="8"/>
      <c r="AH12" s="9"/>
      <c r="AI12" s="8"/>
      <c r="AJ12" s="8"/>
      <c r="AK12" s="9"/>
      <c r="AL12" s="8"/>
    </row>
    <row r="13" spans="1:38" ht="15.75" customHeight="1">
      <c r="A13" s="41"/>
      <c r="M13" s="10"/>
      <c r="N13" s="10"/>
      <c r="O13" s="51"/>
      <c r="P13" s="159" t="s">
        <v>35</v>
      </c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34"/>
      <c r="AD13" s="8"/>
      <c r="AE13" s="8"/>
      <c r="AF13" s="8"/>
      <c r="AG13" s="8"/>
      <c r="AH13" s="9"/>
      <c r="AI13" s="8"/>
      <c r="AJ13" s="8"/>
      <c r="AK13" s="9"/>
      <c r="AL13" s="8"/>
    </row>
    <row r="14" spans="1:38" ht="15.75" customHeight="1">
      <c r="A14" s="41"/>
      <c r="B14" s="142" t="s">
        <v>9</v>
      </c>
      <c r="C14" s="142"/>
      <c r="D14" s="142"/>
      <c r="E14" s="142"/>
      <c r="F14" s="142"/>
      <c r="G14" s="142"/>
      <c r="H14" s="142"/>
      <c r="I14" s="142"/>
      <c r="J14" s="142"/>
      <c r="L14" s="54"/>
      <c r="M14" s="10"/>
      <c r="N14" s="10"/>
      <c r="O14" s="51"/>
      <c r="P14" s="23"/>
      <c r="Q14" s="24"/>
      <c r="R14" s="24"/>
      <c r="S14" s="24"/>
      <c r="T14" s="24"/>
      <c r="U14" s="24"/>
      <c r="V14" s="24"/>
      <c r="W14" s="24"/>
      <c r="X14" s="23"/>
      <c r="Y14" s="23"/>
      <c r="Z14" s="23"/>
      <c r="AA14" s="23"/>
      <c r="AB14" s="23"/>
      <c r="AD14" s="8"/>
      <c r="AE14" s="8"/>
      <c r="AF14" s="8"/>
      <c r="AG14" s="8"/>
      <c r="AH14" s="9"/>
      <c r="AI14" s="8"/>
      <c r="AJ14" s="8"/>
      <c r="AK14" s="9"/>
      <c r="AL14" s="8"/>
    </row>
    <row r="15" spans="1:38" ht="15.75" customHeight="1">
      <c r="A15" s="41"/>
      <c r="B15" s="142"/>
      <c r="C15" s="142"/>
      <c r="D15" s="142"/>
      <c r="E15" s="142"/>
      <c r="F15" s="142"/>
      <c r="G15" s="142"/>
      <c r="H15" s="142"/>
      <c r="I15" s="142"/>
      <c r="J15" s="142"/>
      <c r="L15" s="54"/>
      <c r="M15" s="10"/>
      <c r="N15" s="10"/>
      <c r="O15" s="51"/>
      <c r="P15" s="144" t="s">
        <v>24</v>
      </c>
      <c r="Q15" s="144"/>
      <c r="R15" s="144"/>
      <c r="S15" s="144"/>
      <c r="T15" s="145" t="s">
        <v>36</v>
      </c>
      <c r="U15" s="145"/>
      <c r="V15" s="145"/>
      <c r="W15" s="145" t="s">
        <v>37</v>
      </c>
      <c r="X15" s="145"/>
      <c r="Y15" s="145"/>
      <c r="Z15" s="145" t="s">
        <v>38</v>
      </c>
      <c r="AA15" s="145"/>
      <c r="AB15" s="145"/>
      <c r="AD15" s="8"/>
      <c r="AE15" s="8"/>
      <c r="AF15" s="8"/>
      <c r="AG15" s="8"/>
      <c r="AH15" s="9"/>
      <c r="AI15" s="8"/>
      <c r="AJ15" s="8"/>
      <c r="AK15" s="9"/>
      <c r="AL15" s="8"/>
    </row>
    <row r="16" spans="1:38" ht="15.75" customHeight="1">
      <c r="A16" s="41"/>
      <c r="B16" s="141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МВ</v>
      </c>
      <c r="C16" s="141"/>
      <c r="D16" s="141"/>
      <c r="E16" s="141"/>
      <c r="F16" s="141"/>
      <c r="G16" s="141"/>
      <c r="H16" s="141"/>
      <c r="I16" s="141"/>
      <c r="J16" s="141"/>
      <c r="L16" s="54"/>
      <c r="M16" s="10"/>
      <c r="N16" s="10"/>
      <c r="O16" s="51"/>
      <c r="P16" s="144"/>
      <c r="Q16" s="144"/>
      <c r="R16" s="144"/>
      <c r="S16" s="144"/>
      <c r="T16" s="145"/>
      <c r="U16" s="145"/>
      <c r="V16" s="145"/>
      <c r="W16" s="145"/>
      <c r="X16" s="145"/>
      <c r="Y16" s="145"/>
      <c r="Z16" s="145"/>
      <c r="AA16" s="145"/>
      <c r="AB16" s="145"/>
      <c r="AD16" s="12"/>
      <c r="AE16" s="11"/>
      <c r="AF16" s="12"/>
      <c r="AG16" s="8"/>
      <c r="AH16" s="13"/>
      <c r="AI16" s="8"/>
      <c r="AJ16" s="13"/>
      <c r="AK16" s="8"/>
      <c r="AL16" s="8"/>
    </row>
    <row r="17" spans="1:38" ht="15.75" customHeight="1">
      <c r="A17" s="41"/>
      <c r="B17" s="141"/>
      <c r="C17" s="141"/>
      <c r="D17" s="141"/>
      <c r="E17" s="141"/>
      <c r="F17" s="141"/>
      <c r="G17" s="141"/>
      <c r="H17" s="141"/>
      <c r="I17" s="141"/>
      <c r="J17" s="141"/>
      <c r="L17" s="10"/>
      <c r="M17" s="10"/>
      <c r="N17" s="10"/>
      <c r="O17" s="51"/>
      <c r="P17" s="144" t="s">
        <v>39</v>
      </c>
      <c r="Q17" s="144"/>
      <c r="R17" s="144"/>
      <c r="S17" s="144"/>
      <c r="T17" s="145" t="s">
        <v>33</v>
      </c>
      <c r="U17" s="145"/>
      <c r="V17" s="145"/>
      <c r="W17" s="145" t="s">
        <v>40</v>
      </c>
      <c r="X17" s="145"/>
      <c r="Y17" s="145"/>
      <c r="Z17" s="145" t="s">
        <v>39</v>
      </c>
      <c r="AA17" s="145"/>
      <c r="AB17" s="145"/>
      <c r="AD17" s="12"/>
      <c r="AE17" s="11"/>
      <c r="AF17" s="12"/>
      <c r="AG17" s="8"/>
      <c r="AH17" s="13"/>
      <c r="AI17" s="8"/>
      <c r="AJ17" s="13"/>
      <c r="AK17" s="8"/>
      <c r="AL17" s="8"/>
    </row>
    <row r="18" spans="1:38" ht="15.75" customHeight="1">
      <c r="A18" s="41"/>
      <c r="L18" s="10"/>
      <c r="M18" s="10"/>
      <c r="N18" s="10"/>
      <c r="O18" s="51"/>
      <c r="P18" s="23"/>
      <c r="Q18" s="24"/>
      <c r="R18" s="24"/>
      <c r="S18" s="24"/>
      <c r="T18" s="24"/>
      <c r="U18" s="24"/>
      <c r="V18" s="24"/>
      <c r="W18" s="24"/>
      <c r="X18" s="23"/>
      <c r="Y18" s="23"/>
      <c r="Z18" s="23"/>
      <c r="AA18" s="23"/>
      <c r="AB18" s="23"/>
      <c r="AD18" s="12"/>
      <c r="AE18" s="11"/>
      <c r="AF18" s="12"/>
      <c r="AG18" s="8"/>
      <c r="AH18" s="13"/>
      <c r="AI18" s="8"/>
      <c r="AJ18" s="13"/>
      <c r="AK18" s="8"/>
      <c r="AL18" s="8"/>
    </row>
    <row r="19" spans="1:38" ht="15.75" customHeight="1">
      <c r="A19" s="41"/>
      <c r="B19" s="142" t="s">
        <v>18</v>
      </c>
      <c r="C19" s="142"/>
      <c r="D19" s="142"/>
      <c r="E19" s="142"/>
      <c r="F19" s="142"/>
      <c r="G19" s="142"/>
      <c r="H19" s="142"/>
      <c r="I19" s="142"/>
      <c r="J19" s="142"/>
      <c r="L19" s="10"/>
      <c r="M19" s="10"/>
      <c r="N19" s="10"/>
      <c r="O19" s="51"/>
      <c r="P19" s="143" t="s">
        <v>41</v>
      </c>
      <c r="Q19" s="143"/>
      <c r="R19" s="143"/>
      <c r="S19" s="143"/>
      <c r="T19" s="143"/>
      <c r="U19" s="143"/>
      <c r="V19" s="143"/>
      <c r="W19" s="143"/>
      <c r="X19" s="143"/>
      <c r="Y19" s="143"/>
      <c r="Z19" s="143"/>
      <c r="AA19" s="143"/>
      <c r="AB19" s="143"/>
      <c r="AD19" s="12"/>
      <c r="AE19" s="11"/>
      <c r="AF19" s="12"/>
      <c r="AG19" s="8"/>
      <c r="AH19" s="13"/>
      <c r="AI19" s="8"/>
      <c r="AJ19" s="13"/>
      <c r="AK19" s="8"/>
      <c r="AL19" s="8"/>
    </row>
    <row r="20" spans="1:38" ht="15.75" customHeight="1">
      <c r="A20" s="41"/>
      <c r="B20" s="142"/>
      <c r="C20" s="142"/>
      <c r="D20" s="142"/>
      <c r="E20" s="142"/>
      <c r="F20" s="142"/>
      <c r="G20" s="142"/>
      <c r="H20" s="142"/>
      <c r="I20" s="142"/>
      <c r="J20" s="142"/>
      <c r="L20" s="10"/>
      <c r="M20" s="10"/>
      <c r="N20" s="10"/>
      <c r="O20" s="51"/>
      <c r="P20" s="23"/>
      <c r="Q20" s="24"/>
      <c r="R20" s="24"/>
      <c r="S20" s="24"/>
      <c r="T20" s="24"/>
      <c r="U20" s="24"/>
      <c r="V20" s="24"/>
      <c r="W20" s="24"/>
      <c r="X20" s="23"/>
      <c r="Y20" s="23"/>
      <c r="Z20" s="23"/>
      <c r="AA20" s="23"/>
      <c r="AB20" s="23"/>
      <c r="AD20" s="12"/>
      <c r="AE20" s="11"/>
      <c r="AF20" s="12"/>
      <c r="AG20" s="8"/>
      <c r="AH20" s="13"/>
      <c r="AI20" s="8"/>
      <c r="AJ20" s="13"/>
      <c r="AK20" s="8"/>
      <c r="AL20" s="8"/>
    </row>
    <row r="21" spans="1:38" ht="15.75" customHeight="1">
      <c r="A21" s="41"/>
      <c r="P21" s="123" t="s">
        <v>24</v>
      </c>
      <c r="Q21" s="123" t="s">
        <v>10</v>
      </c>
      <c r="R21" s="129" t="s">
        <v>46</v>
      </c>
      <c r="S21" s="130"/>
      <c r="T21" s="129" t="s">
        <v>47</v>
      </c>
      <c r="U21" s="130"/>
      <c r="V21" s="48"/>
      <c r="W21" s="123" t="s">
        <v>24</v>
      </c>
      <c r="X21" s="123" t="s">
        <v>10</v>
      </c>
      <c r="Y21" s="129" t="s">
        <v>46</v>
      </c>
      <c r="Z21" s="130"/>
      <c r="AA21" s="129" t="s">
        <v>47</v>
      </c>
      <c r="AB21" s="130"/>
      <c r="AD21" s="12"/>
      <c r="AE21" s="11"/>
      <c r="AF21" s="12"/>
      <c r="AG21" s="8"/>
      <c r="AH21" s="13"/>
      <c r="AI21" s="8"/>
      <c r="AJ21" s="13"/>
      <c r="AK21" s="8"/>
      <c r="AL21" s="8"/>
    </row>
    <row r="22" spans="1:38" ht="15.75" customHeight="1">
      <c r="A22" s="41"/>
      <c r="B22" s="141" t="str">
        <f ca="1">"Минимальное количество транспортных средств:  "&amp;ROUND(VLOOKUP(L2,лоты!C:H,6,0),0)&amp;"  ед."</f>
        <v>Минимальное количество транспортных средств:  1  ед.</v>
      </c>
      <c r="C22" s="141"/>
      <c r="D22" s="141"/>
      <c r="E22" s="141"/>
      <c r="F22" s="141"/>
      <c r="G22" s="141"/>
      <c r="H22" s="141"/>
      <c r="I22" s="141"/>
      <c r="J22" s="141"/>
      <c r="P22" s="124"/>
      <c r="Q22" s="124"/>
      <c r="R22" s="123" t="s">
        <v>68</v>
      </c>
      <c r="S22" s="123" t="s">
        <v>69</v>
      </c>
      <c r="T22" s="123" t="s">
        <v>68</v>
      </c>
      <c r="U22" s="123" t="s">
        <v>69</v>
      </c>
      <c r="V22" s="48"/>
      <c r="W22" s="124"/>
      <c r="X22" s="124"/>
      <c r="Y22" s="123" t="s">
        <v>68</v>
      </c>
      <c r="Z22" s="123" t="s">
        <v>69</v>
      </c>
      <c r="AA22" s="123" t="s">
        <v>68</v>
      </c>
      <c r="AB22" s="123" t="s">
        <v>69</v>
      </c>
      <c r="AD22" s="12"/>
      <c r="AE22" s="11"/>
      <c r="AF22" s="12"/>
      <c r="AG22" s="8"/>
      <c r="AH22" s="13"/>
      <c r="AI22" s="8"/>
      <c r="AJ22" s="13"/>
      <c r="AK22" s="8"/>
      <c r="AL22" s="8"/>
    </row>
    <row r="23" spans="1:38" ht="15.75" customHeight="1">
      <c r="A23" s="41"/>
      <c r="B23" s="141"/>
      <c r="C23" s="141"/>
      <c r="D23" s="141"/>
      <c r="E23" s="141"/>
      <c r="F23" s="141"/>
      <c r="G23" s="141"/>
      <c r="H23" s="141"/>
      <c r="I23" s="141"/>
      <c r="J23" s="141"/>
      <c r="P23" s="124"/>
      <c r="Q23" s="124"/>
      <c r="R23" s="124"/>
      <c r="S23" s="124"/>
      <c r="T23" s="124"/>
      <c r="U23" s="124"/>
      <c r="V23" s="48"/>
      <c r="W23" s="124"/>
      <c r="X23" s="124"/>
      <c r="Y23" s="124"/>
      <c r="Z23" s="124"/>
      <c r="AA23" s="124"/>
      <c r="AB23" s="124"/>
      <c r="AD23" s="12"/>
      <c r="AE23" s="11"/>
      <c r="AF23" s="12"/>
      <c r="AG23" s="8"/>
      <c r="AH23" s="13"/>
      <c r="AI23" s="8"/>
      <c r="AJ23" s="13"/>
      <c r="AK23" s="8"/>
      <c r="AL23" s="8"/>
    </row>
    <row r="24" spans="1:38" ht="15.75" customHeight="1">
      <c r="A24" s="41"/>
      <c r="P24" s="124"/>
      <c r="Q24" s="124"/>
      <c r="R24" s="124"/>
      <c r="S24" s="124"/>
      <c r="T24" s="124"/>
      <c r="U24" s="124"/>
      <c r="V24" s="48"/>
      <c r="W24" s="124"/>
      <c r="X24" s="124"/>
      <c r="Y24" s="124"/>
      <c r="Z24" s="124"/>
      <c r="AA24" s="124"/>
      <c r="AB24" s="124"/>
      <c r="AD24" s="12"/>
      <c r="AE24" s="11"/>
      <c r="AF24" s="12"/>
      <c r="AG24" s="8"/>
      <c r="AH24" s="13"/>
      <c r="AI24" s="8"/>
      <c r="AJ24" s="13"/>
      <c r="AK24" s="8"/>
      <c r="AL24" s="8"/>
    </row>
    <row r="25" spans="1:38" ht="15.75" customHeight="1">
      <c r="A25" s="41"/>
      <c r="P25" s="124"/>
      <c r="Q25" s="124"/>
      <c r="R25" s="124"/>
      <c r="S25" s="124"/>
      <c r="T25" s="124"/>
      <c r="U25" s="124"/>
      <c r="V25" s="48"/>
      <c r="W25" s="124"/>
      <c r="X25" s="124"/>
      <c r="Y25" s="124"/>
      <c r="Z25" s="124"/>
      <c r="AA25" s="124"/>
      <c r="AB25" s="124"/>
      <c r="AD25" s="12"/>
      <c r="AE25" s="11"/>
      <c r="AF25" s="12"/>
      <c r="AG25" s="8"/>
      <c r="AH25" s="13"/>
      <c r="AI25" s="8"/>
      <c r="AJ25" s="13"/>
      <c r="AK25" s="8"/>
      <c r="AL25" s="8"/>
    </row>
    <row r="26" spans="1:38" ht="15.75" customHeight="1">
      <c r="A26" s="41"/>
      <c r="B26" s="141" t="s">
        <v>53</v>
      </c>
      <c r="C26" s="141"/>
      <c r="D26" s="141"/>
      <c r="E26" s="141"/>
      <c r="F26" s="141"/>
      <c r="G26" s="141"/>
      <c r="H26" s="141"/>
      <c r="I26" s="141"/>
      <c r="J26" s="141"/>
      <c r="P26" s="125"/>
      <c r="Q26" s="125"/>
      <c r="R26" s="125"/>
      <c r="S26" s="125"/>
      <c r="T26" s="125"/>
      <c r="U26" s="125"/>
      <c r="V26" s="58"/>
      <c r="W26" s="125"/>
      <c r="X26" s="125"/>
      <c r="Y26" s="125"/>
      <c r="Z26" s="125"/>
      <c r="AA26" s="125"/>
      <c r="AB26" s="125"/>
      <c r="AC26" s="34"/>
      <c r="AD26" s="12"/>
      <c r="AE26" s="11"/>
      <c r="AF26" s="12"/>
      <c r="AG26" s="8"/>
      <c r="AH26" s="13"/>
      <c r="AI26" s="8"/>
      <c r="AJ26" s="13"/>
      <c r="AK26" s="8"/>
      <c r="AL26" s="8"/>
    </row>
    <row r="27" spans="1:38" ht="15.75" customHeight="1">
      <c r="A27" s="41"/>
      <c r="B27" s="141"/>
      <c r="C27" s="141"/>
      <c r="D27" s="141"/>
      <c r="E27" s="141"/>
      <c r="F27" s="141"/>
      <c r="G27" s="141"/>
      <c r="H27" s="141"/>
      <c r="I27" s="141"/>
      <c r="J27" s="141"/>
      <c r="N27" s="1">
        <v>180</v>
      </c>
      <c r="P27" s="70">
        <v>1</v>
      </c>
      <c r="Q27" s="44">
        <v>0.125</v>
      </c>
      <c r="R27" s="70">
        <v>0</v>
      </c>
      <c r="S27" s="70" t="s">
        <v>98</v>
      </c>
      <c r="T27" s="70">
        <v>0</v>
      </c>
      <c r="U27" s="70" t="s">
        <v>98</v>
      </c>
      <c r="V27" s="58"/>
      <c r="W27" s="55">
        <v>2</v>
      </c>
      <c r="X27" s="44">
        <v>0.125</v>
      </c>
      <c r="Y27" s="70">
        <v>0</v>
      </c>
      <c r="Z27" s="70" t="s">
        <v>98</v>
      </c>
      <c r="AA27" s="70">
        <v>0</v>
      </c>
      <c r="AB27" s="70" t="s">
        <v>98</v>
      </c>
      <c r="AC27" s="34"/>
      <c r="AD27" s="12"/>
      <c r="AE27" s="11"/>
      <c r="AF27" s="12"/>
      <c r="AG27" s="8"/>
      <c r="AH27" s="13"/>
      <c r="AI27" s="8"/>
      <c r="AJ27" s="13"/>
      <c r="AK27" s="8"/>
      <c r="AL27" s="8"/>
    </row>
    <row r="28" spans="1:38" ht="15.75" customHeight="1">
      <c r="A28" s="41"/>
      <c r="B28" s="141" t="str">
        <f>"Начальный пункт: "&amp;C95</f>
        <v>Начальный пункт: Метро "Автозаводская"</v>
      </c>
      <c r="C28" s="141"/>
      <c r="D28" s="141"/>
      <c r="E28" s="141"/>
      <c r="F28" s="141"/>
      <c r="G28" s="141"/>
      <c r="H28" s="141"/>
      <c r="I28" s="141"/>
      <c r="J28" s="141"/>
      <c r="N28" s="1">
        <v>210</v>
      </c>
      <c r="P28" s="25">
        <v>1</v>
      </c>
      <c r="Q28" s="27">
        <v>0.14583333333333301</v>
      </c>
      <c r="R28" s="70">
        <v>0</v>
      </c>
      <c r="S28" s="70" t="s">
        <v>98</v>
      </c>
      <c r="T28" s="70">
        <v>0</v>
      </c>
      <c r="U28" s="70" t="s">
        <v>98</v>
      </c>
      <c r="V28" s="48"/>
      <c r="W28" s="28">
        <v>2</v>
      </c>
      <c r="X28" s="27">
        <v>0.14583333333333301</v>
      </c>
      <c r="Y28" s="70">
        <v>0</v>
      </c>
      <c r="Z28" s="70" t="s">
        <v>98</v>
      </c>
      <c r="AA28" s="70">
        <v>0</v>
      </c>
      <c r="AB28" s="70" t="s">
        <v>98</v>
      </c>
      <c r="AD28" s="12"/>
      <c r="AE28" s="11"/>
      <c r="AF28" s="12"/>
      <c r="AG28" s="8"/>
      <c r="AH28" s="13"/>
      <c r="AI28" s="8"/>
      <c r="AJ28" s="13"/>
      <c r="AK28" s="8"/>
      <c r="AL28" s="8"/>
    </row>
    <row r="29" spans="1:38" ht="15.75" customHeight="1">
      <c r="A29" s="41"/>
      <c r="B29" s="141"/>
      <c r="C29" s="141"/>
      <c r="D29" s="141"/>
      <c r="E29" s="141"/>
      <c r="F29" s="141"/>
      <c r="G29" s="141"/>
      <c r="H29" s="141"/>
      <c r="I29" s="141"/>
      <c r="J29" s="141"/>
      <c r="N29" s="1">
        <v>240</v>
      </c>
      <c r="P29" s="25">
        <v>1</v>
      </c>
      <c r="Q29" s="27">
        <v>0.16666666666666699</v>
      </c>
      <c r="R29" s="70">
        <v>0</v>
      </c>
      <c r="S29" s="70" t="s">
        <v>98</v>
      </c>
      <c r="T29" s="70">
        <v>0</v>
      </c>
      <c r="U29" s="70" t="s">
        <v>98</v>
      </c>
      <c r="V29" s="48"/>
      <c r="W29" s="28">
        <v>2</v>
      </c>
      <c r="X29" s="27">
        <v>0.16666666666666699</v>
      </c>
      <c r="Y29" s="70">
        <v>0</v>
      </c>
      <c r="Z29" s="70" t="s">
        <v>98</v>
      </c>
      <c r="AA29" s="70">
        <v>0</v>
      </c>
      <c r="AB29" s="70" t="s">
        <v>98</v>
      </c>
      <c r="AD29" s="12"/>
      <c r="AE29" s="11"/>
      <c r="AF29" s="12"/>
      <c r="AG29" s="8"/>
      <c r="AH29" s="13"/>
      <c r="AI29" s="8"/>
      <c r="AJ29" s="13"/>
      <c r="AK29" s="8"/>
      <c r="AL29" s="8"/>
    </row>
    <row r="30" spans="1:38" ht="15.75" customHeight="1">
      <c r="A30" s="41"/>
      <c r="B30" s="141" t="str">
        <f>"Конечный пункт: "&amp;L11</f>
        <v>Конечный пункт: 5-я проходная ЗИЛа</v>
      </c>
      <c r="C30" s="141"/>
      <c r="D30" s="141"/>
      <c r="E30" s="141"/>
      <c r="F30" s="141"/>
      <c r="G30" s="141"/>
      <c r="H30" s="141"/>
      <c r="I30" s="141"/>
      <c r="J30" s="141"/>
      <c r="N30" s="1">
        <v>270</v>
      </c>
      <c r="P30" s="25">
        <v>1</v>
      </c>
      <c r="Q30" s="27">
        <v>0.1875</v>
      </c>
      <c r="R30" s="70">
        <v>0</v>
      </c>
      <c r="S30" s="70" t="s">
        <v>98</v>
      </c>
      <c r="T30" s="70">
        <v>0</v>
      </c>
      <c r="U30" s="70" t="s">
        <v>98</v>
      </c>
      <c r="V30" s="48"/>
      <c r="W30" s="28">
        <v>2</v>
      </c>
      <c r="X30" s="27">
        <v>0.1875</v>
      </c>
      <c r="Y30" s="70">
        <v>0</v>
      </c>
      <c r="Z30" s="70" t="s">
        <v>98</v>
      </c>
      <c r="AA30" s="70">
        <v>0</v>
      </c>
      <c r="AB30" s="70" t="s">
        <v>98</v>
      </c>
      <c r="AD30" s="12"/>
      <c r="AE30" s="11"/>
      <c r="AF30" s="12"/>
      <c r="AG30" s="8"/>
      <c r="AH30" s="13"/>
      <c r="AI30" s="8"/>
      <c r="AJ30" s="13"/>
      <c r="AK30" s="8"/>
      <c r="AL30" s="8"/>
    </row>
    <row r="31" spans="1:38" ht="15.75" customHeight="1">
      <c r="A31" s="41"/>
      <c r="B31" s="141"/>
      <c r="C31" s="141"/>
      <c r="D31" s="141"/>
      <c r="E31" s="141"/>
      <c r="F31" s="141"/>
      <c r="G31" s="141"/>
      <c r="H31" s="141"/>
      <c r="I31" s="141"/>
      <c r="J31" s="141"/>
      <c r="N31" s="1">
        <v>300</v>
      </c>
      <c r="P31" s="25">
        <v>1</v>
      </c>
      <c r="Q31" s="27">
        <v>0.20833333333333334</v>
      </c>
      <c r="R31" s="70">
        <v>0</v>
      </c>
      <c r="S31" s="70" t="s">
        <v>98</v>
      </c>
      <c r="T31" s="70">
        <v>0</v>
      </c>
      <c r="U31" s="70" t="s">
        <v>98</v>
      </c>
      <c r="V31" s="48"/>
      <c r="W31" s="28">
        <v>2</v>
      </c>
      <c r="X31" s="21">
        <v>0.20833333333333334</v>
      </c>
      <c r="Y31" s="70">
        <v>0</v>
      </c>
      <c r="Z31" s="70" t="s">
        <v>98</v>
      </c>
      <c r="AA31" s="70">
        <v>0</v>
      </c>
      <c r="AB31" s="70" t="s">
        <v>98</v>
      </c>
      <c r="AD31" s="12"/>
      <c r="AE31" s="11"/>
      <c r="AF31" s="12"/>
      <c r="AG31" s="8"/>
      <c r="AH31" s="13"/>
      <c r="AI31" s="8"/>
      <c r="AJ31" s="13"/>
      <c r="AK31" s="8"/>
      <c r="AL31" s="8"/>
    </row>
    <row r="32" spans="1:38" ht="15.75" customHeight="1">
      <c r="A32" s="41"/>
      <c r="B32" s="41"/>
      <c r="C32" s="41"/>
      <c r="D32" s="41"/>
      <c r="E32" s="41"/>
      <c r="F32" s="41"/>
      <c r="G32" s="41"/>
      <c r="H32" s="41"/>
      <c r="I32" s="41"/>
      <c r="N32" s="14">
        <v>330</v>
      </c>
      <c r="P32" s="70">
        <v>1</v>
      </c>
      <c r="Q32" s="44">
        <v>0.22916666666666666</v>
      </c>
      <c r="R32" s="70">
        <v>0</v>
      </c>
      <c r="S32" s="70" t="s">
        <v>98</v>
      </c>
      <c r="T32" s="70">
        <v>0</v>
      </c>
      <c r="U32" s="70" t="s">
        <v>98</v>
      </c>
      <c r="V32" s="58"/>
      <c r="W32" s="55">
        <v>2</v>
      </c>
      <c r="X32" s="45">
        <v>0.22916666666666666</v>
      </c>
      <c r="Y32" s="70">
        <v>0</v>
      </c>
      <c r="Z32" s="70" t="s">
        <v>98</v>
      </c>
      <c r="AA32" s="70">
        <v>0</v>
      </c>
      <c r="AB32" s="70" t="s">
        <v>98</v>
      </c>
      <c r="AC32" s="34"/>
      <c r="AD32" s="12"/>
      <c r="AE32" s="11"/>
      <c r="AF32" s="12"/>
      <c r="AG32" s="8"/>
      <c r="AH32" s="13"/>
      <c r="AI32" s="8"/>
      <c r="AJ32" s="13"/>
      <c r="AK32" s="8"/>
      <c r="AL32" s="8"/>
    </row>
    <row r="33" spans="1:38" ht="15.75" customHeight="1">
      <c r="A33" s="41"/>
      <c r="B33" s="142" t="s">
        <v>12</v>
      </c>
      <c r="C33" s="142"/>
      <c r="D33" s="142"/>
      <c r="E33" s="142"/>
      <c r="F33" s="142"/>
      <c r="G33" s="142"/>
      <c r="H33" s="142"/>
      <c r="I33" s="142"/>
      <c r="J33" s="142"/>
      <c r="N33" s="14">
        <v>360</v>
      </c>
      <c r="P33" s="70">
        <v>1</v>
      </c>
      <c r="Q33" s="44">
        <v>0.25</v>
      </c>
      <c r="R33" s="70">
        <v>0</v>
      </c>
      <c r="S33" s="70" t="s">
        <v>98</v>
      </c>
      <c r="T33" s="70">
        <v>0</v>
      </c>
      <c r="U33" s="70" t="s">
        <v>98</v>
      </c>
      <c r="V33" s="58"/>
      <c r="W33" s="55">
        <v>2</v>
      </c>
      <c r="X33" s="45">
        <v>0.25</v>
      </c>
      <c r="Y33" s="70">
        <v>0</v>
      </c>
      <c r="Z33" s="70" t="s">
        <v>98</v>
      </c>
      <c r="AA33" s="70">
        <v>0</v>
      </c>
      <c r="AB33" s="70" t="s">
        <v>98</v>
      </c>
      <c r="AC33" s="34"/>
      <c r="AD33" s="12"/>
      <c r="AE33" s="11"/>
      <c r="AF33" s="12"/>
      <c r="AG33" s="8"/>
      <c r="AH33" s="13"/>
      <c r="AI33" s="8"/>
      <c r="AJ33" s="13"/>
      <c r="AK33" s="8"/>
      <c r="AL33" s="8"/>
    </row>
    <row r="34" spans="1:38" ht="15.75" customHeight="1">
      <c r="A34" s="41"/>
      <c r="B34" s="142"/>
      <c r="C34" s="142"/>
      <c r="D34" s="142"/>
      <c r="E34" s="142"/>
      <c r="F34" s="142"/>
      <c r="G34" s="142"/>
      <c r="H34" s="142"/>
      <c r="I34" s="142"/>
      <c r="J34" s="142"/>
      <c r="N34" s="1">
        <v>390</v>
      </c>
      <c r="O34" s="17"/>
      <c r="P34" s="70">
        <v>1</v>
      </c>
      <c r="Q34" s="44">
        <v>0.27083333333333331</v>
      </c>
      <c r="R34" s="70">
        <v>1</v>
      </c>
      <c r="S34" s="100" t="s">
        <v>99</v>
      </c>
      <c r="T34" s="70">
        <v>1</v>
      </c>
      <c r="U34" s="100" t="s">
        <v>99</v>
      </c>
      <c r="V34" s="58"/>
      <c r="W34" s="55">
        <v>2</v>
      </c>
      <c r="X34" s="45">
        <v>0.27083333333333331</v>
      </c>
      <c r="Y34" s="70">
        <v>1</v>
      </c>
      <c r="Z34" s="70" t="s">
        <v>99</v>
      </c>
      <c r="AA34" s="70">
        <v>1</v>
      </c>
      <c r="AB34" s="70" t="s">
        <v>99</v>
      </c>
      <c r="AC34" s="34"/>
      <c r="AD34" s="12"/>
      <c r="AE34" s="11"/>
      <c r="AF34" s="12"/>
      <c r="AG34" s="8"/>
      <c r="AH34" s="13"/>
      <c r="AI34" s="8"/>
      <c r="AJ34" s="13"/>
      <c r="AK34" s="8"/>
      <c r="AL34" s="8"/>
    </row>
    <row r="35" spans="1:38" ht="15.75" customHeight="1">
      <c r="A35" s="41"/>
      <c r="B35" s="132" t="s">
        <v>65</v>
      </c>
      <c r="C35" s="132"/>
      <c r="D35" s="132"/>
      <c r="E35" s="131">
        <f t="array" ref="E35">MAX(IF(G87:G204=0,H87:H204))</f>
        <v>2.8080000000000003</v>
      </c>
      <c r="F35" s="41"/>
      <c r="G35" s="41"/>
      <c r="H35" s="41"/>
      <c r="I35" s="41"/>
      <c r="N35" s="1">
        <v>420</v>
      </c>
      <c r="O35" s="17"/>
      <c r="P35" s="70">
        <v>1</v>
      </c>
      <c r="Q35" s="44">
        <v>0.29166666666666669</v>
      </c>
      <c r="R35" s="70">
        <v>1</v>
      </c>
      <c r="S35" s="100" t="s">
        <v>99</v>
      </c>
      <c r="T35" s="70">
        <v>1</v>
      </c>
      <c r="U35" s="100" t="s">
        <v>99</v>
      </c>
      <c r="V35" s="58"/>
      <c r="W35" s="55">
        <v>2</v>
      </c>
      <c r="X35" s="45">
        <v>0.29166666666666669</v>
      </c>
      <c r="Y35" s="70">
        <v>1</v>
      </c>
      <c r="Z35" s="70" t="s">
        <v>99</v>
      </c>
      <c r="AA35" s="70">
        <v>1</v>
      </c>
      <c r="AB35" s="70" t="s">
        <v>99</v>
      </c>
      <c r="AC35" s="34"/>
      <c r="AD35" s="12"/>
      <c r="AE35" s="11"/>
      <c r="AF35" s="12"/>
      <c r="AG35" s="8"/>
      <c r="AH35" s="13"/>
      <c r="AI35" s="8"/>
      <c r="AJ35" s="13"/>
      <c r="AK35" s="8"/>
      <c r="AL35" s="8"/>
    </row>
    <row r="36" spans="1:38" ht="15.75" customHeight="1">
      <c r="A36" s="41"/>
      <c r="B36" s="132"/>
      <c r="C36" s="132"/>
      <c r="D36" s="132"/>
      <c r="E36" s="131"/>
      <c r="F36" s="41"/>
      <c r="G36" s="41"/>
      <c r="H36" s="41"/>
      <c r="I36" s="41"/>
      <c r="N36" s="1">
        <v>450</v>
      </c>
      <c r="P36" s="25">
        <v>1</v>
      </c>
      <c r="Q36" s="27">
        <v>0.3125</v>
      </c>
      <c r="R36" s="70">
        <v>1</v>
      </c>
      <c r="S36" s="70" t="s">
        <v>99</v>
      </c>
      <c r="T36" s="70">
        <v>1</v>
      </c>
      <c r="U36" s="70" t="s">
        <v>99</v>
      </c>
      <c r="V36" s="48"/>
      <c r="W36" s="28">
        <v>2</v>
      </c>
      <c r="X36" s="21">
        <v>0.3125</v>
      </c>
      <c r="Y36" s="70">
        <v>1</v>
      </c>
      <c r="Z36" s="70" t="s">
        <v>99</v>
      </c>
      <c r="AA36" s="70">
        <v>1</v>
      </c>
      <c r="AB36" s="70" t="s">
        <v>99</v>
      </c>
      <c r="AD36" s="8"/>
      <c r="AE36" s="8"/>
      <c r="AF36" s="8"/>
      <c r="AG36" s="8"/>
      <c r="AH36" s="9"/>
      <c r="AI36" s="8"/>
      <c r="AJ36" s="8"/>
      <c r="AK36" s="8"/>
      <c r="AL36" s="8"/>
    </row>
    <row r="37" spans="1:38" ht="15.75" customHeight="1">
      <c r="B37" s="132" t="s">
        <v>66</v>
      </c>
      <c r="C37" s="132"/>
      <c r="D37" s="132"/>
      <c r="E37" s="131">
        <f t="array" ref="E37">MAX(IF(G87:G204=1,H87:H204))</f>
        <v>3.919</v>
      </c>
      <c r="F37" s="41"/>
      <c r="G37" s="41"/>
      <c r="H37" s="41"/>
      <c r="I37" s="41"/>
      <c r="N37" s="1">
        <v>480</v>
      </c>
      <c r="P37" s="25">
        <v>1</v>
      </c>
      <c r="Q37" s="27">
        <v>0.33333333333333331</v>
      </c>
      <c r="R37" s="70">
        <v>1</v>
      </c>
      <c r="S37" s="70" t="s">
        <v>99</v>
      </c>
      <c r="T37" s="70">
        <v>1</v>
      </c>
      <c r="U37" s="70" t="s">
        <v>99</v>
      </c>
      <c r="V37" s="48"/>
      <c r="W37" s="28">
        <v>2</v>
      </c>
      <c r="X37" s="21">
        <v>0.33333333333333331</v>
      </c>
      <c r="Y37" s="70">
        <v>1</v>
      </c>
      <c r="Z37" s="70" t="s">
        <v>99</v>
      </c>
      <c r="AA37" s="70">
        <v>1</v>
      </c>
      <c r="AB37" s="70" t="s">
        <v>99</v>
      </c>
    </row>
    <row r="38" spans="1:38" ht="15.75" customHeight="1">
      <c r="A38" s="41"/>
      <c r="B38" s="132"/>
      <c r="C38" s="132"/>
      <c r="D38" s="132"/>
      <c r="E38" s="131"/>
      <c r="F38" s="42"/>
      <c r="G38" s="42"/>
      <c r="H38" s="42"/>
      <c r="I38" s="42"/>
      <c r="N38" s="1">
        <v>510</v>
      </c>
      <c r="P38" s="25">
        <v>1</v>
      </c>
      <c r="Q38" s="27">
        <v>0.35416666666666669</v>
      </c>
      <c r="R38" s="70">
        <v>1</v>
      </c>
      <c r="S38" s="70" t="s">
        <v>99</v>
      </c>
      <c r="T38" s="70">
        <v>1</v>
      </c>
      <c r="U38" s="70" t="s">
        <v>99</v>
      </c>
      <c r="V38" s="48"/>
      <c r="W38" s="28">
        <v>2</v>
      </c>
      <c r="X38" s="21">
        <v>0.35416666666666669</v>
      </c>
      <c r="Y38" s="70">
        <v>1</v>
      </c>
      <c r="Z38" s="70" t="s">
        <v>99</v>
      </c>
      <c r="AA38" s="70">
        <v>1</v>
      </c>
      <c r="AB38" s="70" t="s">
        <v>99</v>
      </c>
    </row>
    <row r="39" spans="1:38" ht="15.75" customHeight="1">
      <c r="A39" s="41"/>
      <c r="B39" s="133" t="s">
        <v>67</v>
      </c>
      <c r="C39" s="133"/>
      <c r="D39" s="133"/>
      <c r="E39" s="131">
        <f>SUM(E35:E38)</f>
        <v>6.7270000000000003</v>
      </c>
      <c r="F39" s="41"/>
      <c r="G39" s="41"/>
      <c r="H39" s="41"/>
      <c r="I39" s="41"/>
      <c r="N39" s="1">
        <v>540</v>
      </c>
      <c r="P39" s="25">
        <v>1</v>
      </c>
      <c r="Q39" s="27">
        <v>0.375</v>
      </c>
      <c r="R39" s="70">
        <v>1</v>
      </c>
      <c r="S39" s="70" t="s">
        <v>99</v>
      </c>
      <c r="T39" s="70">
        <v>1</v>
      </c>
      <c r="U39" s="70" t="s">
        <v>99</v>
      </c>
      <c r="V39" s="48"/>
      <c r="W39" s="28">
        <v>2</v>
      </c>
      <c r="X39" s="21">
        <v>0.375</v>
      </c>
      <c r="Y39" s="70">
        <v>1</v>
      </c>
      <c r="Z39" s="70" t="s">
        <v>99</v>
      </c>
      <c r="AA39" s="70">
        <v>1</v>
      </c>
      <c r="AB39" s="70" t="s">
        <v>99</v>
      </c>
    </row>
    <row r="40" spans="1:38" ht="15.75" customHeight="1">
      <c r="A40" s="41"/>
      <c r="B40" s="133"/>
      <c r="C40" s="133"/>
      <c r="D40" s="133"/>
      <c r="E40" s="131"/>
      <c r="F40" s="41"/>
      <c r="G40" s="41"/>
      <c r="H40" s="41"/>
      <c r="I40" s="41"/>
      <c r="L40" s="8"/>
      <c r="N40" s="1">
        <v>570</v>
      </c>
      <c r="P40" s="25">
        <v>1</v>
      </c>
      <c r="Q40" s="27">
        <v>0.39583333333333331</v>
      </c>
      <c r="R40" s="70">
        <v>1</v>
      </c>
      <c r="S40" s="70" t="s">
        <v>99</v>
      </c>
      <c r="T40" s="70">
        <v>1</v>
      </c>
      <c r="U40" s="70" t="s">
        <v>99</v>
      </c>
      <c r="V40" s="48"/>
      <c r="W40" s="28">
        <v>2</v>
      </c>
      <c r="X40" s="21">
        <v>0.39583333333333331</v>
      </c>
      <c r="Y40" s="70">
        <v>1</v>
      </c>
      <c r="Z40" s="70" t="s">
        <v>99</v>
      </c>
      <c r="AA40" s="70">
        <v>1</v>
      </c>
      <c r="AB40" s="70" t="s">
        <v>99</v>
      </c>
    </row>
    <row r="41" spans="1:38" ht="15.75" customHeight="1">
      <c r="A41" s="41"/>
      <c r="B41" s="133"/>
      <c r="C41" s="133"/>
      <c r="D41" s="133"/>
      <c r="E41" s="134"/>
      <c r="F41" s="43"/>
      <c r="G41" s="43"/>
      <c r="H41" s="43"/>
      <c r="I41" s="43"/>
      <c r="N41" s="1">
        <v>600</v>
      </c>
      <c r="P41" s="25">
        <v>1</v>
      </c>
      <c r="Q41" s="27">
        <v>0.41666666666666669</v>
      </c>
      <c r="R41" s="70">
        <v>1</v>
      </c>
      <c r="S41" s="70" t="s">
        <v>99</v>
      </c>
      <c r="T41" s="70">
        <v>1</v>
      </c>
      <c r="U41" s="70" t="s">
        <v>99</v>
      </c>
      <c r="V41" s="48"/>
      <c r="W41" s="28">
        <v>2</v>
      </c>
      <c r="X41" s="21">
        <v>0.41666666666666669</v>
      </c>
      <c r="Y41" s="70">
        <v>1</v>
      </c>
      <c r="Z41" s="70" t="s">
        <v>99</v>
      </c>
      <c r="AA41" s="70">
        <v>1</v>
      </c>
      <c r="AB41" s="70" t="s">
        <v>99</v>
      </c>
    </row>
    <row r="42" spans="1:38" ht="15.75" customHeight="1">
      <c r="A42" s="41"/>
      <c r="B42" s="133"/>
      <c r="C42" s="133"/>
      <c r="D42" s="133"/>
      <c r="E42" s="134"/>
      <c r="F42" s="41"/>
      <c r="G42" s="41"/>
      <c r="H42" s="41"/>
      <c r="I42" s="41"/>
      <c r="N42" s="1">
        <v>630</v>
      </c>
      <c r="P42" s="25">
        <v>1</v>
      </c>
      <c r="Q42" s="27">
        <v>0.4375</v>
      </c>
      <c r="R42" s="70">
        <v>1</v>
      </c>
      <c r="S42" s="70" t="s">
        <v>99</v>
      </c>
      <c r="T42" s="70">
        <v>1</v>
      </c>
      <c r="U42" s="70" t="s">
        <v>99</v>
      </c>
      <c r="V42" s="48"/>
      <c r="W42" s="28">
        <v>2</v>
      </c>
      <c r="X42" s="21">
        <v>0.4375</v>
      </c>
      <c r="Y42" s="70">
        <v>1</v>
      </c>
      <c r="Z42" s="70" t="s">
        <v>99</v>
      </c>
      <c r="AA42" s="70">
        <v>1</v>
      </c>
      <c r="AB42" s="70" t="s">
        <v>99</v>
      </c>
    </row>
    <row r="43" spans="1:38" ht="15.75" customHeight="1">
      <c r="A43" s="41"/>
      <c r="B43" s="41"/>
      <c r="C43" s="41"/>
      <c r="D43" s="41"/>
      <c r="E43" s="41"/>
      <c r="F43" s="41"/>
      <c r="G43" s="41"/>
      <c r="H43" s="41"/>
      <c r="I43" s="41"/>
      <c r="N43" s="1">
        <v>660</v>
      </c>
      <c r="P43" s="25">
        <v>1</v>
      </c>
      <c r="Q43" s="27">
        <v>0.45833333333333298</v>
      </c>
      <c r="R43" s="70">
        <v>1</v>
      </c>
      <c r="S43" s="70" t="s">
        <v>99</v>
      </c>
      <c r="T43" s="70">
        <v>1</v>
      </c>
      <c r="U43" s="70" t="s">
        <v>99</v>
      </c>
      <c r="V43" s="48"/>
      <c r="W43" s="28">
        <v>2</v>
      </c>
      <c r="X43" s="21">
        <v>0.45833333333333298</v>
      </c>
      <c r="Y43" s="70">
        <v>1</v>
      </c>
      <c r="Z43" s="70" t="s">
        <v>99</v>
      </c>
      <c r="AA43" s="70">
        <v>1</v>
      </c>
      <c r="AB43" s="70" t="s">
        <v>99</v>
      </c>
    </row>
    <row r="44" spans="1:38" ht="15.75" customHeight="1">
      <c r="A44" s="41"/>
      <c r="B44" s="41"/>
      <c r="C44" s="41"/>
      <c r="D44" s="41"/>
      <c r="E44" s="41"/>
      <c r="F44" s="41"/>
      <c r="G44" s="41"/>
      <c r="H44" s="41"/>
      <c r="I44" s="41"/>
      <c r="N44" s="1">
        <v>690</v>
      </c>
      <c r="P44" s="25">
        <v>1</v>
      </c>
      <c r="Q44" s="27">
        <v>0.47916666666666702</v>
      </c>
      <c r="R44" s="70">
        <v>1</v>
      </c>
      <c r="S44" s="70" t="s">
        <v>99</v>
      </c>
      <c r="T44" s="70">
        <v>1</v>
      </c>
      <c r="U44" s="70" t="s">
        <v>99</v>
      </c>
      <c r="V44" s="48"/>
      <c r="W44" s="28">
        <v>2</v>
      </c>
      <c r="X44" s="21">
        <v>0.47916666666666702</v>
      </c>
      <c r="Y44" s="70">
        <v>1</v>
      </c>
      <c r="Z44" s="70" t="s">
        <v>99</v>
      </c>
      <c r="AA44" s="70">
        <v>1</v>
      </c>
      <c r="AB44" s="70" t="s">
        <v>99</v>
      </c>
    </row>
    <row r="45" spans="1:38" ht="15.75" customHeight="1">
      <c r="A45" s="41"/>
      <c r="B45" s="41"/>
      <c r="C45" s="41"/>
      <c r="D45" s="41"/>
      <c r="E45" s="41"/>
      <c r="F45" s="41"/>
      <c r="G45" s="41"/>
      <c r="H45" s="41"/>
      <c r="I45" s="41"/>
      <c r="N45" s="1">
        <v>720</v>
      </c>
      <c r="P45" s="25">
        <v>1</v>
      </c>
      <c r="Q45" s="27">
        <v>0.5</v>
      </c>
      <c r="R45" s="70">
        <v>1</v>
      </c>
      <c r="S45" s="70" t="s">
        <v>99</v>
      </c>
      <c r="T45" s="70">
        <v>1</v>
      </c>
      <c r="U45" s="70" t="s">
        <v>99</v>
      </c>
      <c r="V45" s="48"/>
      <c r="W45" s="28">
        <v>2</v>
      </c>
      <c r="X45" s="21">
        <v>0.5</v>
      </c>
      <c r="Y45" s="70">
        <v>1</v>
      </c>
      <c r="Z45" s="70" t="s">
        <v>99</v>
      </c>
      <c r="AA45" s="70">
        <v>1</v>
      </c>
      <c r="AB45" s="70" t="s">
        <v>99</v>
      </c>
    </row>
    <row r="46" spans="1:38" ht="15.75" customHeight="1">
      <c r="A46" s="41"/>
      <c r="B46" s="41"/>
      <c r="C46" s="41"/>
      <c r="D46" s="41"/>
      <c r="E46" s="41"/>
      <c r="F46" s="41"/>
      <c r="G46" s="41"/>
      <c r="H46" s="41"/>
      <c r="I46" s="41"/>
      <c r="N46" s="1">
        <v>750</v>
      </c>
      <c r="P46" s="25">
        <v>1</v>
      </c>
      <c r="Q46" s="27">
        <v>0.52083333333333337</v>
      </c>
      <c r="R46" s="70">
        <v>1</v>
      </c>
      <c r="S46" s="70" t="s">
        <v>99</v>
      </c>
      <c r="T46" s="70">
        <v>1</v>
      </c>
      <c r="U46" s="70" t="s">
        <v>99</v>
      </c>
      <c r="V46" s="48"/>
      <c r="W46" s="28">
        <v>2</v>
      </c>
      <c r="X46" s="21">
        <v>0.52083333333333337</v>
      </c>
      <c r="Y46" s="70">
        <v>1</v>
      </c>
      <c r="Z46" s="70" t="s">
        <v>99</v>
      </c>
      <c r="AA46" s="70">
        <v>1</v>
      </c>
      <c r="AB46" s="70" t="s">
        <v>99</v>
      </c>
    </row>
    <row r="47" spans="1:38" ht="15.75" customHeight="1">
      <c r="A47" s="41"/>
      <c r="B47" s="41"/>
      <c r="C47" s="41"/>
      <c r="D47" s="41"/>
      <c r="E47" s="41"/>
      <c r="F47" s="41"/>
      <c r="G47" s="41"/>
      <c r="H47" s="41"/>
      <c r="I47" s="41"/>
      <c r="N47" s="1">
        <v>780</v>
      </c>
      <c r="P47" s="25">
        <v>1</v>
      </c>
      <c r="Q47" s="27">
        <v>0.54166666666666663</v>
      </c>
      <c r="R47" s="70">
        <v>1</v>
      </c>
      <c r="S47" s="70" t="s">
        <v>99</v>
      </c>
      <c r="T47" s="70">
        <v>1</v>
      </c>
      <c r="U47" s="70" t="s">
        <v>99</v>
      </c>
      <c r="V47" s="48"/>
      <c r="W47" s="28">
        <v>2</v>
      </c>
      <c r="X47" s="21">
        <v>0.54166666666666663</v>
      </c>
      <c r="Y47" s="70">
        <v>1</v>
      </c>
      <c r="Z47" s="70" t="s">
        <v>99</v>
      </c>
      <c r="AA47" s="70">
        <v>1</v>
      </c>
      <c r="AB47" s="70" t="s">
        <v>99</v>
      </c>
    </row>
    <row r="48" spans="1:38" ht="15.75" customHeight="1">
      <c r="A48" s="41"/>
      <c r="B48" s="41"/>
      <c r="C48" s="41"/>
      <c r="D48" s="41"/>
      <c r="E48" s="41"/>
      <c r="F48" s="41"/>
      <c r="G48" s="41"/>
      <c r="H48" s="41"/>
      <c r="I48" s="41"/>
      <c r="N48" s="1">
        <v>810</v>
      </c>
      <c r="P48" s="25">
        <v>1</v>
      </c>
      <c r="Q48" s="27">
        <v>0.5625</v>
      </c>
      <c r="R48" s="70">
        <v>1</v>
      </c>
      <c r="S48" s="70" t="s">
        <v>99</v>
      </c>
      <c r="T48" s="70">
        <v>1</v>
      </c>
      <c r="U48" s="70" t="s">
        <v>99</v>
      </c>
      <c r="V48" s="48"/>
      <c r="W48" s="28">
        <v>2</v>
      </c>
      <c r="X48" s="21">
        <v>0.5625</v>
      </c>
      <c r="Y48" s="70">
        <v>1</v>
      </c>
      <c r="Z48" s="70" t="s">
        <v>99</v>
      </c>
      <c r="AA48" s="70">
        <v>1</v>
      </c>
      <c r="AB48" s="70" t="s">
        <v>99</v>
      </c>
    </row>
    <row r="49" spans="1:34" ht="15.75" customHeight="1">
      <c r="A49" s="41"/>
      <c r="B49" s="41"/>
      <c r="C49" s="41"/>
      <c r="D49" s="41"/>
      <c r="E49" s="41"/>
      <c r="F49" s="41"/>
      <c r="G49" s="41"/>
      <c r="H49" s="41"/>
      <c r="I49" s="41"/>
      <c r="N49" s="1">
        <v>840</v>
      </c>
      <c r="P49" s="25">
        <v>1</v>
      </c>
      <c r="Q49" s="27">
        <v>0.58333333333333337</v>
      </c>
      <c r="R49" s="70">
        <v>1</v>
      </c>
      <c r="S49" s="70" t="s">
        <v>99</v>
      </c>
      <c r="T49" s="70">
        <v>1</v>
      </c>
      <c r="U49" s="70" t="s">
        <v>99</v>
      </c>
      <c r="V49" s="48"/>
      <c r="W49" s="28">
        <v>2</v>
      </c>
      <c r="X49" s="21">
        <v>0.58333333333333337</v>
      </c>
      <c r="Y49" s="70">
        <v>1</v>
      </c>
      <c r="Z49" s="70" t="s">
        <v>99</v>
      </c>
      <c r="AA49" s="70">
        <v>1</v>
      </c>
      <c r="AB49" s="70" t="s">
        <v>99</v>
      </c>
      <c r="AH49" s="1"/>
    </row>
    <row r="50" spans="1:34" ht="15.75" customHeight="1">
      <c r="A50" s="41"/>
      <c r="B50" s="41"/>
      <c r="C50" s="41"/>
      <c r="D50" s="41"/>
      <c r="E50" s="41"/>
      <c r="F50" s="41"/>
      <c r="G50" s="41"/>
      <c r="H50" s="41"/>
      <c r="I50" s="41"/>
      <c r="N50" s="1">
        <v>870</v>
      </c>
      <c r="P50" s="25">
        <v>1</v>
      </c>
      <c r="Q50" s="27">
        <v>0.60416666666666663</v>
      </c>
      <c r="R50" s="70">
        <v>1</v>
      </c>
      <c r="S50" s="70" t="s">
        <v>99</v>
      </c>
      <c r="T50" s="70">
        <v>1</v>
      </c>
      <c r="U50" s="70" t="s">
        <v>99</v>
      </c>
      <c r="V50" s="48"/>
      <c r="W50" s="28">
        <v>2</v>
      </c>
      <c r="X50" s="21">
        <v>0.60416666666666663</v>
      </c>
      <c r="Y50" s="70">
        <v>1</v>
      </c>
      <c r="Z50" s="70" t="s">
        <v>99</v>
      </c>
      <c r="AA50" s="70">
        <v>1</v>
      </c>
      <c r="AB50" s="70" t="s">
        <v>99</v>
      </c>
      <c r="AH50" s="1"/>
    </row>
    <row r="51" spans="1:34" ht="15.75" customHeight="1">
      <c r="A51" s="41"/>
      <c r="B51" s="41"/>
      <c r="C51" s="41"/>
      <c r="D51" s="41"/>
      <c r="E51" s="41"/>
      <c r="F51" s="41"/>
      <c r="G51" s="41"/>
      <c r="H51" s="41"/>
      <c r="I51" s="41"/>
      <c r="N51" s="1">
        <v>900</v>
      </c>
      <c r="P51" s="25">
        <v>1</v>
      </c>
      <c r="Q51" s="27">
        <v>0.625</v>
      </c>
      <c r="R51" s="70">
        <v>1</v>
      </c>
      <c r="S51" s="70" t="s">
        <v>99</v>
      </c>
      <c r="T51" s="70">
        <v>1</v>
      </c>
      <c r="U51" s="70" t="s">
        <v>99</v>
      </c>
      <c r="V51" s="48"/>
      <c r="W51" s="28">
        <v>2</v>
      </c>
      <c r="X51" s="21">
        <v>0.625</v>
      </c>
      <c r="Y51" s="70">
        <v>1</v>
      </c>
      <c r="Z51" s="70" t="s">
        <v>99</v>
      </c>
      <c r="AA51" s="70">
        <v>1</v>
      </c>
      <c r="AB51" s="70" t="s">
        <v>99</v>
      </c>
      <c r="AH51" s="1"/>
    </row>
    <row r="52" spans="1:34" ht="15.75" customHeight="1">
      <c r="A52" s="41"/>
      <c r="B52" s="41"/>
      <c r="C52" s="41"/>
      <c r="D52" s="41"/>
      <c r="E52" s="41"/>
      <c r="F52" s="41"/>
      <c r="G52" s="41"/>
      <c r="H52" s="41"/>
      <c r="I52" s="41"/>
      <c r="N52" s="1">
        <v>930</v>
      </c>
      <c r="P52" s="25">
        <v>1</v>
      </c>
      <c r="Q52" s="27">
        <v>0.64583333333333337</v>
      </c>
      <c r="R52" s="70">
        <v>1</v>
      </c>
      <c r="S52" s="70" t="s">
        <v>99</v>
      </c>
      <c r="T52" s="70">
        <v>1</v>
      </c>
      <c r="U52" s="70" t="s">
        <v>99</v>
      </c>
      <c r="V52" s="48"/>
      <c r="W52" s="28">
        <v>2</v>
      </c>
      <c r="X52" s="21">
        <v>0.64583333333333337</v>
      </c>
      <c r="Y52" s="70">
        <v>1</v>
      </c>
      <c r="Z52" s="70" t="s">
        <v>99</v>
      </c>
      <c r="AA52" s="70">
        <v>1</v>
      </c>
      <c r="AB52" s="70" t="s">
        <v>99</v>
      </c>
      <c r="AH52" s="1"/>
    </row>
    <row r="53" spans="1:34" ht="15.75" customHeight="1">
      <c r="A53" s="41"/>
      <c r="B53" s="41"/>
      <c r="C53" s="41"/>
      <c r="D53" s="41"/>
      <c r="E53" s="41"/>
      <c r="F53" s="41"/>
      <c r="G53" s="41"/>
      <c r="H53" s="41"/>
      <c r="I53" s="41"/>
      <c r="N53" s="1">
        <v>960</v>
      </c>
      <c r="P53" s="25">
        <v>1</v>
      </c>
      <c r="Q53" s="27">
        <v>0.66666666666666663</v>
      </c>
      <c r="R53" s="70">
        <v>1</v>
      </c>
      <c r="S53" s="70" t="s">
        <v>99</v>
      </c>
      <c r="T53" s="70">
        <v>1</v>
      </c>
      <c r="U53" s="70" t="s">
        <v>99</v>
      </c>
      <c r="V53" s="48"/>
      <c r="W53" s="28">
        <v>2</v>
      </c>
      <c r="X53" s="21">
        <v>0.66666666666666663</v>
      </c>
      <c r="Y53" s="70">
        <v>1</v>
      </c>
      <c r="Z53" s="70" t="s">
        <v>99</v>
      </c>
      <c r="AA53" s="70">
        <v>1</v>
      </c>
      <c r="AB53" s="70" t="s">
        <v>99</v>
      </c>
      <c r="AH53" s="1"/>
    </row>
    <row r="54" spans="1:34" ht="15.75" customHeight="1">
      <c r="A54" s="41"/>
      <c r="B54" s="41"/>
      <c r="C54" s="41"/>
      <c r="D54" s="41"/>
      <c r="E54" s="41"/>
      <c r="F54" s="41"/>
      <c r="G54" s="41"/>
      <c r="H54" s="41"/>
      <c r="I54" s="41"/>
      <c r="N54" s="1">
        <v>990</v>
      </c>
      <c r="P54" s="25">
        <v>1</v>
      </c>
      <c r="Q54" s="27">
        <v>0.6875</v>
      </c>
      <c r="R54" s="70">
        <v>1</v>
      </c>
      <c r="S54" s="70" t="s">
        <v>99</v>
      </c>
      <c r="T54" s="70">
        <v>1</v>
      </c>
      <c r="U54" s="70" t="s">
        <v>99</v>
      </c>
      <c r="V54" s="48"/>
      <c r="W54" s="28">
        <v>2</v>
      </c>
      <c r="X54" s="21">
        <v>0.6875</v>
      </c>
      <c r="Y54" s="70">
        <v>1</v>
      </c>
      <c r="Z54" s="70" t="s">
        <v>99</v>
      </c>
      <c r="AA54" s="70">
        <v>1</v>
      </c>
      <c r="AB54" s="70" t="s">
        <v>99</v>
      </c>
      <c r="AH54" s="1"/>
    </row>
    <row r="55" spans="1:34" ht="15.75" customHeight="1">
      <c r="A55" s="41"/>
      <c r="B55" s="41"/>
      <c r="C55" s="41"/>
      <c r="D55" s="41"/>
      <c r="E55" s="41"/>
      <c r="F55" s="41"/>
      <c r="G55" s="41"/>
      <c r="H55" s="41"/>
      <c r="I55" s="41"/>
      <c r="N55" s="1">
        <v>1020</v>
      </c>
      <c r="P55" s="25">
        <v>1</v>
      </c>
      <c r="Q55" s="27">
        <v>0.70833333333333337</v>
      </c>
      <c r="R55" s="70">
        <v>1</v>
      </c>
      <c r="S55" s="70" t="s">
        <v>99</v>
      </c>
      <c r="T55" s="70">
        <v>1</v>
      </c>
      <c r="U55" s="70" t="s">
        <v>99</v>
      </c>
      <c r="V55" s="48"/>
      <c r="W55" s="28">
        <v>2</v>
      </c>
      <c r="X55" s="21">
        <v>0.70833333333333337</v>
      </c>
      <c r="Y55" s="70">
        <v>1</v>
      </c>
      <c r="Z55" s="70" t="s">
        <v>99</v>
      </c>
      <c r="AA55" s="70">
        <v>1</v>
      </c>
      <c r="AB55" s="70" t="s">
        <v>99</v>
      </c>
      <c r="AH55" s="1"/>
    </row>
    <row r="56" spans="1:34" ht="15.75" customHeight="1">
      <c r="A56" s="41"/>
      <c r="B56" s="41"/>
      <c r="C56" s="41"/>
      <c r="D56" s="41"/>
      <c r="E56" s="41"/>
      <c r="F56" s="41"/>
      <c r="G56" s="41"/>
      <c r="H56" s="41"/>
      <c r="I56" s="41"/>
      <c r="N56" s="1">
        <v>1050</v>
      </c>
      <c r="P56" s="25">
        <v>1</v>
      </c>
      <c r="Q56" s="27">
        <v>0.72916666666666663</v>
      </c>
      <c r="R56" s="70">
        <v>1</v>
      </c>
      <c r="S56" s="70" t="s">
        <v>99</v>
      </c>
      <c r="T56" s="70">
        <v>1</v>
      </c>
      <c r="U56" s="70" t="s">
        <v>99</v>
      </c>
      <c r="V56" s="48"/>
      <c r="W56" s="28">
        <v>2</v>
      </c>
      <c r="X56" s="21">
        <v>0.72916666666666663</v>
      </c>
      <c r="Y56" s="70">
        <v>1</v>
      </c>
      <c r="Z56" s="70" t="s">
        <v>99</v>
      </c>
      <c r="AA56" s="70">
        <v>1</v>
      </c>
      <c r="AB56" s="70" t="s">
        <v>99</v>
      </c>
      <c r="AH56" s="1"/>
    </row>
    <row r="57" spans="1:34" ht="15.75" customHeight="1">
      <c r="A57" s="41"/>
      <c r="B57" s="41"/>
      <c r="C57" s="41"/>
      <c r="D57" s="41"/>
      <c r="E57" s="41"/>
      <c r="F57" s="41"/>
      <c r="G57" s="41"/>
      <c r="H57" s="41"/>
      <c r="I57" s="41"/>
      <c r="N57" s="1">
        <v>1080</v>
      </c>
      <c r="P57" s="25">
        <v>1</v>
      </c>
      <c r="Q57" s="27">
        <v>0.75</v>
      </c>
      <c r="R57" s="70">
        <v>1</v>
      </c>
      <c r="S57" s="70" t="s">
        <v>99</v>
      </c>
      <c r="T57" s="70">
        <v>1</v>
      </c>
      <c r="U57" s="70" t="s">
        <v>99</v>
      </c>
      <c r="V57" s="48"/>
      <c r="W57" s="28">
        <v>2</v>
      </c>
      <c r="X57" s="21">
        <v>0.75</v>
      </c>
      <c r="Y57" s="70">
        <v>1</v>
      </c>
      <c r="Z57" s="100" t="s">
        <v>99</v>
      </c>
      <c r="AA57" s="70">
        <v>1</v>
      </c>
      <c r="AB57" s="100" t="s">
        <v>99</v>
      </c>
      <c r="AH57" s="1"/>
    </row>
    <row r="58" spans="1:34" ht="15.75" customHeight="1">
      <c r="A58" s="41"/>
      <c r="B58" s="41"/>
      <c r="C58" s="41"/>
      <c r="D58" s="41"/>
      <c r="E58" s="41"/>
      <c r="F58" s="41"/>
      <c r="G58" s="41"/>
      <c r="H58" s="41"/>
      <c r="I58" s="41"/>
      <c r="N58" s="1">
        <v>1110</v>
      </c>
      <c r="P58" s="25">
        <v>1</v>
      </c>
      <c r="Q58" s="27">
        <v>0.77083333333333337</v>
      </c>
      <c r="R58" s="70">
        <v>1</v>
      </c>
      <c r="S58" s="70" t="s">
        <v>99</v>
      </c>
      <c r="T58" s="70">
        <v>1</v>
      </c>
      <c r="U58" s="70" t="s">
        <v>99</v>
      </c>
      <c r="V58" s="48"/>
      <c r="W58" s="28">
        <v>2</v>
      </c>
      <c r="X58" s="21">
        <v>0.77083333333333337</v>
      </c>
      <c r="Y58" s="70">
        <v>1</v>
      </c>
      <c r="Z58" s="100" t="s">
        <v>99</v>
      </c>
      <c r="AA58" s="70">
        <v>1</v>
      </c>
      <c r="AB58" s="100" t="s">
        <v>99</v>
      </c>
      <c r="AH58" s="1"/>
    </row>
    <row r="59" spans="1:34" ht="15.75" customHeight="1">
      <c r="A59" s="41"/>
      <c r="B59" s="41"/>
      <c r="C59" s="41"/>
      <c r="D59" s="41"/>
      <c r="E59" s="41"/>
      <c r="F59" s="41"/>
      <c r="G59" s="41"/>
      <c r="H59" s="41"/>
      <c r="I59" s="41"/>
      <c r="N59" s="1">
        <v>1140</v>
      </c>
      <c r="P59" s="25">
        <v>1</v>
      </c>
      <c r="Q59" s="27">
        <v>0.79166666666666663</v>
      </c>
      <c r="R59" s="70">
        <v>1</v>
      </c>
      <c r="S59" s="70" t="s">
        <v>99</v>
      </c>
      <c r="T59" s="70">
        <v>1</v>
      </c>
      <c r="U59" s="70" t="s">
        <v>99</v>
      </c>
      <c r="V59" s="48"/>
      <c r="W59" s="28">
        <v>2</v>
      </c>
      <c r="X59" s="21">
        <v>0.79166666666666663</v>
      </c>
      <c r="Y59" s="70">
        <v>1</v>
      </c>
      <c r="Z59" s="70" t="s">
        <v>99</v>
      </c>
      <c r="AA59" s="70">
        <v>1</v>
      </c>
      <c r="AB59" s="70" t="s">
        <v>99</v>
      </c>
      <c r="AH59" s="1"/>
    </row>
    <row r="60" spans="1:34" ht="15.75" customHeight="1">
      <c r="A60" s="41"/>
      <c r="B60" s="41"/>
      <c r="C60" s="41"/>
      <c r="D60" s="41"/>
      <c r="E60" s="42"/>
      <c r="F60" s="42"/>
      <c r="G60" s="42"/>
      <c r="H60" s="42"/>
      <c r="I60" s="42"/>
      <c r="N60" s="1">
        <v>1170</v>
      </c>
      <c r="P60" s="25">
        <v>1</v>
      </c>
      <c r="Q60" s="27">
        <v>0.8125</v>
      </c>
      <c r="R60" s="70">
        <v>1</v>
      </c>
      <c r="S60" s="70" t="s">
        <v>99</v>
      </c>
      <c r="T60" s="70">
        <v>1</v>
      </c>
      <c r="U60" s="70" t="s">
        <v>99</v>
      </c>
      <c r="V60" s="48"/>
      <c r="W60" s="28">
        <v>2</v>
      </c>
      <c r="X60" s="21">
        <v>0.8125</v>
      </c>
      <c r="Y60" s="70">
        <v>1</v>
      </c>
      <c r="Z60" s="70" t="s">
        <v>99</v>
      </c>
      <c r="AA60" s="70">
        <v>1</v>
      </c>
      <c r="AB60" s="70" t="s">
        <v>99</v>
      </c>
      <c r="AH60" s="1"/>
    </row>
    <row r="61" spans="1:34" ht="15.75" customHeight="1">
      <c r="A61" s="41"/>
      <c r="B61" s="41"/>
      <c r="C61" s="41"/>
      <c r="D61" s="41"/>
      <c r="E61" s="41"/>
      <c r="F61" s="41"/>
      <c r="G61" s="41"/>
      <c r="H61" s="41"/>
      <c r="I61" s="41"/>
      <c r="N61" s="1">
        <v>1200</v>
      </c>
      <c r="P61" s="25">
        <v>1</v>
      </c>
      <c r="Q61" s="27">
        <v>0.83333333333333337</v>
      </c>
      <c r="R61" s="70">
        <v>1</v>
      </c>
      <c r="S61" s="70" t="s">
        <v>99</v>
      </c>
      <c r="T61" s="70">
        <v>1</v>
      </c>
      <c r="U61" s="70" t="s">
        <v>99</v>
      </c>
      <c r="V61" s="48"/>
      <c r="W61" s="28">
        <v>2</v>
      </c>
      <c r="X61" s="21">
        <v>0.83333333333333337</v>
      </c>
      <c r="Y61" s="70">
        <v>1</v>
      </c>
      <c r="Z61" s="70" t="s">
        <v>99</v>
      </c>
      <c r="AA61" s="70">
        <v>1</v>
      </c>
      <c r="AB61" s="70" t="s">
        <v>99</v>
      </c>
      <c r="AH61" s="1"/>
    </row>
    <row r="62" spans="1:34" ht="15.75" customHeight="1">
      <c r="A62" s="41"/>
      <c r="B62" s="41"/>
      <c r="C62" s="41"/>
      <c r="D62" s="43"/>
      <c r="E62" s="43"/>
      <c r="F62" s="43"/>
      <c r="G62" s="43"/>
      <c r="H62" s="43"/>
      <c r="I62" s="43"/>
      <c r="N62" s="1">
        <v>1230</v>
      </c>
      <c r="P62" s="25">
        <v>1</v>
      </c>
      <c r="Q62" s="27">
        <v>0.85416666666666663</v>
      </c>
      <c r="R62" s="70">
        <v>1</v>
      </c>
      <c r="S62" s="70" t="s">
        <v>99</v>
      </c>
      <c r="T62" s="70">
        <v>1</v>
      </c>
      <c r="U62" s="70" t="s">
        <v>99</v>
      </c>
      <c r="V62" s="48"/>
      <c r="W62" s="28">
        <v>2</v>
      </c>
      <c r="X62" s="21">
        <v>0.85416666666666663</v>
      </c>
      <c r="Y62" s="70">
        <v>1</v>
      </c>
      <c r="Z62" s="70" t="s">
        <v>99</v>
      </c>
      <c r="AA62" s="70">
        <v>1</v>
      </c>
      <c r="AB62" s="70" t="s">
        <v>99</v>
      </c>
      <c r="AH62" s="1"/>
    </row>
    <row r="63" spans="1:34" ht="15.75" customHeight="1">
      <c r="A63" s="41"/>
      <c r="B63" s="41"/>
      <c r="C63" s="41"/>
      <c r="D63" s="42"/>
      <c r="E63" s="42"/>
      <c r="F63" s="42"/>
      <c r="G63" s="42"/>
      <c r="H63" s="42"/>
      <c r="I63" s="42"/>
      <c r="N63" s="1">
        <v>1260</v>
      </c>
      <c r="P63" s="25">
        <v>1</v>
      </c>
      <c r="Q63" s="27">
        <v>0.875</v>
      </c>
      <c r="R63" s="101">
        <v>0</v>
      </c>
      <c r="S63" s="101" t="s">
        <v>98</v>
      </c>
      <c r="T63" s="101">
        <v>0</v>
      </c>
      <c r="U63" s="101" t="s">
        <v>98</v>
      </c>
      <c r="V63" s="48"/>
      <c r="W63" s="28">
        <v>2</v>
      </c>
      <c r="X63" s="21">
        <v>0.875</v>
      </c>
      <c r="Y63" s="101">
        <v>0</v>
      </c>
      <c r="Z63" s="101" t="s">
        <v>98</v>
      </c>
      <c r="AA63" s="101">
        <v>0</v>
      </c>
      <c r="AB63" s="101" t="s">
        <v>98</v>
      </c>
      <c r="AH63" s="1"/>
    </row>
    <row r="64" spans="1:34" ht="15.75" customHeight="1">
      <c r="A64" s="41"/>
      <c r="B64" s="41"/>
      <c r="C64" s="41"/>
      <c r="D64" s="42"/>
      <c r="E64" s="42"/>
      <c r="F64" s="42"/>
      <c r="G64" s="42"/>
      <c r="H64" s="42"/>
      <c r="I64" s="42"/>
      <c r="N64" s="1">
        <v>1290</v>
      </c>
      <c r="P64" s="25">
        <v>1</v>
      </c>
      <c r="Q64" s="27">
        <v>0.89583333333333304</v>
      </c>
      <c r="R64" s="101">
        <v>0</v>
      </c>
      <c r="S64" s="101" t="s">
        <v>98</v>
      </c>
      <c r="T64" s="101">
        <v>0</v>
      </c>
      <c r="U64" s="101" t="s">
        <v>98</v>
      </c>
      <c r="V64" s="48"/>
      <c r="W64" s="28">
        <v>2</v>
      </c>
      <c r="X64" s="21">
        <v>0.89583333333333304</v>
      </c>
      <c r="Y64" s="101">
        <v>0</v>
      </c>
      <c r="Z64" s="101" t="s">
        <v>98</v>
      </c>
      <c r="AA64" s="101">
        <v>0</v>
      </c>
      <c r="AB64" s="101" t="s">
        <v>98</v>
      </c>
      <c r="AH64" s="1"/>
    </row>
    <row r="65" spans="1:34" ht="15.75" customHeight="1">
      <c r="A65" s="41"/>
      <c r="B65" s="41"/>
      <c r="C65" s="41"/>
      <c r="D65" s="41"/>
      <c r="E65" s="41"/>
      <c r="F65" s="41"/>
      <c r="G65" s="41"/>
      <c r="H65" s="41"/>
      <c r="I65" s="41"/>
      <c r="N65" s="1">
        <v>1320</v>
      </c>
      <c r="P65" s="25">
        <v>1</v>
      </c>
      <c r="Q65" s="27">
        <v>0.91666666666666663</v>
      </c>
      <c r="R65" s="101">
        <v>0</v>
      </c>
      <c r="S65" s="101" t="s">
        <v>98</v>
      </c>
      <c r="T65" s="101">
        <v>0</v>
      </c>
      <c r="U65" s="101" t="s">
        <v>98</v>
      </c>
      <c r="V65" s="48"/>
      <c r="W65" s="28">
        <v>2</v>
      </c>
      <c r="X65" s="21">
        <v>0.91666666666666663</v>
      </c>
      <c r="Y65" s="101">
        <v>0</v>
      </c>
      <c r="Z65" s="101" t="s">
        <v>98</v>
      </c>
      <c r="AA65" s="101">
        <v>0</v>
      </c>
      <c r="AB65" s="101" t="s">
        <v>98</v>
      </c>
      <c r="AH65" s="1"/>
    </row>
    <row r="66" spans="1:34" ht="15.75" customHeight="1">
      <c r="A66" s="41"/>
      <c r="B66" s="41"/>
      <c r="C66" s="41"/>
      <c r="D66" s="41"/>
      <c r="E66" s="41"/>
      <c r="F66" s="41"/>
      <c r="G66" s="41"/>
      <c r="H66" s="41"/>
      <c r="I66" s="41"/>
      <c r="N66" s="1">
        <v>1350</v>
      </c>
      <c r="P66" s="25">
        <v>1</v>
      </c>
      <c r="Q66" s="27">
        <v>0.9375</v>
      </c>
      <c r="R66" s="101">
        <v>0</v>
      </c>
      <c r="S66" s="101" t="s">
        <v>98</v>
      </c>
      <c r="T66" s="101">
        <v>0</v>
      </c>
      <c r="U66" s="101" t="s">
        <v>98</v>
      </c>
      <c r="V66" s="48"/>
      <c r="W66" s="28">
        <v>2</v>
      </c>
      <c r="X66" s="21">
        <v>0.9375</v>
      </c>
      <c r="Y66" s="101">
        <v>0</v>
      </c>
      <c r="Z66" s="101" t="s">
        <v>98</v>
      </c>
      <c r="AA66" s="101">
        <v>0</v>
      </c>
      <c r="AB66" s="101" t="s">
        <v>98</v>
      </c>
      <c r="AH66" s="1"/>
    </row>
    <row r="67" spans="1:34" ht="15.75" customHeight="1">
      <c r="A67" s="41"/>
      <c r="B67" s="41"/>
      <c r="C67" s="41"/>
      <c r="D67" s="41"/>
      <c r="E67" s="41"/>
      <c r="F67" s="41"/>
      <c r="G67" s="41"/>
      <c r="H67" s="41"/>
      <c r="I67" s="41"/>
      <c r="N67" s="1">
        <v>1380</v>
      </c>
      <c r="P67" s="25">
        <v>1</v>
      </c>
      <c r="Q67" s="27">
        <v>0.95833333333333337</v>
      </c>
      <c r="R67" s="70">
        <v>0</v>
      </c>
      <c r="S67" s="70" t="s">
        <v>98</v>
      </c>
      <c r="T67" s="70">
        <v>0</v>
      </c>
      <c r="U67" s="70" t="s">
        <v>98</v>
      </c>
      <c r="V67" s="48"/>
      <c r="W67" s="28">
        <v>2</v>
      </c>
      <c r="X67" s="21">
        <v>0.95833333333333337</v>
      </c>
      <c r="Y67" s="70">
        <v>0</v>
      </c>
      <c r="Z67" s="70" t="s">
        <v>98</v>
      </c>
      <c r="AA67" s="70">
        <v>0</v>
      </c>
      <c r="AB67" s="70" t="s">
        <v>98</v>
      </c>
      <c r="AH67" s="1"/>
    </row>
    <row r="68" spans="1:34" ht="15.75" customHeight="1">
      <c r="A68" s="41"/>
      <c r="B68" s="41"/>
      <c r="C68" s="41"/>
      <c r="D68" s="41"/>
      <c r="E68" s="41"/>
      <c r="F68" s="41"/>
      <c r="G68" s="41"/>
      <c r="H68" s="41"/>
      <c r="I68" s="41"/>
      <c r="N68" s="1">
        <v>1410</v>
      </c>
      <c r="P68" s="25">
        <v>1</v>
      </c>
      <c r="Q68" s="27">
        <v>0.97916666666666663</v>
      </c>
      <c r="R68" s="70">
        <v>0</v>
      </c>
      <c r="S68" s="70" t="s">
        <v>98</v>
      </c>
      <c r="T68" s="70">
        <v>0</v>
      </c>
      <c r="U68" s="70" t="s">
        <v>98</v>
      </c>
      <c r="V68" s="48"/>
      <c r="W68" s="28">
        <v>2</v>
      </c>
      <c r="X68" s="21">
        <v>0.97916666666666663</v>
      </c>
      <c r="Y68" s="70">
        <v>0</v>
      </c>
      <c r="Z68" s="70" t="s">
        <v>98</v>
      </c>
      <c r="AA68" s="70">
        <v>0</v>
      </c>
      <c r="AB68" s="70" t="s">
        <v>98</v>
      </c>
      <c r="AH68" s="1"/>
    </row>
    <row r="69" spans="1:34" ht="15.75" customHeight="1">
      <c r="A69" s="41"/>
      <c r="B69" s="41"/>
      <c r="C69" s="41"/>
      <c r="D69" s="41"/>
      <c r="E69" s="41"/>
      <c r="F69" s="41"/>
      <c r="G69" s="41"/>
      <c r="H69" s="41"/>
      <c r="I69" s="41"/>
      <c r="N69" s="1">
        <v>0</v>
      </c>
      <c r="P69" s="25">
        <v>1</v>
      </c>
      <c r="Q69" s="27">
        <v>0</v>
      </c>
      <c r="R69" s="70">
        <v>0</v>
      </c>
      <c r="S69" s="70" t="s">
        <v>98</v>
      </c>
      <c r="T69" s="70">
        <v>0</v>
      </c>
      <c r="U69" s="70" t="s">
        <v>98</v>
      </c>
      <c r="V69" s="48"/>
      <c r="W69" s="28">
        <v>2</v>
      </c>
      <c r="X69" s="21">
        <v>0</v>
      </c>
      <c r="Y69" s="70">
        <v>0</v>
      </c>
      <c r="Z69" s="70" t="s">
        <v>98</v>
      </c>
      <c r="AA69" s="70">
        <v>0</v>
      </c>
      <c r="AB69" s="70" t="s">
        <v>98</v>
      </c>
      <c r="AH69" s="1"/>
    </row>
    <row r="70" spans="1:34" ht="15.75" customHeight="1">
      <c r="D70" s="17"/>
      <c r="E70" s="17"/>
      <c r="F70" s="17"/>
      <c r="G70" s="17"/>
      <c r="H70" s="17"/>
      <c r="I70" s="17"/>
      <c r="N70" s="1">
        <v>30</v>
      </c>
      <c r="P70" s="25">
        <v>1</v>
      </c>
      <c r="Q70" s="27">
        <v>2.0833333333333332E-2</v>
      </c>
      <c r="R70" s="70">
        <v>0</v>
      </c>
      <c r="S70" s="70" t="s">
        <v>98</v>
      </c>
      <c r="T70" s="70">
        <v>0</v>
      </c>
      <c r="U70" s="70" t="s">
        <v>98</v>
      </c>
      <c r="V70" s="48"/>
      <c r="W70" s="28">
        <v>2</v>
      </c>
      <c r="X70" s="21">
        <v>2.0833333333333332E-2</v>
      </c>
      <c r="Y70" s="70">
        <v>0</v>
      </c>
      <c r="Z70" s="70" t="s">
        <v>98</v>
      </c>
      <c r="AA70" s="70">
        <v>0</v>
      </c>
      <c r="AB70" s="70" t="s">
        <v>98</v>
      </c>
      <c r="AH70" s="1"/>
    </row>
    <row r="71" spans="1:34" ht="15.75" customHeight="1">
      <c r="D71" s="17"/>
      <c r="E71" s="17"/>
      <c r="F71" s="17"/>
      <c r="G71" s="17"/>
      <c r="H71" s="17"/>
      <c r="I71" s="17"/>
      <c r="N71" s="1">
        <v>60</v>
      </c>
      <c r="P71" s="25">
        <v>1</v>
      </c>
      <c r="Q71" s="27">
        <v>4.1666666666666699E-2</v>
      </c>
      <c r="R71" s="70">
        <v>0</v>
      </c>
      <c r="S71" s="70" t="s">
        <v>98</v>
      </c>
      <c r="T71" s="70">
        <v>0</v>
      </c>
      <c r="U71" s="70" t="s">
        <v>98</v>
      </c>
      <c r="V71" s="48"/>
      <c r="W71" s="28">
        <v>2</v>
      </c>
      <c r="X71" s="21">
        <v>4.1666666666666699E-2</v>
      </c>
      <c r="Y71" s="70">
        <v>0</v>
      </c>
      <c r="Z71" s="70" t="s">
        <v>98</v>
      </c>
      <c r="AA71" s="70">
        <v>0</v>
      </c>
      <c r="AB71" s="70" t="s">
        <v>98</v>
      </c>
      <c r="AH71" s="1"/>
    </row>
    <row r="72" spans="1:34" ht="15.75" customHeight="1">
      <c r="N72" s="1">
        <v>90</v>
      </c>
      <c r="P72" s="25">
        <v>1</v>
      </c>
      <c r="Q72" s="27">
        <v>6.25E-2</v>
      </c>
      <c r="R72" s="70">
        <v>0</v>
      </c>
      <c r="S72" s="70" t="s">
        <v>98</v>
      </c>
      <c r="T72" s="70">
        <v>0</v>
      </c>
      <c r="U72" s="70" t="s">
        <v>98</v>
      </c>
      <c r="V72" s="48"/>
      <c r="W72" s="28">
        <v>2</v>
      </c>
      <c r="X72" s="21">
        <v>6.25E-2</v>
      </c>
      <c r="Y72" s="70">
        <v>0</v>
      </c>
      <c r="Z72" s="70" t="s">
        <v>98</v>
      </c>
      <c r="AA72" s="70">
        <v>0</v>
      </c>
      <c r="AB72" s="70" t="s">
        <v>98</v>
      </c>
      <c r="AH72" s="1"/>
    </row>
    <row r="73" spans="1:34" ht="15.75" customHeight="1">
      <c r="N73" s="1">
        <v>120</v>
      </c>
      <c r="P73" s="25">
        <v>1</v>
      </c>
      <c r="Q73" s="27">
        <v>8.3333333333333301E-2</v>
      </c>
      <c r="R73" s="70">
        <v>0</v>
      </c>
      <c r="S73" s="70" t="s">
        <v>98</v>
      </c>
      <c r="T73" s="70">
        <v>0</v>
      </c>
      <c r="U73" s="70" t="s">
        <v>98</v>
      </c>
      <c r="V73" s="48"/>
      <c r="W73" s="28">
        <v>2</v>
      </c>
      <c r="X73" s="27">
        <v>8.3333333333333301E-2</v>
      </c>
      <c r="Y73" s="70">
        <v>0</v>
      </c>
      <c r="Z73" s="70" t="s">
        <v>98</v>
      </c>
      <c r="AA73" s="70">
        <v>0</v>
      </c>
      <c r="AB73" s="70" t="s">
        <v>98</v>
      </c>
      <c r="AH73" s="1"/>
    </row>
    <row r="74" spans="1:34" ht="15.75" customHeight="1">
      <c r="N74" s="1">
        <v>150</v>
      </c>
      <c r="P74" s="25">
        <v>1</v>
      </c>
      <c r="Q74" s="27">
        <v>0.104166666666667</v>
      </c>
      <c r="R74" s="70">
        <v>0</v>
      </c>
      <c r="S74" s="70" t="s">
        <v>98</v>
      </c>
      <c r="T74" s="70">
        <v>0</v>
      </c>
      <c r="U74" s="70" t="s">
        <v>98</v>
      </c>
      <c r="V74" s="48"/>
      <c r="W74" s="28">
        <v>2</v>
      </c>
      <c r="X74" s="27">
        <v>0.104166666666667</v>
      </c>
      <c r="Y74" s="70">
        <v>0</v>
      </c>
      <c r="Z74" s="70" t="s">
        <v>98</v>
      </c>
      <c r="AA74" s="70">
        <v>0</v>
      </c>
      <c r="AB74" s="70" t="s">
        <v>98</v>
      </c>
      <c r="AH74" s="1"/>
    </row>
    <row r="75" spans="1:34" ht="15.75" customHeight="1">
      <c r="P75" s="153" t="s">
        <v>68</v>
      </c>
      <c r="Q75" s="154"/>
      <c r="R75" s="74">
        <f>SUM(R27:R74)</f>
        <v>29</v>
      </c>
      <c r="S75" s="74"/>
      <c r="T75" s="74">
        <f>SUM(T27:T74)</f>
        <v>29</v>
      </c>
      <c r="U75" s="74"/>
      <c r="V75" s="48"/>
      <c r="W75" s="153" t="s">
        <v>68</v>
      </c>
      <c r="X75" s="154"/>
      <c r="Y75" s="74">
        <f>SUM(Y27:Y74)</f>
        <v>29</v>
      </c>
      <c r="Z75" s="74"/>
      <c r="AA75" s="74">
        <f>SUM(AA27:AA74)</f>
        <v>29</v>
      </c>
      <c r="AB75" s="74"/>
      <c r="AH75" s="1"/>
    </row>
    <row r="76" spans="1:34" ht="15.75" customHeight="1">
      <c r="P76" s="92"/>
      <c r="Q76" s="92"/>
      <c r="R76" s="92"/>
      <c r="S76" s="92"/>
      <c r="T76" s="92"/>
      <c r="U76" s="92"/>
      <c r="V76" s="48"/>
      <c r="W76" s="92"/>
      <c r="X76" s="92"/>
      <c r="Y76" s="92"/>
      <c r="Z76" s="92"/>
      <c r="AA76" s="92"/>
      <c r="AB76" s="92"/>
      <c r="AH76" s="1"/>
    </row>
    <row r="77" spans="1:34" ht="15.75" customHeight="1">
      <c r="P77" s="92"/>
      <c r="Q77" s="92"/>
      <c r="R77" s="92"/>
      <c r="S77" s="92"/>
      <c r="T77" s="92"/>
      <c r="U77" s="92"/>
      <c r="V77" s="48"/>
      <c r="W77" s="92"/>
      <c r="X77" s="92"/>
      <c r="Y77" s="92"/>
      <c r="Z77" s="92"/>
      <c r="AA77" s="92"/>
      <c r="AB77" s="92"/>
      <c r="AH77" s="1"/>
    </row>
    <row r="78" spans="1:34" ht="15.75" customHeight="1">
      <c r="P78" s="92"/>
      <c r="Q78" s="92"/>
      <c r="R78" s="92"/>
      <c r="S78" s="92"/>
      <c r="T78" s="92"/>
      <c r="U78" s="92"/>
      <c r="V78" s="48"/>
      <c r="W78" s="92"/>
      <c r="X78" s="92"/>
      <c r="Y78" s="92"/>
      <c r="Z78" s="92"/>
      <c r="AA78" s="92"/>
      <c r="AB78" s="92"/>
      <c r="AH78" s="1"/>
    </row>
    <row r="79" spans="1:34" ht="15.75" customHeight="1">
      <c r="P79" s="92"/>
      <c r="Q79" s="92"/>
      <c r="R79" s="92"/>
      <c r="S79" s="92"/>
      <c r="T79" s="92"/>
      <c r="U79" s="92"/>
      <c r="V79" s="48"/>
      <c r="W79" s="92"/>
      <c r="X79" s="92"/>
      <c r="Y79" s="92"/>
      <c r="Z79" s="92"/>
      <c r="AA79" s="92"/>
      <c r="AB79" s="92"/>
      <c r="AH79" s="1"/>
    </row>
    <row r="80" spans="1:34" ht="15.75" customHeight="1">
      <c r="P80" s="92"/>
      <c r="Q80" s="92"/>
      <c r="R80" s="92"/>
      <c r="S80" s="92"/>
      <c r="T80" s="92"/>
      <c r="U80" s="92"/>
      <c r="V80" s="48"/>
      <c r="W80" s="92"/>
      <c r="X80" s="92"/>
      <c r="Y80" s="92"/>
      <c r="Z80" s="92"/>
      <c r="AA80" s="92"/>
      <c r="AB80" s="92"/>
      <c r="AH80" s="1"/>
    </row>
    <row r="81" spans="1:34" ht="15.75" customHeight="1">
      <c r="P81" s="92"/>
      <c r="Q81" s="92"/>
      <c r="R81" s="92"/>
      <c r="S81" s="92"/>
      <c r="T81" s="92"/>
      <c r="U81" s="92"/>
      <c r="V81" s="48"/>
      <c r="W81" s="92"/>
      <c r="X81" s="92"/>
      <c r="Y81" s="92"/>
      <c r="Z81" s="92"/>
      <c r="AA81" s="92"/>
      <c r="AB81" s="92"/>
      <c r="AH81" s="1"/>
    </row>
    <row r="82" spans="1:34" ht="15.75" customHeight="1">
      <c r="P82" s="92"/>
      <c r="Q82" s="92"/>
      <c r="R82" s="92"/>
      <c r="S82" s="92"/>
      <c r="T82" s="92"/>
      <c r="U82" s="92"/>
      <c r="V82" s="48"/>
      <c r="W82" s="92"/>
      <c r="X82" s="92"/>
      <c r="Y82" s="92"/>
      <c r="Z82" s="92"/>
      <c r="AA82" s="92"/>
      <c r="AB82" s="92"/>
      <c r="AH82" s="1"/>
    </row>
    <row r="83" spans="1:34" ht="15.75" customHeight="1">
      <c r="P83" s="92"/>
      <c r="Q83" s="92"/>
      <c r="R83" s="92"/>
      <c r="S83" s="92"/>
      <c r="T83" s="92"/>
      <c r="U83" s="92"/>
      <c r="V83" s="48"/>
      <c r="W83" s="92"/>
      <c r="X83" s="92"/>
      <c r="Y83" s="92"/>
      <c r="Z83" s="92"/>
      <c r="AA83" s="92"/>
      <c r="AB83" s="92"/>
      <c r="AH83" s="1"/>
    </row>
    <row r="84" spans="1:34" ht="15.75" customHeight="1">
      <c r="P84" s="29"/>
      <c r="Q84" s="30"/>
      <c r="R84" s="29"/>
      <c r="S84" s="31"/>
      <c r="T84" s="29"/>
      <c r="U84" s="31"/>
      <c r="V84" s="56"/>
      <c r="W84" s="47"/>
      <c r="X84" s="32"/>
      <c r="Y84" s="29"/>
      <c r="Z84" s="31"/>
      <c r="AA84" s="29"/>
      <c r="AB84" s="31"/>
      <c r="AH84" s="1"/>
    </row>
    <row r="85" spans="1:34" ht="15.75" customHeight="1">
      <c r="D85" s="135" t="s">
        <v>19</v>
      </c>
      <c r="E85" s="135"/>
      <c r="F85" s="135"/>
      <c r="G85" s="135"/>
      <c r="H85" s="135"/>
      <c r="I85" s="135"/>
      <c r="P85" s="29"/>
      <c r="Q85" s="30"/>
      <c r="R85" s="29"/>
      <c r="S85" s="31"/>
      <c r="T85" s="29"/>
      <c r="U85" s="31"/>
      <c r="V85" s="56"/>
      <c r="W85" s="47"/>
      <c r="X85" s="32"/>
      <c r="Y85" s="29"/>
      <c r="Z85" s="31"/>
      <c r="AA85" s="29"/>
      <c r="AB85" s="31"/>
      <c r="AH85" s="1"/>
    </row>
    <row r="86" spans="1:34" ht="15.75" customHeight="1">
      <c r="P86" s="29"/>
      <c r="Q86" s="30"/>
      <c r="R86" s="29"/>
      <c r="S86" s="31"/>
      <c r="T86" s="29"/>
      <c r="U86" s="31"/>
      <c r="V86" s="56"/>
      <c r="W86" s="47"/>
      <c r="X86" s="32"/>
      <c r="Y86" s="29"/>
      <c r="Z86" s="31"/>
      <c r="AA86" s="29"/>
      <c r="AB86" s="31"/>
      <c r="AH86" s="1"/>
    </row>
    <row r="87" spans="1:34" ht="15.75" customHeight="1">
      <c r="B87" s="136" t="s">
        <v>20</v>
      </c>
      <c r="C87" s="137" t="s">
        <v>13</v>
      </c>
      <c r="D87" s="140" t="s">
        <v>51</v>
      </c>
      <c r="E87" s="140" t="s">
        <v>21</v>
      </c>
      <c r="F87" s="140" t="s">
        <v>22</v>
      </c>
      <c r="G87" s="140" t="s">
        <v>56</v>
      </c>
      <c r="H87" s="140" t="s">
        <v>14</v>
      </c>
      <c r="I87" s="136" t="s">
        <v>15</v>
      </c>
      <c r="J87" s="136" t="s">
        <v>57</v>
      </c>
      <c r="P87" s="126" t="s">
        <v>24</v>
      </c>
      <c r="Q87" s="126" t="s">
        <v>10</v>
      </c>
      <c r="R87" s="129" t="s">
        <v>46</v>
      </c>
      <c r="S87" s="130"/>
      <c r="T87" s="129" t="s">
        <v>47</v>
      </c>
      <c r="U87" s="130"/>
      <c r="V87" s="56"/>
      <c r="W87" s="126" t="s">
        <v>24</v>
      </c>
      <c r="X87" s="126" t="s">
        <v>10</v>
      </c>
      <c r="Y87" s="129" t="s">
        <v>46</v>
      </c>
      <c r="Z87" s="130"/>
      <c r="AA87" s="129" t="s">
        <v>47</v>
      </c>
      <c r="AB87" s="130"/>
      <c r="AH87" s="1"/>
    </row>
    <row r="88" spans="1:34" ht="15.75" customHeight="1">
      <c r="B88" s="136"/>
      <c r="C88" s="138"/>
      <c r="D88" s="140"/>
      <c r="E88" s="140"/>
      <c r="F88" s="140"/>
      <c r="G88" s="140"/>
      <c r="H88" s="140"/>
      <c r="I88" s="136"/>
      <c r="J88" s="136"/>
      <c r="P88" s="127"/>
      <c r="Q88" s="127"/>
      <c r="R88" s="123" t="s">
        <v>68</v>
      </c>
      <c r="S88" s="123" t="s">
        <v>69</v>
      </c>
      <c r="T88" s="123" t="s">
        <v>48</v>
      </c>
      <c r="U88" s="123" t="s">
        <v>69</v>
      </c>
      <c r="V88" s="56"/>
      <c r="W88" s="127"/>
      <c r="X88" s="127"/>
      <c r="Y88" s="123" t="s">
        <v>68</v>
      </c>
      <c r="Z88" s="123" t="s">
        <v>69</v>
      </c>
      <c r="AA88" s="123" t="s">
        <v>68</v>
      </c>
      <c r="AB88" s="123" t="s">
        <v>69</v>
      </c>
      <c r="AH88" s="1"/>
    </row>
    <row r="89" spans="1:34" ht="15.75" customHeight="1">
      <c r="B89" s="136"/>
      <c r="C89" s="138"/>
      <c r="D89" s="140"/>
      <c r="E89" s="140"/>
      <c r="F89" s="140"/>
      <c r="G89" s="140"/>
      <c r="H89" s="140"/>
      <c r="I89" s="136"/>
      <c r="J89" s="136"/>
      <c r="P89" s="127"/>
      <c r="Q89" s="127"/>
      <c r="R89" s="124"/>
      <c r="S89" s="124"/>
      <c r="T89" s="124"/>
      <c r="U89" s="124"/>
      <c r="V89" s="56"/>
      <c r="W89" s="127"/>
      <c r="X89" s="127"/>
      <c r="Y89" s="124"/>
      <c r="Z89" s="124"/>
      <c r="AA89" s="124"/>
      <c r="AB89" s="124"/>
    </row>
    <row r="90" spans="1:34" ht="15.75" customHeight="1">
      <c r="B90" s="136"/>
      <c r="C90" s="138"/>
      <c r="D90" s="140"/>
      <c r="E90" s="140"/>
      <c r="F90" s="140"/>
      <c r="G90" s="140"/>
      <c r="H90" s="140"/>
      <c r="I90" s="136"/>
      <c r="J90" s="136"/>
      <c r="P90" s="127"/>
      <c r="Q90" s="127"/>
      <c r="R90" s="124"/>
      <c r="S90" s="124"/>
      <c r="T90" s="124"/>
      <c r="U90" s="124"/>
      <c r="V90" s="56"/>
      <c r="W90" s="127"/>
      <c r="X90" s="127"/>
      <c r="Y90" s="124"/>
      <c r="Z90" s="124"/>
      <c r="AA90" s="124"/>
      <c r="AB90" s="124"/>
    </row>
    <row r="91" spans="1:34" ht="15.75" customHeight="1">
      <c r="B91" s="136"/>
      <c r="C91" s="138"/>
      <c r="D91" s="140"/>
      <c r="E91" s="140"/>
      <c r="F91" s="140"/>
      <c r="G91" s="140"/>
      <c r="H91" s="140"/>
      <c r="I91" s="136"/>
      <c r="J91" s="136"/>
      <c r="P91" s="127"/>
      <c r="Q91" s="127"/>
      <c r="R91" s="124"/>
      <c r="S91" s="124"/>
      <c r="T91" s="124"/>
      <c r="U91" s="124"/>
      <c r="V91" s="56"/>
      <c r="W91" s="127"/>
      <c r="X91" s="127"/>
      <c r="Y91" s="124"/>
      <c r="Z91" s="124"/>
      <c r="AA91" s="124"/>
      <c r="AB91" s="124"/>
    </row>
    <row r="92" spans="1:34" ht="15.75" customHeight="1">
      <c r="B92" s="136"/>
      <c r="C92" s="138"/>
      <c r="D92" s="140"/>
      <c r="E92" s="140"/>
      <c r="F92" s="140"/>
      <c r="G92" s="140"/>
      <c r="H92" s="140"/>
      <c r="I92" s="136"/>
      <c r="J92" s="136"/>
      <c r="P92" s="128"/>
      <c r="Q92" s="128"/>
      <c r="R92" s="125"/>
      <c r="S92" s="125"/>
      <c r="T92" s="125"/>
      <c r="U92" s="125"/>
      <c r="V92" s="56"/>
      <c r="W92" s="128"/>
      <c r="X92" s="128"/>
      <c r="Y92" s="125"/>
      <c r="Z92" s="125"/>
      <c r="AA92" s="125"/>
      <c r="AB92" s="125"/>
    </row>
    <row r="93" spans="1:34" ht="15.75" customHeight="1">
      <c r="B93" s="136"/>
      <c r="C93" s="138"/>
      <c r="D93" s="140"/>
      <c r="E93" s="140"/>
      <c r="F93" s="140"/>
      <c r="G93" s="140"/>
      <c r="H93" s="140"/>
      <c r="I93" s="136"/>
      <c r="J93" s="136"/>
      <c r="P93" s="25">
        <v>3</v>
      </c>
      <c r="Q93" s="27">
        <v>0.125</v>
      </c>
      <c r="R93" s="25">
        <v>0</v>
      </c>
      <c r="S93" s="25" t="s">
        <v>98</v>
      </c>
      <c r="T93" s="25">
        <v>0</v>
      </c>
      <c r="U93" s="25" t="s">
        <v>98</v>
      </c>
      <c r="V93" s="48"/>
      <c r="W93" s="28">
        <v>4</v>
      </c>
      <c r="X93" s="27">
        <v>0.125</v>
      </c>
      <c r="Y93" s="25">
        <v>0</v>
      </c>
      <c r="Z93" s="25" t="s">
        <v>98</v>
      </c>
      <c r="AA93" s="25">
        <v>0</v>
      </c>
      <c r="AB93" s="25" t="s">
        <v>98</v>
      </c>
    </row>
    <row r="94" spans="1:34" ht="15.75" customHeight="1">
      <c r="B94" s="136"/>
      <c r="C94" s="139"/>
      <c r="D94" s="140"/>
      <c r="E94" s="140"/>
      <c r="F94" s="140"/>
      <c r="G94" s="140"/>
      <c r="H94" s="140"/>
      <c r="I94" s="136"/>
      <c r="J94" s="136"/>
      <c r="L94" s="1" t="s">
        <v>16</v>
      </c>
      <c r="M94" s="68" t="s">
        <v>6</v>
      </c>
      <c r="N94" s="68" t="s">
        <v>8</v>
      </c>
      <c r="O94" s="20"/>
      <c r="P94" s="25">
        <v>3</v>
      </c>
      <c r="Q94" s="27">
        <v>0.14583333333333301</v>
      </c>
      <c r="R94" s="25">
        <v>0</v>
      </c>
      <c r="S94" s="25" t="s">
        <v>98</v>
      </c>
      <c r="T94" s="25">
        <v>0</v>
      </c>
      <c r="U94" s="25" t="s">
        <v>98</v>
      </c>
      <c r="V94" s="48"/>
      <c r="W94" s="28">
        <v>4</v>
      </c>
      <c r="X94" s="27">
        <v>0.14583333333333301</v>
      </c>
      <c r="Y94" s="25">
        <v>0</v>
      </c>
      <c r="Z94" s="25" t="s">
        <v>98</v>
      </c>
      <c r="AA94" s="25">
        <v>0</v>
      </c>
      <c r="AB94" s="25" t="s">
        <v>98</v>
      </c>
      <c r="AH94" s="9"/>
    </row>
    <row r="95" spans="1:34" ht="15.75" customHeight="1">
      <c r="A95" s="87">
        <v>4367</v>
      </c>
      <c r="B95" s="18">
        <v>1</v>
      </c>
      <c r="C95" s="62" t="s">
        <v>154</v>
      </c>
      <c r="D95" s="1" t="s">
        <v>195</v>
      </c>
      <c r="E95" s="65">
        <v>55.7071666097277</v>
      </c>
      <c r="F95" s="65">
        <v>37.658781414928399</v>
      </c>
      <c r="G95" s="18">
        <f>IF(AND(M95&gt;0),0,IF(AND(N95&gt;0),1,""))</f>
        <v>0</v>
      </c>
      <c r="H95" s="66">
        <v>0</v>
      </c>
      <c r="I95" s="15"/>
      <c r="J95" s="18">
        <f>IF(AND(M95&gt;0,M95&lt;999),M95,IF(AND(N95&gt;0,N95&lt;999),N95," "))</f>
        <v>1</v>
      </c>
      <c r="L95" s="8">
        <v>1</v>
      </c>
      <c r="M95" s="67">
        <v>1</v>
      </c>
      <c r="N95" s="8">
        <v>0</v>
      </c>
      <c r="O95" s="20"/>
      <c r="P95" s="25">
        <v>3</v>
      </c>
      <c r="Q95" s="27">
        <v>0.16666666666666699</v>
      </c>
      <c r="R95" s="25">
        <v>0</v>
      </c>
      <c r="S95" s="25" t="s">
        <v>98</v>
      </c>
      <c r="T95" s="25">
        <v>0</v>
      </c>
      <c r="U95" s="25" t="s">
        <v>98</v>
      </c>
      <c r="V95" s="48"/>
      <c r="W95" s="28">
        <v>4</v>
      </c>
      <c r="X95" s="27">
        <v>0.16666666666666699</v>
      </c>
      <c r="Y95" s="25">
        <v>0</v>
      </c>
      <c r="Z95" s="25" t="s">
        <v>98</v>
      </c>
      <c r="AA95" s="25">
        <v>0</v>
      </c>
      <c r="AB95" s="25" t="s">
        <v>98</v>
      </c>
      <c r="AH95" s="9"/>
    </row>
    <row r="96" spans="1:34" ht="15.75" customHeight="1">
      <c r="A96" s="87">
        <v>4369</v>
      </c>
      <c r="B96" s="18">
        <f t="shared" ref="B96:B159" si="0">IF(C96=" ","",IF(C96=$L$9,B95,B95+1))</f>
        <v>2</v>
      </c>
      <c r="C96" s="62" t="s">
        <v>161</v>
      </c>
      <c r="D96" s="1" t="s">
        <v>196</v>
      </c>
      <c r="E96" s="65">
        <v>55.710243758451</v>
      </c>
      <c r="F96" s="65">
        <v>37.665046283677498</v>
      </c>
      <c r="G96" s="18">
        <f t="shared" ref="G96:G159" si="1">IF(AND(M96&gt;0),0,IF(AND(N96&gt;0),1,""))</f>
        <v>0</v>
      </c>
      <c r="H96" s="66">
        <v>0.52200000000000002</v>
      </c>
      <c r="I96" s="15">
        <f>IFERROR(IF(IF(ISERROR(H96-H95),"",H96-H95)&lt;0,"",H96-H95)," ")</f>
        <v>0.52200000000000002</v>
      </c>
      <c r="J96" s="18">
        <f t="shared" ref="J96:J159" si="2">IF(AND(M96&gt;0,M96&lt;999),M96,IF(AND(N96&gt;0,N96&lt;999),N96," "))</f>
        <v>2</v>
      </c>
      <c r="L96" s="8">
        <v>2</v>
      </c>
      <c r="M96" s="67">
        <v>2</v>
      </c>
      <c r="N96" s="67">
        <v>0</v>
      </c>
      <c r="O96" s="20"/>
      <c r="P96" s="25">
        <v>3</v>
      </c>
      <c r="Q96" s="27">
        <v>0.1875</v>
      </c>
      <c r="R96" s="25">
        <v>0</v>
      </c>
      <c r="S96" s="25" t="s">
        <v>98</v>
      </c>
      <c r="T96" s="25">
        <v>0</v>
      </c>
      <c r="U96" s="25" t="s">
        <v>98</v>
      </c>
      <c r="V96" s="48"/>
      <c r="W96" s="28">
        <v>4</v>
      </c>
      <c r="X96" s="27">
        <v>0.1875</v>
      </c>
      <c r="Y96" s="25">
        <v>0</v>
      </c>
      <c r="Z96" s="25" t="s">
        <v>98</v>
      </c>
      <c r="AA96" s="25">
        <v>0</v>
      </c>
      <c r="AB96" s="25" t="s">
        <v>98</v>
      </c>
      <c r="AH96" s="50"/>
    </row>
    <row r="97" spans="1:34" ht="15.75" customHeight="1">
      <c r="A97" s="87">
        <v>3795</v>
      </c>
      <c r="B97" s="18">
        <f t="shared" si="0"/>
        <v>3</v>
      </c>
      <c r="C97" s="62" t="s">
        <v>155</v>
      </c>
      <c r="D97" s="1" t="s">
        <v>197</v>
      </c>
      <c r="E97" s="65">
        <v>55.705958608243101</v>
      </c>
      <c r="F97" s="65">
        <v>37.667270181409499</v>
      </c>
      <c r="G97" s="18">
        <f t="shared" si="1"/>
        <v>0</v>
      </c>
      <c r="H97" s="66">
        <v>1.1320000000000001</v>
      </c>
      <c r="I97" s="15">
        <f t="shared" ref="I97:I160" si="3">IFERROR(IF(IF(ISERROR(H97-H96),"",H97-H96)&lt;0,"",H97-H96)," ")</f>
        <v>0.6100000000000001</v>
      </c>
      <c r="J97" s="18">
        <f t="shared" si="2"/>
        <v>3</v>
      </c>
      <c r="L97" s="8">
        <v>3</v>
      </c>
      <c r="M97" s="67">
        <v>3</v>
      </c>
      <c r="N97" s="67">
        <v>0</v>
      </c>
      <c r="O97" s="20"/>
      <c r="P97" s="22">
        <v>3</v>
      </c>
      <c r="Q97" s="26">
        <v>0.20833333333333334</v>
      </c>
      <c r="R97" s="25">
        <v>0</v>
      </c>
      <c r="S97" s="25" t="s">
        <v>98</v>
      </c>
      <c r="T97" s="25">
        <v>0</v>
      </c>
      <c r="U97" s="25" t="s">
        <v>98</v>
      </c>
      <c r="V97" s="56"/>
      <c r="W97" s="28">
        <v>4</v>
      </c>
      <c r="X97" s="27">
        <v>0.20833333333333334</v>
      </c>
      <c r="Y97" s="25">
        <v>0</v>
      </c>
      <c r="Z97" s="25" t="s">
        <v>98</v>
      </c>
      <c r="AA97" s="25">
        <v>0</v>
      </c>
      <c r="AB97" s="25" t="s">
        <v>98</v>
      </c>
      <c r="AH97" s="50"/>
    </row>
    <row r="98" spans="1:34" ht="15.75" customHeight="1">
      <c r="A98" s="87">
        <v>3816</v>
      </c>
      <c r="B98" s="18">
        <f t="shared" si="0"/>
        <v>4</v>
      </c>
      <c r="C98" s="62" t="s">
        <v>156</v>
      </c>
      <c r="D98" s="1" t="s">
        <v>198</v>
      </c>
      <c r="E98" s="65">
        <v>55.703164169187197</v>
      </c>
      <c r="F98" s="65">
        <v>37.666479783008199</v>
      </c>
      <c r="G98" s="18">
        <f t="shared" si="1"/>
        <v>0</v>
      </c>
      <c r="H98" s="66">
        <v>1.4600000000000002</v>
      </c>
      <c r="I98" s="15">
        <f t="shared" si="3"/>
        <v>0.32800000000000007</v>
      </c>
      <c r="J98" s="18">
        <f t="shared" si="2"/>
        <v>4</v>
      </c>
      <c r="L98" s="8">
        <v>4</v>
      </c>
      <c r="M98" s="67">
        <v>4</v>
      </c>
      <c r="N98" s="67">
        <v>0</v>
      </c>
      <c r="O98" s="20"/>
      <c r="P98" s="22">
        <v>3</v>
      </c>
      <c r="Q98" s="26">
        <v>0.22916666666666666</v>
      </c>
      <c r="R98" s="25">
        <v>0</v>
      </c>
      <c r="S98" s="25" t="s">
        <v>98</v>
      </c>
      <c r="T98" s="25">
        <v>0</v>
      </c>
      <c r="U98" s="25" t="s">
        <v>98</v>
      </c>
      <c r="V98" s="56"/>
      <c r="W98" s="28">
        <v>4</v>
      </c>
      <c r="X98" s="27">
        <v>0.22916666666666666</v>
      </c>
      <c r="Y98" s="25">
        <v>0</v>
      </c>
      <c r="Z98" s="25" t="s">
        <v>98</v>
      </c>
      <c r="AA98" s="25">
        <v>0</v>
      </c>
      <c r="AB98" s="25" t="s">
        <v>98</v>
      </c>
      <c r="AH98" s="50"/>
    </row>
    <row r="99" spans="1:34" ht="15.75" customHeight="1">
      <c r="A99" s="87">
        <v>3813</v>
      </c>
      <c r="B99" s="18">
        <f t="shared" si="0"/>
        <v>5</v>
      </c>
      <c r="C99" s="62" t="s">
        <v>157</v>
      </c>
      <c r="D99" s="1" t="s">
        <v>198</v>
      </c>
      <c r="E99" s="65">
        <v>55.703350681510301</v>
      </c>
      <c r="F99" s="65">
        <v>37.661327063822299</v>
      </c>
      <c r="G99" s="18">
        <f t="shared" si="1"/>
        <v>0</v>
      </c>
      <c r="H99" s="66">
        <v>1.7850000000000001</v>
      </c>
      <c r="I99" s="15">
        <f t="shared" si="3"/>
        <v>0.32499999999999996</v>
      </c>
      <c r="J99" s="18">
        <f t="shared" si="2"/>
        <v>5</v>
      </c>
      <c r="L99" s="8">
        <v>5</v>
      </c>
      <c r="M99" s="67">
        <v>5</v>
      </c>
      <c r="N99" s="67">
        <v>0</v>
      </c>
      <c r="O99" s="20"/>
      <c r="P99" s="22">
        <v>3</v>
      </c>
      <c r="Q99" s="26">
        <v>0.25</v>
      </c>
      <c r="R99" s="25">
        <v>0</v>
      </c>
      <c r="S99" s="25" t="s">
        <v>98</v>
      </c>
      <c r="T99" s="25">
        <v>0</v>
      </c>
      <c r="U99" s="25" t="s">
        <v>98</v>
      </c>
      <c r="V99" s="56"/>
      <c r="W99" s="28">
        <v>4</v>
      </c>
      <c r="X99" s="27">
        <v>0.25</v>
      </c>
      <c r="Y99" s="25">
        <v>0</v>
      </c>
      <c r="Z99" s="25" t="s">
        <v>98</v>
      </c>
      <c r="AA99" s="25">
        <v>0</v>
      </c>
      <c r="AB99" s="25" t="s">
        <v>98</v>
      </c>
      <c r="AH99" s="50"/>
    </row>
    <row r="100" spans="1:34" ht="15.75" customHeight="1">
      <c r="A100" s="87">
        <v>2014172</v>
      </c>
      <c r="B100" s="18">
        <f t="shared" si="0"/>
        <v>6</v>
      </c>
      <c r="C100" s="62" t="s">
        <v>158</v>
      </c>
      <c r="D100" s="1" t="s">
        <v>199</v>
      </c>
      <c r="E100" s="65">
        <v>55.700234999999999</v>
      </c>
      <c r="F100" s="65">
        <v>37.655332000000001</v>
      </c>
      <c r="G100" s="18">
        <f t="shared" si="1"/>
        <v>0</v>
      </c>
      <c r="H100" s="66">
        <v>2.3770000000000002</v>
      </c>
      <c r="I100" s="15">
        <f t="shared" si="3"/>
        <v>0.59200000000000008</v>
      </c>
      <c r="J100" s="18">
        <f t="shared" si="2"/>
        <v>6</v>
      </c>
      <c r="L100" s="8">
        <v>6</v>
      </c>
      <c r="M100" s="67">
        <v>6</v>
      </c>
      <c r="N100" s="67">
        <v>0</v>
      </c>
      <c r="O100" s="20"/>
      <c r="P100" s="22">
        <v>3</v>
      </c>
      <c r="Q100" s="26">
        <v>0.27083333333333331</v>
      </c>
      <c r="R100" s="25">
        <v>1</v>
      </c>
      <c r="S100" s="25" t="s">
        <v>99</v>
      </c>
      <c r="T100" s="25">
        <v>1</v>
      </c>
      <c r="U100" s="25" t="s">
        <v>99</v>
      </c>
      <c r="V100" s="56"/>
      <c r="W100" s="28">
        <v>4</v>
      </c>
      <c r="X100" s="27">
        <v>0.27083333333333331</v>
      </c>
      <c r="Y100" s="25">
        <v>1</v>
      </c>
      <c r="Z100" s="25" t="s">
        <v>99</v>
      </c>
      <c r="AA100" s="25">
        <v>1</v>
      </c>
      <c r="AB100" s="25" t="s">
        <v>99</v>
      </c>
      <c r="AH100" s="50"/>
    </row>
    <row r="101" spans="1:34" ht="15.75" customHeight="1">
      <c r="A101" s="87">
        <v>2014087</v>
      </c>
      <c r="B101" s="18">
        <f t="shared" si="0"/>
        <v>7</v>
      </c>
      <c r="C101" s="62" t="s">
        <v>159</v>
      </c>
      <c r="D101" s="1" t="s">
        <v>199</v>
      </c>
      <c r="E101" s="65">
        <v>55.697707020000003</v>
      </c>
      <c r="F101" s="65">
        <v>37.650400900000001</v>
      </c>
      <c r="G101" s="18">
        <f t="shared" si="1"/>
        <v>0</v>
      </c>
      <c r="H101" s="66">
        <v>2.8080000000000003</v>
      </c>
      <c r="I101" s="15">
        <f t="shared" si="3"/>
        <v>0.43100000000000005</v>
      </c>
      <c r="J101" s="18">
        <f t="shared" si="2"/>
        <v>7</v>
      </c>
      <c r="L101" s="8">
        <v>7</v>
      </c>
      <c r="M101" s="67">
        <v>7</v>
      </c>
      <c r="N101" s="67">
        <v>0</v>
      </c>
      <c r="O101" s="20"/>
      <c r="P101" s="22">
        <v>3</v>
      </c>
      <c r="Q101" s="26">
        <v>0.29166666666666669</v>
      </c>
      <c r="R101" s="25">
        <v>1</v>
      </c>
      <c r="S101" s="25" t="s">
        <v>99</v>
      </c>
      <c r="T101" s="25">
        <v>1</v>
      </c>
      <c r="U101" s="25" t="s">
        <v>99</v>
      </c>
      <c r="V101" s="56"/>
      <c r="W101" s="28">
        <v>4</v>
      </c>
      <c r="X101" s="27">
        <v>0.29166666666666669</v>
      </c>
      <c r="Y101" s="25">
        <v>1</v>
      </c>
      <c r="Z101" s="25" t="s">
        <v>99</v>
      </c>
      <c r="AA101" s="25">
        <v>1</v>
      </c>
      <c r="AB101" s="25" t="s">
        <v>99</v>
      </c>
      <c r="AH101" s="50"/>
    </row>
    <row r="102" spans="1:34" ht="15.75" customHeight="1">
      <c r="A102" s="87" t="s">
        <v>52</v>
      </c>
      <c r="B102" s="18">
        <f t="shared" si="0"/>
        <v>7</v>
      </c>
      <c r="C102" s="62" t="s">
        <v>52</v>
      </c>
      <c r="D102" s="1" t="s">
        <v>17</v>
      </c>
      <c r="E102" s="65"/>
      <c r="F102" s="65"/>
      <c r="G102" s="18">
        <f t="shared" si="1"/>
        <v>0</v>
      </c>
      <c r="H102" s="66">
        <v>2.8080000000000003</v>
      </c>
      <c r="I102" s="15">
        <f t="shared" si="3"/>
        <v>0</v>
      </c>
      <c r="J102" s="18" t="str">
        <f t="shared" si="2"/>
        <v xml:space="preserve"> </v>
      </c>
      <c r="L102" s="8">
        <v>8</v>
      </c>
      <c r="M102" s="67">
        <v>999</v>
      </c>
      <c r="N102" s="67">
        <v>0</v>
      </c>
      <c r="O102" s="20"/>
      <c r="P102" s="22">
        <v>3</v>
      </c>
      <c r="Q102" s="26">
        <v>0.3125</v>
      </c>
      <c r="R102" s="25">
        <v>1</v>
      </c>
      <c r="S102" s="25" t="s">
        <v>99</v>
      </c>
      <c r="T102" s="25">
        <v>1</v>
      </c>
      <c r="U102" s="25" t="s">
        <v>99</v>
      </c>
      <c r="V102" s="56"/>
      <c r="W102" s="28">
        <v>4</v>
      </c>
      <c r="X102" s="27">
        <v>0.3125</v>
      </c>
      <c r="Y102" s="25">
        <v>1</v>
      </c>
      <c r="Z102" s="25" t="s">
        <v>99</v>
      </c>
      <c r="AA102" s="25">
        <v>1</v>
      </c>
      <c r="AB102" s="25" t="s">
        <v>99</v>
      </c>
      <c r="AH102" s="50"/>
    </row>
    <row r="103" spans="1:34" ht="15.75" customHeight="1">
      <c r="A103" s="87">
        <v>2014088</v>
      </c>
      <c r="B103" s="18">
        <f t="shared" si="0"/>
        <v>8</v>
      </c>
      <c r="C103" s="62" t="s">
        <v>159</v>
      </c>
      <c r="D103" s="1" t="s">
        <v>199</v>
      </c>
      <c r="E103" s="65">
        <v>55.697707020000003</v>
      </c>
      <c r="F103" s="65">
        <v>37.650400900000001</v>
      </c>
      <c r="G103" s="18">
        <f t="shared" si="1"/>
        <v>1</v>
      </c>
      <c r="H103" s="66">
        <v>0</v>
      </c>
      <c r="I103" s="15" t="str">
        <f t="shared" si="3"/>
        <v/>
      </c>
      <c r="J103" s="18">
        <f t="shared" si="2"/>
        <v>1</v>
      </c>
      <c r="L103" s="8">
        <v>9</v>
      </c>
      <c r="M103" s="67">
        <v>0</v>
      </c>
      <c r="N103" s="67">
        <v>1</v>
      </c>
      <c r="O103" s="20"/>
      <c r="P103" s="22">
        <v>3</v>
      </c>
      <c r="Q103" s="26">
        <v>0.33333333333333331</v>
      </c>
      <c r="R103" s="25">
        <v>1</v>
      </c>
      <c r="S103" s="25" t="s">
        <v>99</v>
      </c>
      <c r="T103" s="25">
        <v>1</v>
      </c>
      <c r="U103" s="25" t="s">
        <v>99</v>
      </c>
      <c r="V103" s="56"/>
      <c r="W103" s="28">
        <v>4</v>
      </c>
      <c r="X103" s="27">
        <v>0.33333333333333331</v>
      </c>
      <c r="Y103" s="25">
        <v>1</v>
      </c>
      <c r="Z103" s="25" t="s">
        <v>99</v>
      </c>
      <c r="AA103" s="25">
        <v>1</v>
      </c>
      <c r="AB103" s="25" t="s">
        <v>99</v>
      </c>
      <c r="AH103" s="50"/>
    </row>
    <row r="104" spans="1:34" ht="15.75" customHeight="1">
      <c r="A104" s="87">
        <v>2014173</v>
      </c>
      <c r="B104" s="18">
        <f t="shared" si="0"/>
        <v>9</v>
      </c>
      <c r="C104" s="62" t="s">
        <v>158</v>
      </c>
      <c r="D104" s="1" t="s">
        <v>199</v>
      </c>
      <c r="E104" s="65">
        <v>55.700234999999999</v>
      </c>
      <c r="F104" s="65">
        <v>37.655546999999999</v>
      </c>
      <c r="G104" s="18">
        <f t="shared" si="1"/>
        <v>1</v>
      </c>
      <c r="H104" s="66">
        <v>0.442</v>
      </c>
      <c r="I104" s="15">
        <f t="shared" si="3"/>
        <v>0.442</v>
      </c>
      <c r="J104" s="18">
        <f t="shared" si="2"/>
        <v>2</v>
      </c>
      <c r="L104" s="8">
        <v>10</v>
      </c>
      <c r="M104" s="67">
        <v>0</v>
      </c>
      <c r="N104" s="67">
        <v>2</v>
      </c>
      <c r="O104" s="20"/>
      <c r="P104" s="22">
        <v>3</v>
      </c>
      <c r="Q104" s="26">
        <v>0.35416666666666669</v>
      </c>
      <c r="R104" s="25">
        <v>1</v>
      </c>
      <c r="S104" s="25" t="s">
        <v>99</v>
      </c>
      <c r="T104" s="25">
        <v>1</v>
      </c>
      <c r="U104" s="25" t="s">
        <v>99</v>
      </c>
      <c r="V104" s="56"/>
      <c r="W104" s="28">
        <v>4</v>
      </c>
      <c r="X104" s="27">
        <v>0.35416666666666669</v>
      </c>
      <c r="Y104" s="25">
        <v>1</v>
      </c>
      <c r="Z104" s="25" t="s">
        <v>99</v>
      </c>
      <c r="AA104" s="25">
        <v>1</v>
      </c>
      <c r="AB104" s="25" t="s">
        <v>99</v>
      </c>
      <c r="AH104" s="50"/>
    </row>
    <row r="105" spans="1:34" ht="15.75" customHeight="1">
      <c r="A105" s="87">
        <v>10579</v>
      </c>
      <c r="B105" s="18">
        <f t="shared" si="0"/>
        <v>10</v>
      </c>
      <c r="C105" s="62" t="s">
        <v>160</v>
      </c>
      <c r="D105" s="1" t="s">
        <v>200</v>
      </c>
      <c r="E105" s="65">
        <v>55.706658418276803</v>
      </c>
      <c r="F105" s="65">
        <v>37.6646962605844</v>
      </c>
      <c r="G105" s="18">
        <f t="shared" si="1"/>
        <v>1</v>
      </c>
      <c r="H105" s="66">
        <v>1.369</v>
      </c>
      <c r="I105" s="15">
        <f t="shared" si="3"/>
        <v>0.92700000000000005</v>
      </c>
      <c r="J105" s="18">
        <f t="shared" si="2"/>
        <v>3</v>
      </c>
      <c r="L105" s="8">
        <v>11</v>
      </c>
      <c r="M105" s="67">
        <v>0</v>
      </c>
      <c r="N105" s="67">
        <v>3</v>
      </c>
      <c r="O105" s="20"/>
      <c r="P105" s="22">
        <v>3</v>
      </c>
      <c r="Q105" s="26">
        <v>0.375</v>
      </c>
      <c r="R105" s="25">
        <v>1</v>
      </c>
      <c r="S105" s="25" t="s">
        <v>99</v>
      </c>
      <c r="T105" s="25">
        <v>1</v>
      </c>
      <c r="U105" s="25" t="s">
        <v>99</v>
      </c>
      <c r="V105" s="56"/>
      <c r="W105" s="28">
        <v>4</v>
      </c>
      <c r="X105" s="27">
        <v>0.375</v>
      </c>
      <c r="Y105" s="25">
        <v>1</v>
      </c>
      <c r="Z105" s="25" t="s">
        <v>99</v>
      </c>
      <c r="AA105" s="25">
        <v>1</v>
      </c>
      <c r="AB105" s="25" t="s">
        <v>99</v>
      </c>
      <c r="AH105" s="50"/>
    </row>
    <row r="106" spans="1:34" ht="15.75" customHeight="1">
      <c r="A106" s="87">
        <v>5127</v>
      </c>
      <c r="B106" s="18">
        <f t="shared" si="0"/>
        <v>11</v>
      </c>
      <c r="C106" s="62" t="s">
        <v>161</v>
      </c>
      <c r="D106" s="1" t="s">
        <v>196</v>
      </c>
      <c r="E106" s="65">
        <v>55.710667059151902</v>
      </c>
      <c r="F106" s="65">
        <v>37.664478657675502</v>
      </c>
      <c r="G106" s="18">
        <f t="shared" si="1"/>
        <v>1</v>
      </c>
      <c r="H106" s="66">
        <v>2.5590000000000002</v>
      </c>
      <c r="I106" s="15">
        <f t="shared" si="3"/>
        <v>1.1900000000000002</v>
      </c>
      <c r="J106" s="18">
        <f t="shared" si="2"/>
        <v>4</v>
      </c>
      <c r="L106" s="8">
        <v>12</v>
      </c>
      <c r="M106" s="67">
        <v>0</v>
      </c>
      <c r="N106" s="67">
        <v>4</v>
      </c>
      <c r="O106" s="20"/>
      <c r="P106" s="22">
        <v>3</v>
      </c>
      <c r="Q106" s="26">
        <v>0.39583333333333331</v>
      </c>
      <c r="R106" s="25">
        <v>1</v>
      </c>
      <c r="S106" s="25" t="s">
        <v>99</v>
      </c>
      <c r="T106" s="25">
        <v>1</v>
      </c>
      <c r="U106" s="25" t="s">
        <v>99</v>
      </c>
      <c r="V106" s="56"/>
      <c r="W106" s="28">
        <v>4</v>
      </c>
      <c r="X106" s="27">
        <v>0.39583333333333331</v>
      </c>
      <c r="Y106" s="25">
        <v>1</v>
      </c>
      <c r="Z106" s="25" t="s">
        <v>99</v>
      </c>
      <c r="AA106" s="25">
        <v>1</v>
      </c>
      <c r="AB106" s="25" t="s">
        <v>99</v>
      </c>
      <c r="AH106" s="50"/>
    </row>
    <row r="107" spans="1:34" ht="15.75" customHeight="1">
      <c r="A107" s="87">
        <v>6360</v>
      </c>
      <c r="B107" s="18">
        <f t="shared" si="0"/>
        <v>12</v>
      </c>
      <c r="C107" s="62" t="s">
        <v>154</v>
      </c>
      <c r="D107" s="1" t="s">
        <v>196</v>
      </c>
      <c r="E107" s="65">
        <v>55.707884750908697</v>
      </c>
      <c r="F107" s="65">
        <v>37.658807711384199</v>
      </c>
      <c r="G107" s="18">
        <f t="shared" si="1"/>
        <v>1</v>
      </c>
      <c r="H107" s="66">
        <v>3.0310000000000001</v>
      </c>
      <c r="I107" s="15">
        <f t="shared" si="3"/>
        <v>0.47199999999999998</v>
      </c>
      <c r="J107" s="18">
        <f t="shared" si="2"/>
        <v>5</v>
      </c>
      <c r="L107" s="8">
        <v>13</v>
      </c>
      <c r="M107" s="67">
        <v>0</v>
      </c>
      <c r="N107" s="67">
        <v>5</v>
      </c>
      <c r="O107" s="20"/>
      <c r="P107" s="22">
        <v>3</v>
      </c>
      <c r="Q107" s="26">
        <v>0.41666666666666669</v>
      </c>
      <c r="R107" s="25">
        <v>1</v>
      </c>
      <c r="S107" s="25" t="s">
        <v>99</v>
      </c>
      <c r="T107" s="25">
        <v>1</v>
      </c>
      <c r="U107" s="25" t="s">
        <v>99</v>
      </c>
      <c r="V107" s="56"/>
      <c r="W107" s="28">
        <v>4</v>
      </c>
      <c r="X107" s="27">
        <v>0.41666666666666669</v>
      </c>
      <c r="Y107" s="25">
        <v>1</v>
      </c>
      <c r="Z107" s="25" t="s">
        <v>99</v>
      </c>
      <c r="AA107" s="25">
        <v>1</v>
      </c>
      <c r="AB107" s="25" t="s">
        <v>99</v>
      </c>
      <c r="AH107" s="50"/>
    </row>
    <row r="108" spans="1:34" ht="15.75" customHeight="1">
      <c r="A108" s="87" t="s">
        <v>52</v>
      </c>
      <c r="B108" s="18">
        <f t="shared" si="0"/>
        <v>12</v>
      </c>
      <c r="C108" s="62" t="s">
        <v>52</v>
      </c>
      <c r="D108" s="1" t="s">
        <v>17</v>
      </c>
      <c r="E108" s="65"/>
      <c r="F108" s="65"/>
      <c r="G108" s="18">
        <f t="shared" si="1"/>
        <v>1</v>
      </c>
      <c r="H108" s="66">
        <v>3.919</v>
      </c>
      <c r="I108" s="15">
        <f t="shared" si="3"/>
        <v>0.8879999999999999</v>
      </c>
      <c r="J108" s="18" t="str">
        <f t="shared" si="2"/>
        <v xml:space="preserve"> </v>
      </c>
      <c r="L108" s="8">
        <v>14</v>
      </c>
      <c r="M108" s="67">
        <v>0</v>
      </c>
      <c r="N108" s="67">
        <v>999</v>
      </c>
      <c r="O108" s="20"/>
      <c r="P108" s="22">
        <v>3</v>
      </c>
      <c r="Q108" s="26">
        <v>0.4375</v>
      </c>
      <c r="R108" s="25">
        <v>1</v>
      </c>
      <c r="S108" s="25" t="s">
        <v>99</v>
      </c>
      <c r="T108" s="25">
        <v>1</v>
      </c>
      <c r="U108" s="25" t="s">
        <v>99</v>
      </c>
      <c r="V108" s="56"/>
      <c r="W108" s="28">
        <v>4</v>
      </c>
      <c r="X108" s="27">
        <v>0.4375</v>
      </c>
      <c r="Y108" s="25">
        <v>1</v>
      </c>
      <c r="Z108" s="25" t="s">
        <v>99</v>
      </c>
      <c r="AA108" s="25">
        <v>1</v>
      </c>
      <c r="AB108" s="25" t="s">
        <v>99</v>
      </c>
      <c r="AH108" s="50"/>
    </row>
    <row r="109" spans="1:34" ht="15.75" customHeight="1">
      <c r="A109" s="87" t="s">
        <v>17</v>
      </c>
      <c r="B109" s="18" t="str">
        <f t="shared" si="0"/>
        <v/>
      </c>
      <c r="C109" s="62" t="s">
        <v>17</v>
      </c>
      <c r="D109" s="1" t="s">
        <v>17</v>
      </c>
      <c r="E109" s="65" t="s">
        <v>17</v>
      </c>
      <c r="F109" s="65" t="s">
        <v>17</v>
      </c>
      <c r="G109" s="18" t="str">
        <f t="shared" si="1"/>
        <v/>
      </c>
      <c r="H109" s="66" t="s">
        <v>87</v>
      </c>
      <c r="I109" s="15" t="str">
        <f t="shared" si="3"/>
        <v xml:space="preserve"> </v>
      </c>
      <c r="J109" s="18" t="str">
        <f t="shared" si="2"/>
        <v xml:space="preserve"> </v>
      </c>
      <c r="L109" s="8">
        <v>15</v>
      </c>
      <c r="M109" s="67">
        <v>0</v>
      </c>
      <c r="N109" s="67">
        <v>0</v>
      </c>
      <c r="O109" s="20"/>
      <c r="P109" s="22">
        <v>3</v>
      </c>
      <c r="Q109" s="26">
        <v>0.45833333333333298</v>
      </c>
      <c r="R109" s="25">
        <v>1</v>
      </c>
      <c r="S109" s="25" t="s">
        <v>99</v>
      </c>
      <c r="T109" s="25">
        <v>1</v>
      </c>
      <c r="U109" s="25" t="s">
        <v>99</v>
      </c>
      <c r="V109" s="56"/>
      <c r="W109" s="28">
        <v>4</v>
      </c>
      <c r="X109" s="27">
        <v>0.45833333333333298</v>
      </c>
      <c r="Y109" s="25">
        <v>1</v>
      </c>
      <c r="Z109" s="25" t="s">
        <v>99</v>
      </c>
      <c r="AA109" s="25">
        <v>1</v>
      </c>
      <c r="AB109" s="25" t="s">
        <v>99</v>
      </c>
      <c r="AH109" s="50"/>
    </row>
    <row r="110" spans="1:34" ht="15.75" customHeight="1">
      <c r="A110" s="87" t="s">
        <v>17</v>
      </c>
      <c r="B110" s="18" t="str">
        <f t="shared" si="0"/>
        <v/>
      </c>
      <c r="C110" s="62" t="s">
        <v>17</v>
      </c>
      <c r="D110" s="1" t="s">
        <v>17</v>
      </c>
      <c r="E110" s="65" t="s">
        <v>17</v>
      </c>
      <c r="F110" s="65" t="s">
        <v>17</v>
      </c>
      <c r="G110" s="18" t="str">
        <f t="shared" si="1"/>
        <v/>
      </c>
      <c r="H110" s="66" t="s">
        <v>87</v>
      </c>
      <c r="I110" s="15" t="str">
        <f t="shared" si="3"/>
        <v xml:space="preserve"> </v>
      </c>
      <c r="J110" s="18" t="str">
        <f t="shared" si="2"/>
        <v xml:space="preserve"> </v>
      </c>
      <c r="L110" s="8">
        <v>16</v>
      </c>
      <c r="M110" s="67">
        <v>0</v>
      </c>
      <c r="N110" s="67">
        <v>0</v>
      </c>
      <c r="O110" s="20"/>
      <c r="P110" s="22">
        <v>3</v>
      </c>
      <c r="Q110" s="26">
        <v>0.47916666666666702</v>
      </c>
      <c r="R110" s="25">
        <v>1</v>
      </c>
      <c r="S110" s="25" t="s">
        <v>99</v>
      </c>
      <c r="T110" s="25">
        <v>1</v>
      </c>
      <c r="U110" s="25" t="s">
        <v>99</v>
      </c>
      <c r="V110" s="56"/>
      <c r="W110" s="28">
        <v>4</v>
      </c>
      <c r="X110" s="27">
        <v>0.47916666666666702</v>
      </c>
      <c r="Y110" s="25">
        <v>1</v>
      </c>
      <c r="Z110" s="25" t="s">
        <v>99</v>
      </c>
      <c r="AA110" s="25">
        <v>1</v>
      </c>
      <c r="AB110" s="25" t="s">
        <v>99</v>
      </c>
      <c r="AH110" s="50"/>
    </row>
    <row r="111" spans="1:34" ht="15.75" customHeight="1">
      <c r="A111" s="87" t="s">
        <v>17</v>
      </c>
      <c r="B111" s="18" t="str">
        <f t="shared" si="0"/>
        <v/>
      </c>
      <c r="C111" s="62" t="s">
        <v>17</v>
      </c>
      <c r="D111" s="1" t="s">
        <v>17</v>
      </c>
      <c r="E111" s="65" t="s">
        <v>17</v>
      </c>
      <c r="F111" s="65" t="s">
        <v>17</v>
      </c>
      <c r="G111" s="18" t="str">
        <f t="shared" si="1"/>
        <v/>
      </c>
      <c r="H111" s="66" t="s">
        <v>87</v>
      </c>
      <c r="I111" s="15" t="str">
        <f t="shared" si="3"/>
        <v xml:space="preserve"> </v>
      </c>
      <c r="J111" s="18" t="str">
        <f t="shared" si="2"/>
        <v xml:space="preserve"> </v>
      </c>
      <c r="L111" s="8">
        <v>17</v>
      </c>
      <c r="M111" s="67">
        <v>0</v>
      </c>
      <c r="N111" s="67">
        <v>0</v>
      </c>
      <c r="O111" s="20"/>
      <c r="P111" s="22">
        <v>3</v>
      </c>
      <c r="Q111" s="26">
        <v>0.5</v>
      </c>
      <c r="R111" s="25">
        <v>1</v>
      </c>
      <c r="S111" s="25" t="s">
        <v>99</v>
      </c>
      <c r="T111" s="25">
        <v>1</v>
      </c>
      <c r="U111" s="25" t="s">
        <v>99</v>
      </c>
      <c r="V111" s="56"/>
      <c r="W111" s="28">
        <v>4</v>
      </c>
      <c r="X111" s="27">
        <v>0.5</v>
      </c>
      <c r="Y111" s="25">
        <v>1</v>
      </c>
      <c r="Z111" s="25" t="s">
        <v>99</v>
      </c>
      <c r="AA111" s="25">
        <v>1</v>
      </c>
      <c r="AB111" s="25" t="s">
        <v>99</v>
      </c>
      <c r="AH111" s="50"/>
    </row>
    <row r="112" spans="1:34" ht="15.75" customHeight="1">
      <c r="A112" s="87" t="s">
        <v>17</v>
      </c>
      <c r="B112" s="18" t="str">
        <f t="shared" si="0"/>
        <v/>
      </c>
      <c r="C112" s="62" t="s">
        <v>17</v>
      </c>
      <c r="D112" s="1" t="s">
        <v>17</v>
      </c>
      <c r="E112" s="65" t="s">
        <v>17</v>
      </c>
      <c r="F112" s="65" t="s">
        <v>17</v>
      </c>
      <c r="G112" s="18" t="str">
        <f t="shared" si="1"/>
        <v/>
      </c>
      <c r="H112" s="66" t="s">
        <v>87</v>
      </c>
      <c r="I112" s="15" t="str">
        <f t="shared" si="3"/>
        <v xml:space="preserve"> </v>
      </c>
      <c r="J112" s="18" t="str">
        <f t="shared" si="2"/>
        <v xml:space="preserve"> </v>
      </c>
      <c r="L112" s="8">
        <v>18</v>
      </c>
      <c r="M112" s="67">
        <v>0</v>
      </c>
      <c r="N112" s="67">
        <v>0</v>
      </c>
      <c r="O112" s="20"/>
      <c r="P112" s="22">
        <v>3</v>
      </c>
      <c r="Q112" s="26">
        <v>0.52083333333333337</v>
      </c>
      <c r="R112" s="25">
        <v>1</v>
      </c>
      <c r="S112" s="25" t="s">
        <v>99</v>
      </c>
      <c r="T112" s="25">
        <v>1</v>
      </c>
      <c r="U112" s="25" t="s">
        <v>99</v>
      </c>
      <c r="V112" s="56"/>
      <c r="W112" s="28">
        <v>4</v>
      </c>
      <c r="X112" s="27">
        <v>0.52083333333333337</v>
      </c>
      <c r="Y112" s="25">
        <v>1</v>
      </c>
      <c r="Z112" s="25" t="s">
        <v>99</v>
      </c>
      <c r="AA112" s="25">
        <v>1</v>
      </c>
      <c r="AB112" s="25" t="s">
        <v>99</v>
      </c>
      <c r="AH112" s="50"/>
    </row>
    <row r="113" spans="1:34" ht="15.75" customHeight="1">
      <c r="A113" s="87" t="s">
        <v>17</v>
      </c>
      <c r="B113" s="18" t="str">
        <f t="shared" si="0"/>
        <v/>
      </c>
      <c r="C113" s="62" t="s">
        <v>17</v>
      </c>
      <c r="D113" s="1" t="s">
        <v>17</v>
      </c>
      <c r="E113" s="65" t="s">
        <v>17</v>
      </c>
      <c r="F113" s="65" t="s">
        <v>17</v>
      </c>
      <c r="G113" s="18" t="str">
        <f t="shared" si="1"/>
        <v/>
      </c>
      <c r="H113" s="66" t="s">
        <v>87</v>
      </c>
      <c r="I113" s="15" t="str">
        <f t="shared" si="3"/>
        <v xml:space="preserve"> </v>
      </c>
      <c r="J113" s="18" t="str">
        <f t="shared" si="2"/>
        <v xml:space="preserve"> </v>
      </c>
      <c r="L113" s="8">
        <v>19</v>
      </c>
      <c r="M113" s="67">
        <v>0</v>
      </c>
      <c r="N113" s="67">
        <v>0</v>
      </c>
      <c r="O113" s="20" t="s">
        <v>17</v>
      </c>
      <c r="P113" s="22">
        <v>3</v>
      </c>
      <c r="Q113" s="26">
        <v>0.54166666666666663</v>
      </c>
      <c r="R113" s="25">
        <v>1</v>
      </c>
      <c r="S113" s="25" t="s">
        <v>99</v>
      </c>
      <c r="T113" s="25">
        <v>1</v>
      </c>
      <c r="U113" s="25" t="s">
        <v>99</v>
      </c>
      <c r="V113" s="56"/>
      <c r="W113" s="28">
        <v>4</v>
      </c>
      <c r="X113" s="27">
        <v>0.54166666666666663</v>
      </c>
      <c r="Y113" s="25">
        <v>1</v>
      </c>
      <c r="Z113" s="25" t="s">
        <v>99</v>
      </c>
      <c r="AA113" s="25">
        <v>1</v>
      </c>
      <c r="AB113" s="25" t="s">
        <v>99</v>
      </c>
      <c r="AH113" s="50"/>
    </row>
    <row r="114" spans="1:34" ht="15.75" customHeight="1">
      <c r="A114" s="87" t="s">
        <v>17</v>
      </c>
      <c r="B114" s="18" t="str">
        <f t="shared" si="0"/>
        <v/>
      </c>
      <c r="C114" s="62" t="s">
        <v>17</v>
      </c>
      <c r="D114" s="1" t="s">
        <v>17</v>
      </c>
      <c r="E114" s="65" t="s">
        <v>17</v>
      </c>
      <c r="F114" s="65" t="s">
        <v>17</v>
      </c>
      <c r="G114" s="18" t="str">
        <f t="shared" si="1"/>
        <v/>
      </c>
      <c r="H114" s="66" t="s">
        <v>87</v>
      </c>
      <c r="I114" s="15" t="str">
        <f t="shared" si="3"/>
        <v xml:space="preserve"> </v>
      </c>
      <c r="J114" s="18" t="str">
        <f t="shared" si="2"/>
        <v xml:space="preserve"> </v>
      </c>
      <c r="L114" s="8">
        <v>20</v>
      </c>
      <c r="M114" s="67">
        <v>0</v>
      </c>
      <c r="N114" s="67">
        <v>0</v>
      </c>
      <c r="O114" s="20"/>
      <c r="P114" s="22">
        <v>3</v>
      </c>
      <c r="Q114" s="26">
        <v>0.5625</v>
      </c>
      <c r="R114" s="25">
        <v>1</v>
      </c>
      <c r="S114" s="25" t="s">
        <v>99</v>
      </c>
      <c r="T114" s="25">
        <v>1</v>
      </c>
      <c r="U114" s="25" t="s">
        <v>99</v>
      </c>
      <c r="V114" s="56"/>
      <c r="W114" s="28">
        <v>4</v>
      </c>
      <c r="X114" s="27">
        <v>0.5625</v>
      </c>
      <c r="Y114" s="25">
        <v>1</v>
      </c>
      <c r="Z114" s="25" t="s">
        <v>99</v>
      </c>
      <c r="AA114" s="25">
        <v>1</v>
      </c>
      <c r="AB114" s="25" t="s">
        <v>99</v>
      </c>
      <c r="AH114" s="50"/>
    </row>
    <row r="115" spans="1:34" ht="15.75" customHeight="1">
      <c r="A115" s="87" t="s">
        <v>17</v>
      </c>
      <c r="B115" s="18" t="str">
        <f t="shared" si="0"/>
        <v/>
      </c>
      <c r="C115" s="62" t="s">
        <v>17</v>
      </c>
      <c r="D115" s="1" t="s">
        <v>17</v>
      </c>
      <c r="E115" s="65" t="s">
        <v>17</v>
      </c>
      <c r="F115" s="65" t="s">
        <v>17</v>
      </c>
      <c r="G115" s="18" t="str">
        <f t="shared" si="1"/>
        <v/>
      </c>
      <c r="H115" s="66" t="s">
        <v>87</v>
      </c>
      <c r="I115" s="15" t="str">
        <f t="shared" si="3"/>
        <v xml:space="preserve"> </v>
      </c>
      <c r="J115" s="18" t="str">
        <f t="shared" si="2"/>
        <v xml:space="preserve"> </v>
      </c>
      <c r="L115" s="8">
        <v>21</v>
      </c>
      <c r="M115" s="67">
        <v>0</v>
      </c>
      <c r="N115" s="67">
        <v>0</v>
      </c>
      <c r="O115" s="20"/>
      <c r="P115" s="22">
        <v>3</v>
      </c>
      <c r="Q115" s="26">
        <v>0.58333333333333337</v>
      </c>
      <c r="R115" s="25">
        <v>1</v>
      </c>
      <c r="S115" s="25" t="s">
        <v>99</v>
      </c>
      <c r="T115" s="25">
        <v>1</v>
      </c>
      <c r="U115" s="25" t="s">
        <v>99</v>
      </c>
      <c r="V115" s="56"/>
      <c r="W115" s="28">
        <v>4</v>
      </c>
      <c r="X115" s="27">
        <v>0.58333333333333337</v>
      </c>
      <c r="Y115" s="25">
        <v>1</v>
      </c>
      <c r="Z115" s="25" t="s">
        <v>99</v>
      </c>
      <c r="AA115" s="25">
        <v>1</v>
      </c>
      <c r="AB115" s="25" t="s">
        <v>99</v>
      </c>
      <c r="AH115" s="50"/>
    </row>
    <row r="116" spans="1:34" ht="15.75" customHeight="1">
      <c r="A116" s="87" t="s">
        <v>17</v>
      </c>
      <c r="B116" s="18" t="str">
        <f t="shared" si="0"/>
        <v/>
      </c>
      <c r="C116" s="62" t="s">
        <v>17</v>
      </c>
      <c r="D116" s="1" t="s">
        <v>17</v>
      </c>
      <c r="E116" s="65" t="s">
        <v>17</v>
      </c>
      <c r="F116" s="65" t="s">
        <v>17</v>
      </c>
      <c r="G116" s="18" t="str">
        <f t="shared" si="1"/>
        <v/>
      </c>
      <c r="H116" s="66" t="s">
        <v>87</v>
      </c>
      <c r="I116" s="15" t="str">
        <f t="shared" si="3"/>
        <v xml:space="preserve"> </v>
      </c>
      <c r="J116" s="18" t="str">
        <f t="shared" si="2"/>
        <v xml:space="preserve"> </v>
      </c>
      <c r="L116" s="8">
        <v>22</v>
      </c>
      <c r="M116" s="67">
        <v>0</v>
      </c>
      <c r="N116" s="67">
        <v>0</v>
      </c>
      <c r="O116" s="20"/>
      <c r="P116" s="22">
        <v>3</v>
      </c>
      <c r="Q116" s="26">
        <v>0.60416666666666663</v>
      </c>
      <c r="R116" s="25">
        <v>1</v>
      </c>
      <c r="S116" s="25" t="s">
        <v>99</v>
      </c>
      <c r="T116" s="25">
        <v>1</v>
      </c>
      <c r="U116" s="25" t="s">
        <v>99</v>
      </c>
      <c r="V116" s="56"/>
      <c r="W116" s="28">
        <v>4</v>
      </c>
      <c r="X116" s="27">
        <v>0.60416666666666663</v>
      </c>
      <c r="Y116" s="25">
        <v>1</v>
      </c>
      <c r="Z116" s="25" t="s">
        <v>99</v>
      </c>
      <c r="AA116" s="25">
        <v>1</v>
      </c>
      <c r="AB116" s="25" t="s">
        <v>99</v>
      </c>
      <c r="AH116" s="50"/>
    </row>
    <row r="117" spans="1:34" ht="15.75" customHeight="1">
      <c r="A117" s="87" t="s">
        <v>17</v>
      </c>
      <c r="B117" s="18" t="str">
        <f t="shared" si="0"/>
        <v/>
      </c>
      <c r="C117" s="62" t="s">
        <v>17</v>
      </c>
      <c r="D117" s="1" t="s">
        <v>17</v>
      </c>
      <c r="E117" s="65" t="s">
        <v>17</v>
      </c>
      <c r="F117" s="65" t="s">
        <v>17</v>
      </c>
      <c r="G117" s="18" t="str">
        <f t="shared" si="1"/>
        <v/>
      </c>
      <c r="H117" s="66" t="s">
        <v>87</v>
      </c>
      <c r="I117" s="15" t="str">
        <f t="shared" si="3"/>
        <v xml:space="preserve"> </v>
      </c>
      <c r="J117" s="18" t="str">
        <f t="shared" si="2"/>
        <v xml:space="preserve"> </v>
      </c>
      <c r="L117" s="8">
        <v>23</v>
      </c>
      <c r="M117" s="67">
        <v>0</v>
      </c>
      <c r="N117" s="67">
        <v>0</v>
      </c>
      <c r="O117" s="20"/>
      <c r="P117" s="22">
        <v>3</v>
      </c>
      <c r="Q117" s="26">
        <v>0.625</v>
      </c>
      <c r="R117" s="25">
        <v>1</v>
      </c>
      <c r="S117" s="25" t="s">
        <v>99</v>
      </c>
      <c r="T117" s="25">
        <v>1</v>
      </c>
      <c r="U117" s="25" t="s">
        <v>99</v>
      </c>
      <c r="V117" s="56"/>
      <c r="W117" s="28">
        <v>4</v>
      </c>
      <c r="X117" s="27">
        <v>0.625</v>
      </c>
      <c r="Y117" s="25">
        <v>1</v>
      </c>
      <c r="Z117" s="25" t="s">
        <v>99</v>
      </c>
      <c r="AA117" s="25">
        <v>1</v>
      </c>
      <c r="AB117" s="25" t="s">
        <v>99</v>
      </c>
      <c r="AH117" s="50"/>
    </row>
    <row r="118" spans="1:34" ht="15.75" customHeight="1">
      <c r="A118" s="87" t="s">
        <v>17</v>
      </c>
      <c r="B118" s="18" t="str">
        <f t="shared" si="0"/>
        <v/>
      </c>
      <c r="C118" s="62" t="s">
        <v>17</v>
      </c>
      <c r="D118" s="1" t="s">
        <v>17</v>
      </c>
      <c r="E118" s="65" t="s">
        <v>17</v>
      </c>
      <c r="F118" s="65" t="s">
        <v>17</v>
      </c>
      <c r="G118" s="18" t="str">
        <f t="shared" si="1"/>
        <v/>
      </c>
      <c r="H118" s="66" t="s">
        <v>87</v>
      </c>
      <c r="I118" s="15" t="str">
        <f t="shared" si="3"/>
        <v xml:space="preserve"> </v>
      </c>
      <c r="J118" s="18" t="str">
        <f t="shared" si="2"/>
        <v xml:space="preserve"> </v>
      </c>
      <c r="L118" s="8">
        <v>24</v>
      </c>
      <c r="M118" s="67">
        <v>0</v>
      </c>
      <c r="N118" s="67">
        <v>0</v>
      </c>
      <c r="O118" s="20"/>
      <c r="P118" s="22">
        <v>3</v>
      </c>
      <c r="Q118" s="26">
        <v>0.64583333333333337</v>
      </c>
      <c r="R118" s="25">
        <v>1</v>
      </c>
      <c r="S118" s="25" t="s">
        <v>99</v>
      </c>
      <c r="T118" s="25">
        <v>1</v>
      </c>
      <c r="U118" s="25" t="s">
        <v>99</v>
      </c>
      <c r="V118" s="56"/>
      <c r="W118" s="28">
        <v>4</v>
      </c>
      <c r="X118" s="27">
        <v>0.64583333333333337</v>
      </c>
      <c r="Y118" s="25">
        <v>1</v>
      </c>
      <c r="Z118" s="25" t="s">
        <v>99</v>
      </c>
      <c r="AA118" s="25">
        <v>1</v>
      </c>
      <c r="AB118" s="25" t="s">
        <v>99</v>
      </c>
      <c r="AH118" s="50"/>
    </row>
    <row r="119" spans="1:34" ht="15.75" customHeight="1">
      <c r="A119" s="87" t="s">
        <v>17</v>
      </c>
      <c r="B119" s="18" t="str">
        <f t="shared" si="0"/>
        <v/>
      </c>
      <c r="C119" s="62" t="s">
        <v>17</v>
      </c>
      <c r="D119" s="1" t="s">
        <v>17</v>
      </c>
      <c r="E119" s="65" t="s">
        <v>17</v>
      </c>
      <c r="F119" s="65" t="s">
        <v>17</v>
      </c>
      <c r="G119" s="18" t="str">
        <f t="shared" si="1"/>
        <v/>
      </c>
      <c r="H119" s="66" t="s">
        <v>87</v>
      </c>
      <c r="I119" s="15" t="str">
        <f t="shared" si="3"/>
        <v xml:space="preserve"> </v>
      </c>
      <c r="J119" s="18" t="str">
        <f t="shared" si="2"/>
        <v xml:space="preserve"> </v>
      </c>
      <c r="L119" s="8">
        <v>25</v>
      </c>
      <c r="M119" s="67">
        <v>0</v>
      </c>
      <c r="N119" s="67">
        <v>0</v>
      </c>
      <c r="O119" s="20"/>
      <c r="P119" s="22">
        <v>3</v>
      </c>
      <c r="Q119" s="26">
        <v>0.66666666666666663</v>
      </c>
      <c r="R119" s="25">
        <v>1</v>
      </c>
      <c r="S119" s="25" t="s">
        <v>99</v>
      </c>
      <c r="T119" s="25">
        <v>1</v>
      </c>
      <c r="U119" s="25" t="s">
        <v>99</v>
      </c>
      <c r="V119" s="56"/>
      <c r="W119" s="28">
        <v>4</v>
      </c>
      <c r="X119" s="27">
        <v>0.66666666666666663</v>
      </c>
      <c r="Y119" s="25">
        <v>1</v>
      </c>
      <c r="Z119" s="25" t="s">
        <v>99</v>
      </c>
      <c r="AA119" s="25">
        <v>1</v>
      </c>
      <c r="AB119" s="25" t="s">
        <v>99</v>
      </c>
      <c r="AH119" s="50"/>
    </row>
    <row r="120" spans="1:34" ht="15.75" customHeight="1">
      <c r="A120" s="87" t="s">
        <v>17</v>
      </c>
      <c r="B120" s="18" t="str">
        <f t="shared" si="0"/>
        <v/>
      </c>
      <c r="C120" s="62" t="s">
        <v>17</v>
      </c>
      <c r="D120" s="1" t="s">
        <v>17</v>
      </c>
      <c r="E120" s="65" t="s">
        <v>17</v>
      </c>
      <c r="F120" s="65" t="s">
        <v>17</v>
      </c>
      <c r="G120" s="18" t="str">
        <f t="shared" si="1"/>
        <v/>
      </c>
      <c r="H120" s="66" t="s">
        <v>87</v>
      </c>
      <c r="I120" s="15" t="str">
        <f t="shared" si="3"/>
        <v xml:space="preserve"> </v>
      </c>
      <c r="J120" s="18" t="str">
        <f t="shared" si="2"/>
        <v xml:space="preserve"> </v>
      </c>
      <c r="L120" s="8">
        <v>26</v>
      </c>
      <c r="M120" s="67">
        <v>0</v>
      </c>
      <c r="N120" s="67">
        <v>0</v>
      </c>
      <c r="O120" s="20"/>
      <c r="P120" s="22">
        <v>3</v>
      </c>
      <c r="Q120" s="26">
        <v>0.6875</v>
      </c>
      <c r="R120" s="25">
        <v>1</v>
      </c>
      <c r="S120" s="25" t="s">
        <v>99</v>
      </c>
      <c r="T120" s="25">
        <v>1</v>
      </c>
      <c r="U120" s="25" t="s">
        <v>99</v>
      </c>
      <c r="V120" s="56"/>
      <c r="W120" s="28">
        <v>4</v>
      </c>
      <c r="X120" s="27">
        <v>0.6875</v>
      </c>
      <c r="Y120" s="25">
        <v>1</v>
      </c>
      <c r="Z120" s="25" t="s">
        <v>99</v>
      </c>
      <c r="AA120" s="25">
        <v>1</v>
      </c>
      <c r="AB120" s="25" t="s">
        <v>99</v>
      </c>
      <c r="AH120" s="50"/>
    </row>
    <row r="121" spans="1:34" ht="15.75" customHeight="1">
      <c r="A121" s="87" t="s">
        <v>17</v>
      </c>
      <c r="B121" s="18" t="str">
        <f t="shared" si="0"/>
        <v/>
      </c>
      <c r="C121" s="62" t="s">
        <v>17</v>
      </c>
      <c r="D121" s="1" t="s">
        <v>17</v>
      </c>
      <c r="E121" s="65" t="s">
        <v>17</v>
      </c>
      <c r="F121" s="65" t="s">
        <v>17</v>
      </c>
      <c r="G121" s="18" t="str">
        <f t="shared" si="1"/>
        <v/>
      </c>
      <c r="H121" s="66" t="s">
        <v>87</v>
      </c>
      <c r="I121" s="15" t="str">
        <f t="shared" si="3"/>
        <v xml:space="preserve"> </v>
      </c>
      <c r="J121" s="18" t="str">
        <f t="shared" si="2"/>
        <v xml:space="preserve"> </v>
      </c>
      <c r="L121" s="8">
        <v>27</v>
      </c>
      <c r="M121" s="67">
        <v>0</v>
      </c>
      <c r="N121" s="67">
        <v>0</v>
      </c>
      <c r="O121" s="20"/>
      <c r="P121" s="22">
        <v>3</v>
      </c>
      <c r="Q121" s="26">
        <v>0.70833333333333337</v>
      </c>
      <c r="R121" s="25">
        <v>1</v>
      </c>
      <c r="S121" s="25" t="s">
        <v>99</v>
      </c>
      <c r="T121" s="25">
        <v>1</v>
      </c>
      <c r="U121" s="25" t="s">
        <v>99</v>
      </c>
      <c r="V121" s="56"/>
      <c r="W121" s="28">
        <v>4</v>
      </c>
      <c r="X121" s="27">
        <v>0.70833333333333337</v>
      </c>
      <c r="Y121" s="25">
        <v>1</v>
      </c>
      <c r="Z121" s="25" t="s">
        <v>99</v>
      </c>
      <c r="AA121" s="25">
        <v>1</v>
      </c>
      <c r="AB121" s="25" t="s">
        <v>99</v>
      </c>
      <c r="AH121" s="50"/>
    </row>
    <row r="122" spans="1:34" ht="15.75" customHeight="1">
      <c r="A122" s="87" t="s">
        <v>17</v>
      </c>
      <c r="B122" s="18" t="str">
        <f t="shared" si="0"/>
        <v/>
      </c>
      <c r="C122" s="62" t="s">
        <v>17</v>
      </c>
      <c r="D122" s="1" t="s">
        <v>17</v>
      </c>
      <c r="E122" s="65" t="s">
        <v>17</v>
      </c>
      <c r="F122" s="65" t="s">
        <v>17</v>
      </c>
      <c r="G122" s="18" t="str">
        <f t="shared" si="1"/>
        <v/>
      </c>
      <c r="H122" s="66" t="s">
        <v>87</v>
      </c>
      <c r="I122" s="15" t="str">
        <f t="shared" si="3"/>
        <v xml:space="preserve"> </v>
      </c>
      <c r="J122" s="18" t="str">
        <f t="shared" si="2"/>
        <v xml:space="preserve"> </v>
      </c>
      <c r="L122" s="8">
        <v>28</v>
      </c>
      <c r="M122" s="67">
        <v>0</v>
      </c>
      <c r="N122" s="67">
        <v>0</v>
      </c>
      <c r="O122" s="20"/>
      <c r="P122" s="22">
        <v>3</v>
      </c>
      <c r="Q122" s="26">
        <v>0.72916666666666663</v>
      </c>
      <c r="R122" s="25">
        <v>1</v>
      </c>
      <c r="S122" s="25" t="s">
        <v>99</v>
      </c>
      <c r="T122" s="25">
        <v>1</v>
      </c>
      <c r="U122" s="25" t="s">
        <v>99</v>
      </c>
      <c r="V122" s="56"/>
      <c r="W122" s="28">
        <v>4</v>
      </c>
      <c r="X122" s="27">
        <v>0.72916666666666663</v>
      </c>
      <c r="Y122" s="25">
        <v>1</v>
      </c>
      <c r="Z122" s="25" t="s">
        <v>99</v>
      </c>
      <c r="AA122" s="25">
        <v>1</v>
      </c>
      <c r="AB122" s="25" t="s">
        <v>99</v>
      </c>
      <c r="AH122" s="50"/>
    </row>
    <row r="123" spans="1:34" ht="15.75" customHeight="1">
      <c r="A123" s="87" t="s">
        <v>17</v>
      </c>
      <c r="B123" s="18" t="str">
        <f t="shared" si="0"/>
        <v/>
      </c>
      <c r="C123" s="62" t="s">
        <v>17</v>
      </c>
      <c r="D123" s="1" t="s">
        <v>17</v>
      </c>
      <c r="E123" s="65" t="s">
        <v>17</v>
      </c>
      <c r="F123" s="65" t="s">
        <v>17</v>
      </c>
      <c r="G123" s="18" t="str">
        <f t="shared" si="1"/>
        <v/>
      </c>
      <c r="H123" s="66" t="s">
        <v>87</v>
      </c>
      <c r="I123" s="15" t="str">
        <f t="shared" si="3"/>
        <v xml:space="preserve"> </v>
      </c>
      <c r="J123" s="18" t="str">
        <f t="shared" si="2"/>
        <v xml:space="preserve"> </v>
      </c>
      <c r="L123" s="8">
        <v>29</v>
      </c>
      <c r="M123" s="67">
        <v>0</v>
      </c>
      <c r="N123" s="67">
        <v>0</v>
      </c>
      <c r="O123" s="20"/>
      <c r="P123" s="22">
        <v>3</v>
      </c>
      <c r="Q123" s="26">
        <v>0.75</v>
      </c>
      <c r="R123" s="25">
        <v>1</v>
      </c>
      <c r="S123" s="25" t="s">
        <v>99</v>
      </c>
      <c r="T123" s="25">
        <v>1</v>
      </c>
      <c r="U123" s="25" t="s">
        <v>99</v>
      </c>
      <c r="V123" s="56"/>
      <c r="W123" s="28">
        <v>4</v>
      </c>
      <c r="X123" s="27">
        <v>0.75</v>
      </c>
      <c r="Y123" s="25">
        <v>1</v>
      </c>
      <c r="Z123" s="25" t="s">
        <v>99</v>
      </c>
      <c r="AA123" s="25">
        <v>1</v>
      </c>
      <c r="AB123" s="25" t="s">
        <v>99</v>
      </c>
      <c r="AH123" s="50"/>
    </row>
    <row r="124" spans="1:34" ht="15.75" customHeight="1">
      <c r="A124" s="87" t="s">
        <v>17</v>
      </c>
      <c r="B124" s="18" t="str">
        <f t="shared" si="0"/>
        <v/>
      </c>
      <c r="C124" s="62" t="s">
        <v>17</v>
      </c>
      <c r="D124" s="1" t="s">
        <v>17</v>
      </c>
      <c r="E124" s="65" t="s">
        <v>17</v>
      </c>
      <c r="F124" s="65" t="s">
        <v>17</v>
      </c>
      <c r="G124" s="18" t="str">
        <f t="shared" si="1"/>
        <v/>
      </c>
      <c r="H124" s="66" t="s">
        <v>87</v>
      </c>
      <c r="I124" s="15" t="str">
        <f t="shared" si="3"/>
        <v xml:space="preserve"> </v>
      </c>
      <c r="J124" s="18" t="str">
        <f t="shared" si="2"/>
        <v xml:space="preserve"> </v>
      </c>
      <c r="L124" s="8">
        <v>30</v>
      </c>
      <c r="M124" s="67">
        <v>0</v>
      </c>
      <c r="N124" s="67">
        <v>0</v>
      </c>
      <c r="O124" s="20"/>
      <c r="P124" s="22">
        <v>3</v>
      </c>
      <c r="Q124" s="26">
        <v>0.77083333333333337</v>
      </c>
      <c r="R124" s="25">
        <v>1</v>
      </c>
      <c r="S124" s="25" t="s">
        <v>99</v>
      </c>
      <c r="T124" s="25">
        <v>1</v>
      </c>
      <c r="U124" s="25" t="s">
        <v>99</v>
      </c>
      <c r="V124" s="56"/>
      <c r="W124" s="28">
        <v>4</v>
      </c>
      <c r="X124" s="27">
        <v>0.77083333333333337</v>
      </c>
      <c r="Y124" s="25">
        <v>1</v>
      </c>
      <c r="Z124" s="25" t="s">
        <v>99</v>
      </c>
      <c r="AA124" s="25">
        <v>1</v>
      </c>
      <c r="AB124" s="25" t="s">
        <v>99</v>
      </c>
      <c r="AH124" s="50"/>
    </row>
    <row r="125" spans="1:34" ht="15.75" customHeight="1">
      <c r="A125" s="87" t="s">
        <v>17</v>
      </c>
      <c r="B125" s="18" t="str">
        <f t="shared" si="0"/>
        <v/>
      </c>
      <c r="C125" s="62" t="s">
        <v>17</v>
      </c>
      <c r="D125" s="1" t="s">
        <v>17</v>
      </c>
      <c r="E125" s="65" t="s">
        <v>17</v>
      </c>
      <c r="F125" s="65" t="s">
        <v>17</v>
      </c>
      <c r="G125" s="18" t="str">
        <f t="shared" si="1"/>
        <v/>
      </c>
      <c r="H125" s="66" t="s">
        <v>87</v>
      </c>
      <c r="I125" s="15" t="str">
        <f t="shared" si="3"/>
        <v xml:space="preserve"> </v>
      </c>
      <c r="J125" s="18" t="str">
        <f t="shared" si="2"/>
        <v xml:space="preserve"> </v>
      </c>
      <c r="L125" s="8">
        <v>31</v>
      </c>
      <c r="M125" s="67">
        <v>0</v>
      </c>
      <c r="N125" s="67">
        <v>0</v>
      </c>
      <c r="O125" s="20"/>
      <c r="P125" s="22">
        <v>3</v>
      </c>
      <c r="Q125" s="26">
        <v>0.79166666666666663</v>
      </c>
      <c r="R125" s="25">
        <v>1</v>
      </c>
      <c r="S125" s="25" t="s">
        <v>99</v>
      </c>
      <c r="T125" s="25">
        <v>1</v>
      </c>
      <c r="U125" s="25" t="s">
        <v>99</v>
      </c>
      <c r="V125" s="56"/>
      <c r="W125" s="28">
        <v>4</v>
      </c>
      <c r="X125" s="27">
        <v>0.79166666666666663</v>
      </c>
      <c r="Y125" s="25">
        <v>1</v>
      </c>
      <c r="Z125" s="25" t="s">
        <v>99</v>
      </c>
      <c r="AA125" s="25">
        <v>1</v>
      </c>
      <c r="AB125" s="25" t="s">
        <v>99</v>
      </c>
      <c r="AH125" s="50"/>
    </row>
    <row r="126" spans="1:34" ht="15.75" customHeight="1">
      <c r="A126" s="87" t="s">
        <v>17</v>
      </c>
      <c r="B126" s="18" t="str">
        <f t="shared" si="0"/>
        <v/>
      </c>
      <c r="C126" s="62" t="s">
        <v>17</v>
      </c>
      <c r="D126" s="1" t="s">
        <v>17</v>
      </c>
      <c r="E126" s="65" t="s">
        <v>17</v>
      </c>
      <c r="F126" s="65" t="s">
        <v>17</v>
      </c>
      <c r="G126" s="18" t="str">
        <f t="shared" si="1"/>
        <v/>
      </c>
      <c r="H126" s="66" t="s">
        <v>87</v>
      </c>
      <c r="I126" s="15" t="str">
        <f t="shared" si="3"/>
        <v xml:space="preserve"> </v>
      </c>
      <c r="J126" s="18" t="str">
        <f t="shared" si="2"/>
        <v xml:space="preserve"> </v>
      </c>
      <c r="L126" s="8">
        <v>32</v>
      </c>
      <c r="M126" s="67">
        <v>0</v>
      </c>
      <c r="N126" s="67">
        <v>0</v>
      </c>
      <c r="O126" s="20"/>
      <c r="P126" s="22">
        <v>3</v>
      </c>
      <c r="Q126" s="26">
        <v>0.8125</v>
      </c>
      <c r="R126" s="25">
        <v>1</v>
      </c>
      <c r="S126" s="25" t="s">
        <v>99</v>
      </c>
      <c r="T126" s="25">
        <v>1</v>
      </c>
      <c r="U126" s="25" t="s">
        <v>99</v>
      </c>
      <c r="V126" s="56"/>
      <c r="W126" s="28">
        <v>4</v>
      </c>
      <c r="X126" s="27">
        <v>0.8125</v>
      </c>
      <c r="Y126" s="25">
        <v>1</v>
      </c>
      <c r="Z126" s="25" t="s">
        <v>99</v>
      </c>
      <c r="AA126" s="25">
        <v>1</v>
      </c>
      <c r="AB126" s="25" t="s">
        <v>99</v>
      </c>
      <c r="AH126" s="50"/>
    </row>
    <row r="127" spans="1:34" ht="15.75" customHeight="1">
      <c r="A127" s="87" t="s">
        <v>17</v>
      </c>
      <c r="B127" s="18" t="str">
        <f t="shared" si="0"/>
        <v/>
      </c>
      <c r="C127" s="62" t="s">
        <v>17</v>
      </c>
      <c r="D127" s="1" t="s">
        <v>17</v>
      </c>
      <c r="E127" s="65" t="s">
        <v>17</v>
      </c>
      <c r="F127" s="65" t="s">
        <v>17</v>
      </c>
      <c r="G127" s="18" t="str">
        <f t="shared" si="1"/>
        <v/>
      </c>
      <c r="H127" s="66" t="s">
        <v>87</v>
      </c>
      <c r="I127" s="15" t="str">
        <f t="shared" si="3"/>
        <v xml:space="preserve"> </v>
      </c>
      <c r="J127" s="18" t="str">
        <f t="shared" si="2"/>
        <v xml:space="preserve"> </v>
      </c>
      <c r="L127" s="8">
        <v>33</v>
      </c>
      <c r="M127" s="67">
        <v>0</v>
      </c>
      <c r="N127" s="67">
        <v>0</v>
      </c>
      <c r="O127" s="20"/>
      <c r="P127" s="22">
        <v>3</v>
      </c>
      <c r="Q127" s="26">
        <v>0.83333333333333337</v>
      </c>
      <c r="R127" s="25">
        <v>1</v>
      </c>
      <c r="S127" s="25" t="s">
        <v>99</v>
      </c>
      <c r="T127" s="25">
        <v>1</v>
      </c>
      <c r="U127" s="25" t="s">
        <v>99</v>
      </c>
      <c r="V127" s="56"/>
      <c r="W127" s="28">
        <v>4</v>
      </c>
      <c r="X127" s="27">
        <v>0.83333333333333337</v>
      </c>
      <c r="Y127" s="25">
        <v>1</v>
      </c>
      <c r="Z127" s="25" t="s">
        <v>99</v>
      </c>
      <c r="AA127" s="25">
        <v>1</v>
      </c>
      <c r="AB127" s="25" t="s">
        <v>99</v>
      </c>
      <c r="AH127" s="50"/>
    </row>
    <row r="128" spans="1:34" ht="15.75" customHeight="1">
      <c r="A128" s="87" t="s">
        <v>17</v>
      </c>
      <c r="B128" s="18" t="str">
        <f t="shared" si="0"/>
        <v/>
      </c>
      <c r="C128" s="62" t="s">
        <v>17</v>
      </c>
      <c r="D128" s="1" t="s">
        <v>17</v>
      </c>
      <c r="E128" s="65" t="s">
        <v>17</v>
      </c>
      <c r="F128" s="65" t="s">
        <v>17</v>
      </c>
      <c r="G128" s="18" t="str">
        <f t="shared" si="1"/>
        <v/>
      </c>
      <c r="H128" s="66" t="s">
        <v>87</v>
      </c>
      <c r="I128" s="15" t="str">
        <f t="shared" si="3"/>
        <v xml:space="preserve"> </v>
      </c>
      <c r="J128" s="18" t="str">
        <f t="shared" si="2"/>
        <v xml:space="preserve"> </v>
      </c>
      <c r="L128" s="8">
        <v>34</v>
      </c>
      <c r="M128" s="67">
        <v>0</v>
      </c>
      <c r="N128" s="67">
        <v>0</v>
      </c>
      <c r="O128" s="20"/>
      <c r="P128" s="22">
        <v>3</v>
      </c>
      <c r="Q128" s="26">
        <v>0.85416666666666663</v>
      </c>
      <c r="R128" s="25">
        <v>1</v>
      </c>
      <c r="S128" s="25" t="s">
        <v>99</v>
      </c>
      <c r="T128" s="25">
        <v>1</v>
      </c>
      <c r="U128" s="25" t="s">
        <v>99</v>
      </c>
      <c r="V128" s="56"/>
      <c r="W128" s="28">
        <v>4</v>
      </c>
      <c r="X128" s="27">
        <v>0.85416666666666663</v>
      </c>
      <c r="Y128" s="25">
        <v>1</v>
      </c>
      <c r="Z128" s="25" t="s">
        <v>99</v>
      </c>
      <c r="AA128" s="25">
        <v>1</v>
      </c>
      <c r="AB128" s="25" t="s">
        <v>99</v>
      </c>
      <c r="AH128" s="50"/>
    </row>
    <row r="129" spans="1:34" ht="15.75" customHeight="1">
      <c r="A129" s="87" t="s">
        <v>17</v>
      </c>
      <c r="B129" s="18" t="str">
        <f t="shared" si="0"/>
        <v/>
      </c>
      <c r="C129" s="62" t="s">
        <v>17</v>
      </c>
      <c r="D129" s="1" t="s">
        <v>17</v>
      </c>
      <c r="E129" s="65" t="s">
        <v>17</v>
      </c>
      <c r="F129" s="65" t="s">
        <v>17</v>
      </c>
      <c r="G129" s="18" t="str">
        <f t="shared" si="1"/>
        <v/>
      </c>
      <c r="H129" s="66" t="s">
        <v>87</v>
      </c>
      <c r="I129" s="15" t="str">
        <f t="shared" si="3"/>
        <v xml:space="preserve"> </v>
      </c>
      <c r="J129" s="18" t="str">
        <f t="shared" si="2"/>
        <v xml:space="preserve"> </v>
      </c>
      <c r="L129" s="8">
        <v>35</v>
      </c>
      <c r="M129" s="67">
        <v>0</v>
      </c>
      <c r="N129" s="67">
        <v>0</v>
      </c>
      <c r="O129" s="20"/>
      <c r="P129" s="22">
        <v>3</v>
      </c>
      <c r="Q129" s="26">
        <v>0.875</v>
      </c>
      <c r="R129" s="101">
        <v>0</v>
      </c>
      <c r="S129" s="101" t="s">
        <v>98</v>
      </c>
      <c r="T129" s="101">
        <v>0</v>
      </c>
      <c r="U129" s="101" t="s">
        <v>98</v>
      </c>
      <c r="V129" s="56"/>
      <c r="W129" s="28">
        <v>4</v>
      </c>
      <c r="X129" s="27">
        <v>0.875</v>
      </c>
      <c r="Y129" s="101">
        <v>0</v>
      </c>
      <c r="Z129" s="101" t="s">
        <v>98</v>
      </c>
      <c r="AA129" s="101">
        <v>0</v>
      </c>
      <c r="AB129" s="101" t="s">
        <v>98</v>
      </c>
      <c r="AH129" s="50"/>
    </row>
    <row r="130" spans="1:34" ht="15.75" customHeight="1">
      <c r="A130" s="87" t="s">
        <v>17</v>
      </c>
      <c r="B130" s="18" t="str">
        <f t="shared" si="0"/>
        <v/>
      </c>
      <c r="C130" s="62" t="s">
        <v>17</v>
      </c>
      <c r="D130" s="1" t="s">
        <v>17</v>
      </c>
      <c r="E130" s="65" t="s">
        <v>17</v>
      </c>
      <c r="F130" s="65" t="s">
        <v>17</v>
      </c>
      <c r="G130" s="18" t="str">
        <f t="shared" si="1"/>
        <v/>
      </c>
      <c r="H130" s="66" t="s">
        <v>87</v>
      </c>
      <c r="I130" s="15" t="str">
        <f t="shared" si="3"/>
        <v xml:space="preserve"> </v>
      </c>
      <c r="J130" s="18" t="str">
        <f t="shared" si="2"/>
        <v xml:space="preserve"> </v>
      </c>
      <c r="L130" s="8">
        <v>36</v>
      </c>
      <c r="M130" s="67">
        <v>0</v>
      </c>
      <c r="N130" s="67">
        <v>0</v>
      </c>
      <c r="O130" s="20"/>
      <c r="P130" s="22">
        <v>3</v>
      </c>
      <c r="Q130" s="26">
        <v>0.89583333333333304</v>
      </c>
      <c r="R130" s="101">
        <v>0</v>
      </c>
      <c r="S130" s="101" t="s">
        <v>98</v>
      </c>
      <c r="T130" s="101">
        <v>0</v>
      </c>
      <c r="U130" s="101" t="s">
        <v>98</v>
      </c>
      <c r="V130" s="56"/>
      <c r="W130" s="28">
        <v>4</v>
      </c>
      <c r="X130" s="27">
        <v>0.89583333333333304</v>
      </c>
      <c r="Y130" s="101">
        <v>0</v>
      </c>
      <c r="Z130" s="101" t="s">
        <v>98</v>
      </c>
      <c r="AA130" s="101">
        <v>0</v>
      </c>
      <c r="AB130" s="101" t="s">
        <v>98</v>
      </c>
      <c r="AH130" s="50"/>
    </row>
    <row r="131" spans="1:34" ht="15.75" customHeight="1">
      <c r="A131" s="87" t="s">
        <v>17</v>
      </c>
      <c r="B131" s="18" t="str">
        <f t="shared" si="0"/>
        <v/>
      </c>
      <c r="C131" s="62" t="s">
        <v>17</v>
      </c>
      <c r="D131" s="1" t="s">
        <v>17</v>
      </c>
      <c r="E131" s="65" t="s">
        <v>17</v>
      </c>
      <c r="F131" s="65" t="s">
        <v>17</v>
      </c>
      <c r="G131" s="18" t="str">
        <f t="shared" si="1"/>
        <v/>
      </c>
      <c r="H131" s="66" t="s">
        <v>87</v>
      </c>
      <c r="I131" s="15" t="str">
        <f t="shared" si="3"/>
        <v xml:space="preserve"> </v>
      </c>
      <c r="J131" s="18" t="str">
        <f t="shared" si="2"/>
        <v xml:space="preserve"> </v>
      </c>
      <c r="L131" s="8">
        <v>37</v>
      </c>
      <c r="M131" s="67">
        <v>0</v>
      </c>
      <c r="N131" s="67">
        <v>0</v>
      </c>
      <c r="O131" s="20"/>
      <c r="P131" s="22">
        <v>3</v>
      </c>
      <c r="Q131" s="26">
        <v>0.91666666666666663</v>
      </c>
      <c r="R131" s="101">
        <v>0</v>
      </c>
      <c r="S131" s="101" t="s">
        <v>98</v>
      </c>
      <c r="T131" s="101">
        <v>0</v>
      </c>
      <c r="U131" s="101" t="s">
        <v>98</v>
      </c>
      <c r="V131" s="56"/>
      <c r="W131" s="28">
        <v>4</v>
      </c>
      <c r="X131" s="27">
        <v>0.91666666666666663</v>
      </c>
      <c r="Y131" s="101">
        <v>0</v>
      </c>
      <c r="Z131" s="101" t="s">
        <v>98</v>
      </c>
      <c r="AA131" s="101">
        <v>0</v>
      </c>
      <c r="AB131" s="101" t="s">
        <v>98</v>
      </c>
      <c r="AH131" s="50"/>
    </row>
    <row r="132" spans="1:34" ht="15.75" customHeight="1">
      <c r="A132" s="87" t="s">
        <v>17</v>
      </c>
      <c r="B132" s="18" t="str">
        <f t="shared" si="0"/>
        <v/>
      </c>
      <c r="C132" s="62" t="s">
        <v>17</v>
      </c>
      <c r="D132" s="1" t="s">
        <v>17</v>
      </c>
      <c r="E132" s="65" t="s">
        <v>17</v>
      </c>
      <c r="F132" s="65" t="s">
        <v>17</v>
      </c>
      <c r="G132" s="18" t="str">
        <f t="shared" si="1"/>
        <v/>
      </c>
      <c r="H132" s="66" t="s">
        <v>87</v>
      </c>
      <c r="I132" s="15" t="str">
        <f t="shared" si="3"/>
        <v xml:space="preserve"> </v>
      </c>
      <c r="J132" s="18" t="str">
        <f t="shared" si="2"/>
        <v xml:space="preserve"> </v>
      </c>
      <c r="L132" s="8">
        <v>38</v>
      </c>
      <c r="M132" s="67">
        <v>0</v>
      </c>
      <c r="N132" s="67">
        <v>0</v>
      </c>
      <c r="O132" s="20"/>
      <c r="P132" s="22">
        <v>3</v>
      </c>
      <c r="Q132" s="26">
        <v>0.9375</v>
      </c>
      <c r="R132" s="101">
        <v>0</v>
      </c>
      <c r="S132" s="101" t="s">
        <v>98</v>
      </c>
      <c r="T132" s="101">
        <v>0</v>
      </c>
      <c r="U132" s="101" t="s">
        <v>98</v>
      </c>
      <c r="V132" s="56"/>
      <c r="W132" s="28">
        <v>4</v>
      </c>
      <c r="X132" s="27">
        <v>0.9375</v>
      </c>
      <c r="Y132" s="101">
        <v>0</v>
      </c>
      <c r="Z132" s="101" t="s">
        <v>98</v>
      </c>
      <c r="AA132" s="101">
        <v>0</v>
      </c>
      <c r="AB132" s="101" t="s">
        <v>98</v>
      </c>
      <c r="AH132" s="50"/>
    </row>
    <row r="133" spans="1:34" ht="15.75" customHeight="1">
      <c r="A133" s="87" t="s">
        <v>17</v>
      </c>
      <c r="B133" s="18" t="str">
        <f t="shared" si="0"/>
        <v/>
      </c>
      <c r="C133" s="62" t="s">
        <v>17</v>
      </c>
      <c r="D133" s="1" t="s">
        <v>17</v>
      </c>
      <c r="E133" s="65" t="s">
        <v>17</v>
      </c>
      <c r="F133" s="65" t="s">
        <v>17</v>
      </c>
      <c r="G133" s="18" t="str">
        <f t="shared" si="1"/>
        <v/>
      </c>
      <c r="H133" s="66" t="s">
        <v>87</v>
      </c>
      <c r="I133" s="15" t="str">
        <f t="shared" si="3"/>
        <v xml:space="preserve"> </v>
      </c>
      <c r="J133" s="18" t="str">
        <f t="shared" si="2"/>
        <v xml:space="preserve"> </v>
      </c>
      <c r="L133" s="8">
        <v>39</v>
      </c>
      <c r="M133" s="67">
        <v>0</v>
      </c>
      <c r="N133" s="67">
        <v>0</v>
      </c>
      <c r="O133" s="20"/>
      <c r="P133" s="22">
        <v>3</v>
      </c>
      <c r="Q133" s="26">
        <v>0.95833333333333337</v>
      </c>
      <c r="R133" s="25">
        <v>0</v>
      </c>
      <c r="S133" s="25" t="s">
        <v>98</v>
      </c>
      <c r="T133" s="25">
        <v>0</v>
      </c>
      <c r="U133" s="25" t="s">
        <v>98</v>
      </c>
      <c r="V133" s="56"/>
      <c r="W133" s="28">
        <v>4</v>
      </c>
      <c r="X133" s="27">
        <v>0.95833333333333337</v>
      </c>
      <c r="Y133" s="25">
        <v>0</v>
      </c>
      <c r="Z133" s="25" t="s">
        <v>98</v>
      </c>
      <c r="AA133" s="25">
        <v>0</v>
      </c>
      <c r="AB133" s="25" t="s">
        <v>98</v>
      </c>
      <c r="AH133" s="50"/>
    </row>
    <row r="134" spans="1:34" ht="15.75" customHeight="1">
      <c r="A134" s="87" t="s">
        <v>17</v>
      </c>
      <c r="B134" s="18" t="str">
        <f t="shared" si="0"/>
        <v/>
      </c>
      <c r="C134" s="62" t="s">
        <v>17</v>
      </c>
      <c r="D134" s="1" t="s">
        <v>17</v>
      </c>
      <c r="E134" s="65" t="s">
        <v>17</v>
      </c>
      <c r="F134" s="65" t="s">
        <v>17</v>
      </c>
      <c r="G134" s="18" t="str">
        <f t="shared" si="1"/>
        <v/>
      </c>
      <c r="H134" s="66" t="s">
        <v>87</v>
      </c>
      <c r="I134" s="15" t="str">
        <f t="shared" si="3"/>
        <v xml:space="preserve"> </v>
      </c>
      <c r="J134" s="18" t="str">
        <f t="shared" si="2"/>
        <v xml:space="preserve"> </v>
      </c>
      <c r="L134" s="8">
        <v>40</v>
      </c>
      <c r="M134" s="67">
        <v>0</v>
      </c>
      <c r="N134" s="67">
        <v>0</v>
      </c>
      <c r="O134" s="20"/>
      <c r="P134" s="22">
        <v>3</v>
      </c>
      <c r="Q134" s="26">
        <v>0.97916666666666663</v>
      </c>
      <c r="R134" s="25">
        <v>0</v>
      </c>
      <c r="S134" s="25" t="s">
        <v>98</v>
      </c>
      <c r="T134" s="25">
        <v>0</v>
      </c>
      <c r="U134" s="25" t="s">
        <v>98</v>
      </c>
      <c r="V134" s="56"/>
      <c r="W134" s="28">
        <v>4</v>
      </c>
      <c r="X134" s="27">
        <v>0.97916666666666663</v>
      </c>
      <c r="Y134" s="25">
        <v>0</v>
      </c>
      <c r="Z134" s="25" t="s">
        <v>98</v>
      </c>
      <c r="AA134" s="25">
        <v>0</v>
      </c>
      <c r="AB134" s="25" t="s">
        <v>98</v>
      </c>
      <c r="AH134" s="50"/>
    </row>
    <row r="135" spans="1:34" ht="15.75" customHeight="1">
      <c r="A135" s="87" t="s">
        <v>17</v>
      </c>
      <c r="B135" s="18" t="str">
        <f t="shared" si="0"/>
        <v/>
      </c>
      <c r="C135" s="62" t="s">
        <v>17</v>
      </c>
      <c r="D135" s="1" t="s">
        <v>17</v>
      </c>
      <c r="E135" s="65" t="s">
        <v>17</v>
      </c>
      <c r="F135" s="65" t="s">
        <v>17</v>
      </c>
      <c r="G135" s="18" t="str">
        <f t="shared" si="1"/>
        <v/>
      </c>
      <c r="H135" s="66" t="s">
        <v>87</v>
      </c>
      <c r="I135" s="15" t="str">
        <f t="shared" si="3"/>
        <v xml:space="preserve"> </v>
      </c>
      <c r="J135" s="18" t="str">
        <f t="shared" si="2"/>
        <v xml:space="preserve"> </v>
      </c>
      <c r="L135" s="8">
        <v>41</v>
      </c>
      <c r="M135" s="67">
        <v>0</v>
      </c>
      <c r="N135" s="67">
        <v>0</v>
      </c>
      <c r="O135" s="20"/>
      <c r="P135" s="22">
        <v>3</v>
      </c>
      <c r="Q135" s="26">
        <v>0</v>
      </c>
      <c r="R135" s="25">
        <v>0</v>
      </c>
      <c r="S135" s="25" t="s">
        <v>98</v>
      </c>
      <c r="T135" s="25">
        <v>0</v>
      </c>
      <c r="U135" s="25" t="s">
        <v>98</v>
      </c>
      <c r="V135" s="56"/>
      <c r="W135" s="28">
        <v>4</v>
      </c>
      <c r="X135" s="27">
        <v>0</v>
      </c>
      <c r="Y135" s="25">
        <v>0</v>
      </c>
      <c r="Z135" s="25" t="s">
        <v>98</v>
      </c>
      <c r="AA135" s="25">
        <v>0</v>
      </c>
      <c r="AB135" s="25" t="s">
        <v>98</v>
      </c>
      <c r="AH135" s="50"/>
    </row>
    <row r="136" spans="1:34" ht="15.75" customHeight="1">
      <c r="A136" s="87" t="s">
        <v>17</v>
      </c>
      <c r="B136" s="18" t="str">
        <f t="shared" si="0"/>
        <v/>
      </c>
      <c r="C136" s="62" t="s">
        <v>17</v>
      </c>
      <c r="D136" s="1" t="s">
        <v>17</v>
      </c>
      <c r="E136" s="65" t="s">
        <v>17</v>
      </c>
      <c r="F136" s="65" t="s">
        <v>17</v>
      </c>
      <c r="G136" s="18" t="str">
        <f t="shared" si="1"/>
        <v/>
      </c>
      <c r="H136" s="66" t="s">
        <v>87</v>
      </c>
      <c r="I136" s="15" t="str">
        <f t="shared" si="3"/>
        <v xml:space="preserve"> </v>
      </c>
      <c r="J136" s="18" t="str">
        <f t="shared" si="2"/>
        <v xml:space="preserve"> </v>
      </c>
      <c r="L136" s="8">
        <v>42</v>
      </c>
      <c r="M136" s="67">
        <v>0</v>
      </c>
      <c r="N136" s="67">
        <v>0</v>
      </c>
      <c r="O136" s="20"/>
      <c r="P136" s="22">
        <v>3</v>
      </c>
      <c r="Q136" s="26">
        <v>2.0833333333333332E-2</v>
      </c>
      <c r="R136" s="25">
        <v>0</v>
      </c>
      <c r="S136" s="25" t="s">
        <v>98</v>
      </c>
      <c r="T136" s="25">
        <v>0</v>
      </c>
      <c r="U136" s="25" t="s">
        <v>98</v>
      </c>
      <c r="V136" s="56"/>
      <c r="W136" s="28">
        <v>4</v>
      </c>
      <c r="X136" s="27">
        <v>2.0833333333333332E-2</v>
      </c>
      <c r="Y136" s="25">
        <v>0</v>
      </c>
      <c r="Z136" s="25" t="s">
        <v>98</v>
      </c>
      <c r="AA136" s="25">
        <v>0</v>
      </c>
      <c r="AB136" s="25" t="s">
        <v>98</v>
      </c>
      <c r="AH136" s="50"/>
    </row>
    <row r="137" spans="1:34" ht="15.75" customHeight="1">
      <c r="A137" s="87" t="s">
        <v>17</v>
      </c>
      <c r="B137" s="18" t="str">
        <f t="shared" si="0"/>
        <v/>
      </c>
      <c r="C137" s="62" t="s">
        <v>17</v>
      </c>
      <c r="D137" s="1" t="s">
        <v>17</v>
      </c>
      <c r="E137" s="65" t="s">
        <v>17</v>
      </c>
      <c r="F137" s="65" t="s">
        <v>17</v>
      </c>
      <c r="G137" s="18" t="str">
        <f t="shared" si="1"/>
        <v/>
      </c>
      <c r="H137" s="66" t="s">
        <v>87</v>
      </c>
      <c r="I137" s="15" t="str">
        <f t="shared" si="3"/>
        <v xml:space="preserve"> </v>
      </c>
      <c r="J137" s="18" t="str">
        <f t="shared" si="2"/>
        <v xml:space="preserve"> </v>
      </c>
      <c r="L137" s="8">
        <v>43</v>
      </c>
      <c r="M137" s="67">
        <v>0</v>
      </c>
      <c r="N137" s="67">
        <v>0</v>
      </c>
      <c r="O137" s="20"/>
      <c r="P137" s="22">
        <v>3</v>
      </c>
      <c r="Q137" s="26">
        <v>4.1666666666666699E-2</v>
      </c>
      <c r="R137" s="25">
        <v>0</v>
      </c>
      <c r="S137" s="25" t="s">
        <v>98</v>
      </c>
      <c r="T137" s="25">
        <v>0</v>
      </c>
      <c r="U137" s="25" t="s">
        <v>98</v>
      </c>
      <c r="V137" s="56"/>
      <c r="W137" s="28">
        <v>4</v>
      </c>
      <c r="X137" s="27">
        <v>4.1666666666666699E-2</v>
      </c>
      <c r="Y137" s="25">
        <v>0</v>
      </c>
      <c r="Z137" s="25" t="s">
        <v>98</v>
      </c>
      <c r="AA137" s="25">
        <v>0</v>
      </c>
      <c r="AB137" s="25" t="s">
        <v>98</v>
      </c>
      <c r="AH137" s="50"/>
    </row>
    <row r="138" spans="1:34" ht="15.75" customHeight="1">
      <c r="A138" s="87" t="s">
        <v>17</v>
      </c>
      <c r="B138" s="18" t="str">
        <f t="shared" si="0"/>
        <v/>
      </c>
      <c r="C138" s="62" t="s">
        <v>17</v>
      </c>
      <c r="D138" s="1" t="s">
        <v>17</v>
      </c>
      <c r="E138" s="65" t="s">
        <v>17</v>
      </c>
      <c r="F138" s="65" t="s">
        <v>17</v>
      </c>
      <c r="G138" s="18" t="str">
        <f t="shared" si="1"/>
        <v/>
      </c>
      <c r="H138" s="66" t="s">
        <v>87</v>
      </c>
      <c r="I138" s="15" t="str">
        <f t="shared" si="3"/>
        <v xml:space="preserve"> </v>
      </c>
      <c r="J138" s="18" t="str">
        <f t="shared" si="2"/>
        <v xml:space="preserve"> </v>
      </c>
      <c r="L138" s="8">
        <v>44</v>
      </c>
      <c r="M138" s="67">
        <v>0</v>
      </c>
      <c r="N138" s="67">
        <v>0</v>
      </c>
      <c r="O138" s="20"/>
      <c r="P138" s="22">
        <v>3</v>
      </c>
      <c r="Q138" s="26">
        <v>6.25E-2</v>
      </c>
      <c r="R138" s="25">
        <v>0</v>
      </c>
      <c r="S138" s="25" t="s">
        <v>98</v>
      </c>
      <c r="T138" s="25">
        <v>0</v>
      </c>
      <c r="U138" s="25" t="s">
        <v>98</v>
      </c>
      <c r="V138" s="56"/>
      <c r="W138" s="28">
        <v>4</v>
      </c>
      <c r="X138" s="27">
        <v>6.25E-2</v>
      </c>
      <c r="Y138" s="25">
        <v>0</v>
      </c>
      <c r="Z138" s="25" t="s">
        <v>98</v>
      </c>
      <c r="AA138" s="25">
        <v>0</v>
      </c>
      <c r="AB138" s="25" t="s">
        <v>98</v>
      </c>
      <c r="AH138" s="9"/>
    </row>
    <row r="139" spans="1:34" ht="15.75" customHeight="1">
      <c r="A139" s="87" t="s">
        <v>17</v>
      </c>
      <c r="B139" s="18" t="str">
        <f t="shared" si="0"/>
        <v/>
      </c>
      <c r="C139" s="62" t="s">
        <v>17</v>
      </c>
      <c r="D139" s="1" t="s">
        <v>17</v>
      </c>
      <c r="E139" s="65" t="s">
        <v>17</v>
      </c>
      <c r="F139" s="65" t="s">
        <v>17</v>
      </c>
      <c r="G139" s="18" t="str">
        <f t="shared" si="1"/>
        <v/>
      </c>
      <c r="H139" s="66" t="s">
        <v>87</v>
      </c>
      <c r="I139" s="15" t="str">
        <f t="shared" si="3"/>
        <v xml:space="preserve"> </v>
      </c>
      <c r="J139" s="18" t="str">
        <f t="shared" si="2"/>
        <v xml:space="preserve"> </v>
      </c>
      <c r="L139" s="8">
        <v>45</v>
      </c>
      <c r="M139" s="67">
        <v>0</v>
      </c>
      <c r="N139" s="67">
        <v>0</v>
      </c>
      <c r="O139" s="20"/>
      <c r="P139" s="25">
        <v>3</v>
      </c>
      <c r="Q139" s="27">
        <v>8.3333333333333301E-2</v>
      </c>
      <c r="R139" s="25">
        <v>0</v>
      </c>
      <c r="S139" s="25" t="s">
        <v>98</v>
      </c>
      <c r="T139" s="25">
        <v>0</v>
      </c>
      <c r="U139" s="25" t="s">
        <v>98</v>
      </c>
      <c r="V139" s="48"/>
      <c r="W139" s="28">
        <v>4</v>
      </c>
      <c r="X139" s="27">
        <v>8.3333333333333301E-2</v>
      </c>
      <c r="Y139" s="25">
        <v>0</v>
      </c>
      <c r="Z139" s="25" t="s">
        <v>98</v>
      </c>
      <c r="AA139" s="25">
        <v>0</v>
      </c>
      <c r="AB139" s="25" t="s">
        <v>98</v>
      </c>
      <c r="AH139" s="9"/>
    </row>
    <row r="140" spans="1:34" ht="15.75" customHeight="1">
      <c r="A140" s="87" t="s">
        <v>17</v>
      </c>
      <c r="B140" s="18" t="str">
        <f t="shared" si="0"/>
        <v/>
      </c>
      <c r="C140" s="62" t="s">
        <v>17</v>
      </c>
      <c r="D140" s="1" t="s">
        <v>17</v>
      </c>
      <c r="E140" s="65" t="s">
        <v>17</v>
      </c>
      <c r="F140" s="65" t="s">
        <v>17</v>
      </c>
      <c r="G140" s="18" t="str">
        <f t="shared" si="1"/>
        <v/>
      </c>
      <c r="H140" s="66" t="s">
        <v>87</v>
      </c>
      <c r="I140" s="15" t="str">
        <f t="shared" si="3"/>
        <v xml:space="preserve"> </v>
      </c>
      <c r="J140" s="18" t="str">
        <f t="shared" si="2"/>
        <v xml:space="preserve"> </v>
      </c>
      <c r="L140" s="8">
        <v>46</v>
      </c>
      <c r="M140" s="67">
        <v>0</v>
      </c>
      <c r="N140" s="67">
        <v>0</v>
      </c>
      <c r="O140" s="20"/>
      <c r="P140" s="25">
        <v>3</v>
      </c>
      <c r="Q140" s="27">
        <v>0.104166666666667</v>
      </c>
      <c r="R140" s="25">
        <v>0</v>
      </c>
      <c r="S140" s="25" t="s">
        <v>98</v>
      </c>
      <c r="T140" s="25">
        <v>0</v>
      </c>
      <c r="U140" s="25" t="s">
        <v>98</v>
      </c>
      <c r="V140" s="48"/>
      <c r="W140" s="28">
        <v>4</v>
      </c>
      <c r="X140" s="27">
        <v>0.104166666666667</v>
      </c>
      <c r="Y140" s="25">
        <v>0</v>
      </c>
      <c r="Z140" s="25" t="s">
        <v>98</v>
      </c>
      <c r="AA140" s="25">
        <v>0</v>
      </c>
      <c r="AB140" s="25" t="s">
        <v>98</v>
      </c>
      <c r="AH140" s="9"/>
    </row>
    <row r="141" spans="1:34" ht="15.75" customHeight="1">
      <c r="A141" s="87" t="s">
        <v>17</v>
      </c>
      <c r="B141" s="18" t="str">
        <f t="shared" si="0"/>
        <v/>
      </c>
      <c r="C141" s="62" t="s">
        <v>17</v>
      </c>
      <c r="D141" s="1" t="s">
        <v>17</v>
      </c>
      <c r="E141" s="65" t="s">
        <v>17</v>
      </c>
      <c r="F141" s="65" t="s">
        <v>17</v>
      </c>
      <c r="G141" s="18" t="str">
        <f t="shared" si="1"/>
        <v/>
      </c>
      <c r="H141" s="66" t="s">
        <v>87</v>
      </c>
      <c r="I141" s="15" t="str">
        <f t="shared" si="3"/>
        <v xml:space="preserve"> </v>
      </c>
      <c r="J141" s="18" t="str">
        <f t="shared" si="2"/>
        <v xml:space="preserve"> </v>
      </c>
      <c r="L141" s="8">
        <v>47</v>
      </c>
      <c r="M141" s="67">
        <v>0</v>
      </c>
      <c r="N141" s="67">
        <v>0</v>
      </c>
      <c r="O141" s="20"/>
      <c r="P141" s="153" t="s">
        <v>68</v>
      </c>
      <c r="Q141" s="154"/>
      <c r="R141" s="74">
        <f>SUM(R93:R140)</f>
        <v>29</v>
      </c>
      <c r="S141" s="74"/>
      <c r="T141" s="74">
        <f>SUM(T93:T140)</f>
        <v>29</v>
      </c>
      <c r="U141" s="74"/>
      <c r="V141" s="69"/>
      <c r="W141" s="153" t="s">
        <v>68</v>
      </c>
      <c r="X141" s="154"/>
      <c r="Y141" s="74">
        <f>SUM(Y93:Y140)</f>
        <v>29</v>
      </c>
      <c r="Z141" s="74"/>
      <c r="AA141" s="74">
        <f>SUM(AA93:AA140)</f>
        <v>29</v>
      </c>
      <c r="AB141" s="74"/>
      <c r="AH141" s="9"/>
    </row>
    <row r="142" spans="1:34" ht="15.75" customHeight="1">
      <c r="A142" s="87" t="s">
        <v>17</v>
      </c>
      <c r="B142" s="18" t="str">
        <f t="shared" si="0"/>
        <v/>
      </c>
      <c r="C142" s="62" t="s">
        <v>17</v>
      </c>
      <c r="D142" s="1" t="s">
        <v>17</v>
      </c>
      <c r="E142" s="65" t="s">
        <v>17</v>
      </c>
      <c r="F142" s="65" t="s">
        <v>17</v>
      </c>
      <c r="G142" s="18" t="str">
        <f t="shared" si="1"/>
        <v/>
      </c>
      <c r="H142" s="66" t="s">
        <v>87</v>
      </c>
      <c r="I142" s="15" t="str">
        <f t="shared" si="3"/>
        <v xml:space="preserve"> </v>
      </c>
      <c r="J142" s="18" t="str">
        <f t="shared" si="2"/>
        <v xml:space="preserve"> </v>
      </c>
      <c r="L142" s="8">
        <v>48</v>
      </c>
      <c r="M142" s="67">
        <v>0</v>
      </c>
      <c r="N142" s="67">
        <v>0</v>
      </c>
      <c r="O142" s="20"/>
      <c r="P142" s="46"/>
      <c r="Q142" s="48"/>
      <c r="R142" s="48"/>
      <c r="S142" s="48"/>
      <c r="T142" s="33"/>
      <c r="U142" s="48"/>
      <c r="V142" s="48"/>
      <c r="W142" s="48"/>
      <c r="X142" s="46"/>
      <c r="Y142" s="46"/>
      <c r="Z142" s="46"/>
      <c r="AA142" s="46"/>
      <c r="AB142" s="46"/>
      <c r="AH142" s="9"/>
    </row>
    <row r="143" spans="1:34" ht="15.75" customHeight="1">
      <c r="A143" s="87" t="s">
        <v>17</v>
      </c>
      <c r="B143" s="18" t="str">
        <f t="shared" si="0"/>
        <v/>
      </c>
      <c r="C143" s="62" t="s">
        <v>17</v>
      </c>
      <c r="D143" s="1" t="s">
        <v>17</v>
      </c>
      <c r="E143" s="65" t="s">
        <v>17</v>
      </c>
      <c r="F143" s="65" t="s">
        <v>17</v>
      </c>
      <c r="G143" s="18" t="str">
        <f t="shared" si="1"/>
        <v/>
      </c>
      <c r="H143" s="66" t="s">
        <v>87</v>
      </c>
      <c r="I143" s="15" t="str">
        <f t="shared" si="3"/>
        <v xml:space="preserve"> </v>
      </c>
      <c r="J143" s="18" t="str">
        <f t="shared" si="2"/>
        <v xml:space="preserve"> </v>
      </c>
      <c r="L143" s="8">
        <v>49</v>
      </c>
      <c r="M143" s="67">
        <v>0</v>
      </c>
      <c r="N143" s="67">
        <v>0</v>
      </c>
      <c r="O143" s="20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H143" s="9"/>
    </row>
    <row r="144" spans="1:34" ht="15.75" customHeight="1">
      <c r="A144" s="87" t="s">
        <v>17</v>
      </c>
      <c r="B144" s="18" t="str">
        <f t="shared" si="0"/>
        <v/>
      </c>
      <c r="C144" s="62" t="s">
        <v>17</v>
      </c>
      <c r="D144" s="1" t="s">
        <v>17</v>
      </c>
      <c r="E144" s="65" t="s">
        <v>17</v>
      </c>
      <c r="F144" s="65" t="s">
        <v>17</v>
      </c>
      <c r="G144" s="18" t="str">
        <f t="shared" si="1"/>
        <v/>
      </c>
      <c r="H144" s="66" t="s">
        <v>87</v>
      </c>
      <c r="I144" s="15" t="str">
        <f t="shared" si="3"/>
        <v xml:space="preserve"> </v>
      </c>
      <c r="J144" s="18" t="str">
        <f t="shared" si="2"/>
        <v xml:space="preserve"> </v>
      </c>
      <c r="L144" s="8">
        <v>50</v>
      </c>
      <c r="M144" s="67">
        <v>0</v>
      </c>
      <c r="N144" s="67">
        <v>0</v>
      </c>
      <c r="O144" s="20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H144" s="9"/>
    </row>
    <row r="145" spans="1:34" ht="15.75" customHeight="1">
      <c r="A145" s="87" t="s">
        <v>17</v>
      </c>
      <c r="B145" s="18" t="str">
        <f t="shared" si="0"/>
        <v/>
      </c>
      <c r="C145" s="62" t="s">
        <v>17</v>
      </c>
      <c r="D145" s="1" t="s">
        <v>17</v>
      </c>
      <c r="E145" s="65" t="s">
        <v>17</v>
      </c>
      <c r="F145" s="65" t="s">
        <v>17</v>
      </c>
      <c r="G145" s="18" t="str">
        <f t="shared" si="1"/>
        <v/>
      </c>
      <c r="H145" s="66" t="s">
        <v>87</v>
      </c>
      <c r="I145" s="15" t="str">
        <f t="shared" si="3"/>
        <v xml:space="preserve"> </v>
      </c>
      <c r="J145" s="18" t="str">
        <f t="shared" si="2"/>
        <v xml:space="preserve"> </v>
      </c>
      <c r="L145" s="8">
        <v>51</v>
      </c>
      <c r="M145" s="67">
        <v>0</v>
      </c>
      <c r="N145" s="67">
        <v>0</v>
      </c>
      <c r="O145" s="20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H145" s="9"/>
    </row>
    <row r="146" spans="1:34" ht="15.75" customHeight="1">
      <c r="A146" s="87" t="s">
        <v>17</v>
      </c>
      <c r="B146" s="18" t="str">
        <f t="shared" si="0"/>
        <v/>
      </c>
      <c r="C146" s="62" t="s">
        <v>17</v>
      </c>
      <c r="D146" s="1" t="s">
        <v>17</v>
      </c>
      <c r="E146" s="65" t="s">
        <v>17</v>
      </c>
      <c r="F146" s="65" t="s">
        <v>17</v>
      </c>
      <c r="G146" s="18" t="str">
        <f t="shared" si="1"/>
        <v/>
      </c>
      <c r="H146" s="66" t="s">
        <v>87</v>
      </c>
      <c r="I146" s="15" t="str">
        <f t="shared" si="3"/>
        <v xml:space="preserve"> </v>
      </c>
      <c r="J146" s="18" t="str">
        <f t="shared" si="2"/>
        <v xml:space="preserve"> </v>
      </c>
      <c r="L146" s="8">
        <v>52</v>
      </c>
      <c r="M146" s="67">
        <v>0</v>
      </c>
      <c r="N146" s="67">
        <v>0</v>
      </c>
      <c r="O146" s="20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6"/>
      <c r="AB146" s="46"/>
      <c r="AH146" s="9"/>
    </row>
    <row r="147" spans="1:34" ht="15.75" customHeight="1">
      <c r="A147" s="87" t="s">
        <v>17</v>
      </c>
      <c r="B147" s="18" t="str">
        <f t="shared" si="0"/>
        <v/>
      </c>
      <c r="C147" s="62" t="s">
        <v>17</v>
      </c>
      <c r="D147" s="1" t="s">
        <v>17</v>
      </c>
      <c r="E147" s="65" t="s">
        <v>17</v>
      </c>
      <c r="F147" s="65" t="s">
        <v>17</v>
      </c>
      <c r="G147" s="18" t="str">
        <f t="shared" si="1"/>
        <v/>
      </c>
      <c r="H147" s="66" t="s">
        <v>87</v>
      </c>
      <c r="I147" s="15" t="str">
        <f t="shared" si="3"/>
        <v xml:space="preserve"> </v>
      </c>
      <c r="J147" s="18" t="str">
        <f t="shared" si="2"/>
        <v xml:space="preserve"> </v>
      </c>
      <c r="L147" s="8">
        <v>53</v>
      </c>
      <c r="M147" s="67">
        <v>0</v>
      </c>
      <c r="N147" s="67">
        <v>0</v>
      </c>
      <c r="O147" s="20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  <c r="AA147" s="46"/>
      <c r="AB147" s="46"/>
      <c r="AH147" s="9"/>
    </row>
    <row r="148" spans="1:34" ht="15.75" customHeight="1">
      <c r="A148" s="87" t="s">
        <v>17</v>
      </c>
      <c r="B148" s="18" t="str">
        <f t="shared" si="0"/>
        <v/>
      </c>
      <c r="C148" s="62" t="s">
        <v>17</v>
      </c>
      <c r="D148" s="1" t="s">
        <v>17</v>
      </c>
      <c r="E148" s="65" t="s">
        <v>17</v>
      </c>
      <c r="F148" s="65" t="s">
        <v>17</v>
      </c>
      <c r="G148" s="18" t="str">
        <f t="shared" si="1"/>
        <v/>
      </c>
      <c r="H148" s="66" t="s">
        <v>87</v>
      </c>
      <c r="I148" s="15" t="str">
        <f t="shared" si="3"/>
        <v xml:space="preserve"> </v>
      </c>
      <c r="J148" s="18" t="str">
        <f t="shared" si="2"/>
        <v xml:space="preserve"> </v>
      </c>
      <c r="L148" s="8">
        <v>54</v>
      </c>
      <c r="M148" s="67">
        <v>0</v>
      </c>
      <c r="N148" s="67">
        <v>0</v>
      </c>
      <c r="O148" s="20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6"/>
      <c r="AB148" s="46"/>
      <c r="AH148" s="9"/>
    </row>
    <row r="149" spans="1:34" ht="15.75" customHeight="1">
      <c r="A149" s="87" t="s">
        <v>17</v>
      </c>
      <c r="B149" s="18" t="str">
        <f t="shared" si="0"/>
        <v/>
      </c>
      <c r="C149" s="62" t="s">
        <v>17</v>
      </c>
      <c r="D149" s="1" t="s">
        <v>17</v>
      </c>
      <c r="E149" s="65" t="s">
        <v>17</v>
      </c>
      <c r="F149" s="65" t="s">
        <v>17</v>
      </c>
      <c r="G149" s="18" t="str">
        <f t="shared" si="1"/>
        <v/>
      </c>
      <c r="H149" s="66" t="s">
        <v>87</v>
      </c>
      <c r="I149" s="15" t="str">
        <f t="shared" si="3"/>
        <v xml:space="preserve"> </v>
      </c>
      <c r="J149" s="18" t="str">
        <f t="shared" si="2"/>
        <v xml:space="preserve"> </v>
      </c>
      <c r="L149" s="8">
        <v>55</v>
      </c>
      <c r="M149" s="67">
        <v>0</v>
      </c>
      <c r="N149" s="67">
        <v>0</v>
      </c>
      <c r="O149" s="20"/>
      <c r="P149" s="46"/>
      <c r="Q149" s="48"/>
      <c r="R149" s="48"/>
      <c r="S149" s="48"/>
      <c r="T149" s="48"/>
      <c r="U149" s="48"/>
      <c r="V149" s="48"/>
      <c r="W149" s="48"/>
      <c r="X149" s="46"/>
      <c r="Y149" s="46"/>
      <c r="Z149" s="46"/>
      <c r="AA149" s="46"/>
      <c r="AB149" s="46"/>
      <c r="AH149" s="9"/>
    </row>
    <row r="150" spans="1:34" ht="15.75" customHeight="1">
      <c r="A150" s="87" t="s">
        <v>17</v>
      </c>
      <c r="B150" s="18" t="str">
        <f t="shared" si="0"/>
        <v/>
      </c>
      <c r="C150" s="62" t="s">
        <v>17</v>
      </c>
      <c r="D150" s="1" t="s">
        <v>17</v>
      </c>
      <c r="E150" s="65" t="s">
        <v>17</v>
      </c>
      <c r="F150" s="65" t="s">
        <v>17</v>
      </c>
      <c r="G150" s="18" t="str">
        <f t="shared" si="1"/>
        <v/>
      </c>
      <c r="H150" s="66" t="s">
        <v>87</v>
      </c>
      <c r="I150" s="15" t="str">
        <f t="shared" si="3"/>
        <v xml:space="preserve"> </v>
      </c>
      <c r="J150" s="18" t="str">
        <f t="shared" si="2"/>
        <v xml:space="preserve"> </v>
      </c>
      <c r="L150" s="8">
        <v>56</v>
      </c>
      <c r="M150" s="67">
        <v>0</v>
      </c>
      <c r="N150" s="67">
        <v>0</v>
      </c>
      <c r="O150" s="20"/>
      <c r="P150" s="46"/>
      <c r="Q150" s="48"/>
      <c r="R150" s="48"/>
      <c r="S150" s="48"/>
      <c r="T150" s="48"/>
      <c r="U150" s="48"/>
      <c r="V150" s="48"/>
      <c r="W150" s="48"/>
      <c r="X150" s="46"/>
      <c r="Y150" s="46"/>
      <c r="Z150" s="46"/>
      <c r="AA150" s="46"/>
      <c r="AB150" s="46"/>
      <c r="AH150" s="9"/>
    </row>
    <row r="151" spans="1:34" ht="15.75" customHeight="1">
      <c r="A151" s="87" t="s">
        <v>17</v>
      </c>
      <c r="B151" s="18" t="str">
        <f t="shared" si="0"/>
        <v/>
      </c>
      <c r="C151" s="62" t="s">
        <v>17</v>
      </c>
      <c r="D151" s="1" t="s">
        <v>17</v>
      </c>
      <c r="E151" s="65" t="s">
        <v>17</v>
      </c>
      <c r="F151" s="65" t="s">
        <v>17</v>
      </c>
      <c r="G151" s="18" t="str">
        <f t="shared" si="1"/>
        <v/>
      </c>
      <c r="H151" s="66" t="s">
        <v>87</v>
      </c>
      <c r="I151" s="15" t="str">
        <f t="shared" si="3"/>
        <v xml:space="preserve"> </v>
      </c>
      <c r="J151" s="18" t="str">
        <f t="shared" si="2"/>
        <v xml:space="preserve"> </v>
      </c>
      <c r="L151" s="8">
        <v>57</v>
      </c>
      <c r="M151" s="67">
        <v>0</v>
      </c>
      <c r="N151" s="67">
        <v>0</v>
      </c>
      <c r="O151" s="20"/>
      <c r="P151" s="59"/>
      <c r="Q151" s="56"/>
      <c r="R151" s="56"/>
      <c r="S151" s="56"/>
      <c r="T151" s="56"/>
      <c r="U151" s="56"/>
      <c r="V151" s="56"/>
      <c r="W151" s="56"/>
      <c r="X151" s="59"/>
      <c r="Y151" s="59"/>
      <c r="Z151" s="59"/>
      <c r="AA151" s="59"/>
      <c r="AB151" s="59"/>
      <c r="AH151" s="9"/>
    </row>
    <row r="152" spans="1:34" ht="15.75" customHeight="1">
      <c r="A152" s="87" t="s">
        <v>17</v>
      </c>
      <c r="B152" s="18" t="str">
        <f t="shared" si="0"/>
        <v/>
      </c>
      <c r="C152" s="62" t="s">
        <v>17</v>
      </c>
      <c r="D152" s="1" t="s">
        <v>17</v>
      </c>
      <c r="E152" s="65" t="s">
        <v>17</v>
      </c>
      <c r="F152" s="65" t="s">
        <v>17</v>
      </c>
      <c r="G152" s="18" t="str">
        <f t="shared" si="1"/>
        <v/>
      </c>
      <c r="H152" s="66" t="s">
        <v>87</v>
      </c>
      <c r="I152" s="15" t="str">
        <f t="shared" si="3"/>
        <v xml:space="preserve"> </v>
      </c>
      <c r="J152" s="18" t="str">
        <f t="shared" si="2"/>
        <v xml:space="preserve"> </v>
      </c>
      <c r="L152" s="8">
        <v>58</v>
      </c>
      <c r="M152" s="67">
        <v>0</v>
      </c>
      <c r="N152" s="67">
        <v>0</v>
      </c>
      <c r="O152" s="20"/>
      <c r="P152" s="59"/>
      <c r="Q152" s="56"/>
      <c r="R152" s="56"/>
      <c r="S152" s="56"/>
      <c r="T152" s="56"/>
      <c r="U152" s="56"/>
      <c r="V152" s="56"/>
      <c r="W152" s="56"/>
      <c r="X152" s="59"/>
      <c r="Y152" s="59"/>
      <c r="Z152" s="59"/>
      <c r="AA152" s="59"/>
      <c r="AB152" s="59"/>
      <c r="AH152" s="9"/>
    </row>
    <row r="153" spans="1:34" ht="15.75" customHeight="1">
      <c r="A153" s="87" t="s">
        <v>17</v>
      </c>
      <c r="B153" s="18" t="str">
        <f t="shared" si="0"/>
        <v/>
      </c>
      <c r="C153" s="62" t="s">
        <v>17</v>
      </c>
      <c r="D153" s="1" t="s">
        <v>17</v>
      </c>
      <c r="E153" s="65" t="s">
        <v>17</v>
      </c>
      <c r="F153" s="65" t="s">
        <v>17</v>
      </c>
      <c r="G153" s="18" t="str">
        <f t="shared" si="1"/>
        <v/>
      </c>
      <c r="H153" s="66" t="s">
        <v>87</v>
      </c>
      <c r="I153" s="15" t="str">
        <f t="shared" si="3"/>
        <v xml:space="preserve"> </v>
      </c>
      <c r="J153" s="18" t="str">
        <f t="shared" si="2"/>
        <v xml:space="preserve"> </v>
      </c>
      <c r="L153" s="8">
        <v>59</v>
      </c>
      <c r="M153" s="67">
        <v>0</v>
      </c>
      <c r="N153" s="67">
        <v>0</v>
      </c>
      <c r="O153" s="20"/>
      <c r="P153" s="59"/>
      <c r="Q153" s="56"/>
      <c r="R153" s="56"/>
      <c r="S153" s="56"/>
      <c r="T153" s="56"/>
      <c r="U153" s="56"/>
      <c r="V153" s="56"/>
      <c r="W153" s="56"/>
      <c r="X153" s="59"/>
      <c r="Y153" s="59"/>
      <c r="Z153" s="59"/>
      <c r="AA153" s="59"/>
      <c r="AB153" s="59"/>
      <c r="AH153" s="1"/>
    </row>
    <row r="154" spans="1:34" ht="15.75" customHeight="1">
      <c r="A154" s="87" t="s">
        <v>17</v>
      </c>
      <c r="B154" s="18" t="str">
        <f t="shared" si="0"/>
        <v/>
      </c>
      <c r="C154" s="62" t="s">
        <v>17</v>
      </c>
      <c r="D154" s="1" t="s">
        <v>17</v>
      </c>
      <c r="E154" s="65" t="s">
        <v>17</v>
      </c>
      <c r="F154" s="65" t="s">
        <v>17</v>
      </c>
      <c r="G154" s="18" t="str">
        <f t="shared" si="1"/>
        <v/>
      </c>
      <c r="H154" s="66" t="s">
        <v>87</v>
      </c>
      <c r="I154" s="15" t="str">
        <f t="shared" si="3"/>
        <v xml:space="preserve"> </v>
      </c>
      <c r="J154" s="18" t="str">
        <f t="shared" si="2"/>
        <v xml:space="preserve"> </v>
      </c>
      <c r="L154" s="8">
        <v>60</v>
      </c>
      <c r="M154" s="67">
        <v>0</v>
      </c>
      <c r="N154" s="67">
        <v>0</v>
      </c>
      <c r="O154" s="20"/>
      <c r="P154" s="59"/>
      <c r="Q154" s="56"/>
      <c r="R154" s="56"/>
      <c r="S154" s="56"/>
      <c r="T154" s="56"/>
      <c r="U154" s="56"/>
      <c r="V154" s="56"/>
      <c r="W154" s="56"/>
      <c r="X154" s="59"/>
      <c r="Y154" s="59"/>
      <c r="Z154" s="59"/>
      <c r="AA154" s="59"/>
      <c r="AB154" s="59"/>
      <c r="AH154" s="1"/>
    </row>
    <row r="155" spans="1:34" ht="15.75" customHeight="1">
      <c r="A155" s="87" t="s">
        <v>17</v>
      </c>
      <c r="B155" s="18" t="str">
        <f t="shared" si="0"/>
        <v/>
      </c>
      <c r="C155" s="62" t="s">
        <v>17</v>
      </c>
      <c r="D155" s="1" t="s">
        <v>17</v>
      </c>
      <c r="E155" s="65" t="s">
        <v>17</v>
      </c>
      <c r="F155" s="65" t="s">
        <v>17</v>
      </c>
      <c r="G155" s="18" t="str">
        <f t="shared" si="1"/>
        <v/>
      </c>
      <c r="H155" s="66" t="s">
        <v>87</v>
      </c>
      <c r="I155" s="15" t="str">
        <f t="shared" si="3"/>
        <v xml:space="preserve"> </v>
      </c>
      <c r="J155" s="18" t="str">
        <f t="shared" si="2"/>
        <v xml:space="preserve"> </v>
      </c>
      <c r="L155" s="8">
        <v>61</v>
      </c>
      <c r="M155" s="67">
        <v>0</v>
      </c>
      <c r="N155" s="67">
        <v>0</v>
      </c>
      <c r="O155" s="20"/>
      <c r="P155" s="59"/>
      <c r="Q155" s="56"/>
      <c r="R155" s="56"/>
      <c r="S155" s="56"/>
      <c r="T155" s="56"/>
      <c r="U155" s="56"/>
      <c r="V155" s="56"/>
      <c r="W155" s="56"/>
      <c r="X155" s="59"/>
      <c r="Y155" s="59"/>
      <c r="Z155" s="59"/>
      <c r="AA155" s="59"/>
      <c r="AB155" s="59"/>
      <c r="AH155" s="1"/>
    </row>
    <row r="156" spans="1:34" ht="15.75" customHeight="1">
      <c r="A156" s="87" t="s">
        <v>17</v>
      </c>
      <c r="B156" s="18" t="str">
        <f t="shared" si="0"/>
        <v/>
      </c>
      <c r="C156" s="62" t="s">
        <v>17</v>
      </c>
      <c r="D156" s="1" t="s">
        <v>17</v>
      </c>
      <c r="E156" s="65" t="s">
        <v>17</v>
      </c>
      <c r="F156" s="65" t="s">
        <v>17</v>
      </c>
      <c r="G156" s="18" t="str">
        <f t="shared" si="1"/>
        <v/>
      </c>
      <c r="H156" s="66" t="s">
        <v>87</v>
      </c>
      <c r="I156" s="15" t="str">
        <f t="shared" si="3"/>
        <v xml:space="preserve"> </v>
      </c>
      <c r="J156" s="18" t="str">
        <f t="shared" si="2"/>
        <v xml:space="preserve"> </v>
      </c>
      <c r="L156" s="8">
        <v>62</v>
      </c>
      <c r="M156" s="67">
        <v>0</v>
      </c>
      <c r="N156" s="67">
        <v>0</v>
      </c>
      <c r="O156" s="20"/>
      <c r="P156" s="59"/>
      <c r="Q156" s="56"/>
      <c r="R156" s="56"/>
      <c r="S156" s="56"/>
      <c r="T156" s="56"/>
      <c r="U156" s="56"/>
      <c r="V156" s="56"/>
      <c r="W156" s="56"/>
      <c r="X156" s="59"/>
      <c r="Y156" s="59"/>
      <c r="Z156" s="59"/>
      <c r="AA156" s="59"/>
      <c r="AB156" s="59"/>
      <c r="AH156" s="1"/>
    </row>
    <row r="157" spans="1:34" ht="15.75" customHeight="1">
      <c r="A157" s="87" t="s">
        <v>17</v>
      </c>
      <c r="B157" s="18" t="str">
        <f t="shared" si="0"/>
        <v/>
      </c>
      <c r="C157" s="62" t="s">
        <v>17</v>
      </c>
      <c r="D157" s="1" t="s">
        <v>17</v>
      </c>
      <c r="E157" s="65" t="s">
        <v>17</v>
      </c>
      <c r="F157" s="65" t="s">
        <v>17</v>
      </c>
      <c r="G157" s="18" t="str">
        <f t="shared" si="1"/>
        <v/>
      </c>
      <c r="H157" s="66" t="s">
        <v>87</v>
      </c>
      <c r="I157" s="15" t="str">
        <f t="shared" si="3"/>
        <v xml:space="preserve"> </v>
      </c>
      <c r="J157" s="18" t="str">
        <f t="shared" si="2"/>
        <v xml:space="preserve"> </v>
      </c>
      <c r="L157" s="8">
        <v>63</v>
      </c>
      <c r="M157" s="67">
        <v>0</v>
      </c>
      <c r="N157" s="67">
        <v>0</v>
      </c>
      <c r="O157" s="20"/>
      <c r="P157" s="59"/>
      <c r="Q157" s="56"/>
      <c r="R157" s="56"/>
      <c r="S157" s="56"/>
      <c r="T157" s="56"/>
      <c r="U157" s="56"/>
      <c r="V157" s="56"/>
      <c r="W157" s="56"/>
      <c r="X157" s="59"/>
      <c r="Y157" s="59"/>
      <c r="Z157" s="59"/>
      <c r="AA157" s="59"/>
      <c r="AB157" s="59"/>
      <c r="AH157" s="1"/>
    </row>
    <row r="158" spans="1:34" ht="15.75" customHeight="1">
      <c r="A158" s="87" t="s">
        <v>17</v>
      </c>
      <c r="B158" s="18" t="str">
        <f t="shared" si="0"/>
        <v/>
      </c>
      <c r="C158" s="62" t="s">
        <v>17</v>
      </c>
      <c r="D158" s="1" t="s">
        <v>17</v>
      </c>
      <c r="E158" s="65" t="s">
        <v>17</v>
      </c>
      <c r="F158" s="65" t="s">
        <v>17</v>
      </c>
      <c r="G158" s="18" t="str">
        <f t="shared" si="1"/>
        <v/>
      </c>
      <c r="H158" s="66" t="s">
        <v>87</v>
      </c>
      <c r="I158" s="15" t="str">
        <f t="shared" si="3"/>
        <v xml:space="preserve"> </v>
      </c>
      <c r="J158" s="18" t="str">
        <f t="shared" si="2"/>
        <v xml:space="preserve"> </v>
      </c>
      <c r="L158" s="8">
        <v>64</v>
      </c>
      <c r="M158" s="67">
        <v>0</v>
      </c>
      <c r="N158" s="67">
        <v>0</v>
      </c>
      <c r="O158" s="20"/>
      <c r="P158" s="59"/>
      <c r="Q158" s="56"/>
      <c r="R158" s="56"/>
      <c r="S158" s="56"/>
      <c r="T158" s="56"/>
      <c r="U158" s="56"/>
      <c r="V158" s="56"/>
      <c r="W158" s="56"/>
      <c r="X158" s="59"/>
      <c r="Y158" s="59"/>
      <c r="Z158" s="59"/>
      <c r="AA158" s="59"/>
      <c r="AB158" s="59"/>
      <c r="AH158" s="1"/>
    </row>
    <row r="159" spans="1:34" ht="15.75" customHeight="1">
      <c r="A159" s="87" t="s">
        <v>17</v>
      </c>
      <c r="B159" s="18" t="str">
        <f t="shared" si="0"/>
        <v/>
      </c>
      <c r="C159" s="62" t="s">
        <v>17</v>
      </c>
      <c r="D159" s="1" t="s">
        <v>17</v>
      </c>
      <c r="E159" s="65" t="s">
        <v>17</v>
      </c>
      <c r="F159" s="65" t="s">
        <v>17</v>
      </c>
      <c r="G159" s="18" t="str">
        <f t="shared" si="1"/>
        <v/>
      </c>
      <c r="H159" s="66" t="s">
        <v>87</v>
      </c>
      <c r="I159" s="15" t="str">
        <f t="shared" si="3"/>
        <v xml:space="preserve"> </v>
      </c>
      <c r="J159" s="18" t="str">
        <f t="shared" si="2"/>
        <v xml:space="preserve"> </v>
      </c>
      <c r="L159" s="8">
        <v>65</v>
      </c>
      <c r="M159" s="67">
        <v>0</v>
      </c>
      <c r="N159" s="67">
        <v>0</v>
      </c>
      <c r="O159" s="20"/>
      <c r="P159" s="59"/>
      <c r="Q159" s="56"/>
      <c r="R159" s="56"/>
      <c r="S159" s="56"/>
      <c r="T159" s="56"/>
      <c r="U159" s="56"/>
      <c r="V159" s="56"/>
      <c r="W159" s="56"/>
      <c r="X159" s="59"/>
      <c r="Y159" s="59"/>
      <c r="Z159" s="59"/>
      <c r="AA159" s="59"/>
      <c r="AB159" s="59"/>
      <c r="AH159" s="1"/>
    </row>
    <row r="160" spans="1:34" ht="15.75" customHeight="1">
      <c r="A160" s="87" t="s">
        <v>17</v>
      </c>
      <c r="B160" s="18" t="str">
        <f t="shared" ref="B160:B204" si="4">IF(C160=" ","",IF(C160=$L$9,B159,B159+1))</f>
        <v/>
      </c>
      <c r="C160" s="62" t="s">
        <v>17</v>
      </c>
      <c r="D160" s="1" t="s">
        <v>17</v>
      </c>
      <c r="E160" s="65" t="s">
        <v>17</v>
      </c>
      <c r="F160" s="65" t="s">
        <v>17</v>
      </c>
      <c r="G160" s="18" t="str">
        <f t="shared" ref="G160:G204" si="5">IF(AND(M160&gt;0),0,IF(AND(N160&gt;0),1,""))</f>
        <v/>
      </c>
      <c r="H160" s="66" t="s">
        <v>87</v>
      </c>
      <c r="I160" s="15" t="str">
        <f t="shared" si="3"/>
        <v xml:space="preserve"> </v>
      </c>
      <c r="J160" s="18" t="str">
        <f t="shared" ref="J160:J204" si="6">IF(AND(M160&gt;0,M160&lt;999),M160,IF(AND(N160&gt;0,N160&lt;999),N160," "))</f>
        <v xml:space="preserve"> </v>
      </c>
      <c r="L160" s="8">
        <v>66</v>
      </c>
      <c r="M160" s="67">
        <v>0</v>
      </c>
      <c r="N160" s="67">
        <v>0</v>
      </c>
      <c r="O160" s="20"/>
      <c r="P160" s="59"/>
      <c r="Q160" s="56"/>
      <c r="R160" s="56"/>
      <c r="S160" s="56"/>
      <c r="T160" s="56"/>
      <c r="U160" s="56"/>
      <c r="V160" s="56"/>
      <c r="W160" s="56"/>
      <c r="X160" s="59"/>
      <c r="Y160" s="59"/>
      <c r="Z160" s="59"/>
      <c r="AA160" s="59"/>
      <c r="AB160" s="59"/>
      <c r="AH160" s="1"/>
    </row>
    <row r="161" spans="1:34" ht="15.75" customHeight="1">
      <c r="A161" s="87" t="s">
        <v>17</v>
      </c>
      <c r="B161" s="18" t="str">
        <f t="shared" si="4"/>
        <v/>
      </c>
      <c r="C161" s="62" t="s">
        <v>17</v>
      </c>
      <c r="D161" s="1" t="s">
        <v>17</v>
      </c>
      <c r="E161" s="65" t="s">
        <v>17</v>
      </c>
      <c r="F161" s="65" t="s">
        <v>17</v>
      </c>
      <c r="G161" s="18" t="str">
        <f t="shared" si="5"/>
        <v/>
      </c>
      <c r="H161" s="66" t="s">
        <v>87</v>
      </c>
      <c r="I161" s="15" t="str">
        <f t="shared" ref="I161:I204" si="7">IFERROR(IF(IF(ISERROR(H161-H160),"",H161-H160)&lt;0,"",H161-H160)," ")</f>
        <v xml:space="preserve"> </v>
      </c>
      <c r="J161" s="18" t="str">
        <f t="shared" si="6"/>
        <v xml:space="preserve"> </v>
      </c>
      <c r="L161" s="8">
        <v>67</v>
      </c>
      <c r="M161" s="67">
        <v>0</v>
      </c>
      <c r="N161" s="67">
        <v>0</v>
      </c>
      <c r="O161" s="20"/>
      <c r="P161" s="59"/>
      <c r="Q161" s="56"/>
      <c r="R161" s="56"/>
      <c r="S161" s="56"/>
      <c r="T161" s="56"/>
      <c r="U161" s="56"/>
      <c r="V161" s="56"/>
      <c r="W161" s="56"/>
      <c r="X161" s="59"/>
      <c r="Y161" s="59"/>
      <c r="Z161" s="59"/>
      <c r="AA161" s="59"/>
      <c r="AB161" s="59"/>
      <c r="AH161" s="1"/>
    </row>
    <row r="162" spans="1:34" ht="15.75" customHeight="1">
      <c r="A162" s="87" t="s">
        <v>17</v>
      </c>
      <c r="B162" s="18" t="str">
        <f t="shared" si="4"/>
        <v/>
      </c>
      <c r="C162" s="62" t="s">
        <v>17</v>
      </c>
      <c r="D162" s="1" t="s">
        <v>17</v>
      </c>
      <c r="E162" s="65" t="s">
        <v>17</v>
      </c>
      <c r="F162" s="65" t="s">
        <v>17</v>
      </c>
      <c r="G162" s="18" t="str">
        <f t="shared" si="5"/>
        <v/>
      </c>
      <c r="H162" s="66" t="s">
        <v>87</v>
      </c>
      <c r="I162" s="15" t="str">
        <f t="shared" si="7"/>
        <v xml:space="preserve"> </v>
      </c>
      <c r="J162" s="18" t="str">
        <f t="shared" si="6"/>
        <v xml:space="preserve"> </v>
      </c>
      <c r="L162" s="8">
        <v>68</v>
      </c>
      <c r="M162" s="67">
        <v>0</v>
      </c>
      <c r="N162" s="67">
        <v>0</v>
      </c>
      <c r="O162" s="20"/>
      <c r="P162" s="59"/>
      <c r="Q162" s="56"/>
      <c r="R162" s="56"/>
      <c r="S162" s="56"/>
      <c r="T162" s="56"/>
      <c r="U162" s="56"/>
      <c r="V162" s="56"/>
      <c r="W162" s="56"/>
      <c r="X162" s="59"/>
      <c r="Y162" s="59"/>
      <c r="Z162" s="59"/>
      <c r="AA162" s="59"/>
      <c r="AB162" s="59"/>
      <c r="AH162" s="1"/>
    </row>
    <row r="163" spans="1:34" ht="15.75" customHeight="1">
      <c r="A163" s="87" t="s">
        <v>17</v>
      </c>
      <c r="B163" s="18" t="str">
        <f t="shared" si="4"/>
        <v/>
      </c>
      <c r="C163" s="62" t="s">
        <v>17</v>
      </c>
      <c r="D163" s="1" t="s">
        <v>17</v>
      </c>
      <c r="E163" s="65" t="s">
        <v>17</v>
      </c>
      <c r="F163" s="65" t="s">
        <v>17</v>
      </c>
      <c r="G163" s="18" t="str">
        <f t="shared" si="5"/>
        <v/>
      </c>
      <c r="H163" s="66" t="s">
        <v>87</v>
      </c>
      <c r="I163" s="15" t="str">
        <f t="shared" si="7"/>
        <v xml:space="preserve"> </v>
      </c>
      <c r="J163" s="18" t="str">
        <f t="shared" si="6"/>
        <v xml:space="preserve"> </v>
      </c>
      <c r="L163" s="8">
        <v>69</v>
      </c>
      <c r="M163" s="67">
        <v>0</v>
      </c>
      <c r="N163" s="67">
        <v>0</v>
      </c>
      <c r="O163" s="20"/>
      <c r="P163" s="59"/>
      <c r="Q163" s="56"/>
      <c r="R163" s="56"/>
      <c r="S163" s="56"/>
      <c r="T163" s="56"/>
      <c r="U163" s="56"/>
      <c r="V163" s="56"/>
      <c r="W163" s="56"/>
      <c r="X163" s="59"/>
      <c r="Y163" s="59"/>
      <c r="Z163" s="59"/>
      <c r="AA163" s="59"/>
      <c r="AB163" s="59"/>
      <c r="AH163" s="1"/>
    </row>
    <row r="164" spans="1:34" ht="15.75" customHeight="1">
      <c r="A164" s="87" t="s">
        <v>17</v>
      </c>
      <c r="B164" s="18" t="str">
        <f t="shared" si="4"/>
        <v/>
      </c>
      <c r="C164" s="62" t="s">
        <v>17</v>
      </c>
      <c r="D164" s="1" t="s">
        <v>17</v>
      </c>
      <c r="E164" s="65" t="s">
        <v>17</v>
      </c>
      <c r="F164" s="65" t="s">
        <v>17</v>
      </c>
      <c r="G164" s="18" t="str">
        <f t="shared" si="5"/>
        <v/>
      </c>
      <c r="H164" s="66" t="s">
        <v>87</v>
      </c>
      <c r="I164" s="15" t="str">
        <f t="shared" si="7"/>
        <v xml:space="preserve"> </v>
      </c>
      <c r="J164" s="18" t="str">
        <f t="shared" si="6"/>
        <v xml:space="preserve"> </v>
      </c>
      <c r="L164" s="8">
        <v>70</v>
      </c>
      <c r="M164" s="67">
        <v>0</v>
      </c>
      <c r="N164" s="67">
        <v>0</v>
      </c>
      <c r="O164" s="20"/>
      <c r="P164" s="59"/>
      <c r="Q164" s="56"/>
      <c r="R164" s="56"/>
      <c r="S164" s="56"/>
      <c r="T164" s="56"/>
      <c r="U164" s="56"/>
      <c r="V164" s="56"/>
      <c r="W164" s="56"/>
      <c r="X164" s="59"/>
      <c r="Y164" s="59"/>
      <c r="Z164" s="59"/>
      <c r="AA164" s="59"/>
      <c r="AB164" s="59"/>
      <c r="AH164" s="1"/>
    </row>
    <row r="165" spans="1:34" ht="15.75" customHeight="1">
      <c r="A165" s="87" t="s">
        <v>17</v>
      </c>
      <c r="B165" s="18" t="str">
        <f t="shared" si="4"/>
        <v/>
      </c>
      <c r="C165" s="62" t="s">
        <v>17</v>
      </c>
      <c r="D165" s="1" t="s">
        <v>17</v>
      </c>
      <c r="E165" s="65" t="s">
        <v>17</v>
      </c>
      <c r="F165" s="65" t="s">
        <v>17</v>
      </c>
      <c r="G165" s="18" t="str">
        <f t="shared" si="5"/>
        <v/>
      </c>
      <c r="H165" s="66" t="s">
        <v>87</v>
      </c>
      <c r="I165" s="15" t="str">
        <f t="shared" si="7"/>
        <v xml:space="preserve"> </v>
      </c>
      <c r="J165" s="18" t="str">
        <f t="shared" si="6"/>
        <v xml:space="preserve"> </v>
      </c>
      <c r="L165" s="8">
        <v>71</v>
      </c>
      <c r="M165" s="67">
        <v>0</v>
      </c>
      <c r="N165" s="67">
        <v>0</v>
      </c>
      <c r="O165" s="20"/>
      <c r="P165" s="59"/>
      <c r="Q165" s="56"/>
      <c r="R165" s="56"/>
      <c r="S165" s="56"/>
      <c r="T165" s="56"/>
      <c r="U165" s="56"/>
      <c r="V165" s="56"/>
      <c r="W165" s="56"/>
      <c r="X165" s="59"/>
      <c r="Y165" s="59"/>
      <c r="Z165" s="59"/>
      <c r="AA165" s="59"/>
      <c r="AB165" s="59"/>
      <c r="AH165" s="1"/>
    </row>
    <row r="166" spans="1:34" ht="15.75" customHeight="1">
      <c r="A166" s="87" t="s">
        <v>17</v>
      </c>
      <c r="B166" s="18" t="str">
        <f t="shared" si="4"/>
        <v/>
      </c>
      <c r="C166" s="62" t="s">
        <v>17</v>
      </c>
      <c r="D166" s="1" t="s">
        <v>17</v>
      </c>
      <c r="E166" s="65" t="s">
        <v>17</v>
      </c>
      <c r="F166" s="65" t="s">
        <v>17</v>
      </c>
      <c r="G166" s="18" t="str">
        <f t="shared" si="5"/>
        <v/>
      </c>
      <c r="H166" s="66" t="s">
        <v>87</v>
      </c>
      <c r="I166" s="15" t="str">
        <f t="shared" si="7"/>
        <v xml:space="preserve"> </v>
      </c>
      <c r="J166" s="18" t="str">
        <f t="shared" si="6"/>
        <v xml:space="preserve"> </v>
      </c>
      <c r="L166" s="8">
        <v>72</v>
      </c>
      <c r="M166" s="67">
        <v>0</v>
      </c>
      <c r="N166" s="67">
        <v>0</v>
      </c>
      <c r="O166" s="20"/>
      <c r="P166" s="59"/>
      <c r="Q166" s="56"/>
      <c r="R166" s="56"/>
      <c r="S166" s="56"/>
      <c r="T166" s="56"/>
      <c r="U166" s="56"/>
      <c r="V166" s="56"/>
      <c r="W166" s="56"/>
      <c r="X166" s="59"/>
      <c r="Y166" s="59"/>
      <c r="Z166" s="59"/>
      <c r="AA166" s="59"/>
      <c r="AB166" s="59"/>
      <c r="AH166" s="1"/>
    </row>
    <row r="167" spans="1:34" ht="15.75" customHeight="1">
      <c r="A167" s="87" t="s">
        <v>17</v>
      </c>
      <c r="B167" s="18" t="str">
        <f t="shared" si="4"/>
        <v/>
      </c>
      <c r="C167" s="62" t="s">
        <v>17</v>
      </c>
      <c r="D167" s="1" t="s">
        <v>17</v>
      </c>
      <c r="E167" s="65" t="s">
        <v>17</v>
      </c>
      <c r="F167" s="65" t="s">
        <v>17</v>
      </c>
      <c r="G167" s="18" t="str">
        <f t="shared" si="5"/>
        <v/>
      </c>
      <c r="H167" s="66" t="s">
        <v>87</v>
      </c>
      <c r="I167" s="15" t="str">
        <f t="shared" si="7"/>
        <v xml:space="preserve"> </v>
      </c>
      <c r="J167" s="18" t="str">
        <f t="shared" si="6"/>
        <v xml:space="preserve"> </v>
      </c>
      <c r="L167" s="8">
        <v>73</v>
      </c>
      <c r="M167" s="67">
        <v>0</v>
      </c>
      <c r="N167" s="67">
        <v>0</v>
      </c>
      <c r="O167" s="20"/>
      <c r="P167" s="59"/>
      <c r="Q167" s="56"/>
      <c r="R167" s="56"/>
      <c r="S167" s="56"/>
      <c r="T167" s="56"/>
      <c r="U167" s="56"/>
      <c r="V167" s="56"/>
      <c r="W167" s="56"/>
      <c r="X167" s="59"/>
      <c r="Y167" s="59"/>
      <c r="Z167" s="59"/>
      <c r="AA167" s="59"/>
      <c r="AB167" s="59"/>
      <c r="AH167" s="1"/>
    </row>
    <row r="168" spans="1:34" ht="15.75" customHeight="1">
      <c r="A168" s="87" t="s">
        <v>17</v>
      </c>
      <c r="B168" s="18" t="str">
        <f t="shared" si="4"/>
        <v/>
      </c>
      <c r="C168" s="62" t="s">
        <v>17</v>
      </c>
      <c r="D168" s="1" t="s">
        <v>17</v>
      </c>
      <c r="E168" s="65" t="s">
        <v>17</v>
      </c>
      <c r="F168" s="65" t="s">
        <v>17</v>
      </c>
      <c r="G168" s="18" t="str">
        <f t="shared" si="5"/>
        <v/>
      </c>
      <c r="H168" s="66" t="s">
        <v>87</v>
      </c>
      <c r="I168" s="15" t="str">
        <f t="shared" si="7"/>
        <v xml:space="preserve"> </v>
      </c>
      <c r="J168" s="18" t="str">
        <f t="shared" si="6"/>
        <v xml:space="preserve"> </v>
      </c>
      <c r="L168" s="8">
        <v>74</v>
      </c>
      <c r="M168" s="67">
        <v>0</v>
      </c>
      <c r="N168" s="67">
        <v>0</v>
      </c>
      <c r="O168" s="20"/>
      <c r="P168" s="59"/>
      <c r="Q168" s="56"/>
      <c r="R168" s="56"/>
      <c r="S168" s="56"/>
      <c r="T168" s="56"/>
      <c r="U168" s="56"/>
      <c r="V168" s="56"/>
      <c r="W168" s="56"/>
      <c r="X168" s="59"/>
      <c r="Y168" s="59"/>
      <c r="Z168" s="59"/>
      <c r="AA168" s="59"/>
      <c r="AB168" s="59"/>
      <c r="AH168" s="1"/>
    </row>
    <row r="169" spans="1:34" ht="15.75" customHeight="1">
      <c r="A169" s="87" t="s">
        <v>17</v>
      </c>
      <c r="B169" s="18" t="str">
        <f t="shared" si="4"/>
        <v/>
      </c>
      <c r="C169" s="62" t="s">
        <v>17</v>
      </c>
      <c r="D169" s="1" t="s">
        <v>17</v>
      </c>
      <c r="E169" s="65" t="s">
        <v>17</v>
      </c>
      <c r="F169" s="65" t="s">
        <v>17</v>
      </c>
      <c r="G169" s="18" t="str">
        <f t="shared" si="5"/>
        <v/>
      </c>
      <c r="H169" s="66" t="s">
        <v>87</v>
      </c>
      <c r="I169" s="15" t="str">
        <f t="shared" si="7"/>
        <v xml:space="preserve"> </v>
      </c>
      <c r="J169" s="18" t="str">
        <f t="shared" si="6"/>
        <v xml:space="preserve"> </v>
      </c>
      <c r="L169" s="8">
        <v>75</v>
      </c>
      <c r="M169" s="67">
        <v>0</v>
      </c>
      <c r="N169" s="67">
        <v>0</v>
      </c>
      <c r="O169" s="20"/>
      <c r="P169" s="59"/>
      <c r="Q169" s="56"/>
      <c r="R169" s="56"/>
      <c r="S169" s="56"/>
      <c r="T169" s="56"/>
      <c r="U169" s="56"/>
      <c r="V169" s="56"/>
      <c r="W169" s="56"/>
      <c r="X169" s="59"/>
      <c r="Y169" s="59"/>
      <c r="Z169" s="59"/>
      <c r="AA169" s="59"/>
      <c r="AB169" s="59"/>
      <c r="AH169" s="1"/>
    </row>
    <row r="170" spans="1:34" ht="15.75" customHeight="1">
      <c r="A170" s="87" t="s">
        <v>17</v>
      </c>
      <c r="B170" s="18" t="str">
        <f t="shared" si="4"/>
        <v/>
      </c>
      <c r="C170" s="62" t="s">
        <v>17</v>
      </c>
      <c r="D170" s="1" t="s">
        <v>17</v>
      </c>
      <c r="E170" s="65" t="s">
        <v>17</v>
      </c>
      <c r="F170" s="65" t="s">
        <v>17</v>
      </c>
      <c r="G170" s="18" t="str">
        <f t="shared" si="5"/>
        <v/>
      </c>
      <c r="H170" s="66" t="s">
        <v>87</v>
      </c>
      <c r="I170" s="15" t="str">
        <f t="shared" si="7"/>
        <v xml:space="preserve"> </v>
      </c>
      <c r="J170" s="18" t="str">
        <f t="shared" si="6"/>
        <v xml:space="preserve"> </v>
      </c>
      <c r="L170" s="8">
        <v>76</v>
      </c>
      <c r="M170" s="67">
        <v>0</v>
      </c>
      <c r="N170" s="67">
        <v>0</v>
      </c>
      <c r="O170" s="20"/>
      <c r="P170" s="59"/>
      <c r="Q170" s="56"/>
      <c r="R170" s="56"/>
      <c r="S170" s="56"/>
      <c r="T170" s="56"/>
      <c r="U170" s="56"/>
      <c r="V170" s="56"/>
      <c r="W170" s="56"/>
      <c r="X170" s="59"/>
      <c r="Y170" s="59"/>
      <c r="Z170" s="59"/>
      <c r="AA170" s="59"/>
      <c r="AB170" s="59"/>
      <c r="AH170" s="1"/>
    </row>
    <row r="171" spans="1:34" ht="15.75" customHeight="1">
      <c r="A171" s="87" t="s">
        <v>17</v>
      </c>
      <c r="B171" s="18" t="str">
        <f t="shared" si="4"/>
        <v/>
      </c>
      <c r="C171" s="62" t="s">
        <v>17</v>
      </c>
      <c r="D171" s="1" t="s">
        <v>17</v>
      </c>
      <c r="E171" s="65" t="s">
        <v>17</v>
      </c>
      <c r="F171" s="65" t="s">
        <v>17</v>
      </c>
      <c r="G171" s="18" t="str">
        <f t="shared" si="5"/>
        <v/>
      </c>
      <c r="H171" s="66" t="s">
        <v>87</v>
      </c>
      <c r="I171" s="15" t="str">
        <f t="shared" si="7"/>
        <v xml:space="preserve"> </v>
      </c>
      <c r="J171" s="18" t="str">
        <f t="shared" si="6"/>
        <v xml:space="preserve"> </v>
      </c>
      <c r="L171" s="8">
        <v>77</v>
      </c>
      <c r="M171" s="67">
        <v>0</v>
      </c>
      <c r="N171" s="67">
        <v>0</v>
      </c>
      <c r="O171" s="20"/>
      <c r="P171" s="59"/>
      <c r="Q171" s="56"/>
      <c r="R171" s="56"/>
      <c r="S171" s="56"/>
      <c r="T171" s="56"/>
      <c r="U171" s="56"/>
      <c r="V171" s="56"/>
      <c r="W171" s="56"/>
      <c r="X171" s="59"/>
      <c r="Y171" s="59"/>
      <c r="Z171" s="59"/>
      <c r="AA171" s="59"/>
      <c r="AB171" s="59"/>
      <c r="AH171" s="1"/>
    </row>
    <row r="172" spans="1:34" ht="15.75" customHeight="1">
      <c r="A172" s="87" t="s">
        <v>17</v>
      </c>
      <c r="B172" s="18" t="str">
        <f t="shared" si="4"/>
        <v/>
      </c>
      <c r="C172" s="62" t="s">
        <v>17</v>
      </c>
      <c r="D172" s="1" t="s">
        <v>17</v>
      </c>
      <c r="E172" s="65" t="s">
        <v>17</v>
      </c>
      <c r="F172" s="65" t="s">
        <v>17</v>
      </c>
      <c r="G172" s="18" t="str">
        <f t="shared" si="5"/>
        <v/>
      </c>
      <c r="H172" s="66" t="s">
        <v>87</v>
      </c>
      <c r="I172" s="15" t="str">
        <f t="shared" si="7"/>
        <v xml:space="preserve"> </v>
      </c>
      <c r="J172" s="18" t="str">
        <f t="shared" si="6"/>
        <v xml:space="preserve"> </v>
      </c>
      <c r="L172" s="8">
        <v>78</v>
      </c>
      <c r="M172" s="67">
        <v>0</v>
      </c>
      <c r="N172" s="67">
        <v>0</v>
      </c>
      <c r="O172" s="20"/>
      <c r="P172" s="59"/>
      <c r="Q172" s="56"/>
      <c r="R172" s="56"/>
      <c r="S172" s="56"/>
      <c r="T172" s="56"/>
      <c r="U172" s="56"/>
      <c r="V172" s="56"/>
      <c r="W172" s="56"/>
      <c r="X172" s="59"/>
      <c r="Y172" s="59"/>
      <c r="Z172" s="59"/>
      <c r="AA172" s="59"/>
      <c r="AB172" s="59"/>
      <c r="AH172" s="1"/>
    </row>
    <row r="173" spans="1:34" ht="15.75" customHeight="1">
      <c r="A173" s="87" t="s">
        <v>17</v>
      </c>
      <c r="B173" s="18" t="str">
        <f t="shared" si="4"/>
        <v/>
      </c>
      <c r="C173" s="62" t="s">
        <v>17</v>
      </c>
      <c r="D173" s="1" t="s">
        <v>17</v>
      </c>
      <c r="E173" s="65" t="s">
        <v>17</v>
      </c>
      <c r="F173" s="65" t="s">
        <v>17</v>
      </c>
      <c r="G173" s="18" t="str">
        <f t="shared" si="5"/>
        <v/>
      </c>
      <c r="H173" s="66" t="s">
        <v>87</v>
      </c>
      <c r="I173" s="15" t="str">
        <f t="shared" si="7"/>
        <v xml:space="preserve"> </v>
      </c>
      <c r="J173" s="18" t="str">
        <f t="shared" si="6"/>
        <v xml:space="preserve"> </v>
      </c>
      <c r="L173" s="8">
        <v>79</v>
      </c>
      <c r="M173" s="67">
        <v>0</v>
      </c>
      <c r="N173" s="67">
        <v>0</v>
      </c>
      <c r="O173" s="20"/>
      <c r="P173" s="59"/>
      <c r="Q173" s="56"/>
      <c r="R173" s="56"/>
      <c r="S173" s="56"/>
      <c r="T173" s="56"/>
      <c r="U173" s="56"/>
      <c r="V173" s="56"/>
      <c r="W173" s="56"/>
      <c r="X173" s="59"/>
      <c r="Y173" s="59"/>
      <c r="Z173" s="59"/>
      <c r="AA173" s="59"/>
      <c r="AB173" s="59"/>
      <c r="AH173" s="1"/>
    </row>
    <row r="174" spans="1:34" ht="15.75" customHeight="1">
      <c r="A174" s="87" t="s">
        <v>17</v>
      </c>
      <c r="B174" s="18" t="str">
        <f t="shared" si="4"/>
        <v/>
      </c>
      <c r="C174" s="62" t="s">
        <v>17</v>
      </c>
      <c r="D174" s="1" t="s">
        <v>17</v>
      </c>
      <c r="E174" s="65" t="s">
        <v>17</v>
      </c>
      <c r="F174" s="65" t="s">
        <v>17</v>
      </c>
      <c r="G174" s="18" t="str">
        <f t="shared" si="5"/>
        <v/>
      </c>
      <c r="H174" s="66" t="s">
        <v>87</v>
      </c>
      <c r="I174" s="15" t="str">
        <f t="shared" si="7"/>
        <v xml:space="preserve"> </v>
      </c>
      <c r="J174" s="18" t="str">
        <f t="shared" si="6"/>
        <v xml:space="preserve"> </v>
      </c>
      <c r="L174" s="8">
        <v>80</v>
      </c>
      <c r="M174" s="67">
        <v>0</v>
      </c>
      <c r="N174" s="67">
        <v>0</v>
      </c>
      <c r="O174" s="20"/>
      <c r="P174" s="59"/>
      <c r="Q174" s="56"/>
      <c r="R174" s="56"/>
      <c r="S174" s="56"/>
      <c r="T174" s="56"/>
      <c r="U174" s="56"/>
      <c r="V174" s="56"/>
      <c r="W174" s="56"/>
      <c r="X174" s="59"/>
      <c r="Y174" s="59"/>
      <c r="Z174" s="59"/>
      <c r="AA174" s="59"/>
      <c r="AB174" s="59"/>
      <c r="AH174" s="1"/>
    </row>
    <row r="175" spans="1:34" ht="15.75" customHeight="1">
      <c r="A175" s="87" t="s">
        <v>17</v>
      </c>
      <c r="B175" s="18" t="str">
        <f t="shared" si="4"/>
        <v/>
      </c>
      <c r="C175" s="62" t="s">
        <v>17</v>
      </c>
      <c r="D175" s="1" t="s">
        <v>17</v>
      </c>
      <c r="E175" s="65" t="s">
        <v>17</v>
      </c>
      <c r="F175" s="65" t="s">
        <v>17</v>
      </c>
      <c r="G175" s="18" t="str">
        <f t="shared" si="5"/>
        <v/>
      </c>
      <c r="H175" s="66" t="s">
        <v>87</v>
      </c>
      <c r="I175" s="15" t="str">
        <f t="shared" si="7"/>
        <v xml:space="preserve"> </v>
      </c>
      <c r="J175" s="18" t="str">
        <f t="shared" si="6"/>
        <v xml:space="preserve"> </v>
      </c>
      <c r="L175" s="8">
        <v>81</v>
      </c>
      <c r="M175" s="67">
        <v>0</v>
      </c>
      <c r="N175" s="67">
        <v>0</v>
      </c>
      <c r="O175" s="20"/>
      <c r="P175" s="59"/>
      <c r="Q175" s="56"/>
      <c r="R175" s="56"/>
      <c r="S175" s="56"/>
      <c r="T175" s="56"/>
      <c r="U175" s="56"/>
      <c r="V175" s="56"/>
      <c r="W175" s="56"/>
      <c r="X175" s="59"/>
      <c r="Y175" s="59"/>
      <c r="Z175" s="59"/>
      <c r="AA175" s="59"/>
      <c r="AB175" s="59"/>
      <c r="AH175" s="1"/>
    </row>
    <row r="176" spans="1:34" ht="15.75" customHeight="1">
      <c r="A176" s="87" t="s">
        <v>17</v>
      </c>
      <c r="B176" s="18" t="str">
        <f t="shared" si="4"/>
        <v/>
      </c>
      <c r="C176" s="62" t="s">
        <v>17</v>
      </c>
      <c r="D176" s="1" t="s">
        <v>17</v>
      </c>
      <c r="E176" s="65" t="s">
        <v>17</v>
      </c>
      <c r="F176" s="65" t="s">
        <v>17</v>
      </c>
      <c r="G176" s="18" t="str">
        <f t="shared" si="5"/>
        <v/>
      </c>
      <c r="H176" s="66" t="s">
        <v>87</v>
      </c>
      <c r="I176" s="15" t="str">
        <f t="shared" si="7"/>
        <v xml:space="preserve"> </v>
      </c>
      <c r="J176" s="18" t="str">
        <f t="shared" si="6"/>
        <v xml:space="preserve"> </v>
      </c>
      <c r="L176" s="8">
        <v>82</v>
      </c>
      <c r="M176" s="67">
        <v>0</v>
      </c>
      <c r="N176" s="67">
        <v>0</v>
      </c>
      <c r="O176" s="20"/>
      <c r="P176" s="59"/>
      <c r="Q176" s="56"/>
      <c r="R176" s="56"/>
      <c r="S176" s="56"/>
      <c r="T176" s="56"/>
      <c r="U176" s="56"/>
      <c r="V176" s="56"/>
      <c r="W176" s="56"/>
      <c r="X176" s="59"/>
      <c r="Y176" s="59"/>
      <c r="Z176" s="59"/>
      <c r="AA176" s="59"/>
      <c r="AB176" s="59"/>
      <c r="AH176" s="1"/>
    </row>
    <row r="177" spans="1:34" ht="15.75" customHeight="1">
      <c r="A177" s="87" t="s">
        <v>17</v>
      </c>
      <c r="B177" s="18" t="str">
        <f t="shared" si="4"/>
        <v/>
      </c>
      <c r="C177" s="62" t="s">
        <v>17</v>
      </c>
      <c r="D177" s="1" t="s">
        <v>17</v>
      </c>
      <c r="E177" s="65" t="s">
        <v>17</v>
      </c>
      <c r="F177" s="65" t="s">
        <v>17</v>
      </c>
      <c r="G177" s="18" t="str">
        <f t="shared" si="5"/>
        <v/>
      </c>
      <c r="H177" s="66" t="s">
        <v>87</v>
      </c>
      <c r="I177" s="15" t="str">
        <f t="shared" si="7"/>
        <v xml:space="preserve"> </v>
      </c>
      <c r="J177" s="18" t="str">
        <f t="shared" si="6"/>
        <v xml:space="preserve"> </v>
      </c>
      <c r="L177" s="8">
        <v>83</v>
      </c>
      <c r="M177" s="67">
        <v>0</v>
      </c>
      <c r="N177" s="67">
        <v>0</v>
      </c>
      <c r="O177" s="20"/>
      <c r="P177" s="59"/>
      <c r="Q177" s="56"/>
      <c r="R177" s="56"/>
      <c r="S177" s="56"/>
      <c r="T177" s="56"/>
      <c r="U177" s="56"/>
      <c r="V177" s="56"/>
      <c r="W177" s="56"/>
      <c r="X177" s="59"/>
      <c r="Y177" s="59"/>
      <c r="Z177" s="59"/>
      <c r="AA177" s="59"/>
      <c r="AB177" s="59"/>
      <c r="AH177" s="1"/>
    </row>
    <row r="178" spans="1:34" ht="15.75" customHeight="1">
      <c r="A178" s="87" t="s">
        <v>17</v>
      </c>
      <c r="B178" s="18" t="str">
        <f t="shared" si="4"/>
        <v/>
      </c>
      <c r="C178" s="62" t="s">
        <v>17</v>
      </c>
      <c r="D178" s="1" t="s">
        <v>17</v>
      </c>
      <c r="E178" s="65" t="s">
        <v>17</v>
      </c>
      <c r="F178" s="65" t="s">
        <v>17</v>
      </c>
      <c r="G178" s="18" t="str">
        <f t="shared" si="5"/>
        <v/>
      </c>
      <c r="H178" s="66" t="s">
        <v>87</v>
      </c>
      <c r="I178" s="15" t="str">
        <f t="shared" si="7"/>
        <v xml:space="preserve"> </v>
      </c>
      <c r="J178" s="18" t="str">
        <f t="shared" si="6"/>
        <v xml:space="preserve"> </v>
      </c>
      <c r="L178" s="8">
        <v>84</v>
      </c>
      <c r="M178" s="67">
        <v>0</v>
      </c>
      <c r="N178" s="67">
        <v>0</v>
      </c>
      <c r="O178" s="20"/>
      <c r="P178" s="59"/>
      <c r="Q178" s="56"/>
      <c r="R178" s="56"/>
      <c r="S178" s="56"/>
      <c r="T178" s="56"/>
      <c r="U178" s="56"/>
      <c r="V178" s="56"/>
      <c r="W178" s="56"/>
      <c r="X178" s="59"/>
      <c r="Y178" s="59"/>
      <c r="Z178" s="59"/>
      <c r="AA178" s="59"/>
      <c r="AB178" s="59"/>
      <c r="AH178" s="1"/>
    </row>
    <row r="179" spans="1:34" ht="15.75" customHeight="1">
      <c r="A179" s="87" t="s">
        <v>17</v>
      </c>
      <c r="B179" s="18" t="str">
        <f t="shared" si="4"/>
        <v/>
      </c>
      <c r="C179" s="62" t="s">
        <v>17</v>
      </c>
      <c r="D179" s="1" t="s">
        <v>17</v>
      </c>
      <c r="E179" s="65" t="s">
        <v>17</v>
      </c>
      <c r="F179" s="65" t="s">
        <v>17</v>
      </c>
      <c r="G179" s="18" t="str">
        <f t="shared" si="5"/>
        <v/>
      </c>
      <c r="H179" s="66" t="s">
        <v>87</v>
      </c>
      <c r="I179" s="15" t="str">
        <f t="shared" si="7"/>
        <v xml:space="preserve"> </v>
      </c>
      <c r="J179" s="18" t="str">
        <f t="shared" si="6"/>
        <v xml:space="preserve"> </v>
      </c>
      <c r="L179" s="8">
        <v>85</v>
      </c>
      <c r="M179" s="67">
        <v>0</v>
      </c>
      <c r="N179" s="67">
        <v>0</v>
      </c>
      <c r="O179" s="20"/>
      <c r="P179" s="59"/>
      <c r="Q179" s="56"/>
      <c r="R179" s="56"/>
      <c r="S179" s="56"/>
      <c r="T179" s="56"/>
      <c r="U179" s="56"/>
      <c r="V179" s="56"/>
      <c r="W179" s="56"/>
      <c r="X179" s="59"/>
      <c r="Y179" s="59"/>
      <c r="Z179" s="59"/>
      <c r="AA179" s="59"/>
      <c r="AB179" s="59"/>
      <c r="AH179" s="1"/>
    </row>
    <row r="180" spans="1:34" ht="15.75" customHeight="1">
      <c r="A180" s="87" t="s">
        <v>17</v>
      </c>
      <c r="B180" s="18" t="str">
        <f t="shared" si="4"/>
        <v/>
      </c>
      <c r="C180" s="62" t="s">
        <v>17</v>
      </c>
      <c r="D180" s="1" t="s">
        <v>17</v>
      </c>
      <c r="E180" s="65" t="s">
        <v>17</v>
      </c>
      <c r="F180" s="65" t="s">
        <v>17</v>
      </c>
      <c r="G180" s="18" t="str">
        <f t="shared" si="5"/>
        <v/>
      </c>
      <c r="H180" s="66" t="s">
        <v>87</v>
      </c>
      <c r="I180" s="15" t="str">
        <f t="shared" si="7"/>
        <v xml:space="preserve"> </v>
      </c>
      <c r="J180" s="18" t="str">
        <f t="shared" si="6"/>
        <v xml:space="preserve"> </v>
      </c>
      <c r="L180" s="8">
        <v>86</v>
      </c>
      <c r="M180" s="67">
        <v>0</v>
      </c>
      <c r="N180" s="67">
        <v>0</v>
      </c>
      <c r="O180" s="20"/>
      <c r="P180" s="59"/>
      <c r="Q180" s="56"/>
      <c r="R180" s="56"/>
      <c r="S180" s="56"/>
      <c r="T180" s="56"/>
      <c r="U180" s="56"/>
      <c r="V180" s="56"/>
      <c r="W180" s="56"/>
      <c r="X180" s="59"/>
      <c r="Y180" s="59"/>
      <c r="Z180" s="59"/>
      <c r="AA180" s="59"/>
      <c r="AB180" s="59"/>
      <c r="AH180" s="1"/>
    </row>
    <row r="181" spans="1:34" ht="15.75" customHeight="1">
      <c r="A181" s="87" t="s">
        <v>17</v>
      </c>
      <c r="B181" s="18" t="str">
        <f t="shared" si="4"/>
        <v/>
      </c>
      <c r="C181" s="62" t="s">
        <v>17</v>
      </c>
      <c r="D181" s="1" t="s">
        <v>17</v>
      </c>
      <c r="E181" s="65" t="s">
        <v>17</v>
      </c>
      <c r="F181" s="65" t="s">
        <v>17</v>
      </c>
      <c r="G181" s="18" t="str">
        <f t="shared" si="5"/>
        <v/>
      </c>
      <c r="H181" s="66" t="s">
        <v>87</v>
      </c>
      <c r="I181" s="15" t="str">
        <f t="shared" si="7"/>
        <v xml:space="preserve"> </v>
      </c>
      <c r="J181" s="18" t="str">
        <f t="shared" si="6"/>
        <v xml:space="preserve"> </v>
      </c>
      <c r="L181" s="8">
        <v>87</v>
      </c>
      <c r="M181" s="67">
        <v>0</v>
      </c>
      <c r="N181" s="67">
        <v>0</v>
      </c>
      <c r="O181" s="20"/>
      <c r="P181" s="59"/>
      <c r="Q181" s="56"/>
      <c r="R181" s="56"/>
      <c r="S181" s="56"/>
      <c r="T181" s="56"/>
      <c r="U181" s="56"/>
      <c r="V181" s="56"/>
      <c r="W181" s="56"/>
      <c r="X181" s="59"/>
      <c r="Y181" s="59"/>
      <c r="Z181" s="59"/>
      <c r="AA181" s="59"/>
      <c r="AB181" s="59"/>
      <c r="AH181" s="1"/>
    </row>
    <row r="182" spans="1:34" ht="15.75" customHeight="1">
      <c r="A182" s="87" t="s">
        <v>17</v>
      </c>
      <c r="B182" s="18" t="str">
        <f t="shared" si="4"/>
        <v/>
      </c>
      <c r="C182" s="62" t="s">
        <v>17</v>
      </c>
      <c r="D182" s="1" t="s">
        <v>17</v>
      </c>
      <c r="E182" s="65" t="s">
        <v>17</v>
      </c>
      <c r="F182" s="65" t="s">
        <v>17</v>
      </c>
      <c r="G182" s="18" t="str">
        <f t="shared" si="5"/>
        <v/>
      </c>
      <c r="H182" s="66" t="s">
        <v>87</v>
      </c>
      <c r="I182" s="15" t="str">
        <f t="shared" si="7"/>
        <v xml:space="preserve"> </v>
      </c>
      <c r="J182" s="18" t="str">
        <f t="shared" si="6"/>
        <v xml:space="preserve"> </v>
      </c>
      <c r="L182" s="8">
        <v>88</v>
      </c>
      <c r="M182" s="67">
        <v>0</v>
      </c>
      <c r="N182" s="67">
        <v>0</v>
      </c>
      <c r="O182" s="20"/>
      <c r="P182" s="59"/>
      <c r="Q182" s="56"/>
      <c r="R182" s="56"/>
      <c r="S182" s="56"/>
      <c r="T182" s="56"/>
      <c r="U182" s="56"/>
      <c r="V182" s="56"/>
      <c r="W182" s="56"/>
      <c r="X182" s="59"/>
      <c r="Y182" s="59"/>
      <c r="Z182" s="59"/>
      <c r="AA182" s="59"/>
      <c r="AB182" s="59"/>
      <c r="AH182" s="1"/>
    </row>
    <row r="183" spans="1:34" ht="15.75" customHeight="1">
      <c r="A183" s="87" t="s">
        <v>17</v>
      </c>
      <c r="B183" s="18" t="str">
        <f t="shared" si="4"/>
        <v/>
      </c>
      <c r="C183" s="62" t="s">
        <v>17</v>
      </c>
      <c r="D183" s="1" t="s">
        <v>17</v>
      </c>
      <c r="E183" s="65" t="s">
        <v>17</v>
      </c>
      <c r="F183" s="65" t="s">
        <v>17</v>
      </c>
      <c r="G183" s="18" t="str">
        <f t="shared" si="5"/>
        <v/>
      </c>
      <c r="H183" s="66" t="s">
        <v>87</v>
      </c>
      <c r="I183" s="15" t="str">
        <f t="shared" si="7"/>
        <v xml:space="preserve"> </v>
      </c>
      <c r="J183" s="18" t="str">
        <f t="shared" si="6"/>
        <v xml:space="preserve"> </v>
      </c>
      <c r="L183" s="8">
        <v>89</v>
      </c>
      <c r="M183" s="67">
        <v>0</v>
      </c>
      <c r="N183" s="67">
        <v>0</v>
      </c>
      <c r="O183" s="20"/>
      <c r="P183" s="59"/>
      <c r="Q183" s="56"/>
      <c r="R183" s="56"/>
      <c r="S183" s="56"/>
      <c r="T183" s="56"/>
      <c r="U183" s="56"/>
      <c r="V183" s="56"/>
      <c r="W183" s="56"/>
      <c r="X183" s="59"/>
      <c r="Y183" s="59"/>
      <c r="Z183" s="59"/>
      <c r="AA183" s="59"/>
      <c r="AB183" s="59"/>
      <c r="AH183" s="1"/>
    </row>
    <row r="184" spans="1:34" ht="15.75" customHeight="1">
      <c r="A184" s="87" t="s">
        <v>17</v>
      </c>
      <c r="B184" s="18" t="str">
        <f t="shared" si="4"/>
        <v/>
      </c>
      <c r="C184" s="62" t="s">
        <v>17</v>
      </c>
      <c r="D184" s="1" t="s">
        <v>17</v>
      </c>
      <c r="E184" s="65" t="s">
        <v>17</v>
      </c>
      <c r="F184" s="65" t="s">
        <v>17</v>
      </c>
      <c r="G184" s="18" t="str">
        <f t="shared" si="5"/>
        <v/>
      </c>
      <c r="H184" s="66" t="s">
        <v>87</v>
      </c>
      <c r="I184" s="15" t="str">
        <f t="shared" si="7"/>
        <v xml:space="preserve"> </v>
      </c>
      <c r="J184" s="18" t="str">
        <f t="shared" si="6"/>
        <v xml:space="preserve"> </v>
      </c>
      <c r="L184" s="8">
        <v>90</v>
      </c>
      <c r="M184" s="67">
        <v>0</v>
      </c>
      <c r="N184" s="67">
        <v>0</v>
      </c>
      <c r="O184" s="20"/>
      <c r="P184" s="59"/>
      <c r="Q184" s="56"/>
      <c r="R184" s="56"/>
      <c r="S184" s="56"/>
      <c r="T184" s="56"/>
      <c r="U184" s="56"/>
      <c r="V184" s="56"/>
      <c r="W184" s="56"/>
      <c r="X184" s="59"/>
      <c r="Y184" s="59"/>
      <c r="Z184" s="59"/>
      <c r="AA184" s="59"/>
      <c r="AB184" s="59"/>
      <c r="AH184" s="1"/>
    </row>
    <row r="185" spans="1:34" ht="15.75" customHeight="1">
      <c r="A185" s="87" t="s">
        <v>17</v>
      </c>
      <c r="B185" s="18" t="str">
        <f t="shared" si="4"/>
        <v/>
      </c>
      <c r="C185" s="62" t="s">
        <v>17</v>
      </c>
      <c r="D185" s="1" t="s">
        <v>17</v>
      </c>
      <c r="E185" s="65" t="s">
        <v>17</v>
      </c>
      <c r="F185" s="65" t="s">
        <v>17</v>
      </c>
      <c r="G185" s="18" t="str">
        <f t="shared" si="5"/>
        <v/>
      </c>
      <c r="H185" s="66" t="s">
        <v>87</v>
      </c>
      <c r="I185" s="15" t="str">
        <f t="shared" si="7"/>
        <v xml:space="preserve"> </v>
      </c>
      <c r="J185" s="18" t="str">
        <f t="shared" si="6"/>
        <v xml:space="preserve"> </v>
      </c>
      <c r="L185" s="8">
        <v>91</v>
      </c>
      <c r="M185" s="67">
        <v>0</v>
      </c>
      <c r="N185" s="67">
        <v>0</v>
      </c>
      <c r="O185" s="20"/>
      <c r="P185" s="59"/>
      <c r="Q185" s="56"/>
      <c r="R185" s="56"/>
      <c r="S185" s="56"/>
      <c r="T185" s="56"/>
      <c r="U185" s="56"/>
      <c r="V185" s="56"/>
      <c r="W185" s="56"/>
      <c r="X185" s="59"/>
      <c r="Y185" s="59"/>
      <c r="Z185" s="59"/>
      <c r="AA185" s="59"/>
      <c r="AB185" s="59"/>
      <c r="AH185" s="1"/>
    </row>
    <row r="186" spans="1:34" ht="15.75" customHeight="1">
      <c r="A186" s="87" t="s">
        <v>17</v>
      </c>
      <c r="B186" s="18" t="str">
        <f t="shared" si="4"/>
        <v/>
      </c>
      <c r="C186" s="62" t="s">
        <v>17</v>
      </c>
      <c r="D186" s="1" t="s">
        <v>17</v>
      </c>
      <c r="E186" s="65" t="s">
        <v>17</v>
      </c>
      <c r="F186" s="65" t="s">
        <v>17</v>
      </c>
      <c r="G186" s="18" t="str">
        <f t="shared" si="5"/>
        <v/>
      </c>
      <c r="H186" s="66" t="s">
        <v>87</v>
      </c>
      <c r="I186" s="15" t="str">
        <f t="shared" si="7"/>
        <v xml:space="preserve"> </v>
      </c>
      <c r="J186" s="18" t="str">
        <f t="shared" si="6"/>
        <v xml:space="preserve"> </v>
      </c>
      <c r="L186" s="8">
        <v>92</v>
      </c>
      <c r="M186" s="67">
        <v>0</v>
      </c>
      <c r="N186" s="67">
        <v>0</v>
      </c>
      <c r="O186" s="20"/>
      <c r="P186" s="59"/>
      <c r="Q186" s="56"/>
      <c r="R186" s="56"/>
      <c r="S186" s="56"/>
      <c r="T186" s="56"/>
      <c r="U186" s="56"/>
      <c r="V186" s="56"/>
      <c r="W186" s="56"/>
      <c r="X186" s="59"/>
      <c r="Y186" s="59"/>
      <c r="Z186" s="59"/>
      <c r="AA186" s="59"/>
      <c r="AB186" s="59"/>
      <c r="AH186" s="1"/>
    </row>
    <row r="187" spans="1:34" ht="15.75" customHeight="1">
      <c r="A187" s="87" t="s">
        <v>17</v>
      </c>
      <c r="B187" s="18" t="str">
        <f t="shared" si="4"/>
        <v/>
      </c>
      <c r="C187" s="62" t="s">
        <v>17</v>
      </c>
      <c r="D187" s="1" t="s">
        <v>17</v>
      </c>
      <c r="E187" s="65" t="s">
        <v>17</v>
      </c>
      <c r="F187" s="65" t="s">
        <v>17</v>
      </c>
      <c r="G187" s="18" t="str">
        <f t="shared" si="5"/>
        <v/>
      </c>
      <c r="H187" s="66" t="s">
        <v>87</v>
      </c>
      <c r="I187" s="15" t="str">
        <f t="shared" si="7"/>
        <v xml:space="preserve"> </v>
      </c>
      <c r="J187" s="18" t="str">
        <f t="shared" si="6"/>
        <v xml:space="preserve"> </v>
      </c>
      <c r="L187" s="8">
        <v>93</v>
      </c>
      <c r="M187" s="67">
        <v>0</v>
      </c>
      <c r="N187" s="67">
        <v>0</v>
      </c>
      <c r="O187" s="20"/>
      <c r="P187" s="59"/>
      <c r="Q187" s="56"/>
      <c r="R187" s="56"/>
      <c r="S187" s="56"/>
      <c r="T187" s="56"/>
      <c r="U187" s="56"/>
      <c r="V187" s="56"/>
      <c r="W187" s="56"/>
      <c r="X187" s="59"/>
      <c r="Y187" s="59"/>
      <c r="Z187" s="59"/>
      <c r="AA187" s="59"/>
      <c r="AB187" s="59"/>
      <c r="AH187" s="1"/>
    </row>
    <row r="188" spans="1:34" ht="15.75" customHeight="1">
      <c r="A188" s="87" t="s">
        <v>17</v>
      </c>
      <c r="B188" s="18" t="str">
        <f t="shared" si="4"/>
        <v/>
      </c>
      <c r="C188" s="62" t="s">
        <v>17</v>
      </c>
      <c r="D188" s="1" t="s">
        <v>17</v>
      </c>
      <c r="E188" s="65" t="s">
        <v>17</v>
      </c>
      <c r="F188" s="65" t="s">
        <v>17</v>
      </c>
      <c r="G188" s="18" t="str">
        <f t="shared" si="5"/>
        <v/>
      </c>
      <c r="H188" s="66" t="s">
        <v>87</v>
      </c>
      <c r="I188" s="15" t="str">
        <f t="shared" si="7"/>
        <v xml:space="preserve"> </v>
      </c>
      <c r="J188" s="18" t="str">
        <f t="shared" si="6"/>
        <v xml:space="preserve"> </v>
      </c>
      <c r="L188" s="8">
        <v>94</v>
      </c>
      <c r="M188" s="67">
        <v>0</v>
      </c>
      <c r="N188" s="67">
        <v>0</v>
      </c>
      <c r="O188" s="20"/>
      <c r="P188" s="59"/>
      <c r="Q188" s="56"/>
      <c r="R188" s="56"/>
      <c r="S188" s="56"/>
      <c r="T188" s="56"/>
      <c r="U188" s="56"/>
      <c r="V188" s="56"/>
      <c r="W188" s="56"/>
      <c r="X188" s="59"/>
      <c r="Y188" s="59"/>
      <c r="Z188" s="59"/>
      <c r="AA188" s="59"/>
      <c r="AB188" s="59"/>
      <c r="AH188" s="1"/>
    </row>
    <row r="189" spans="1:34" ht="15.75" customHeight="1">
      <c r="A189" s="87" t="s">
        <v>17</v>
      </c>
      <c r="B189" s="18" t="str">
        <f t="shared" si="4"/>
        <v/>
      </c>
      <c r="C189" s="62" t="s">
        <v>17</v>
      </c>
      <c r="D189" s="1" t="s">
        <v>17</v>
      </c>
      <c r="E189" s="65" t="s">
        <v>17</v>
      </c>
      <c r="F189" s="65" t="s">
        <v>17</v>
      </c>
      <c r="G189" s="18" t="str">
        <f t="shared" si="5"/>
        <v/>
      </c>
      <c r="H189" s="66" t="s">
        <v>87</v>
      </c>
      <c r="I189" s="15" t="str">
        <f t="shared" si="7"/>
        <v xml:space="preserve"> </v>
      </c>
      <c r="J189" s="18" t="str">
        <f t="shared" si="6"/>
        <v xml:space="preserve"> </v>
      </c>
      <c r="L189" s="8">
        <v>95</v>
      </c>
      <c r="M189" s="67">
        <v>0</v>
      </c>
      <c r="N189" s="67">
        <v>0</v>
      </c>
      <c r="O189" s="20"/>
      <c r="P189" s="59"/>
      <c r="Q189" s="56"/>
      <c r="R189" s="56"/>
      <c r="S189" s="56"/>
      <c r="T189" s="56"/>
      <c r="U189" s="56"/>
      <c r="V189" s="56"/>
      <c r="W189" s="56"/>
      <c r="X189" s="59"/>
      <c r="Y189" s="59"/>
      <c r="Z189" s="59"/>
      <c r="AA189" s="59"/>
      <c r="AB189" s="59"/>
      <c r="AH189" s="1"/>
    </row>
    <row r="190" spans="1:34" ht="15.75" customHeight="1">
      <c r="A190" s="87" t="s">
        <v>17</v>
      </c>
      <c r="B190" s="18" t="str">
        <f t="shared" si="4"/>
        <v/>
      </c>
      <c r="C190" s="62" t="s">
        <v>17</v>
      </c>
      <c r="D190" s="1" t="s">
        <v>17</v>
      </c>
      <c r="E190" s="65" t="s">
        <v>17</v>
      </c>
      <c r="F190" s="65" t="s">
        <v>17</v>
      </c>
      <c r="G190" s="18" t="str">
        <f t="shared" si="5"/>
        <v/>
      </c>
      <c r="H190" s="66" t="s">
        <v>87</v>
      </c>
      <c r="I190" s="15" t="str">
        <f t="shared" si="7"/>
        <v xml:space="preserve"> </v>
      </c>
      <c r="J190" s="18" t="str">
        <f t="shared" si="6"/>
        <v xml:space="preserve"> </v>
      </c>
      <c r="L190" s="8">
        <v>96</v>
      </c>
      <c r="M190" s="67">
        <v>0</v>
      </c>
      <c r="N190" s="67">
        <v>0</v>
      </c>
      <c r="O190" s="20"/>
      <c r="P190" s="59"/>
      <c r="Q190" s="56"/>
      <c r="R190" s="56"/>
      <c r="S190" s="56"/>
      <c r="T190" s="56"/>
      <c r="U190" s="56"/>
      <c r="V190" s="56"/>
      <c r="W190" s="56"/>
      <c r="X190" s="59"/>
      <c r="Y190" s="59"/>
      <c r="Z190" s="59"/>
      <c r="AA190" s="59"/>
      <c r="AB190" s="59"/>
      <c r="AH190" s="1"/>
    </row>
    <row r="191" spans="1:34" ht="15.75" customHeight="1">
      <c r="A191" s="87" t="s">
        <v>17</v>
      </c>
      <c r="B191" s="18" t="str">
        <f t="shared" si="4"/>
        <v/>
      </c>
      <c r="C191" s="62" t="s">
        <v>17</v>
      </c>
      <c r="D191" s="1" t="s">
        <v>17</v>
      </c>
      <c r="E191" s="65" t="s">
        <v>17</v>
      </c>
      <c r="F191" s="65" t="s">
        <v>17</v>
      </c>
      <c r="G191" s="18" t="str">
        <f t="shared" si="5"/>
        <v/>
      </c>
      <c r="H191" s="66" t="s">
        <v>87</v>
      </c>
      <c r="I191" s="15" t="str">
        <f t="shared" si="7"/>
        <v xml:space="preserve"> </v>
      </c>
      <c r="J191" s="18" t="str">
        <f t="shared" si="6"/>
        <v xml:space="preserve"> </v>
      </c>
      <c r="L191" s="8">
        <v>97</v>
      </c>
      <c r="M191" s="67">
        <v>0</v>
      </c>
      <c r="N191" s="67">
        <v>0</v>
      </c>
      <c r="O191" s="20"/>
      <c r="P191" s="59"/>
      <c r="Q191" s="56"/>
      <c r="R191" s="56"/>
      <c r="S191" s="56"/>
      <c r="T191" s="56"/>
      <c r="U191" s="56"/>
      <c r="V191" s="56"/>
      <c r="W191" s="56"/>
      <c r="X191" s="59"/>
      <c r="Y191" s="59"/>
      <c r="Z191" s="59"/>
      <c r="AA191" s="59"/>
      <c r="AB191" s="59"/>
      <c r="AH191" s="1"/>
    </row>
    <row r="192" spans="1:34" ht="15.75" customHeight="1">
      <c r="A192" s="87" t="s">
        <v>17</v>
      </c>
      <c r="B192" s="18" t="str">
        <f t="shared" si="4"/>
        <v/>
      </c>
      <c r="C192" s="62" t="s">
        <v>17</v>
      </c>
      <c r="D192" s="1" t="s">
        <v>17</v>
      </c>
      <c r="E192" s="65" t="s">
        <v>17</v>
      </c>
      <c r="F192" s="65" t="s">
        <v>17</v>
      </c>
      <c r="G192" s="18" t="str">
        <f t="shared" si="5"/>
        <v/>
      </c>
      <c r="H192" s="66" t="s">
        <v>87</v>
      </c>
      <c r="I192" s="15" t="str">
        <f t="shared" si="7"/>
        <v xml:space="preserve"> </v>
      </c>
      <c r="J192" s="18" t="str">
        <f t="shared" si="6"/>
        <v xml:space="preserve"> </v>
      </c>
      <c r="L192" s="8">
        <v>98</v>
      </c>
      <c r="M192" s="67">
        <v>0</v>
      </c>
      <c r="N192" s="67">
        <v>0</v>
      </c>
      <c r="O192" s="20"/>
      <c r="P192" s="59"/>
      <c r="Q192" s="56"/>
      <c r="R192" s="56"/>
      <c r="S192" s="56"/>
      <c r="T192" s="56"/>
      <c r="U192" s="56"/>
      <c r="V192" s="56"/>
      <c r="W192" s="56"/>
      <c r="X192" s="59"/>
      <c r="Y192" s="59"/>
      <c r="Z192" s="59"/>
      <c r="AA192" s="59"/>
      <c r="AB192" s="59"/>
      <c r="AH192" s="1"/>
    </row>
    <row r="193" spans="1:34" ht="15.75" customHeight="1">
      <c r="A193" s="87" t="s">
        <v>17</v>
      </c>
      <c r="B193" s="18" t="str">
        <f t="shared" si="4"/>
        <v/>
      </c>
      <c r="C193" s="62" t="s">
        <v>17</v>
      </c>
      <c r="D193" s="1" t="s">
        <v>17</v>
      </c>
      <c r="E193" s="65" t="s">
        <v>17</v>
      </c>
      <c r="F193" s="65" t="s">
        <v>17</v>
      </c>
      <c r="G193" s="18" t="str">
        <f t="shared" si="5"/>
        <v/>
      </c>
      <c r="H193" s="66" t="s">
        <v>87</v>
      </c>
      <c r="I193" s="15" t="str">
        <f t="shared" si="7"/>
        <v xml:space="preserve"> </v>
      </c>
      <c r="J193" s="18" t="str">
        <f t="shared" si="6"/>
        <v xml:space="preserve"> </v>
      </c>
      <c r="L193" s="8">
        <v>99</v>
      </c>
      <c r="M193" s="67">
        <v>0</v>
      </c>
      <c r="N193" s="67">
        <v>0</v>
      </c>
      <c r="O193" s="20"/>
      <c r="P193" s="59"/>
      <c r="Q193" s="56"/>
      <c r="R193" s="56"/>
      <c r="S193" s="56"/>
      <c r="T193" s="56"/>
      <c r="U193" s="56"/>
      <c r="V193" s="56"/>
      <c r="W193" s="56"/>
      <c r="X193" s="59"/>
      <c r="Y193" s="59"/>
      <c r="Z193" s="59"/>
      <c r="AA193" s="59"/>
      <c r="AB193" s="59"/>
      <c r="AH193" s="1"/>
    </row>
    <row r="194" spans="1:34" ht="15.75" customHeight="1">
      <c r="A194" s="87" t="s">
        <v>17</v>
      </c>
      <c r="B194" s="18" t="str">
        <f t="shared" si="4"/>
        <v/>
      </c>
      <c r="C194" s="62" t="s">
        <v>17</v>
      </c>
      <c r="D194" s="1" t="s">
        <v>17</v>
      </c>
      <c r="E194" s="65" t="s">
        <v>17</v>
      </c>
      <c r="F194" s="65" t="s">
        <v>17</v>
      </c>
      <c r="G194" s="18" t="str">
        <f t="shared" si="5"/>
        <v/>
      </c>
      <c r="H194" s="66" t="s">
        <v>87</v>
      </c>
      <c r="I194" s="15" t="str">
        <f t="shared" si="7"/>
        <v xml:space="preserve"> </v>
      </c>
      <c r="J194" s="18" t="str">
        <f t="shared" si="6"/>
        <v xml:space="preserve"> </v>
      </c>
      <c r="L194" s="8">
        <v>100</v>
      </c>
      <c r="M194" s="67">
        <v>0</v>
      </c>
      <c r="N194" s="67">
        <v>0</v>
      </c>
      <c r="O194" s="20"/>
      <c r="P194" s="59"/>
      <c r="Q194" s="56"/>
      <c r="R194" s="56"/>
      <c r="S194" s="56"/>
      <c r="T194" s="56"/>
      <c r="U194" s="56"/>
      <c r="V194" s="56"/>
      <c r="W194" s="56"/>
      <c r="X194" s="59"/>
      <c r="Y194" s="59"/>
      <c r="Z194" s="59"/>
      <c r="AA194" s="59"/>
      <c r="AB194" s="59"/>
      <c r="AH194" s="1"/>
    </row>
    <row r="195" spans="1:34" ht="15.75" customHeight="1">
      <c r="A195" s="87" t="s">
        <v>17</v>
      </c>
      <c r="B195" s="18" t="str">
        <f t="shared" si="4"/>
        <v/>
      </c>
      <c r="C195" s="62" t="s">
        <v>17</v>
      </c>
      <c r="D195" s="1" t="s">
        <v>17</v>
      </c>
      <c r="E195" s="65" t="s">
        <v>17</v>
      </c>
      <c r="F195" s="65" t="s">
        <v>17</v>
      </c>
      <c r="G195" s="18" t="str">
        <f t="shared" si="5"/>
        <v/>
      </c>
      <c r="H195" s="66" t="s">
        <v>87</v>
      </c>
      <c r="I195" s="15" t="str">
        <f t="shared" si="7"/>
        <v xml:space="preserve"> </v>
      </c>
      <c r="J195" s="18" t="str">
        <f t="shared" si="6"/>
        <v xml:space="preserve"> </v>
      </c>
      <c r="L195" s="8">
        <v>101</v>
      </c>
      <c r="M195" s="67">
        <v>0</v>
      </c>
      <c r="N195" s="67">
        <v>0</v>
      </c>
      <c r="O195" s="20"/>
      <c r="P195" s="59"/>
      <c r="Q195" s="56"/>
      <c r="R195" s="56"/>
      <c r="S195" s="56"/>
      <c r="T195" s="56"/>
      <c r="U195" s="56"/>
      <c r="V195" s="56"/>
      <c r="W195" s="56"/>
      <c r="X195" s="59"/>
      <c r="Y195" s="59"/>
      <c r="Z195" s="59"/>
      <c r="AA195" s="59"/>
      <c r="AB195" s="59"/>
      <c r="AH195" s="1"/>
    </row>
    <row r="196" spans="1:34" ht="15.75" customHeight="1">
      <c r="A196" s="87" t="s">
        <v>17</v>
      </c>
      <c r="B196" s="18" t="str">
        <f t="shared" si="4"/>
        <v/>
      </c>
      <c r="C196" s="62" t="s">
        <v>17</v>
      </c>
      <c r="D196" s="1" t="s">
        <v>17</v>
      </c>
      <c r="E196" s="65" t="s">
        <v>17</v>
      </c>
      <c r="F196" s="65" t="s">
        <v>17</v>
      </c>
      <c r="G196" s="18" t="str">
        <f t="shared" si="5"/>
        <v/>
      </c>
      <c r="H196" s="66" t="s">
        <v>87</v>
      </c>
      <c r="I196" s="15" t="str">
        <f t="shared" si="7"/>
        <v xml:space="preserve"> </v>
      </c>
      <c r="J196" s="18" t="str">
        <f t="shared" si="6"/>
        <v xml:space="preserve"> </v>
      </c>
      <c r="L196" s="8">
        <v>102</v>
      </c>
      <c r="M196" s="67">
        <v>0</v>
      </c>
      <c r="N196" s="67">
        <v>0</v>
      </c>
      <c r="O196" s="20"/>
      <c r="P196" s="59"/>
      <c r="Q196" s="56"/>
      <c r="R196" s="56"/>
      <c r="S196" s="56"/>
      <c r="T196" s="56"/>
      <c r="U196" s="56"/>
      <c r="V196" s="56"/>
      <c r="W196" s="56"/>
      <c r="X196" s="59"/>
      <c r="Y196" s="59"/>
      <c r="Z196" s="59"/>
      <c r="AA196" s="59"/>
      <c r="AB196" s="59"/>
      <c r="AH196" s="1"/>
    </row>
    <row r="197" spans="1:34" ht="15.75" customHeight="1">
      <c r="A197" s="87" t="s">
        <v>17</v>
      </c>
      <c r="B197" s="18" t="str">
        <f t="shared" si="4"/>
        <v/>
      </c>
      <c r="C197" s="62" t="s">
        <v>17</v>
      </c>
      <c r="D197" s="1" t="s">
        <v>17</v>
      </c>
      <c r="E197" s="65" t="s">
        <v>17</v>
      </c>
      <c r="F197" s="65" t="s">
        <v>17</v>
      </c>
      <c r="G197" s="18" t="str">
        <f t="shared" si="5"/>
        <v/>
      </c>
      <c r="H197" s="66" t="s">
        <v>87</v>
      </c>
      <c r="I197" s="15" t="str">
        <f t="shared" si="7"/>
        <v xml:space="preserve"> </v>
      </c>
      <c r="J197" s="18" t="str">
        <f t="shared" si="6"/>
        <v xml:space="preserve"> </v>
      </c>
      <c r="L197" s="8">
        <v>103</v>
      </c>
      <c r="M197" s="67">
        <v>0</v>
      </c>
      <c r="N197" s="67">
        <v>0</v>
      </c>
      <c r="O197" s="20"/>
      <c r="P197" s="59"/>
      <c r="Q197" s="56"/>
      <c r="R197" s="56"/>
      <c r="S197" s="56"/>
      <c r="T197" s="56"/>
      <c r="U197" s="56"/>
      <c r="V197" s="56"/>
      <c r="W197" s="56"/>
      <c r="X197" s="59"/>
      <c r="Y197" s="59"/>
      <c r="Z197" s="59"/>
      <c r="AA197" s="59"/>
      <c r="AB197" s="59"/>
      <c r="AH197" s="1"/>
    </row>
    <row r="198" spans="1:34" ht="15.75" customHeight="1">
      <c r="A198" s="87" t="s">
        <v>17</v>
      </c>
      <c r="B198" s="18" t="str">
        <f t="shared" si="4"/>
        <v/>
      </c>
      <c r="C198" s="62" t="s">
        <v>17</v>
      </c>
      <c r="D198" s="1" t="s">
        <v>17</v>
      </c>
      <c r="E198" s="65" t="s">
        <v>17</v>
      </c>
      <c r="F198" s="65" t="s">
        <v>17</v>
      </c>
      <c r="G198" s="18" t="str">
        <f t="shared" si="5"/>
        <v/>
      </c>
      <c r="H198" s="66" t="s">
        <v>87</v>
      </c>
      <c r="I198" s="15" t="str">
        <f t="shared" si="7"/>
        <v xml:space="preserve"> </v>
      </c>
      <c r="J198" s="18" t="str">
        <f t="shared" si="6"/>
        <v xml:space="preserve"> </v>
      </c>
      <c r="L198" s="8">
        <v>104</v>
      </c>
      <c r="M198" s="67">
        <v>0</v>
      </c>
      <c r="N198" s="67">
        <v>0</v>
      </c>
      <c r="O198" s="20"/>
      <c r="P198" s="59"/>
      <c r="Q198" s="56"/>
      <c r="R198" s="56"/>
      <c r="S198" s="56"/>
      <c r="T198" s="56"/>
      <c r="U198" s="56"/>
      <c r="V198" s="56"/>
      <c r="W198" s="56"/>
      <c r="X198" s="59"/>
      <c r="Y198" s="59"/>
      <c r="Z198" s="59"/>
      <c r="AA198" s="59"/>
      <c r="AB198" s="59"/>
      <c r="AH198" s="1"/>
    </row>
    <row r="199" spans="1:34" ht="15.75" customHeight="1">
      <c r="A199" s="87" t="s">
        <v>17</v>
      </c>
      <c r="B199" s="18" t="str">
        <f t="shared" si="4"/>
        <v/>
      </c>
      <c r="C199" s="62" t="s">
        <v>17</v>
      </c>
      <c r="D199" s="1" t="s">
        <v>17</v>
      </c>
      <c r="E199" s="65" t="s">
        <v>17</v>
      </c>
      <c r="F199" s="65" t="s">
        <v>17</v>
      </c>
      <c r="G199" s="18" t="str">
        <f t="shared" si="5"/>
        <v/>
      </c>
      <c r="H199" s="66" t="s">
        <v>87</v>
      </c>
      <c r="I199" s="15" t="str">
        <f t="shared" si="7"/>
        <v xml:space="preserve"> </v>
      </c>
      <c r="J199" s="18" t="str">
        <f t="shared" si="6"/>
        <v xml:space="preserve"> </v>
      </c>
      <c r="L199" s="8">
        <v>105</v>
      </c>
      <c r="M199" s="67">
        <v>0</v>
      </c>
      <c r="N199" s="67">
        <v>0</v>
      </c>
      <c r="O199" s="20"/>
      <c r="P199" s="59"/>
      <c r="Q199" s="56"/>
      <c r="R199" s="56"/>
      <c r="S199" s="56"/>
      <c r="T199" s="56"/>
      <c r="U199" s="56"/>
      <c r="V199" s="56"/>
      <c r="W199" s="56"/>
      <c r="X199" s="59"/>
      <c r="Y199" s="59"/>
      <c r="Z199" s="59"/>
      <c r="AA199" s="59"/>
      <c r="AB199" s="59"/>
      <c r="AH199" s="1"/>
    </row>
    <row r="200" spans="1:34" ht="15.75" customHeight="1">
      <c r="A200" s="87" t="s">
        <v>17</v>
      </c>
      <c r="B200" s="18" t="str">
        <f t="shared" si="4"/>
        <v/>
      </c>
      <c r="C200" s="62" t="s">
        <v>17</v>
      </c>
      <c r="D200" s="1" t="s">
        <v>17</v>
      </c>
      <c r="E200" s="65" t="s">
        <v>17</v>
      </c>
      <c r="F200" s="65" t="s">
        <v>17</v>
      </c>
      <c r="G200" s="18" t="str">
        <f t="shared" si="5"/>
        <v/>
      </c>
      <c r="H200" s="66" t="s">
        <v>87</v>
      </c>
      <c r="I200" s="15" t="str">
        <f t="shared" si="7"/>
        <v xml:space="preserve"> </v>
      </c>
      <c r="J200" s="18" t="str">
        <f t="shared" si="6"/>
        <v xml:space="preserve"> </v>
      </c>
      <c r="L200" s="8">
        <v>106</v>
      </c>
      <c r="M200" s="67">
        <v>0</v>
      </c>
      <c r="N200" s="67">
        <v>0</v>
      </c>
      <c r="O200" s="20"/>
      <c r="P200" s="59"/>
      <c r="Q200" s="56"/>
      <c r="R200" s="56"/>
      <c r="S200" s="56"/>
      <c r="T200" s="56"/>
      <c r="U200" s="56"/>
      <c r="V200" s="56"/>
      <c r="W200" s="56"/>
      <c r="X200" s="59"/>
      <c r="Y200" s="59"/>
      <c r="Z200" s="59"/>
      <c r="AA200" s="59"/>
      <c r="AB200" s="59"/>
      <c r="AH200" s="1"/>
    </row>
    <row r="201" spans="1:34" ht="15.75" customHeight="1">
      <c r="A201" s="87" t="s">
        <v>17</v>
      </c>
      <c r="B201" s="18" t="str">
        <f t="shared" si="4"/>
        <v/>
      </c>
      <c r="C201" s="62" t="s">
        <v>17</v>
      </c>
      <c r="D201" s="1" t="s">
        <v>17</v>
      </c>
      <c r="E201" s="65" t="s">
        <v>17</v>
      </c>
      <c r="F201" s="65" t="s">
        <v>17</v>
      </c>
      <c r="G201" s="18" t="str">
        <f t="shared" si="5"/>
        <v/>
      </c>
      <c r="H201" s="66" t="s">
        <v>87</v>
      </c>
      <c r="I201" s="15" t="str">
        <f t="shared" si="7"/>
        <v xml:space="preserve"> </v>
      </c>
      <c r="J201" s="18" t="str">
        <f t="shared" si="6"/>
        <v xml:space="preserve"> </v>
      </c>
      <c r="L201" s="8">
        <v>107</v>
      </c>
      <c r="M201" s="67">
        <v>0</v>
      </c>
      <c r="N201" s="67">
        <v>0</v>
      </c>
      <c r="O201" s="20"/>
      <c r="P201" s="59"/>
      <c r="Q201" s="56"/>
      <c r="R201" s="56"/>
      <c r="S201" s="56"/>
      <c r="T201" s="56"/>
      <c r="U201" s="56"/>
      <c r="V201" s="56"/>
      <c r="W201" s="56"/>
      <c r="X201" s="59"/>
      <c r="Y201" s="59"/>
      <c r="Z201" s="59"/>
      <c r="AA201" s="59"/>
      <c r="AB201" s="59"/>
      <c r="AH201" s="1"/>
    </row>
    <row r="202" spans="1:34" ht="15.75" customHeight="1">
      <c r="A202" s="87" t="s">
        <v>17</v>
      </c>
      <c r="B202" s="18" t="str">
        <f t="shared" si="4"/>
        <v/>
      </c>
      <c r="C202" s="62" t="s">
        <v>17</v>
      </c>
      <c r="D202" s="1" t="s">
        <v>17</v>
      </c>
      <c r="E202" s="65" t="s">
        <v>17</v>
      </c>
      <c r="F202" s="65" t="s">
        <v>17</v>
      </c>
      <c r="G202" s="18" t="str">
        <f t="shared" si="5"/>
        <v/>
      </c>
      <c r="H202" s="66" t="s">
        <v>87</v>
      </c>
      <c r="I202" s="15" t="str">
        <f t="shared" si="7"/>
        <v xml:space="preserve"> </v>
      </c>
      <c r="J202" s="18" t="str">
        <f t="shared" si="6"/>
        <v xml:space="preserve"> </v>
      </c>
      <c r="L202" s="8">
        <v>108</v>
      </c>
      <c r="M202" s="67">
        <v>0</v>
      </c>
      <c r="N202" s="67">
        <v>0</v>
      </c>
      <c r="O202" s="20"/>
      <c r="P202" s="59"/>
      <c r="Q202" s="56"/>
      <c r="R202" s="56"/>
      <c r="S202" s="56"/>
      <c r="T202" s="56"/>
      <c r="U202" s="56"/>
      <c r="V202" s="56"/>
      <c r="W202" s="56"/>
      <c r="X202" s="59"/>
      <c r="Y202" s="59"/>
      <c r="Z202" s="59"/>
      <c r="AA202" s="59"/>
      <c r="AB202" s="59"/>
      <c r="AH202" s="1"/>
    </row>
    <row r="203" spans="1:34" ht="15.75" customHeight="1">
      <c r="A203" s="87" t="s">
        <v>17</v>
      </c>
      <c r="B203" s="18" t="str">
        <f t="shared" si="4"/>
        <v/>
      </c>
      <c r="C203" s="62" t="s">
        <v>17</v>
      </c>
      <c r="D203" s="1" t="s">
        <v>17</v>
      </c>
      <c r="E203" s="65" t="s">
        <v>17</v>
      </c>
      <c r="F203" s="65" t="s">
        <v>17</v>
      </c>
      <c r="G203" s="18" t="str">
        <f t="shared" si="5"/>
        <v/>
      </c>
      <c r="H203" s="66" t="s">
        <v>87</v>
      </c>
      <c r="I203" s="15" t="str">
        <f t="shared" si="7"/>
        <v xml:space="preserve"> </v>
      </c>
      <c r="J203" s="18" t="str">
        <f t="shared" si="6"/>
        <v xml:space="preserve"> </v>
      </c>
      <c r="L203" s="8">
        <v>109</v>
      </c>
      <c r="M203" s="67">
        <v>0</v>
      </c>
      <c r="N203" s="67">
        <v>0</v>
      </c>
      <c r="O203" s="20"/>
      <c r="P203" s="59"/>
      <c r="Q203" s="56"/>
      <c r="R203" s="56"/>
      <c r="S203" s="56"/>
      <c r="T203" s="56"/>
      <c r="U203" s="56"/>
      <c r="V203" s="56"/>
      <c r="W203" s="56"/>
      <c r="X203" s="59"/>
      <c r="Y203" s="59"/>
      <c r="Z203" s="59"/>
      <c r="AA203" s="59"/>
      <c r="AB203" s="59"/>
      <c r="AH203" s="1"/>
    </row>
    <row r="204" spans="1:34" ht="15.75" customHeight="1">
      <c r="A204" s="87" t="s">
        <v>17</v>
      </c>
      <c r="B204" s="18" t="str">
        <f t="shared" si="4"/>
        <v/>
      </c>
      <c r="C204" s="62" t="s">
        <v>17</v>
      </c>
      <c r="D204" s="1" t="s">
        <v>17</v>
      </c>
      <c r="E204" s="65" t="s">
        <v>17</v>
      </c>
      <c r="F204" s="65" t="s">
        <v>17</v>
      </c>
      <c r="G204" s="18" t="str">
        <f t="shared" si="5"/>
        <v/>
      </c>
      <c r="H204" s="66" t="s">
        <v>87</v>
      </c>
      <c r="I204" s="15" t="str">
        <f t="shared" si="7"/>
        <v xml:space="preserve"> </v>
      </c>
      <c r="J204" s="18" t="str">
        <f t="shared" si="6"/>
        <v xml:space="preserve"> </v>
      </c>
      <c r="L204" s="8">
        <v>110</v>
      </c>
      <c r="M204" s="67">
        <v>0</v>
      </c>
      <c r="N204" s="67">
        <v>0</v>
      </c>
      <c r="O204" s="20"/>
      <c r="P204" s="59"/>
      <c r="Q204" s="56"/>
      <c r="R204" s="56"/>
      <c r="S204" s="56"/>
      <c r="T204" s="56"/>
      <c r="U204" s="56"/>
      <c r="V204" s="56"/>
      <c r="W204" s="56"/>
      <c r="X204" s="59"/>
      <c r="Y204" s="59"/>
      <c r="Z204" s="59"/>
      <c r="AA204" s="59"/>
      <c r="AB204" s="59"/>
      <c r="AH204" s="1"/>
    </row>
    <row r="205" spans="1:34" ht="15.75" customHeight="1">
      <c r="J205" s="1"/>
      <c r="L205" s="8"/>
      <c r="M205" s="8"/>
      <c r="N205" s="8"/>
      <c r="O205" s="20"/>
      <c r="P205" s="59"/>
      <c r="Q205" s="56"/>
      <c r="R205" s="56"/>
      <c r="S205" s="56"/>
      <c r="T205" s="56"/>
      <c r="U205" s="56"/>
      <c r="V205" s="56"/>
      <c r="W205" s="56"/>
      <c r="X205" s="59"/>
      <c r="Y205" s="59"/>
      <c r="Z205" s="59"/>
      <c r="AA205" s="59"/>
      <c r="AB205" s="59"/>
      <c r="AH205" s="1"/>
    </row>
    <row r="206" spans="1:34" ht="15.75" customHeight="1">
      <c r="J206" s="1"/>
      <c r="L206" s="8"/>
      <c r="M206" s="8"/>
      <c r="N206" s="8"/>
      <c r="P206" s="59"/>
      <c r="Q206" s="56"/>
      <c r="R206" s="56"/>
      <c r="S206" s="56"/>
      <c r="T206" s="56"/>
      <c r="U206" s="56"/>
      <c r="V206" s="56"/>
      <c r="W206" s="56"/>
      <c r="X206" s="59"/>
      <c r="Y206" s="59"/>
      <c r="Z206" s="59"/>
      <c r="AA206" s="59"/>
      <c r="AB206" s="59"/>
      <c r="AH206" s="1"/>
    </row>
    <row r="207" spans="1:34" ht="15.75" customHeight="1">
      <c r="J207" s="1"/>
      <c r="P207" s="59"/>
      <c r="Q207" s="56"/>
      <c r="R207" s="56"/>
      <c r="S207" s="56"/>
      <c r="T207" s="56"/>
      <c r="U207" s="56"/>
      <c r="V207" s="56"/>
      <c r="W207" s="56"/>
      <c r="X207" s="59"/>
      <c r="Y207" s="59"/>
      <c r="Z207" s="59"/>
      <c r="AA207" s="59"/>
      <c r="AB207" s="59"/>
      <c r="AH207" s="1"/>
    </row>
    <row r="208" spans="1:34" ht="15.75" customHeight="1">
      <c r="J208" s="1"/>
      <c r="P208" s="59"/>
      <c r="Q208" s="56"/>
      <c r="R208" s="56"/>
      <c r="S208" s="56"/>
      <c r="T208" s="56"/>
      <c r="U208" s="56"/>
      <c r="V208" s="56"/>
      <c r="W208" s="56"/>
      <c r="X208" s="59"/>
      <c r="Y208" s="59"/>
      <c r="Z208" s="59"/>
      <c r="AA208" s="59"/>
      <c r="AB208" s="59"/>
      <c r="AH208" s="1"/>
    </row>
    <row r="209" spans="16:28">
      <c r="P209" s="59"/>
      <c r="Q209" s="56"/>
      <c r="R209" s="56"/>
      <c r="S209" s="56"/>
      <c r="T209" s="56"/>
      <c r="U209" s="56"/>
      <c r="V209" s="56"/>
      <c r="W209" s="56"/>
      <c r="X209" s="59"/>
      <c r="Y209" s="59"/>
      <c r="Z209" s="59"/>
      <c r="AA209" s="59"/>
      <c r="AB209" s="59"/>
    </row>
    <row r="210" spans="16:28">
      <c r="P210" s="59"/>
      <c r="Q210" s="56"/>
      <c r="R210" s="56"/>
      <c r="S210" s="56"/>
      <c r="T210" s="56"/>
      <c r="U210" s="56"/>
      <c r="V210" s="56"/>
      <c r="W210" s="56"/>
      <c r="X210" s="59"/>
      <c r="Y210" s="59"/>
      <c r="Z210" s="59"/>
      <c r="AA210" s="59"/>
      <c r="AB210" s="59"/>
    </row>
    <row r="211" spans="16:28">
      <c r="P211" s="59"/>
      <c r="Q211" s="56"/>
      <c r="R211" s="56"/>
      <c r="S211" s="56"/>
      <c r="T211" s="56"/>
      <c r="U211" s="56"/>
      <c r="V211" s="56"/>
      <c r="W211" s="56"/>
      <c r="X211" s="59"/>
      <c r="Y211" s="59"/>
      <c r="Z211" s="59"/>
      <c r="AA211" s="59"/>
      <c r="AB211" s="59"/>
    </row>
    <row r="212" spans="16:28">
      <c r="P212" s="59"/>
      <c r="Q212" s="56"/>
      <c r="R212" s="56"/>
      <c r="S212" s="56"/>
      <c r="T212" s="56"/>
      <c r="U212" s="56"/>
      <c r="V212" s="56"/>
      <c r="W212" s="56"/>
      <c r="X212" s="59"/>
      <c r="Y212" s="59"/>
      <c r="Z212" s="59"/>
      <c r="AA212" s="59"/>
      <c r="AB212" s="59"/>
    </row>
    <row r="213" spans="16:28">
      <c r="P213" s="59"/>
      <c r="Q213" s="56"/>
      <c r="R213" s="56"/>
      <c r="S213" s="56"/>
      <c r="T213" s="56"/>
      <c r="U213" s="56"/>
      <c r="V213" s="56"/>
      <c r="W213" s="56"/>
      <c r="X213" s="59"/>
      <c r="Y213" s="59"/>
      <c r="Z213" s="59"/>
      <c r="AA213" s="59"/>
      <c r="AB213" s="59"/>
    </row>
    <row r="214" spans="16:28">
      <c r="P214" s="59"/>
      <c r="Q214" s="56"/>
      <c r="R214" s="56"/>
      <c r="S214" s="56"/>
      <c r="T214" s="56"/>
      <c r="U214" s="56"/>
      <c r="V214" s="56"/>
      <c r="W214" s="56"/>
      <c r="X214" s="59"/>
      <c r="Y214" s="59"/>
      <c r="Z214" s="59"/>
      <c r="AA214" s="59"/>
      <c r="AB214" s="59"/>
    </row>
    <row r="215" spans="16:28">
      <c r="P215" s="59"/>
      <c r="Q215" s="56"/>
      <c r="R215" s="56"/>
      <c r="S215" s="56"/>
      <c r="T215" s="56"/>
      <c r="U215" s="56"/>
      <c r="V215" s="56"/>
      <c r="W215" s="56"/>
      <c r="X215" s="59"/>
      <c r="Y215" s="59"/>
      <c r="Z215" s="59"/>
      <c r="AA215" s="59"/>
      <c r="AB215" s="59"/>
    </row>
    <row r="216" spans="16:28">
      <c r="P216" s="59"/>
      <c r="Q216" s="56"/>
      <c r="R216" s="56"/>
      <c r="S216" s="56"/>
      <c r="T216" s="56"/>
      <c r="U216" s="56"/>
      <c r="V216" s="56"/>
      <c r="W216" s="56"/>
      <c r="X216" s="59"/>
      <c r="Y216" s="59"/>
      <c r="Z216" s="59"/>
      <c r="AA216" s="59"/>
      <c r="AB216" s="59"/>
    </row>
    <row r="217" spans="16:28">
      <c r="P217" s="59"/>
      <c r="Q217" s="56"/>
      <c r="R217" s="56"/>
      <c r="S217" s="56"/>
      <c r="T217" s="56"/>
      <c r="U217" s="56"/>
      <c r="V217" s="56"/>
      <c r="W217" s="56"/>
      <c r="X217" s="59"/>
      <c r="Y217" s="59"/>
      <c r="Z217" s="59"/>
      <c r="AA217" s="59"/>
      <c r="AB217" s="59"/>
    </row>
    <row r="218" spans="16:28">
      <c r="P218" s="59"/>
      <c r="Q218" s="56"/>
      <c r="R218" s="56"/>
      <c r="S218" s="56"/>
      <c r="T218" s="56"/>
      <c r="U218" s="56"/>
      <c r="V218" s="56"/>
      <c r="W218" s="56"/>
      <c r="X218" s="59"/>
      <c r="Y218" s="59"/>
      <c r="Z218" s="59"/>
      <c r="AA218" s="59"/>
      <c r="AB218" s="59"/>
    </row>
    <row r="219" spans="16:28">
      <c r="P219" s="59"/>
      <c r="Q219" s="56"/>
      <c r="R219" s="56"/>
      <c r="S219" s="56"/>
      <c r="T219" s="56"/>
      <c r="U219" s="56"/>
      <c r="V219" s="56"/>
      <c r="W219" s="56"/>
      <c r="X219" s="59"/>
      <c r="Y219" s="59"/>
      <c r="Z219" s="59"/>
      <c r="AA219" s="59"/>
      <c r="AB219" s="59"/>
    </row>
    <row r="40415" spans="15:34">
      <c r="O40415" s="1"/>
    </row>
    <row r="40416" spans="15:34">
      <c r="AH40416" s="1"/>
    </row>
    <row r="40418" spans="4:11">
      <c r="D40418" s="1">
        <v>1888</v>
      </c>
      <c r="J40418" s="1"/>
      <c r="K40418" s="1"/>
    </row>
  </sheetData>
  <mergeCells count="96">
    <mergeCell ref="W141:X141"/>
    <mergeCell ref="P141:Q141"/>
    <mergeCell ref="W75:X75"/>
    <mergeCell ref="P75:Q75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39:D40"/>
    <mergeCell ref="E39:E40"/>
    <mergeCell ref="Z22:Z26"/>
    <mergeCell ref="AA22:AA26"/>
    <mergeCell ref="AB22:AB26"/>
    <mergeCell ref="B26:J27"/>
    <mergeCell ref="B28:J29"/>
    <mergeCell ref="B30:J31"/>
    <mergeCell ref="B22:J23"/>
    <mergeCell ref="R22:R26"/>
    <mergeCell ref="S22:S26"/>
    <mergeCell ref="T22:T26"/>
    <mergeCell ref="U22:U26"/>
    <mergeCell ref="Y22:Y26"/>
    <mergeCell ref="B33:J34"/>
    <mergeCell ref="B35:D36"/>
    <mergeCell ref="E35:E36"/>
    <mergeCell ref="B37:D38"/>
    <mergeCell ref="E37:E38"/>
    <mergeCell ref="T87:U87"/>
    <mergeCell ref="B41:D42"/>
    <mergeCell ref="E41:E42"/>
    <mergeCell ref="D85:I85"/>
    <mergeCell ref="B87:B94"/>
    <mergeCell ref="C87:C94"/>
    <mergeCell ref="D87:D94"/>
    <mergeCell ref="E87:E94"/>
    <mergeCell ref="F87:F94"/>
    <mergeCell ref="G87:G94"/>
    <mergeCell ref="H87:H94"/>
    <mergeCell ref="I87:I94"/>
    <mergeCell ref="J87:J94"/>
    <mergeCell ref="P87:P92"/>
    <mergeCell ref="Q87:Q92"/>
    <mergeCell ref="R87:S87"/>
    <mergeCell ref="R88:R92"/>
    <mergeCell ref="S88:S92"/>
    <mergeCell ref="T88:T92"/>
    <mergeCell ref="U88:U92"/>
    <mergeCell ref="Y88:Y92"/>
    <mergeCell ref="AA88:AA92"/>
    <mergeCell ref="AB88:AB92"/>
    <mergeCell ref="W87:W92"/>
    <mergeCell ref="X87:X92"/>
    <mergeCell ref="Y87:Z87"/>
    <mergeCell ref="AA87:AB87"/>
    <mergeCell ref="Z88:Z92"/>
  </mergeCells>
  <conditionalFormatting sqref="C95:C204">
    <cfRule type="notContainsBlanks" dxfId="12" priority="2">
      <formula>LEN(TRIM(C95))&gt;0</formula>
    </cfRule>
  </conditionalFormatting>
  <conditionalFormatting sqref="B95:B204 D95:J204">
    <cfRule type="expression" dxfId="11" priority="3">
      <formula>IF($C95=" ",FALSE,TRUE)</formula>
    </cfRule>
  </conditionalFormatting>
  <conditionalFormatting sqref="B95:B204">
    <cfRule type="expression" dxfId="10" priority="1">
      <formula>IF($C95=$L$9,TRUE,FALSE)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83" max="28" man="1"/>
    <brk id="153" max="28" man="1"/>
  </rowBreaks>
  <colBreaks count="1" manualBreakCount="1">
    <brk id="14" max="14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36"/>
  <dimension ref="A1:AL40413"/>
  <sheetViews>
    <sheetView view="pageBreakPreview" zoomScale="20" zoomScaleNormal="50" zoomScaleSheetLayoutView="20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9.4257812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customWidth="1"/>
    <col min="11" max="11" width="5.5703125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16" customWidth="1"/>
    <col min="16" max="16" width="9.5703125" style="16" customWidth="1"/>
    <col min="17" max="17" width="10" style="17" customWidth="1"/>
    <col min="18" max="18" width="13.5703125" style="17" customWidth="1"/>
    <col min="19" max="19" width="18.85546875" style="17" customWidth="1"/>
    <col min="20" max="20" width="13.5703125" style="17" customWidth="1"/>
    <col min="21" max="21" width="18.85546875" style="17" customWidth="1"/>
    <col min="22" max="22" width="9.42578125" style="17" customWidth="1"/>
    <col min="23" max="23" width="9.5703125" style="17" customWidth="1"/>
    <col min="24" max="24" width="10" style="16" customWidth="1"/>
    <col min="25" max="25" width="13.5703125" style="16" customWidth="1"/>
    <col min="26" max="26" width="18.85546875" style="16" customWidth="1"/>
    <col min="27" max="27" width="13.5703125" style="16" customWidth="1"/>
    <col min="28" max="28" width="18.85546875" style="16" customWidth="1"/>
    <col min="29" max="29" width="5.7109375" style="16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74.25" customHeight="1">
      <c r="E1" s="155" t="s">
        <v>227</v>
      </c>
      <c r="F1" s="155"/>
      <c r="G1" s="155"/>
      <c r="H1" s="155"/>
      <c r="I1" s="155"/>
      <c r="J1" s="155"/>
      <c r="L1" s="2" t="s">
        <v>2</v>
      </c>
      <c r="M1" s="3"/>
      <c r="N1" s="64">
        <v>5</v>
      </c>
    </row>
    <row r="2" spans="1:38" ht="16.5" customHeight="1">
      <c r="D2" s="73"/>
      <c r="E2" s="155"/>
      <c r="F2" s="155"/>
      <c r="G2" s="155"/>
      <c r="H2" s="155"/>
      <c r="I2" s="155"/>
      <c r="J2" s="155"/>
      <c r="L2" s="60">
        <f ca="1">INDIRECT("лоты!C"&amp;SUM(N1,3))</f>
        <v>704</v>
      </c>
      <c r="M2" s="5" t="s">
        <v>61</v>
      </c>
      <c r="N2" s="6"/>
      <c r="O2" s="19"/>
      <c r="P2" s="135" t="s">
        <v>23</v>
      </c>
      <c r="Q2" s="135"/>
      <c r="R2" s="135"/>
      <c r="S2" s="135"/>
      <c r="T2" s="135"/>
      <c r="U2" s="135"/>
      <c r="V2" s="135"/>
      <c r="W2" s="135"/>
      <c r="X2" s="135"/>
      <c r="Y2" s="135"/>
      <c r="Z2" s="135"/>
      <c r="AA2" s="135"/>
      <c r="AB2" s="135"/>
      <c r="AD2" s="8"/>
      <c r="AE2" s="8"/>
      <c r="AF2" s="8"/>
      <c r="AG2" s="8"/>
      <c r="AH2" s="9"/>
      <c r="AI2" s="8"/>
      <c r="AJ2" s="8"/>
      <c r="AK2" s="9"/>
      <c r="AL2" s="8"/>
    </row>
    <row r="3" spans="1:38" ht="15" customHeight="1">
      <c r="D3" s="73"/>
      <c r="E3" s="155"/>
      <c r="F3" s="155"/>
      <c r="G3" s="155"/>
      <c r="H3" s="155"/>
      <c r="I3" s="155"/>
      <c r="J3" s="155"/>
      <c r="L3" s="61" t="str">
        <f ca="1">IF(INDIRECT("лоты!d"&amp;SUM(N1,3))="","",INDIRECT("лоты!d"&amp;SUM(N1,3)))</f>
        <v/>
      </c>
      <c r="M3" s="1" t="s">
        <v>62</v>
      </c>
      <c r="N3" s="7"/>
      <c r="O3" s="19"/>
      <c r="AI3" s="8"/>
      <c r="AJ3" s="8"/>
      <c r="AK3" s="9"/>
      <c r="AL3" s="8"/>
    </row>
    <row r="4" spans="1:38" ht="15" customHeight="1">
      <c r="L4" s="5">
        <v>737</v>
      </c>
      <c r="M4" s="5" t="s">
        <v>3</v>
      </c>
      <c r="N4" s="6"/>
      <c r="O4" s="19"/>
      <c r="P4" s="156" t="s">
        <v>24</v>
      </c>
      <c r="Q4" s="156" t="s">
        <v>25</v>
      </c>
      <c r="R4" s="156" t="s">
        <v>26</v>
      </c>
      <c r="S4" s="156" t="s">
        <v>27</v>
      </c>
      <c r="T4" s="156" t="s">
        <v>28</v>
      </c>
      <c r="U4" s="156" t="s">
        <v>29</v>
      </c>
      <c r="V4" s="156" t="s">
        <v>30</v>
      </c>
      <c r="W4" s="156" t="s">
        <v>34</v>
      </c>
      <c r="X4" s="145" t="s">
        <v>49</v>
      </c>
      <c r="Y4" s="147" t="s">
        <v>31</v>
      </c>
      <c r="Z4" s="148"/>
      <c r="AA4" s="147" t="s">
        <v>32</v>
      </c>
      <c r="AB4" s="148"/>
      <c r="AI4" s="8"/>
      <c r="AJ4" s="8"/>
      <c r="AK4" s="9"/>
      <c r="AL4" s="8"/>
    </row>
    <row r="5" spans="1:38" ht="15" customHeight="1">
      <c r="B5" s="142" t="s">
        <v>209</v>
      </c>
      <c r="C5" s="142"/>
      <c r="D5" s="142"/>
      <c r="E5" s="142"/>
      <c r="F5" s="142"/>
      <c r="G5" s="142"/>
      <c r="H5" s="142"/>
      <c r="I5" s="142"/>
      <c r="J5" s="142"/>
      <c r="L5" s="10">
        <v>831</v>
      </c>
      <c r="M5" s="8" t="s">
        <v>4</v>
      </c>
      <c r="N5" s="7"/>
      <c r="O5" s="19"/>
      <c r="P5" s="157"/>
      <c r="Q5" s="157"/>
      <c r="R5" s="157"/>
      <c r="S5" s="157"/>
      <c r="T5" s="157"/>
      <c r="U5" s="157"/>
      <c r="V5" s="157"/>
      <c r="W5" s="157"/>
      <c r="X5" s="145"/>
      <c r="Y5" s="149"/>
      <c r="Z5" s="150"/>
      <c r="AA5" s="149"/>
      <c r="AB5" s="150"/>
      <c r="AI5" s="8"/>
      <c r="AJ5" s="8"/>
      <c r="AK5" s="9"/>
      <c r="AL5" s="8"/>
    </row>
    <row r="6" spans="1:38" ht="15.75" customHeight="1">
      <c r="B6" s="142"/>
      <c r="C6" s="142"/>
      <c r="D6" s="142"/>
      <c r="E6" s="142"/>
      <c r="F6" s="142"/>
      <c r="G6" s="142"/>
      <c r="H6" s="142"/>
      <c r="I6" s="142"/>
      <c r="J6" s="142"/>
      <c r="L6" s="63">
        <v>1637</v>
      </c>
      <c r="M6" s="5" t="s">
        <v>6</v>
      </c>
      <c r="N6" s="5"/>
      <c r="P6" s="157"/>
      <c r="Q6" s="157"/>
      <c r="R6" s="157"/>
      <c r="S6" s="157"/>
      <c r="T6" s="157"/>
      <c r="U6" s="157"/>
      <c r="V6" s="157"/>
      <c r="W6" s="157"/>
      <c r="X6" s="145"/>
      <c r="Y6" s="149"/>
      <c r="Z6" s="150"/>
      <c r="AA6" s="149"/>
      <c r="AB6" s="150"/>
      <c r="AI6" s="8"/>
      <c r="AJ6" s="8"/>
      <c r="AK6" s="9"/>
      <c r="AL6" s="8"/>
    </row>
    <row r="7" spans="1:38" ht="15.75" customHeight="1">
      <c r="A7" s="41"/>
      <c r="L7" s="10" t="s">
        <v>87</v>
      </c>
      <c r="M7" s="8" t="s">
        <v>8</v>
      </c>
      <c r="N7" s="8"/>
      <c r="P7" s="158"/>
      <c r="Q7" s="158"/>
      <c r="R7" s="158"/>
      <c r="S7" s="158"/>
      <c r="T7" s="158"/>
      <c r="U7" s="158"/>
      <c r="V7" s="158"/>
      <c r="W7" s="158"/>
      <c r="X7" s="145"/>
      <c r="Y7" s="151"/>
      <c r="Z7" s="152"/>
      <c r="AA7" s="151"/>
      <c r="AB7" s="152"/>
      <c r="AI7" s="8"/>
      <c r="AJ7" s="8"/>
      <c r="AK7" s="9"/>
      <c r="AL7" s="8"/>
    </row>
    <row r="8" spans="1:38" ht="15.75" customHeight="1">
      <c r="A8" s="41"/>
      <c r="B8" s="142" t="s">
        <v>5</v>
      </c>
      <c r="C8" s="142"/>
      <c r="D8" s="142"/>
      <c r="E8" s="142"/>
      <c r="F8" s="142"/>
      <c r="G8" s="142"/>
      <c r="H8" s="142"/>
      <c r="I8" s="142"/>
      <c r="J8" s="142"/>
      <c r="L8" s="52">
        <v>1</v>
      </c>
      <c r="M8" s="5" t="s">
        <v>11</v>
      </c>
      <c r="N8" s="5"/>
      <c r="P8" s="25">
        <v>1</v>
      </c>
      <c r="Q8" s="57">
        <v>1</v>
      </c>
      <c r="R8" s="57">
        <v>1</v>
      </c>
      <c r="S8" s="57">
        <v>1</v>
      </c>
      <c r="T8" s="57">
        <v>1</v>
      </c>
      <c r="U8" s="57">
        <v>1</v>
      </c>
      <c r="V8" s="57">
        <v>0</v>
      </c>
      <c r="W8" s="57">
        <v>0</v>
      </c>
      <c r="X8" s="57">
        <v>0</v>
      </c>
      <c r="Y8" s="146" t="s">
        <v>42</v>
      </c>
      <c r="Z8" s="146"/>
      <c r="AA8" s="146" t="s">
        <v>43</v>
      </c>
      <c r="AB8" s="146"/>
      <c r="AD8" s="8"/>
      <c r="AE8" s="8"/>
      <c r="AF8" s="8"/>
      <c r="AG8" s="8"/>
      <c r="AH8" s="9"/>
      <c r="AI8" s="8"/>
      <c r="AJ8" s="8"/>
      <c r="AK8" s="9"/>
      <c r="AL8" s="8"/>
    </row>
    <row r="9" spans="1:38" ht="15.75" customHeight="1">
      <c r="A9" s="41"/>
      <c r="B9" s="142"/>
      <c r="C9" s="142"/>
      <c r="D9" s="142"/>
      <c r="E9" s="142"/>
      <c r="F9" s="142"/>
      <c r="G9" s="142"/>
      <c r="H9" s="142"/>
      <c r="I9" s="142"/>
      <c r="J9" s="142"/>
      <c r="L9" s="52" t="s">
        <v>52</v>
      </c>
      <c r="M9" s="5" t="s">
        <v>60</v>
      </c>
      <c r="N9" s="5"/>
      <c r="P9" s="25">
        <v>2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1</v>
      </c>
      <c r="W9" s="57">
        <v>1</v>
      </c>
      <c r="X9" s="57">
        <v>1</v>
      </c>
      <c r="Y9" s="146" t="s">
        <v>42</v>
      </c>
      <c r="Z9" s="146"/>
      <c r="AA9" s="146" t="s">
        <v>43</v>
      </c>
      <c r="AB9" s="146"/>
      <c r="AD9" s="8"/>
      <c r="AE9" s="8"/>
      <c r="AF9" s="8"/>
      <c r="AG9" s="8"/>
      <c r="AH9" s="9"/>
      <c r="AI9" s="8"/>
      <c r="AJ9" s="8"/>
      <c r="AK9" s="9"/>
      <c r="AL9" s="8"/>
    </row>
    <row r="10" spans="1:38" ht="15.75" customHeight="1">
      <c r="A10" s="41"/>
      <c r="B10" s="141" t="s">
        <v>7</v>
      </c>
      <c r="C10" s="141"/>
      <c r="D10" s="141"/>
      <c r="E10" s="141"/>
      <c r="F10" s="141"/>
      <c r="G10" s="141"/>
      <c r="H10" s="141"/>
      <c r="I10" s="141"/>
      <c r="J10" s="141"/>
      <c r="L10" s="53" t="str">
        <f ca="1">INDIRECT("лоты!e"&amp;SUM(N1,3))</f>
        <v>ав:704ч</v>
      </c>
      <c r="M10" s="5" t="s">
        <v>63</v>
      </c>
      <c r="N10" s="5"/>
      <c r="P10" s="25">
        <v>3</v>
      </c>
      <c r="Q10" s="57">
        <v>1</v>
      </c>
      <c r="R10" s="57">
        <v>1</v>
      </c>
      <c r="S10" s="57">
        <v>1</v>
      </c>
      <c r="T10" s="57">
        <v>1</v>
      </c>
      <c r="U10" s="57">
        <v>1</v>
      </c>
      <c r="V10" s="57">
        <v>0</v>
      </c>
      <c r="W10" s="57">
        <v>0</v>
      </c>
      <c r="X10" s="57">
        <v>0</v>
      </c>
      <c r="Y10" s="146" t="s">
        <v>50</v>
      </c>
      <c r="Z10" s="146"/>
      <c r="AA10" s="146" t="s">
        <v>44</v>
      </c>
      <c r="AB10" s="146"/>
      <c r="AD10" s="8"/>
      <c r="AE10" s="8"/>
      <c r="AF10" s="8"/>
      <c r="AG10" s="8"/>
      <c r="AH10" s="9"/>
      <c r="AI10" s="8"/>
      <c r="AJ10" s="8"/>
      <c r="AK10" s="9"/>
      <c r="AL10" s="8"/>
    </row>
    <row r="11" spans="1:38" ht="15.75" customHeight="1">
      <c r="A11" s="41"/>
      <c r="B11" s="141"/>
      <c r="C11" s="141"/>
      <c r="D11" s="141"/>
      <c r="E11" s="141"/>
      <c r="F11" s="141"/>
      <c r="G11" s="141"/>
      <c r="H11" s="141"/>
      <c r="I11" s="141"/>
      <c r="J11" s="141"/>
      <c r="L11" s="10" t="e">
        <f>INDEX(C90:C197,MATCH(L9,C90:C197,0)-1)</f>
        <v>#N/A</v>
      </c>
      <c r="M11" s="54" t="s">
        <v>64</v>
      </c>
      <c r="N11" s="10"/>
      <c r="O11" s="51"/>
      <c r="P11" s="25">
        <v>4</v>
      </c>
      <c r="Q11" s="57">
        <v>0</v>
      </c>
      <c r="R11" s="57">
        <v>0</v>
      </c>
      <c r="S11" s="57">
        <v>0</v>
      </c>
      <c r="T11" s="57">
        <v>0</v>
      </c>
      <c r="U11" s="57">
        <v>0</v>
      </c>
      <c r="V11" s="57">
        <v>1</v>
      </c>
      <c r="W11" s="57">
        <v>1</v>
      </c>
      <c r="X11" s="57">
        <v>1</v>
      </c>
      <c r="Y11" s="146" t="s">
        <v>50</v>
      </c>
      <c r="Z11" s="146"/>
      <c r="AA11" s="146" t="s">
        <v>44</v>
      </c>
      <c r="AB11" s="146"/>
      <c r="AD11" s="8"/>
      <c r="AE11" s="8"/>
      <c r="AF11" s="8"/>
      <c r="AG11" s="8"/>
      <c r="AH11" s="9"/>
      <c r="AI11" s="8"/>
      <c r="AJ11" s="8"/>
      <c r="AK11" s="9"/>
      <c r="AL11" s="8"/>
    </row>
    <row r="12" spans="1:38" ht="15.75" customHeight="1">
      <c r="A12" s="41"/>
      <c r="L12" s="54"/>
      <c r="M12" s="10"/>
      <c r="N12" s="10"/>
      <c r="O12" s="51"/>
      <c r="P12" s="23"/>
      <c r="Q12" s="24"/>
      <c r="R12" s="24"/>
      <c r="S12" s="24"/>
      <c r="T12" s="24"/>
      <c r="U12" s="24"/>
      <c r="V12" s="24"/>
      <c r="W12" s="24"/>
      <c r="X12" s="23"/>
      <c r="Y12" s="23"/>
      <c r="Z12" s="23"/>
      <c r="AA12" s="23"/>
      <c r="AB12" s="23"/>
      <c r="AD12" s="8"/>
      <c r="AE12" s="8"/>
      <c r="AF12" s="8"/>
      <c r="AG12" s="8"/>
      <c r="AH12" s="9"/>
      <c r="AI12" s="8"/>
      <c r="AJ12" s="8"/>
      <c r="AK12" s="9"/>
      <c r="AL12" s="8"/>
    </row>
    <row r="13" spans="1:38" ht="15.75" customHeight="1">
      <c r="A13" s="41"/>
      <c r="M13" s="10"/>
      <c r="N13" s="10"/>
      <c r="O13" s="51"/>
      <c r="P13" s="159" t="s">
        <v>35</v>
      </c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34"/>
      <c r="AD13" s="8"/>
      <c r="AE13" s="8"/>
      <c r="AF13" s="8"/>
      <c r="AG13" s="8"/>
      <c r="AH13" s="9"/>
      <c r="AI13" s="8"/>
      <c r="AJ13" s="8"/>
      <c r="AK13" s="9"/>
      <c r="AL13" s="8"/>
    </row>
    <row r="14" spans="1:38" ht="15.75" customHeight="1">
      <c r="A14" s="41"/>
      <c r="B14" s="142" t="s">
        <v>9</v>
      </c>
      <c r="C14" s="142"/>
      <c r="D14" s="142"/>
      <c r="E14" s="142"/>
      <c r="F14" s="142"/>
      <c r="G14" s="142"/>
      <c r="H14" s="142"/>
      <c r="I14" s="142"/>
      <c r="J14" s="142"/>
      <c r="L14" s="54"/>
      <c r="M14" s="10"/>
      <c r="N14" s="10"/>
      <c r="O14" s="51"/>
      <c r="P14" s="23"/>
      <c r="Q14" s="24"/>
      <c r="R14" s="24"/>
      <c r="S14" s="24"/>
      <c r="T14" s="24"/>
      <c r="U14" s="24"/>
      <c r="V14" s="24"/>
      <c r="W14" s="24"/>
      <c r="X14" s="23"/>
      <c r="Y14" s="23"/>
      <c r="Z14" s="23"/>
      <c r="AA14" s="23"/>
      <c r="AB14" s="23"/>
      <c r="AD14" s="8"/>
      <c r="AE14" s="8"/>
      <c r="AF14" s="8"/>
      <c r="AG14" s="8"/>
      <c r="AH14" s="9"/>
      <c r="AI14" s="8"/>
      <c r="AJ14" s="8"/>
      <c r="AK14" s="9"/>
      <c r="AL14" s="8"/>
    </row>
    <row r="15" spans="1:38" ht="15.75" customHeight="1">
      <c r="A15" s="41"/>
      <c r="B15" s="142"/>
      <c r="C15" s="142"/>
      <c r="D15" s="142"/>
      <c r="E15" s="142"/>
      <c r="F15" s="142"/>
      <c r="G15" s="142"/>
      <c r="H15" s="142"/>
      <c r="I15" s="142"/>
      <c r="J15" s="142"/>
      <c r="L15" s="54"/>
      <c r="M15" s="10"/>
      <c r="N15" s="10"/>
      <c r="O15" s="51"/>
      <c r="P15" s="144" t="s">
        <v>24</v>
      </c>
      <c r="Q15" s="144"/>
      <c r="R15" s="144"/>
      <c r="S15" s="144"/>
      <c r="T15" s="145" t="s">
        <v>36</v>
      </c>
      <c r="U15" s="145"/>
      <c r="V15" s="145"/>
      <c r="W15" s="145" t="s">
        <v>37</v>
      </c>
      <c r="X15" s="145"/>
      <c r="Y15" s="145"/>
      <c r="Z15" s="145" t="s">
        <v>38</v>
      </c>
      <c r="AA15" s="145"/>
      <c r="AB15" s="145"/>
      <c r="AD15" s="8"/>
      <c r="AE15" s="8"/>
      <c r="AF15" s="8"/>
      <c r="AG15" s="8"/>
      <c r="AH15" s="9"/>
      <c r="AI15" s="8"/>
      <c r="AJ15" s="8"/>
      <c r="AK15" s="9"/>
      <c r="AL15" s="8"/>
    </row>
    <row r="16" spans="1:38" ht="15.75" customHeight="1">
      <c r="A16" s="41"/>
      <c r="B16" s="141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БВ</v>
      </c>
      <c r="C16" s="141"/>
      <c r="D16" s="141"/>
      <c r="E16" s="141"/>
      <c r="F16" s="141"/>
      <c r="G16" s="141"/>
      <c r="H16" s="141"/>
      <c r="I16" s="141"/>
      <c r="J16" s="141"/>
      <c r="L16" s="54"/>
      <c r="M16" s="10"/>
      <c r="N16" s="10"/>
      <c r="O16" s="51"/>
      <c r="P16" s="144"/>
      <c r="Q16" s="144"/>
      <c r="R16" s="144"/>
      <c r="S16" s="144"/>
      <c r="T16" s="145"/>
      <c r="U16" s="145"/>
      <c r="V16" s="145"/>
      <c r="W16" s="145"/>
      <c r="X16" s="145"/>
      <c r="Y16" s="145"/>
      <c r="Z16" s="145"/>
      <c r="AA16" s="145"/>
      <c r="AB16" s="145"/>
      <c r="AD16" s="12"/>
      <c r="AE16" s="11"/>
      <c r="AF16" s="12"/>
      <c r="AG16" s="8"/>
      <c r="AH16" s="13"/>
      <c r="AI16" s="8"/>
      <c r="AJ16" s="13"/>
      <c r="AK16" s="8"/>
      <c r="AL16" s="8"/>
    </row>
    <row r="17" spans="1:38" ht="15.75" customHeight="1">
      <c r="A17" s="41"/>
      <c r="B17" s="141"/>
      <c r="C17" s="141"/>
      <c r="D17" s="141"/>
      <c r="E17" s="141"/>
      <c r="F17" s="141"/>
      <c r="G17" s="141"/>
      <c r="H17" s="141"/>
      <c r="I17" s="141"/>
      <c r="J17" s="141"/>
      <c r="L17" s="10"/>
      <c r="M17" s="10"/>
      <c r="N17" s="10"/>
      <c r="O17" s="51"/>
      <c r="P17" s="144" t="s">
        <v>39</v>
      </c>
      <c r="Q17" s="144"/>
      <c r="R17" s="144"/>
      <c r="S17" s="144"/>
      <c r="T17" s="145" t="s">
        <v>33</v>
      </c>
      <c r="U17" s="145"/>
      <c r="V17" s="145"/>
      <c r="W17" s="145" t="s">
        <v>40</v>
      </c>
      <c r="X17" s="145"/>
      <c r="Y17" s="145"/>
      <c r="Z17" s="145" t="s">
        <v>39</v>
      </c>
      <c r="AA17" s="145"/>
      <c r="AB17" s="145"/>
      <c r="AD17" s="12"/>
      <c r="AE17" s="11"/>
      <c r="AF17" s="12"/>
      <c r="AG17" s="8"/>
      <c r="AH17" s="13"/>
      <c r="AI17" s="8"/>
      <c r="AJ17" s="13"/>
      <c r="AK17" s="8"/>
      <c r="AL17" s="8"/>
    </row>
    <row r="18" spans="1:38" ht="15.75" customHeight="1">
      <c r="A18" s="41"/>
      <c r="L18" s="10"/>
      <c r="M18" s="10"/>
      <c r="N18" s="10"/>
      <c r="O18" s="51"/>
      <c r="P18" s="23"/>
      <c r="Q18" s="24"/>
      <c r="R18" s="24"/>
      <c r="S18" s="24"/>
      <c r="T18" s="24"/>
      <c r="U18" s="24"/>
      <c r="V18" s="24"/>
      <c r="W18" s="24"/>
      <c r="X18" s="23"/>
      <c r="Y18" s="23"/>
      <c r="Z18" s="23"/>
      <c r="AA18" s="23"/>
      <c r="AB18" s="23"/>
      <c r="AD18" s="12"/>
      <c r="AE18" s="11"/>
      <c r="AF18" s="12"/>
      <c r="AG18" s="8"/>
      <c r="AH18" s="13"/>
      <c r="AI18" s="8"/>
      <c r="AJ18" s="13"/>
      <c r="AK18" s="8"/>
      <c r="AL18" s="8"/>
    </row>
    <row r="19" spans="1:38" ht="15.75" customHeight="1">
      <c r="A19" s="41"/>
      <c r="B19" s="142" t="s">
        <v>18</v>
      </c>
      <c r="C19" s="142"/>
      <c r="D19" s="142"/>
      <c r="E19" s="142"/>
      <c r="F19" s="142"/>
      <c r="G19" s="142"/>
      <c r="H19" s="142"/>
      <c r="I19" s="142"/>
      <c r="J19" s="142"/>
      <c r="L19" s="10"/>
      <c r="M19" s="10"/>
      <c r="N19" s="10"/>
      <c r="O19" s="51"/>
      <c r="P19" s="143" t="s">
        <v>41</v>
      </c>
      <c r="Q19" s="143"/>
      <c r="R19" s="143"/>
      <c r="S19" s="143"/>
      <c r="T19" s="143"/>
      <c r="U19" s="143"/>
      <c r="V19" s="143"/>
      <c r="W19" s="143"/>
      <c r="X19" s="143"/>
      <c r="Y19" s="143"/>
      <c r="Z19" s="143"/>
      <c r="AA19" s="143"/>
      <c r="AB19" s="143"/>
      <c r="AD19" s="12"/>
      <c r="AE19" s="11"/>
      <c r="AF19" s="12"/>
      <c r="AG19" s="8"/>
      <c r="AH19" s="13"/>
      <c r="AI19" s="8"/>
      <c r="AJ19" s="13"/>
      <c r="AK19" s="8"/>
      <c r="AL19" s="8"/>
    </row>
    <row r="20" spans="1:38" ht="15.75" customHeight="1">
      <c r="A20" s="41"/>
      <c r="B20" s="142"/>
      <c r="C20" s="142"/>
      <c r="D20" s="142"/>
      <c r="E20" s="142"/>
      <c r="F20" s="142"/>
      <c r="G20" s="142"/>
      <c r="H20" s="142"/>
      <c r="I20" s="142"/>
      <c r="J20" s="142"/>
      <c r="L20" s="10"/>
      <c r="M20" s="10"/>
      <c r="N20" s="10"/>
      <c r="O20" s="51"/>
      <c r="P20" s="23"/>
      <c r="Q20" s="24"/>
      <c r="R20" s="24"/>
      <c r="S20" s="24"/>
      <c r="T20" s="24"/>
      <c r="U20" s="24"/>
      <c r="V20" s="24"/>
      <c r="W20" s="24"/>
      <c r="X20" s="23"/>
      <c r="Y20" s="23"/>
      <c r="Z20" s="23"/>
      <c r="AA20" s="23"/>
      <c r="AB20" s="23"/>
      <c r="AD20" s="12"/>
      <c r="AE20" s="11"/>
      <c r="AF20" s="12"/>
      <c r="AG20" s="8"/>
      <c r="AH20" s="13"/>
      <c r="AI20" s="8"/>
      <c r="AJ20" s="13"/>
      <c r="AK20" s="8"/>
      <c r="AL20" s="8"/>
    </row>
    <row r="21" spans="1:38" ht="15.75" customHeight="1">
      <c r="A21" s="41"/>
      <c r="P21" s="161" t="s">
        <v>24</v>
      </c>
      <c r="Q21" s="161" t="s">
        <v>10</v>
      </c>
      <c r="R21" s="161" t="s">
        <v>46</v>
      </c>
      <c r="S21" s="161"/>
      <c r="T21" s="160"/>
      <c r="U21" s="160"/>
      <c r="V21" s="48"/>
      <c r="W21" s="161" t="s">
        <v>24</v>
      </c>
      <c r="X21" s="161" t="s">
        <v>10</v>
      </c>
      <c r="Y21" s="161" t="s">
        <v>46</v>
      </c>
      <c r="Z21" s="161"/>
      <c r="AA21" s="160"/>
      <c r="AB21" s="160"/>
      <c r="AD21" s="12"/>
      <c r="AE21" s="11"/>
      <c r="AF21" s="12"/>
      <c r="AG21" s="8"/>
      <c r="AH21" s="13"/>
      <c r="AI21" s="8"/>
      <c r="AJ21" s="13"/>
      <c r="AK21" s="8"/>
      <c r="AL21" s="8"/>
    </row>
    <row r="22" spans="1:38" ht="15.75" customHeight="1">
      <c r="A22" s="41"/>
      <c r="B22" s="141" t="str">
        <f ca="1">"Минимальное количество транспортных средств:  "&amp;ROUND(VLOOKUP(L2,лоты!C:H,6,0),0)&amp;"  ед."</f>
        <v>Минимальное количество транспортных средств:  8  ед.</v>
      </c>
      <c r="C22" s="141"/>
      <c r="D22" s="141"/>
      <c r="E22" s="141"/>
      <c r="F22" s="141"/>
      <c r="G22" s="141"/>
      <c r="H22" s="141"/>
      <c r="I22" s="141"/>
      <c r="J22" s="141"/>
      <c r="P22" s="161"/>
      <c r="Q22" s="161"/>
      <c r="R22" s="161" t="s">
        <v>68</v>
      </c>
      <c r="S22" s="161" t="s">
        <v>69</v>
      </c>
      <c r="T22" s="160"/>
      <c r="U22" s="160"/>
      <c r="V22" s="48"/>
      <c r="W22" s="161"/>
      <c r="X22" s="161"/>
      <c r="Y22" s="161" t="s">
        <v>68</v>
      </c>
      <c r="Z22" s="161" t="s">
        <v>69</v>
      </c>
      <c r="AA22" s="160"/>
      <c r="AB22" s="160"/>
      <c r="AD22" s="12"/>
      <c r="AE22" s="11"/>
      <c r="AF22" s="12"/>
      <c r="AG22" s="8"/>
      <c r="AH22" s="13"/>
      <c r="AI22" s="8"/>
      <c r="AJ22" s="13"/>
      <c r="AK22" s="8"/>
      <c r="AL22" s="8"/>
    </row>
    <row r="23" spans="1:38" ht="15.75" customHeight="1">
      <c r="A23" s="41"/>
      <c r="B23" s="141"/>
      <c r="C23" s="141"/>
      <c r="D23" s="141"/>
      <c r="E23" s="141"/>
      <c r="F23" s="141"/>
      <c r="G23" s="141"/>
      <c r="H23" s="141"/>
      <c r="I23" s="141"/>
      <c r="J23" s="141"/>
      <c r="P23" s="161"/>
      <c r="Q23" s="161"/>
      <c r="R23" s="161"/>
      <c r="S23" s="161"/>
      <c r="T23" s="160"/>
      <c r="U23" s="160"/>
      <c r="V23" s="48"/>
      <c r="W23" s="161"/>
      <c r="X23" s="161"/>
      <c r="Y23" s="161"/>
      <c r="Z23" s="161"/>
      <c r="AA23" s="160"/>
      <c r="AB23" s="160"/>
      <c r="AD23" s="12"/>
      <c r="AE23" s="11"/>
      <c r="AF23" s="12"/>
      <c r="AG23" s="8"/>
      <c r="AH23" s="13"/>
      <c r="AI23" s="8"/>
      <c r="AJ23" s="13"/>
      <c r="AK23" s="8"/>
      <c r="AL23" s="8"/>
    </row>
    <row r="24" spans="1:38" ht="15.75" customHeight="1">
      <c r="A24" s="41"/>
      <c r="P24" s="161"/>
      <c r="Q24" s="161"/>
      <c r="R24" s="161"/>
      <c r="S24" s="161"/>
      <c r="T24" s="160"/>
      <c r="U24" s="160"/>
      <c r="V24" s="48"/>
      <c r="W24" s="161"/>
      <c r="X24" s="161"/>
      <c r="Y24" s="161"/>
      <c r="Z24" s="161"/>
      <c r="AA24" s="160"/>
      <c r="AB24" s="160"/>
      <c r="AD24" s="12"/>
      <c r="AE24" s="11"/>
      <c r="AF24" s="12"/>
      <c r="AG24" s="8"/>
      <c r="AH24" s="13"/>
      <c r="AI24" s="8"/>
      <c r="AJ24" s="13"/>
      <c r="AK24" s="8"/>
      <c r="AL24" s="8"/>
    </row>
    <row r="25" spans="1:38" ht="15.75" customHeight="1">
      <c r="A25" s="41"/>
      <c r="P25" s="161"/>
      <c r="Q25" s="161"/>
      <c r="R25" s="161"/>
      <c r="S25" s="161"/>
      <c r="T25" s="160"/>
      <c r="U25" s="160"/>
      <c r="V25" s="48"/>
      <c r="W25" s="161"/>
      <c r="X25" s="161"/>
      <c r="Y25" s="161"/>
      <c r="Z25" s="161"/>
      <c r="AA25" s="160"/>
      <c r="AB25" s="160"/>
      <c r="AD25" s="12"/>
      <c r="AE25" s="11"/>
      <c r="AF25" s="12"/>
      <c r="AG25" s="8"/>
      <c r="AH25" s="13"/>
      <c r="AI25" s="8"/>
      <c r="AJ25" s="13"/>
      <c r="AK25" s="8"/>
      <c r="AL25" s="8"/>
    </row>
    <row r="26" spans="1:38" ht="15.75" customHeight="1">
      <c r="A26" s="41"/>
      <c r="B26" s="141" t="s">
        <v>53</v>
      </c>
      <c r="C26" s="141"/>
      <c r="D26" s="141"/>
      <c r="E26" s="141"/>
      <c r="F26" s="141"/>
      <c r="G26" s="141"/>
      <c r="H26" s="141"/>
      <c r="I26" s="141"/>
      <c r="J26" s="141"/>
      <c r="P26" s="161"/>
      <c r="Q26" s="161"/>
      <c r="R26" s="161"/>
      <c r="S26" s="161"/>
      <c r="T26" s="160"/>
      <c r="U26" s="160"/>
      <c r="V26" s="58"/>
      <c r="W26" s="161"/>
      <c r="X26" s="161"/>
      <c r="Y26" s="161"/>
      <c r="Z26" s="161"/>
      <c r="AA26" s="160"/>
      <c r="AB26" s="160"/>
      <c r="AC26" s="34"/>
      <c r="AD26" s="12"/>
      <c r="AE26" s="11"/>
      <c r="AF26" s="12"/>
      <c r="AG26" s="8"/>
      <c r="AH26" s="13"/>
      <c r="AI26" s="8"/>
      <c r="AJ26" s="13"/>
      <c r="AK26" s="8"/>
      <c r="AL26" s="8"/>
    </row>
    <row r="27" spans="1:38" ht="15.75" customHeight="1">
      <c r="A27" s="41"/>
      <c r="B27" s="141"/>
      <c r="C27" s="141"/>
      <c r="D27" s="141"/>
      <c r="E27" s="141"/>
      <c r="F27" s="141"/>
      <c r="G27" s="141"/>
      <c r="H27" s="141"/>
      <c r="I27" s="141"/>
      <c r="J27" s="141"/>
      <c r="N27" s="1">
        <v>180</v>
      </c>
      <c r="P27" s="88">
        <v>1</v>
      </c>
      <c r="Q27" s="44">
        <v>0.125</v>
      </c>
      <c r="R27" s="88">
        <v>0</v>
      </c>
      <c r="S27" s="88" t="s">
        <v>98</v>
      </c>
      <c r="T27" s="91"/>
      <c r="U27" s="91"/>
      <c r="V27" s="58"/>
      <c r="W27" s="89">
        <v>2</v>
      </c>
      <c r="X27" s="44">
        <v>0.125</v>
      </c>
      <c r="Y27" s="88">
        <v>0</v>
      </c>
      <c r="Z27" s="88" t="s">
        <v>98</v>
      </c>
      <c r="AA27" s="91"/>
      <c r="AB27" s="91"/>
      <c r="AC27" s="34"/>
      <c r="AD27" s="12"/>
      <c r="AE27" s="11"/>
      <c r="AF27" s="12"/>
      <c r="AG27" s="8"/>
      <c r="AH27" s="13"/>
      <c r="AI27" s="8"/>
      <c r="AJ27" s="13"/>
      <c r="AK27" s="8"/>
      <c r="AL27" s="8"/>
    </row>
    <row r="28" spans="1:38" ht="15.75" customHeight="1">
      <c r="A28" s="41"/>
      <c r="B28" s="141" t="s">
        <v>201</v>
      </c>
      <c r="C28" s="141"/>
      <c r="D28" s="141"/>
      <c r="E28" s="141"/>
      <c r="F28" s="141"/>
      <c r="G28" s="141"/>
      <c r="H28" s="141"/>
      <c r="I28" s="141"/>
      <c r="J28" s="141"/>
      <c r="N28" s="1">
        <v>210</v>
      </c>
      <c r="P28" s="25">
        <v>1</v>
      </c>
      <c r="Q28" s="27">
        <v>0.14583333333333301</v>
      </c>
      <c r="R28" s="88">
        <v>0</v>
      </c>
      <c r="S28" s="88" t="s">
        <v>98</v>
      </c>
      <c r="T28" s="91"/>
      <c r="U28" s="91"/>
      <c r="V28" s="48"/>
      <c r="W28" s="57">
        <v>2</v>
      </c>
      <c r="X28" s="27">
        <v>0.14583333333333301</v>
      </c>
      <c r="Y28" s="88">
        <v>0</v>
      </c>
      <c r="Z28" s="88" t="s">
        <v>98</v>
      </c>
      <c r="AA28" s="91"/>
      <c r="AB28" s="91"/>
      <c r="AD28" s="12"/>
      <c r="AE28" s="11"/>
      <c r="AF28" s="12"/>
      <c r="AG28" s="8"/>
      <c r="AH28" s="13"/>
      <c r="AI28" s="8"/>
      <c r="AJ28" s="13"/>
      <c r="AK28" s="8"/>
      <c r="AL28" s="8"/>
    </row>
    <row r="29" spans="1:38" ht="15.75" customHeight="1">
      <c r="A29" s="41"/>
      <c r="B29" s="141"/>
      <c r="C29" s="141"/>
      <c r="D29" s="141"/>
      <c r="E29" s="141"/>
      <c r="F29" s="141"/>
      <c r="G29" s="141"/>
      <c r="H29" s="141"/>
      <c r="I29" s="141"/>
      <c r="J29" s="141"/>
      <c r="N29" s="1">
        <v>240</v>
      </c>
      <c r="P29" s="25">
        <v>1</v>
      </c>
      <c r="Q29" s="27">
        <v>0.16666666666666699</v>
      </c>
      <c r="R29" s="88">
        <v>0</v>
      </c>
      <c r="S29" s="88" t="s">
        <v>98</v>
      </c>
      <c r="T29" s="91"/>
      <c r="U29" s="91"/>
      <c r="V29" s="48"/>
      <c r="W29" s="57">
        <v>2</v>
      </c>
      <c r="X29" s="27">
        <v>0.16666666666666699</v>
      </c>
      <c r="Y29" s="88">
        <v>0</v>
      </c>
      <c r="Z29" s="88" t="s">
        <v>98</v>
      </c>
      <c r="AA29" s="91"/>
      <c r="AB29" s="91"/>
      <c r="AD29" s="12"/>
      <c r="AE29" s="11"/>
      <c r="AF29" s="12"/>
      <c r="AG29" s="8"/>
      <c r="AH29" s="13"/>
      <c r="AI29" s="8"/>
      <c r="AJ29" s="13"/>
      <c r="AK29" s="8"/>
      <c r="AL29" s="8"/>
    </row>
    <row r="30" spans="1:38" ht="15.75" customHeight="1">
      <c r="A30" s="41"/>
      <c r="B30" s="141" t="s">
        <v>202</v>
      </c>
      <c r="C30" s="141"/>
      <c r="D30" s="141"/>
      <c r="E30" s="141"/>
      <c r="F30" s="141"/>
      <c r="G30" s="141"/>
      <c r="H30" s="141"/>
      <c r="I30" s="141"/>
      <c r="J30" s="141"/>
      <c r="N30" s="1">
        <v>270</v>
      </c>
      <c r="P30" s="25">
        <v>1</v>
      </c>
      <c r="Q30" s="27">
        <v>0.1875</v>
      </c>
      <c r="R30" s="88">
        <v>0</v>
      </c>
      <c r="S30" s="88" t="s">
        <v>98</v>
      </c>
      <c r="T30" s="91"/>
      <c r="U30" s="91"/>
      <c r="V30" s="48"/>
      <c r="W30" s="57">
        <v>2</v>
      </c>
      <c r="X30" s="27">
        <v>0.1875</v>
      </c>
      <c r="Y30" s="88">
        <v>0</v>
      </c>
      <c r="Z30" s="88" t="s">
        <v>98</v>
      </c>
      <c r="AA30" s="91"/>
      <c r="AB30" s="91"/>
      <c r="AD30" s="12"/>
      <c r="AE30" s="11"/>
      <c r="AF30" s="12"/>
      <c r="AG30" s="8"/>
      <c r="AH30" s="13"/>
      <c r="AI30" s="8"/>
      <c r="AJ30" s="13"/>
      <c r="AK30" s="8"/>
      <c r="AL30" s="8"/>
    </row>
    <row r="31" spans="1:38" ht="15.75" customHeight="1">
      <c r="A31" s="41"/>
      <c r="B31" s="141"/>
      <c r="C31" s="141"/>
      <c r="D31" s="141"/>
      <c r="E31" s="141"/>
      <c r="F31" s="141"/>
      <c r="G31" s="141"/>
      <c r="H31" s="141"/>
      <c r="I31" s="141"/>
      <c r="J31" s="141"/>
      <c r="N31" s="1">
        <v>300</v>
      </c>
      <c r="P31" s="25">
        <v>1</v>
      </c>
      <c r="Q31" s="27">
        <v>0.20833333333333334</v>
      </c>
      <c r="R31" s="88">
        <v>1</v>
      </c>
      <c r="S31" s="88" t="s">
        <v>99</v>
      </c>
      <c r="T31" s="91"/>
      <c r="U31" s="91"/>
      <c r="V31" s="48"/>
      <c r="W31" s="57">
        <v>2</v>
      </c>
      <c r="X31" s="21">
        <v>0.20833333333333334</v>
      </c>
      <c r="Y31" s="88">
        <v>1</v>
      </c>
      <c r="Z31" s="88" t="s">
        <v>99</v>
      </c>
      <c r="AA31" s="91"/>
      <c r="AB31" s="91"/>
      <c r="AD31" s="12"/>
      <c r="AE31" s="11"/>
      <c r="AF31" s="12"/>
      <c r="AG31" s="8"/>
      <c r="AH31" s="13"/>
      <c r="AI31" s="8"/>
      <c r="AJ31" s="13"/>
      <c r="AK31" s="8"/>
      <c r="AL31" s="8"/>
    </row>
    <row r="32" spans="1:38" ht="15.75" customHeight="1">
      <c r="A32" s="41"/>
      <c r="B32" s="41"/>
      <c r="C32" s="41"/>
      <c r="D32" s="41"/>
      <c r="E32" s="41"/>
      <c r="F32" s="41"/>
      <c r="G32" s="41"/>
      <c r="H32" s="41"/>
      <c r="I32" s="41"/>
      <c r="N32" s="14">
        <v>330</v>
      </c>
      <c r="P32" s="88">
        <v>1</v>
      </c>
      <c r="Q32" s="44">
        <v>0.22916666666666666</v>
      </c>
      <c r="R32" s="88">
        <v>2</v>
      </c>
      <c r="S32" s="88" t="s">
        <v>100</v>
      </c>
      <c r="T32" s="91"/>
      <c r="U32" s="91"/>
      <c r="V32" s="58"/>
      <c r="W32" s="89">
        <v>2</v>
      </c>
      <c r="X32" s="45">
        <v>0.22916666666666666</v>
      </c>
      <c r="Y32" s="88">
        <v>1</v>
      </c>
      <c r="Z32" s="88" t="s">
        <v>99</v>
      </c>
      <c r="AA32" s="91"/>
      <c r="AB32" s="91"/>
      <c r="AC32" s="34"/>
      <c r="AD32" s="12"/>
      <c r="AE32" s="11"/>
      <c r="AF32" s="12"/>
      <c r="AG32" s="8"/>
      <c r="AH32" s="13"/>
      <c r="AI32" s="8"/>
      <c r="AJ32" s="13"/>
      <c r="AK32" s="8"/>
      <c r="AL32" s="8"/>
    </row>
    <row r="33" spans="1:38" ht="15.75" customHeight="1">
      <c r="A33" s="41"/>
      <c r="B33" s="142" t="s">
        <v>12</v>
      </c>
      <c r="C33" s="142"/>
      <c r="D33" s="142"/>
      <c r="E33" s="142"/>
      <c r="F33" s="142"/>
      <c r="G33" s="142"/>
      <c r="H33" s="142"/>
      <c r="I33" s="142"/>
      <c r="J33" s="142"/>
      <c r="N33" s="14">
        <v>360</v>
      </c>
      <c r="P33" s="88">
        <v>1</v>
      </c>
      <c r="Q33" s="44">
        <v>0.25</v>
      </c>
      <c r="R33" s="88">
        <v>2</v>
      </c>
      <c r="S33" s="88" t="s">
        <v>100</v>
      </c>
      <c r="T33" s="91"/>
      <c r="U33" s="91"/>
      <c r="V33" s="58"/>
      <c r="W33" s="89">
        <v>2</v>
      </c>
      <c r="X33" s="45">
        <v>0.25</v>
      </c>
      <c r="Y33" s="88">
        <v>1</v>
      </c>
      <c r="Z33" s="88" t="s">
        <v>99</v>
      </c>
      <c r="AA33" s="91"/>
      <c r="AB33" s="91"/>
      <c r="AC33" s="34"/>
      <c r="AD33" s="12"/>
      <c r="AE33" s="11"/>
      <c r="AF33" s="12"/>
      <c r="AG33" s="8"/>
      <c r="AH33" s="13"/>
      <c r="AI33" s="8"/>
      <c r="AJ33" s="13"/>
      <c r="AK33" s="8"/>
      <c r="AL33" s="8"/>
    </row>
    <row r="34" spans="1:38" ht="15.75" customHeight="1">
      <c r="A34" s="41"/>
      <c r="B34" s="142"/>
      <c r="C34" s="142"/>
      <c r="D34" s="142"/>
      <c r="E34" s="142"/>
      <c r="F34" s="142"/>
      <c r="G34" s="142"/>
      <c r="H34" s="142"/>
      <c r="I34" s="142"/>
      <c r="J34" s="142"/>
      <c r="N34" s="1">
        <v>390</v>
      </c>
      <c r="O34" s="17"/>
      <c r="P34" s="88">
        <v>1</v>
      </c>
      <c r="Q34" s="44">
        <v>0.27083333333333331</v>
      </c>
      <c r="R34" s="88">
        <v>2</v>
      </c>
      <c r="S34" s="88" t="s">
        <v>100</v>
      </c>
      <c r="T34" s="91"/>
      <c r="U34" s="91"/>
      <c r="V34" s="58"/>
      <c r="W34" s="89">
        <v>2</v>
      </c>
      <c r="X34" s="45">
        <v>0.27083333333333331</v>
      </c>
      <c r="Y34" s="88">
        <v>1</v>
      </c>
      <c r="Z34" s="88" t="s">
        <v>99</v>
      </c>
      <c r="AA34" s="91"/>
      <c r="AB34" s="91"/>
      <c r="AC34" s="34"/>
      <c r="AD34" s="12"/>
      <c r="AE34" s="11"/>
      <c r="AF34" s="12"/>
      <c r="AG34" s="8"/>
      <c r="AH34" s="13"/>
      <c r="AI34" s="8"/>
      <c r="AJ34" s="13"/>
      <c r="AK34" s="8"/>
      <c r="AL34" s="8"/>
    </row>
    <row r="35" spans="1:38" ht="15.75" customHeight="1">
      <c r="A35" s="41"/>
      <c r="B35" s="132" t="s">
        <v>65</v>
      </c>
      <c r="C35" s="132"/>
      <c r="D35" s="132"/>
      <c r="E35" s="131">
        <f>H122</f>
        <v>14.509999999999998</v>
      </c>
      <c r="F35" s="41"/>
      <c r="G35" s="41"/>
      <c r="H35" s="41"/>
      <c r="I35" s="41"/>
      <c r="N35" s="1">
        <v>420</v>
      </c>
      <c r="O35" s="17"/>
      <c r="P35" s="88">
        <v>1</v>
      </c>
      <c r="Q35" s="44">
        <v>0.29166666666666669</v>
      </c>
      <c r="R35" s="88">
        <v>4</v>
      </c>
      <c r="S35" s="88">
        <v>7</v>
      </c>
      <c r="T35" s="91"/>
      <c r="U35" s="91"/>
      <c r="V35" s="58"/>
      <c r="W35" s="89">
        <v>2</v>
      </c>
      <c r="X35" s="45">
        <v>0.29166666666666669</v>
      </c>
      <c r="Y35" s="88">
        <v>1</v>
      </c>
      <c r="Z35" s="88" t="s">
        <v>99</v>
      </c>
      <c r="AA35" s="91"/>
      <c r="AB35" s="91"/>
      <c r="AC35" s="34"/>
      <c r="AD35" s="12"/>
      <c r="AE35" s="11"/>
      <c r="AF35" s="12"/>
      <c r="AG35" s="8"/>
      <c r="AH35" s="13"/>
      <c r="AI35" s="8"/>
      <c r="AJ35" s="13"/>
      <c r="AK35" s="8"/>
      <c r="AL35" s="8"/>
    </row>
    <row r="36" spans="1:38" ht="15.75" customHeight="1">
      <c r="A36" s="41"/>
      <c r="B36" s="132"/>
      <c r="C36" s="132"/>
      <c r="D36" s="132"/>
      <c r="E36" s="131"/>
      <c r="F36" s="41"/>
      <c r="G36" s="41"/>
      <c r="H36" s="41"/>
      <c r="I36" s="41"/>
      <c r="N36" s="1">
        <v>450</v>
      </c>
      <c r="P36" s="25">
        <v>1</v>
      </c>
      <c r="Q36" s="27">
        <v>0.3125</v>
      </c>
      <c r="R36" s="88">
        <v>4</v>
      </c>
      <c r="S36" s="88">
        <v>7</v>
      </c>
      <c r="T36" s="91"/>
      <c r="U36" s="91"/>
      <c r="V36" s="48"/>
      <c r="W36" s="57">
        <v>2</v>
      </c>
      <c r="X36" s="21">
        <v>0.3125</v>
      </c>
      <c r="Y36" s="88">
        <v>1</v>
      </c>
      <c r="Z36" s="88" t="s">
        <v>99</v>
      </c>
      <c r="AA36" s="91"/>
      <c r="AB36" s="91"/>
      <c r="AD36" s="8"/>
      <c r="AE36" s="8"/>
      <c r="AF36" s="8"/>
      <c r="AG36" s="8"/>
      <c r="AH36" s="9"/>
      <c r="AI36" s="8"/>
      <c r="AJ36" s="8"/>
      <c r="AK36" s="8"/>
      <c r="AL36" s="8"/>
    </row>
    <row r="37" spans="1:38" ht="15.75" customHeight="1">
      <c r="B37" s="132" t="s">
        <v>66</v>
      </c>
      <c r="C37" s="132"/>
      <c r="D37" s="132"/>
      <c r="E37" s="131">
        <f t="array" ref="E37">MAX(IF(G82:G197=1,H82:H197))</f>
        <v>0</v>
      </c>
      <c r="F37" s="41"/>
      <c r="G37" s="41"/>
      <c r="H37" s="41"/>
      <c r="I37" s="41"/>
      <c r="N37" s="1">
        <v>480</v>
      </c>
      <c r="P37" s="25">
        <v>1</v>
      </c>
      <c r="Q37" s="27">
        <v>0.33333333333333331</v>
      </c>
      <c r="R37" s="88">
        <v>4</v>
      </c>
      <c r="S37" s="88">
        <v>7</v>
      </c>
      <c r="T37" s="91"/>
      <c r="U37" s="91"/>
      <c r="V37" s="48"/>
      <c r="W37" s="57">
        <v>2</v>
      </c>
      <c r="X37" s="21">
        <v>0.33333333333333331</v>
      </c>
      <c r="Y37" s="88">
        <v>1</v>
      </c>
      <c r="Z37" s="88" t="s">
        <v>99</v>
      </c>
      <c r="AA37" s="91"/>
      <c r="AB37" s="91"/>
    </row>
    <row r="38" spans="1:38" ht="15.75" customHeight="1">
      <c r="A38" s="41"/>
      <c r="B38" s="132"/>
      <c r="C38" s="132"/>
      <c r="D38" s="132"/>
      <c r="E38" s="131"/>
      <c r="F38" s="42"/>
      <c r="G38" s="42"/>
      <c r="H38" s="42"/>
      <c r="I38" s="42"/>
      <c r="N38" s="1">
        <v>510</v>
      </c>
      <c r="P38" s="25">
        <v>1</v>
      </c>
      <c r="Q38" s="27">
        <v>0.35416666666666669</v>
      </c>
      <c r="R38" s="88">
        <v>4</v>
      </c>
      <c r="S38" s="88">
        <v>7</v>
      </c>
      <c r="T38" s="91"/>
      <c r="U38" s="91"/>
      <c r="V38" s="48"/>
      <c r="W38" s="57">
        <v>2</v>
      </c>
      <c r="X38" s="21">
        <v>0.35416666666666669</v>
      </c>
      <c r="Y38" s="88">
        <v>1</v>
      </c>
      <c r="Z38" s="88" t="s">
        <v>99</v>
      </c>
      <c r="AA38" s="91"/>
      <c r="AB38" s="91"/>
    </row>
    <row r="39" spans="1:38" ht="15.75" customHeight="1">
      <c r="A39" s="41"/>
      <c r="B39" s="133" t="s">
        <v>67</v>
      </c>
      <c r="C39" s="133"/>
      <c r="D39" s="133"/>
      <c r="E39" s="131">
        <f>E35+E37</f>
        <v>14.509999999999998</v>
      </c>
      <c r="F39" s="41"/>
      <c r="G39" s="41"/>
      <c r="H39" s="41"/>
      <c r="I39" s="41"/>
      <c r="N39" s="1">
        <v>540</v>
      </c>
      <c r="P39" s="25">
        <v>1</v>
      </c>
      <c r="Q39" s="27">
        <v>0.375</v>
      </c>
      <c r="R39" s="88">
        <v>4</v>
      </c>
      <c r="S39" s="88">
        <v>7</v>
      </c>
      <c r="T39" s="91"/>
      <c r="U39" s="91"/>
      <c r="V39" s="48"/>
      <c r="W39" s="57">
        <v>2</v>
      </c>
      <c r="X39" s="21">
        <v>0.375</v>
      </c>
      <c r="Y39" s="88">
        <v>2</v>
      </c>
      <c r="Z39" s="88" t="s">
        <v>103</v>
      </c>
      <c r="AA39" s="91"/>
      <c r="AB39" s="91"/>
    </row>
    <row r="40" spans="1:38" ht="15.75" customHeight="1">
      <c r="A40" s="41"/>
      <c r="B40" s="133"/>
      <c r="C40" s="133"/>
      <c r="D40" s="133"/>
      <c r="E40" s="131"/>
      <c r="F40" s="41"/>
      <c r="G40" s="41"/>
      <c r="H40" s="41"/>
      <c r="I40" s="41"/>
      <c r="L40" s="8"/>
      <c r="N40" s="1">
        <v>570</v>
      </c>
      <c r="P40" s="25">
        <v>1</v>
      </c>
      <c r="Q40" s="27">
        <v>0.39583333333333331</v>
      </c>
      <c r="R40" s="88">
        <v>4</v>
      </c>
      <c r="S40" s="88">
        <v>7</v>
      </c>
      <c r="T40" s="91"/>
      <c r="U40" s="91"/>
      <c r="V40" s="48"/>
      <c r="W40" s="57">
        <v>2</v>
      </c>
      <c r="X40" s="21">
        <v>0.39583333333333331</v>
      </c>
      <c r="Y40" s="88">
        <v>1</v>
      </c>
      <c r="Z40" s="88" t="s">
        <v>103</v>
      </c>
      <c r="AA40" s="91"/>
      <c r="AB40" s="91"/>
    </row>
    <row r="41" spans="1:38" ht="15.75" customHeight="1">
      <c r="A41" s="41"/>
      <c r="B41" s="133"/>
      <c r="C41" s="133"/>
      <c r="D41" s="133"/>
      <c r="E41" s="134"/>
      <c r="F41" s="43"/>
      <c r="G41" s="43"/>
      <c r="H41" s="43"/>
      <c r="I41" s="43"/>
      <c r="N41" s="1">
        <v>600</v>
      </c>
      <c r="P41" s="25">
        <v>1</v>
      </c>
      <c r="Q41" s="27">
        <v>0.41666666666666669</v>
      </c>
      <c r="R41" s="88">
        <v>1</v>
      </c>
      <c r="S41" s="88" t="s">
        <v>101</v>
      </c>
      <c r="T41" s="91"/>
      <c r="U41" s="91"/>
      <c r="V41" s="48"/>
      <c r="W41" s="57">
        <v>2</v>
      </c>
      <c r="X41" s="21">
        <v>0.41666666666666669</v>
      </c>
      <c r="Y41" s="88">
        <v>1</v>
      </c>
      <c r="Z41" s="88" t="s">
        <v>103</v>
      </c>
      <c r="AA41" s="91"/>
      <c r="AB41" s="91"/>
    </row>
    <row r="42" spans="1:38" ht="15.75" customHeight="1">
      <c r="A42" s="41"/>
      <c r="B42" s="133"/>
      <c r="C42" s="133"/>
      <c r="D42" s="133"/>
      <c r="E42" s="134"/>
      <c r="F42" s="41"/>
      <c r="G42" s="41"/>
      <c r="H42" s="41"/>
      <c r="I42" s="41"/>
      <c r="N42" s="1">
        <v>630</v>
      </c>
      <c r="P42" s="25">
        <v>1</v>
      </c>
      <c r="Q42" s="27">
        <v>0.4375</v>
      </c>
      <c r="R42" s="88">
        <v>2</v>
      </c>
      <c r="S42" s="88" t="s">
        <v>101</v>
      </c>
      <c r="T42" s="91"/>
      <c r="U42" s="91"/>
      <c r="V42" s="48"/>
      <c r="W42" s="57">
        <v>2</v>
      </c>
      <c r="X42" s="21">
        <v>0.4375</v>
      </c>
      <c r="Y42" s="88">
        <v>2</v>
      </c>
      <c r="Z42" s="88" t="s">
        <v>103</v>
      </c>
      <c r="AA42" s="91"/>
      <c r="AB42" s="91"/>
    </row>
    <row r="43" spans="1:38" ht="15.75" customHeight="1">
      <c r="A43" s="41"/>
      <c r="B43" s="41"/>
      <c r="C43" s="41"/>
      <c r="D43" s="41"/>
      <c r="E43" s="41"/>
      <c r="F43" s="41"/>
      <c r="G43" s="41"/>
      <c r="H43" s="41"/>
      <c r="I43" s="41"/>
      <c r="N43" s="1">
        <v>660</v>
      </c>
      <c r="P43" s="25">
        <v>1</v>
      </c>
      <c r="Q43" s="27">
        <v>0.45833333333333298</v>
      </c>
      <c r="R43" s="88">
        <v>2</v>
      </c>
      <c r="S43" s="88" t="s">
        <v>101</v>
      </c>
      <c r="T43" s="91"/>
      <c r="U43" s="91"/>
      <c r="V43" s="48"/>
      <c r="W43" s="57">
        <v>2</v>
      </c>
      <c r="X43" s="21">
        <v>0.45833333333333298</v>
      </c>
      <c r="Y43" s="88">
        <v>1</v>
      </c>
      <c r="Z43" s="88" t="s">
        <v>103</v>
      </c>
      <c r="AA43" s="91"/>
      <c r="AB43" s="91"/>
    </row>
    <row r="44" spans="1:38" ht="15.75" customHeight="1">
      <c r="A44" s="41"/>
      <c r="B44" s="41"/>
      <c r="C44" s="41"/>
      <c r="D44" s="41"/>
      <c r="E44" s="41"/>
      <c r="F44" s="41"/>
      <c r="G44" s="41"/>
      <c r="H44" s="41"/>
      <c r="I44" s="41"/>
      <c r="N44" s="1">
        <v>690</v>
      </c>
      <c r="P44" s="25">
        <v>1</v>
      </c>
      <c r="Q44" s="27">
        <v>0.47916666666666702</v>
      </c>
      <c r="R44" s="88">
        <v>2</v>
      </c>
      <c r="S44" s="88" t="s">
        <v>101</v>
      </c>
      <c r="T44" s="91"/>
      <c r="U44" s="91"/>
      <c r="V44" s="48"/>
      <c r="W44" s="57">
        <v>2</v>
      </c>
      <c r="X44" s="21">
        <v>0.47916666666666702</v>
      </c>
      <c r="Y44" s="88">
        <v>1</v>
      </c>
      <c r="Z44" s="88" t="s">
        <v>103</v>
      </c>
      <c r="AA44" s="91"/>
      <c r="AB44" s="91"/>
    </row>
    <row r="45" spans="1:38" ht="15.75" customHeight="1">
      <c r="A45" s="41"/>
      <c r="B45" s="41"/>
      <c r="C45" s="41"/>
      <c r="D45" s="41"/>
      <c r="E45" s="41"/>
      <c r="F45" s="41"/>
      <c r="G45" s="41"/>
      <c r="H45" s="41"/>
      <c r="I45" s="41"/>
      <c r="N45" s="1">
        <v>720</v>
      </c>
      <c r="P45" s="25">
        <v>1</v>
      </c>
      <c r="Q45" s="27">
        <v>0.5</v>
      </c>
      <c r="R45" s="88">
        <v>1</v>
      </c>
      <c r="S45" s="88" t="s">
        <v>101</v>
      </c>
      <c r="T45" s="91"/>
      <c r="U45" s="91"/>
      <c r="V45" s="48"/>
      <c r="W45" s="57">
        <v>2</v>
      </c>
      <c r="X45" s="21">
        <v>0.5</v>
      </c>
      <c r="Y45" s="88">
        <v>2</v>
      </c>
      <c r="Z45" s="88" t="s">
        <v>103</v>
      </c>
      <c r="AA45" s="91"/>
      <c r="AB45" s="91"/>
    </row>
    <row r="46" spans="1:38" ht="15.75" customHeight="1">
      <c r="A46" s="41"/>
      <c r="B46" s="41"/>
      <c r="C46" s="41"/>
      <c r="D46" s="41"/>
      <c r="E46" s="41"/>
      <c r="F46" s="41"/>
      <c r="G46" s="41"/>
      <c r="H46" s="41"/>
      <c r="I46" s="41"/>
      <c r="N46" s="1">
        <v>750</v>
      </c>
      <c r="P46" s="25">
        <v>1</v>
      </c>
      <c r="Q46" s="27">
        <v>0.52083333333333337</v>
      </c>
      <c r="R46" s="88">
        <v>2</v>
      </c>
      <c r="S46" s="88" t="s">
        <v>101</v>
      </c>
      <c r="T46" s="91"/>
      <c r="U46" s="91"/>
      <c r="V46" s="48"/>
      <c r="W46" s="57">
        <v>2</v>
      </c>
      <c r="X46" s="21">
        <v>0.52083333333333337</v>
      </c>
      <c r="Y46" s="88">
        <v>1</v>
      </c>
      <c r="Z46" s="88" t="s">
        <v>103</v>
      </c>
      <c r="AA46" s="91"/>
      <c r="AB46" s="91"/>
    </row>
    <row r="47" spans="1:38" ht="15.75" customHeight="1">
      <c r="A47" s="41"/>
      <c r="B47" s="41"/>
      <c r="C47" s="41"/>
      <c r="D47" s="41"/>
      <c r="E47" s="41"/>
      <c r="F47" s="41"/>
      <c r="G47" s="41"/>
      <c r="H47" s="41"/>
      <c r="I47" s="41"/>
      <c r="N47" s="1">
        <v>780</v>
      </c>
      <c r="P47" s="25">
        <v>1</v>
      </c>
      <c r="Q47" s="27">
        <v>0.54166666666666663</v>
      </c>
      <c r="R47" s="88">
        <v>2</v>
      </c>
      <c r="S47" s="88" t="s">
        <v>101</v>
      </c>
      <c r="T47" s="91"/>
      <c r="U47" s="91"/>
      <c r="V47" s="48"/>
      <c r="W47" s="57">
        <v>2</v>
      </c>
      <c r="X47" s="21">
        <v>0.54166666666666663</v>
      </c>
      <c r="Y47" s="88">
        <v>1</v>
      </c>
      <c r="Z47" s="88" t="s">
        <v>103</v>
      </c>
      <c r="AA47" s="91"/>
      <c r="AB47" s="91"/>
    </row>
    <row r="48" spans="1:38" ht="15.75" customHeight="1">
      <c r="A48" s="41"/>
      <c r="B48" s="41"/>
      <c r="C48" s="41"/>
      <c r="D48" s="41"/>
      <c r="E48" s="41"/>
      <c r="F48" s="41"/>
      <c r="G48" s="41"/>
      <c r="H48" s="41"/>
      <c r="I48" s="41"/>
      <c r="N48" s="1">
        <v>810</v>
      </c>
      <c r="P48" s="25">
        <v>1</v>
      </c>
      <c r="Q48" s="27">
        <v>0.5625</v>
      </c>
      <c r="R48" s="88">
        <v>2</v>
      </c>
      <c r="S48" s="88" t="s">
        <v>101</v>
      </c>
      <c r="T48" s="91"/>
      <c r="U48" s="91"/>
      <c r="V48" s="48"/>
      <c r="W48" s="57">
        <v>2</v>
      </c>
      <c r="X48" s="21">
        <v>0.5625</v>
      </c>
      <c r="Y48" s="88">
        <v>2</v>
      </c>
      <c r="Z48" s="88" t="s">
        <v>103</v>
      </c>
      <c r="AA48" s="91"/>
      <c r="AB48" s="91"/>
    </row>
    <row r="49" spans="1:34" ht="15.75" customHeight="1">
      <c r="A49" s="41"/>
      <c r="B49" s="41"/>
      <c r="C49" s="41"/>
      <c r="D49" s="41"/>
      <c r="E49" s="41"/>
      <c r="F49" s="41"/>
      <c r="G49" s="41"/>
      <c r="H49" s="41"/>
      <c r="I49" s="41"/>
      <c r="N49" s="1">
        <v>840</v>
      </c>
      <c r="P49" s="25">
        <v>1</v>
      </c>
      <c r="Q49" s="27">
        <v>0.58333333333333337</v>
      </c>
      <c r="R49" s="88">
        <v>2</v>
      </c>
      <c r="S49" s="88" t="s">
        <v>101</v>
      </c>
      <c r="T49" s="91"/>
      <c r="U49" s="91"/>
      <c r="V49" s="48"/>
      <c r="W49" s="57">
        <v>2</v>
      </c>
      <c r="X49" s="21">
        <v>0.58333333333333337</v>
      </c>
      <c r="Y49" s="88">
        <v>1</v>
      </c>
      <c r="Z49" s="88" t="s">
        <v>103</v>
      </c>
      <c r="AA49" s="91"/>
      <c r="AB49" s="91"/>
      <c r="AH49" s="1"/>
    </row>
    <row r="50" spans="1:34" ht="15.75" customHeight="1">
      <c r="A50" s="41"/>
      <c r="B50" s="41"/>
      <c r="C50" s="41"/>
      <c r="D50" s="41"/>
      <c r="E50" s="41"/>
      <c r="F50" s="41"/>
      <c r="G50" s="41"/>
      <c r="H50" s="41"/>
      <c r="I50" s="41"/>
      <c r="N50" s="1">
        <v>870</v>
      </c>
      <c r="P50" s="25">
        <v>1</v>
      </c>
      <c r="Q50" s="27">
        <v>0.60416666666666663</v>
      </c>
      <c r="R50" s="88">
        <v>1</v>
      </c>
      <c r="S50" s="88" t="s">
        <v>101</v>
      </c>
      <c r="T50" s="91"/>
      <c r="U50" s="91"/>
      <c r="V50" s="48"/>
      <c r="W50" s="57">
        <v>2</v>
      </c>
      <c r="X50" s="21">
        <v>0.60416666666666663</v>
      </c>
      <c r="Y50" s="88">
        <v>1</v>
      </c>
      <c r="Z50" s="88" t="s">
        <v>103</v>
      </c>
      <c r="AA50" s="91"/>
      <c r="AB50" s="91"/>
      <c r="AH50" s="1"/>
    </row>
    <row r="51" spans="1:34" ht="15.75" customHeight="1">
      <c r="A51" s="41"/>
      <c r="B51" s="41"/>
      <c r="C51" s="41"/>
      <c r="D51" s="41"/>
      <c r="E51" s="41"/>
      <c r="F51" s="41"/>
      <c r="G51" s="41"/>
      <c r="H51" s="41"/>
      <c r="I51" s="41"/>
      <c r="N51" s="1">
        <v>900</v>
      </c>
      <c r="P51" s="25">
        <v>1</v>
      </c>
      <c r="Q51" s="27">
        <v>0.625</v>
      </c>
      <c r="R51" s="88">
        <v>2</v>
      </c>
      <c r="S51" s="88" t="s">
        <v>101</v>
      </c>
      <c r="T51" s="91"/>
      <c r="U51" s="91"/>
      <c r="V51" s="48"/>
      <c r="W51" s="57">
        <v>2</v>
      </c>
      <c r="X51" s="21">
        <v>0.625</v>
      </c>
      <c r="Y51" s="88">
        <v>2</v>
      </c>
      <c r="Z51" s="88" t="s">
        <v>103</v>
      </c>
      <c r="AA51" s="91"/>
      <c r="AB51" s="91"/>
      <c r="AH51" s="1"/>
    </row>
    <row r="52" spans="1:34" ht="15.75" customHeight="1">
      <c r="A52" s="41"/>
      <c r="B52" s="41"/>
      <c r="C52" s="41"/>
      <c r="D52" s="41"/>
      <c r="E52" s="41"/>
      <c r="F52" s="41"/>
      <c r="G52" s="41"/>
      <c r="H52" s="41"/>
      <c r="I52" s="41"/>
      <c r="N52" s="1">
        <v>930</v>
      </c>
      <c r="P52" s="25">
        <v>1</v>
      </c>
      <c r="Q52" s="27">
        <v>0.64583333333333337</v>
      </c>
      <c r="R52" s="88">
        <v>2</v>
      </c>
      <c r="S52" s="88" t="s">
        <v>101</v>
      </c>
      <c r="T52" s="91"/>
      <c r="U52" s="91"/>
      <c r="V52" s="48"/>
      <c r="W52" s="57">
        <v>2</v>
      </c>
      <c r="X52" s="21">
        <v>0.64583333333333337</v>
      </c>
      <c r="Y52" s="88">
        <v>1</v>
      </c>
      <c r="Z52" s="88" t="s">
        <v>103</v>
      </c>
      <c r="AA52" s="91"/>
      <c r="AB52" s="91"/>
      <c r="AH52" s="1"/>
    </row>
    <row r="53" spans="1:34" ht="15.75" customHeight="1">
      <c r="A53" s="41"/>
      <c r="B53" s="41"/>
      <c r="C53" s="41"/>
      <c r="D53" s="41"/>
      <c r="E53" s="41"/>
      <c r="F53" s="41"/>
      <c r="G53" s="41"/>
      <c r="H53" s="41"/>
      <c r="I53" s="41"/>
      <c r="N53" s="1">
        <v>960</v>
      </c>
      <c r="P53" s="25">
        <v>1</v>
      </c>
      <c r="Q53" s="27">
        <v>0.66666666666666663</v>
      </c>
      <c r="R53" s="88">
        <v>2</v>
      </c>
      <c r="S53" s="88" t="s">
        <v>101</v>
      </c>
      <c r="T53" s="91"/>
      <c r="U53" s="91"/>
      <c r="V53" s="48"/>
      <c r="W53" s="57">
        <v>2</v>
      </c>
      <c r="X53" s="21">
        <v>0.66666666666666663</v>
      </c>
      <c r="Y53" s="88">
        <v>1</v>
      </c>
      <c r="Z53" s="88" t="s">
        <v>103</v>
      </c>
      <c r="AA53" s="91"/>
      <c r="AB53" s="91"/>
      <c r="AH53" s="1"/>
    </row>
    <row r="54" spans="1:34" ht="15.75" customHeight="1">
      <c r="A54" s="41"/>
      <c r="B54" s="41"/>
      <c r="C54" s="41"/>
      <c r="D54" s="41"/>
      <c r="E54" s="41"/>
      <c r="F54" s="41"/>
      <c r="G54" s="41"/>
      <c r="H54" s="41"/>
      <c r="I54" s="41"/>
      <c r="N54" s="1">
        <v>990</v>
      </c>
      <c r="P54" s="25">
        <v>1</v>
      </c>
      <c r="Q54" s="27">
        <v>0.6875</v>
      </c>
      <c r="R54" s="88">
        <v>2</v>
      </c>
      <c r="S54" s="88" t="s">
        <v>101</v>
      </c>
      <c r="T54" s="91"/>
      <c r="U54" s="91"/>
      <c r="V54" s="48"/>
      <c r="W54" s="57">
        <v>2</v>
      </c>
      <c r="X54" s="21">
        <v>0.6875</v>
      </c>
      <c r="Y54" s="88">
        <v>2</v>
      </c>
      <c r="Z54" s="88" t="s">
        <v>103</v>
      </c>
      <c r="AA54" s="91"/>
      <c r="AB54" s="91"/>
      <c r="AH54" s="1"/>
    </row>
    <row r="55" spans="1:34" ht="15.75" customHeight="1">
      <c r="A55" s="41"/>
      <c r="B55" s="41"/>
      <c r="C55" s="41"/>
      <c r="D55" s="41"/>
      <c r="E55" s="41"/>
      <c r="F55" s="41"/>
      <c r="G55" s="41"/>
      <c r="H55" s="41"/>
      <c r="I55" s="41"/>
      <c r="N55" s="1">
        <v>1020</v>
      </c>
      <c r="P55" s="25">
        <v>1</v>
      </c>
      <c r="Q55" s="27">
        <v>0.70833333333333337</v>
      </c>
      <c r="R55" s="88">
        <v>2</v>
      </c>
      <c r="S55" s="88" t="s">
        <v>100</v>
      </c>
      <c r="T55" s="91"/>
      <c r="U55" s="91"/>
      <c r="V55" s="48"/>
      <c r="W55" s="57">
        <v>2</v>
      </c>
      <c r="X55" s="21">
        <v>0.70833333333333337</v>
      </c>
      <c r="Y55" s="88">
        <v>1</v>
      </c>
      <c r="Z55" s="88" t="s">
        <v>103</v>
      </c>
      <c r="AA55" s="91"/>
      <c r="AB55" s="91"/>
      <c r="AH55" s="1"/>
    </row>
    <row r="56" spans="1:34" ht="15.75" customHeight="1">
      <c r="A56" s="41"/>
      <c r="B56" s="41"/>
      <c r="C56" s="41"/>
      <c r="D56" s="41"/>
      <c r="E56" s="41"/>
      <c r="F56" s="41"/>
      <c r="G56" s="41"/>
      <c r="H56" s="41"/>
      <c r="I56" s="41"/>
      <c r="N56" s="1">
        <v>1050</v>
      </c>
      <c r="P56" s="25">
        <v>1</v>
      </c>
      <c r="Q56" s="27">
        <v>0.72916666666666663</v>
      </c>
      <c r="R56" s="88">
        <v>2</v>
      </c>
      <c r="S56" s="88" t="s">
        <v>100</v>
      </c>
      <c r="T56" s="91"/>
      <c r="U56" s="91"/>
      <c r="V56" s="48"/>
      <c r="W56" s="57">
        <v>2</v>
      </c>
      <c r="X56" s="21">
        <v>0.72916666666666663</v>
      </c>
      <c r="Y56" s="88">
        <v>1</v>
      </c>
      <c r="Z56" s="88" t="s">
        <v>103</v>
      </c>
      <c r="AA56" s="91"/>
      <c r="AB56" s="91"/>
      <c r="AH56" s="1"/>
    </row>
    <row r="57" spans="1:34" ht="15.75" customHeight="1">
      <c r="A57" s="41"/>
      <c r="B57" s="41"/>
      <c r="C57" s="41"/>
      <c r="D57" s="41"/>
      <c r="E57" s="41"/>
      <c r="F57" s="41"/>
      <c r="G57" s="41"/>
      <c r="H57" s="41"/>
      <c r="I57" s="41"/>
      <c r="N57" s="1">
        <v>1080</v>
      </c>
      <c r="P57" s="25">
        <v>1</v>
      </c>
      <c r="Q57" s="27">
        <v>0.75</v>
      </c>
      <c r="R57" s="88">
        <v>2</v>
      </c>
      <c r="S57" s="88" t="s">
        <v>100</v>
      </c>
      <c r="T57" s="91"/>
      <c r="U57" s="91"/>
      <c r="V57" s="48"/>
      <c r="W57" s="57">
        <v>2</v>
      </c>
      <c r="X57" s="21">
        <v>0.75</v>
      </c>
      <c r="Y57" s="88">
        <v>1</v>
      </c>
      <c r="Z57" s="88" t="s">
        <v>99</v>
      </c>
      <c r="AA57" s="91"/>
      <c r="AB57" s="91"/>
      <c r="AH57" s="1"/>
    </row>
    <row r="58" spans="1:34" ht="15.75" customHeight="1">
      <c r="A58" s="41"/>
      <c r="B58" s="41"/>
      <c r="C58" s="41"/>
      <c r="D58" s="41"/>
      <c r="E58" s="41"/>
      <c r="F58" s="41"/>
      <c r="G58" s="41"/>
      <c r="H58" s="41"/>
      <c r="I58" s="41"/>
      <c r="N58" s="1">
        <v>1110</v>
      </c>
      <c r="P58" s="25">
        <v>1</v>
      </c>
      <c r="Q58" s="27">
        <v>0.77083333333333337</v>
      </c>
      <c r="R58" s="88">
        <v>2</v>
      </c>
      <c r="S58" s="88" t="s">
        <v>100</v>
      </c>
      <c r="T58" s="91"/>
      <c r="U58" s="91"/>
      <c r="V58" s="48"/>
      <c r="W58" s="57">
        <v>2</v>
      </c>
      <c r="X58" s="21">
        <v>0.77083333333333337</v>
      </c>
      <c r="Y58" s="88">
        <v>1</v>
      </c>
      <c r="Z58" s="88" t="s">
        <v>99</v>
      </c>
      <c r="AA58" s="91"/>
      <c r="AB58" s="91"/>
      <c r="AH58" s="1"/>
    </row>
    <row r="59" spans="1:34" ht="15.75" customHeight="1">
      <c r="A59" s="41"/>
      <c r="B59" s="41"/>
      <c r="C59" s="41"/>
      <c r="D59" s="41"/>
      <c r="E59" s="41"/>
      <c r="F59" s="41"/>
      <c r="G59" s="41"/>
      <c r="H59" s="41"/>
      <c r="I59" s="41"/>
      <c r="N59" s="1">
        <v>1140</v>
      </c>
      <c r="P59" s="25">
        <v>1</v>
      </c>
      <c r="Q59" s="27">
        <v>0.79166666666666663</v>
      </c>
      <c r="R59" s="88">
        <v>2</v>
      </c>
      <c r="S59" s="88" t="s">
        <v>100</v>
      </c>
      <c r="T59" s="91"/>
      <c r="U59" s="91"/>
      <c r="V59" s="48"/>
      <c r="W59" s="57">
        <v>2</v>
      </c>
      <c r="X59" s="21">
        <v>0.79166666666666663</v>
      </c>
      <c r="Y59" s="88">
        <v>1</v>
      </c>
      <c r="Z59" s="88" t="s">
        <v>99</v>
      </c>
      <c r="AA59" s="91"/>
      <c r="AB59" s="91"/>
      <c r="AH59" s="1"/>
    </row>
    <row r="60" spans="1:34" ht="15.75" customHeight="1">
      <c r="A60" s="41"/>
      <c r="B60" s="41"/>
      <c r="C60" s="41"/>
      <c r="D60" s="41"/>
      <c r="E60" s="42"/>
      <c r="F60" s="42"/>
      <c r="G60" s="42"/>
      <c r="H60" s="42"/>
      <c r="I60" s="42"/>
      <c r="N60" s="1">
        <v>1170</v>
      </c>
      <c r="P60" s="25">
        <v>1</v>
      </c>
      <c r="Q60" s="27">
        <v>0.8125</v>
      </c>
      <c r="R60" s="88">
        <v>2</v>
      </c>
      <c r="S60" s="88" t="s">
        <v>100</v>
      </c>
      <c r="T60" s="91"/>
      <c r="U60" s="91"/>
      <c r="V60" s="48"/>
      <c r="W60" s="57">
        <v>2</v>
      </c>
      <c r="X60" s="21">
        <v>0.8125</v>
      </c>
      <c r="Y60" s="88">
        <v>1</v>
      </c>
      <c r="Z60" s="88" t="s">
        <v>99</v>
      </c>
      <c r="AA60" s="91"/>
      <c r="AB60" s="91"/>
      <c r="AH60" s="1"/>
    </row>
    <row r="61" spans="1:34" ht="15.75" customHeight="1">
      <c r="A61" s="41"/>
      <c r="B61" s="41"/>
      <c r="C61" s="41"/>
      <c r="D61" s="41"/>
      <c r="E61" s="41"/>
      <c r="F61" s="41"/>
      <c r="G61" s="41"/>
      <c r="H61" s="41"/>
      <c r="I61" s="41"/>
      <c r="N61" s="1">
        <v>1200</v>
      </c>
      <c r="P61" s="25">
        <v>1</v>
      </c>
      <c r="Q61" s="27">
        <v>0.83333333333333337</v>
      </c>
      <c r="R61" s="88">
        <v>2</v>
      </c>
      <c r="S61" s="88" t="s">
        <v>100</v>
      </c>
      <c r="T61" s="91"/>
      <c r="U61" s="91"/>
      <c r="V61" s="48"/>
      <c r="W61" s="57">
        <v>2</v>
      </c>
      <c r="X61" s="21">
        <v>0.83333333333333337</v>
      </c>
      <c r="Y61" s="88">
        <v>1</v>
      </c>
      <c r="Z61" s="88" t="s">
        <v>99</v>
      </c>
      <c r="AA61" s="91"/>
      <c r="AB61" s="91"/>
      <c r="AH61" s="1"/>
    </row>
    <row r="62" spans="1:34" ht="15.75" customHeight="1">
      <c r="A62" s="41"/>
      <c r="B62" s="41"/>
      <c r="C62" s="41"/>
      <c r="D62" s="43"/>
      <c r="E62" s="43"/>
      <c r="F62" s="43"/>
      <c r="G62" s="43"/>
      <c r="H62" s="43"/>
      <c r="I62" s="43"/>
      <c r="N62" s="1">
        <v>1230</v>
      </c>
      <c r="P62" s="25">
        <v>1</v>
      </c>
      <c r="Q62" s="27">
        <v>0.85416666666666663</v>
      </c>
      <c r="R62" s="88">
        <v>1</v>
      </c>
      <c r="S62" s="88" t="s">
        <v>102</v>
      </c>
      <c r="T62" s="91"/>
      <c r="U62" s="91"/>
      <c r="V62" s="48"/>
      <c r="W62" s="57">
        <v>2</v>
      </c>
      <c r="X62" s="21">
        <v>0.85416666666666663</v>
      </c>
      <c r="Y62" s="88">
        <v>1</v>
      </c>
      <c r="Z62" s="88" t="s">
        <v>99</v>
      </c>
      <c r="AA62" s="91"/>
      <c r="AB62" s="91"/>
      <c r="AH62" s="1"/>
    </row>
    <row r="63" spans="1:34" ht="15.75" customHeight="1">
      <c r="A63" s="41"/>
      <c r="B63" s="41"/>
      <c r="C63" s="41"/>
      <c r="D63" s="42"/>
      <c r="E63" s="42"/>
      <c r="F63" s="42"/>
      <c r="G63" s="42"/>
      <c r="H63" s="42"/>
      <c r="I63" s="42"/>
      <c r="N63" s="1">
        <v>1260</v>
      </c>
      <c r="P63" s="25">
        <v>1</v>
      </c>
      <c r="Q63" s="27">
        <v>0.875</v>
      </c>
      <c r="R63" s="88">
        <v>1</v>
      </c>
      <c r="S63" s="88" t="s">
        <v>102</v>
      </c>
      <c r="T63" s="91"/>
      <c r="U63" s="91"/>
      <c r="V63" s="48"/>
      <c r="W63" s="57">
        <v>2</v>
      </c>
      <c r="X63" s="21">
        <v>0.875</v>
      </c>
      <c r="Y63" s="88">
        <v>1</v>
      </c>
      <c r="Z63" s="88" t="s">
        <v>99</v>
      </c>
      <c r="AA63" s="91"/>
      <c r="AB63" s="91"/>
      <c r="AH63" s="1"/>
    </row>
    <row r="64" spans="1:34" ht="15.75" customHeight="1">
      <c r="A64" s="41"/>
      <c r="B64" s="41"/>
      <c r="C64" s="41"/>
      <c r="D64" s="42"/>
      <c r="E64" s="42"/>
      <c r="F64" s="42"/>
      <c r="G64" s="42"/>
      <c r="H64" s="42"/>
      <c r="I64" s="42"/>
      <c r="N64" s="1">
        <v>1290</v>
      </c>
      <c r="P64" s="25">
        <v>1</v>
      </c>
      <c r="Q64" s="27">
        <v>0.89583333333333304</v>
      </c>
      <c r="R64" s="88">
        <v>2</v>
      </c>
      <c r="S64" s="88" t="s">
        <v>102</v>
      </c>
      <c r="T64" s="91"/>
      <c r="U64" s="91"/>
      <c r="V64" s="48"/>
      <c r="W64" s="57">
        <v>2</v>
      </c>
      <c r="X64" s="21">
        <v>0.89583333333333304</v>
      </c>
      <c r="Y64" s="88">
        <v>1</v>
      </c>
      <c r="Z64" s="88" t="s">
        <v>99</v>
      </c>
      <c r="AA64" s="91"/>
      <c r="AB64" s="91"/>
      <c r="AH64" s="1"/>
    </row>
    <row r="65" spans="1:34" ht="15.75" customHeight="1">
      <c r="A65" s="41"/>
      <c r="B65" s="41"/>
      <c r="C65" s="41"/>
      <c r="D65" s="41"/>
      <c r="E65" s="41"/>
      <c r="F65" s="41"/>
      <c r="G65" s="41"/>
      <c r="H65" s="41"/>
      <c r="I65" s="41"/>
      <c r="N65" s="1">
        <v>1320</v>
      </c>
      <c r="P65" s="25">
        <v>1</v>
      </c>
      <c r="Q65" s="27">
        <v>0.91666666666666663</v>
      </c>
      <c r="R65" s="88">
        <v>1</v>
      </c>
      <c r="S65" s="88" t="s">
        <v>102</v>
      </c>
      <c r="T65" s="91"/>
      <c r="U65" s="91"/>
      <c r="V65" s="48"/>
      <c r="W65" s="57">
        <v>2</v>
      </c>
      <c r="X65" s="21">
        <v>0.91666666666666663</v>
      </c>
      <c r="Y65" s="88">
        <v>1</v>
      </c>
      <c r="Z65" s="88" t="s">
        <v>99</v>
      </c>
      <c r="AA65" s="91"/>
      <c r="AB65" s="91"/>
      <c r="AH65" s="1"/>
    </row>
    <row r="66" spans="1:34" ht="15.75" customHeight="1">
      <c r="A66" s="41"/>
      <c r="B66" s="41"/>
      <c r="C66" s="41"/>
      <c r="D66" s="41"/>
      <c r="E66" s="41"/>
      <c r="F66" s="41"/>
      <c r="G66" s="41"/>
      <c r="H66" s="41"/>
      <c r="I66" s="41"/>
      <c r="N66" s="1">
        <v>1350</v>
      </c>
      <c r="P66" s="25">
        <v>1</v>
      </c>
      <c r="Q66" s="27">
        <v>0.9375</v>
      </c>
      <c r="R66" s="88">
        <v>1</v>
      </c>
      <c r="S66" s="88" t="s">
        <v>102</v>
      </c>
      <c r="T66" s="91"/>
      <c r="U66" s="91"/>
      <c r="V66" s="48"/>
      <c r="W66" s="57">
        <v>2</v>
      </c>
      <c r="X66" s="21">
        <v>0.9375</v>
      </c>
      <c r="Y66" s="88">
        <v>1</v>
      </c>
      <c r="Z66" s="88" t="s">
        <v>99</v>
      </c>
      <c r="AA66" s="91"/>
      <c r="AB66" s="91"/>
      <c r="AH66" s="1"/>
    </row>
    <row r="67" spans="1:34" ht="15.75" customHeight="1">
      <c r="A67" s="41"/>
      <c r="B67" s="41"/>
      <c r="C67" s="41"/>
      <c r="D67" s="41"/>
      <c r="E67" s="41"/>
      <c r="F67" s="41"/>
      <c r="G67" s="41"/>
      <c r="H67" s="41"/>
      <c r="I67" s="41"/>
      <c r="N67" s="1">
        <v>1380</v>
      </c>
      <c r="P67" s="25">
        <v>1</v>
      </c>
      <c r="Q67" s="27">
        <v>0.95833333333333337</v>
      </c>
      <c r="R67" s="88">
        <v>1</v>
      </c>
      <c r="S67" s="88" t="s">
        <v>102</v>
      </c>
      <c r="T67" s="91"/>
      <c r="U67" s="91"/>
      <c r="V67" s="48"/>
      <c r="W67" s="57">
        <v>2</v>
      </c>
      <c r="X67" s="21">
        <v>0.95833333333333337</v>
      </c>
      <c r="Y67" s="88">
        <v>1</v>
      </c>
      <c r="Z67" s="88" t="s">
        <v>99</v>
      </c>
      <c r="AA67" s="91"/>
      <c r="AB67" s="91"/>
      <c r="AH67" s="1"/>
    </row>
    <row r="68" spans="1:34" ht="15.75" customHeight="1">
      <c r="A68" s="41"/>
      <c r="B68" s="41"/>
      <c r="C68" s="41"/>
      <c r="D68" s="41"/>
      <c r="E68" s="41"/>
      <c r="F68" s="41"/>
      <c r="G68" s="41"/>
      <c r="H68" s="41"/>
      <c r="I68" s="41"/>
      <c r="N68" s="1">
        <v>1410</v>
      </c>
      <c r="P68" s="25">
        <v>1</v>
      </c>
      <c r="Q68" s="27">
        <v>0.97916666666666663</v>
      </c>
      <c r="R68" s="88">
        <v>1</v>
      </c>
      <c r="S68" s="88" t="s">
        <v>102</v>
      </c>
      <c r="T68" s="91"/>
      <c r="U68" s="91"/>
      <c r="V68" s="48"/>
      <c r="W68" s="57">
        <v>2</v>
      </c>
      <c r="X68" s="21">
        <v>0.97916666666666663</v>
      </c>
      <c r="Y68" s="88">
        <v>1</v>
      </c>
      <c r="Z68" s="88" t="s">
        <v>99</v>
      </c>
      <c r="AA68" s="91"/>
      <c r="AB68" s="91"/>
      <c r="AH68" s="1"/>
    </row>
    <row r="69" spans="1:34" ht="15.75" customHeight="1">
      <c r="A69" s="41"/>
      <c r="B69" s="41"/>
      <c r="C69" s="41"/>
      <c r="D69" s="41"/>
      <c r="E69" s="41"/>
      <c r="F69" s="41"/>
      <c r="G69" s="41"/>
      <c r="H69" s="41"/>
      <c r="I69" s="41"/>
      <c r="N69" s="1">
        <v>0</v>
      </c>
      <c r="P69" s="25">
        <v>1</v>
      </c>
      <c r="Q69" s="27">
        <v>0</v>
      </c>
      <c r="R69" s="88">
        <v>2</v>
      </c>
      <c r="S69" s="88" t="s">
        <v>102</v>
      </c>
      <c r="T69" s="91"/>
      <c r="U69" s="91"/>
      <c r="V69" s="48"/>
      <c r="W69" s="57">
        <v>2</v>
      </c>
      <c r="X69" s="21">
        <v>0</v>
      </c>
      <c r="Y69" s="88">
        <v>1</v>
      </c>
      <c r="Z69" s="88" t="s">
        <v>99</v>
      </c>
      <c r="AA69" s="91"/>
      <c r="AB69" s="91"/>
      <c r="AH69" s="1"/>
    </row>
    <row r="70" spans="1:34" ht="15.75" customHeight="1">
      <c r="D70" s="17"/>
      <c r="E70" s="17"/>
      <c r="F70" s="17"/>
      <c r="G70" s="17"/>
      <c r="H70" s="17"/>
      <c r="I70" s="17"/>
      <c r="N70" s="1">
        <v>30</v>
      </c>
      <c r="P70" s="25">
        <v>1</v>
      </c>
      <c r="Q70" s="27">
        <v>2.0833333333333332E-2</v>
      </c>
      <c r="R70" s="88">
        <v>1</v>
      </c>
      <c r="S70" s="88" t="s">
        <v>102</v>
      </c>
      <c r="T70" s="91"/>
      <c r="U70" s="91"/>
      <c r="V70" s="48"/>
      <c r="W70" s="57">
        <v>2</v>
      </c>
      <c r="X70" s="21">
        <v>2.0833333333333332E-2</v>
      </c>
      <c r="Y70" s="88">
        <v>1</v>
      </c>
      <c r="Z70" s="88" t="s">
        <v>99</v>
      </c>
      <c r="AA70" s="91"/>
      <c r="AB70" s="91"/>
      <c r="AH70" s="1"/>
    </row>
    <row r="71" spans="1:34" ht="15.75" customHeight="1">
      <c r="D71" s="17"/>
      <c r="E71" s="17"/>
      <c r="F71" s="17"/>
      <c r="G71" s="17"/>
      <c r="H71" s="17"/>
      <c r="I71" s="17"/>
      <c r="N71" s="1">
        <v>60</v>
      </c>
      <c r="P71" s="25">
        <v>1</v>
      </c>
      <c r="Q71" s="27">
        <v>4.1666666666666699E-2</v>
      </c>
      <c r="R71" s="88">
        <v>1</v>
      </c>
      <c r="S71" s="88" t="s">
        <v>102</v>
      </c>
      <c r="T71" s="91"/>
      <c r="U71" s="91"/>
      <c r="V71" s="48"/>
      <c r="W71" s="57">
        <v>2</v>
      </c>
      <c r="X71" s="21">
        <v>4.1666666666666699E-2</v>
      </c>
      <c r="Y71" s="88">
        <v>0</v>
      </c>
      <c r="Z71" s="88" t="s">
        <v>98</v>
      </c>
      <c r="AA71" s="91"/>
      <c r="AB71" s="91"/>
      <c r="AH71" s="1"/>
    </row>
    <row r="72" spans="1:34" ht="15.75" customHeight="1">
      <c r="N72" s="1">
        <v>90</v>
      </c>
      <c r="P72" s="25">
        <v>1</v>
      </c>
      <c r="Q72" s="27">
        <v>6.25E-2</v>
      </c>
      <c r="R72" s="88">
        <v>0</v>
      </c>
      <c r="S72" s="88" t="s">
        <v>98</v>
      </c>
      <c r="T72" s="91"/>
      <c r="U72" s="91"/>
      <c r="V72" s="48"/>
      <c r="W72" s="57">
        <v>2</v>
      </c>
      <c r="X72" s="21">
        <v>6.25E-2</v>
      </c>
      <c r="Y72" s="88">
        <v>0</v>
      </c>
      <c r="Z72" s="88" t="s">
        <v>98</v>
      </c>
      <c r="AA72" s="91"/>
      <c r="AB72" s="91"/>
      <c r="AH72" s="1"/>
    </row>
    <row r="73" spans="1:34" ht="15.75" customHeight="1">
      <c r="N73" s="1">
        <v>120</v>
      </c>
      <c r="P73" s="25">
        <v>1</v>
      </c>
      <c r="Q73" s="27">
        <v>8.3333333333333301E-2</v>
      </c>
      <c r="R73" s="88">
        <v>0</v>
      </c>
      <c r="S73" s="88" t="s">
        <v>98</v>
      </c>
      <c r="T73" s="91"/>
      <c r="U73" s="91"/>
      <c r="V73" s="48"/>
      <c r="W73" s="57">
        <v>2</v>
      </c>
      <c r="X73" s="27">
        <v>8.3333333333333301E-2</v>
      </c>
      <c r="Y73" s="88">
        <v>0</v>
      </c>
      <c r="Z73" s="88" t="s">
        <v>98</v>
      </c>
      <c r="AA73" s="91"/>
      <c r="AB73" s="91"/>
      <c r="AH73" s="1"/>
    </row>
    <row r="74" spans="1:34" ht="15.75" customHeight="1">
      <c r="N74" s="1">
        <v>150</v>
      </c>
      <c r="P74" s="25">
        <v>1</v>
      </c>
      <c r="Q74" s="27">
        <v>0.104166666666667</v>
      </c>
      <c r="R74" s="88">
        <v>0</v>
      </c>
      <c r="S74" s="88" t="s">
        <v>98</v>
      </c>
      <c r="T74" s="91"/>
      <c r="U74" s="91"/>
      <c r="V74" s="48"/>
      <c r="W74" s="57">
        <v>2</v>
      </c>
      <c r="X74" s="27">
        <v>0.104166666666667</v>
      </c>
      <c r="Y74" s="88">
        <v>0</v>
      </c>
      <c r="Z74" s="88" t="s">
        <v>98</v>
      </c>
      <c r="AA74" s="91"/>
      <c r="AB74" s="91"/>
      <c r="AH74" s="1"/>
    </row>
    <row r="75" spans="1:34" ht="15.75" customHeight="1">
      <c r="P75" s="163" t="s">
        <v>68</v>
      </c>
      <c r="Q75" s="163"/>
      <c r="R75" s="74">
        <f>SUM(R27:R74)</f>
        <v>82</v>
      </c>
      <c r="S75" s="74"/>
      <c r="T75" s="92"/>
      <c r="U75" s="92"/>
      <c r="V75" s="48"/>
      <c r="W75" s="163" t="s">
        <v>68</v>
      </c>
      <c r="X75" s="163"/>
      <c r="Y75" s="74">
        <f>SUM(Y27:Y74)</f>
        <v>46</v>
      </c>
      <c r="Z75" s="74"/>
      <c r="AA75" s="92"/>
      <c r="AB75" s="92"/>
      <c r="AH75" s="1"/>
    </row>
    <row r="76" spans="1:34" ht="15.75" customHeight="1">
      <c r="P76" s="92"/>
      <c r="Q76" s="92"/>
      <c r="R76" s="92"/>
      <c r="S76" s="92"/>
      <c r="T76" s="92"/>
      <c r="U76" s="92"/>
      <c r="V76" s="48"/>
      <c r="W76" s="92"/>
      <c r="X76" s="92"/>
      <c r="Y76" s="92"/>
      <c r="Z76" s="92"/>
      <c r="AA76" s="92"/>
      <c r="AB76" s="92"/>
      <c r="AH76" s="1"/>
    </row>
    <row r="77" spans="1:34" ht="15.75" customHeight="1">
      <c r="P77" s="92"/>
      <c r="Q77" s="92"/>
      <c r="R77" s="92"/>
      <c r="S77" s="92"/>
      <c r="T77" s="92"/>
      <c r="U77" s="92"/>
      <c r="V77" s="48"/>
      <c r="W77" s="92"/>
      <c r="X77" s="92"/>
      <c r="Y77" s="92"/>
      <c r="Z77" s="92"/>
      <c r="AA77" s="92"/>
      <c r="AB77" s="92"/>
      <c r="AH77" s="1"/>
    </row>
    <row r="78" spans="1:34" ht="15.75" customHeight="1">
      <c r="P78" s="92"/>
      <c r="Q78" s="92"/>
      <c r="R78" s="92"/>
      <c r="S78" s="92"/>
      <c r="T78" s="92"/>
      <c r="U78" s="92"/>
      <c r="V78" s="48"/>
      <c r="W78" s="92"/>
      <c r="X78" s="92"/>
      <c r="Y78" s="92"/>
      <c r="Z78" s="92"/>
      <c r="AA78" s="92"/>
      <c r="AB78" s="92"/>
      <c r="AH78" s="1"/>
    </row>
    <row r="79" spans="1:34" ht="15.75" customHeight="1">
      <c r="P79" s="29"/>
      <c r="Q79" s="30"/>
      <c r="R79" s="29"/>
      <c r="S79" s="31"/>
      <c r="T79" s="29"/>
      <c r="U79" s="31"/>
      <c r="V79" s="56"/>
      <c r="W79" s="47"/>
      <c r="X79" s="32"/>
      <c r="Y79" s="29"/>
      <c r="Z79" s="31"/>
      <c r="AA79" s="29"/>
      <c r="AB79" s="31"/>
      <c r="AH79" s="1"/>
    </row>
    <row r="80" spans="1:34" ht="15.75" customHeight="1">
      <c r="D80" s="135" t="s">
        <v>19</v>
      </c>
      <c r="E80" s="135"/>
      <c r="F80" s="135"/>
      <c r="G80" s="135"/>
      <c r="H80" s="135"/>
      <c r="I80" s="135"/>
      <c r="P80" s="29"/>
      <c r="Q80" s="30"/>
      <c r="R80" s="29"/>
      <c r="S80" s="31"/>
      <c r="T80" s="29"/>
      <c r="U80" s="31"/>
      <c r="V80" s="56"/>
      <c r="W80" s="47"/>
      <c r="X80" s="32"/>
      <c r="Y80" s="29"/>
      <c r="Z80" s="31"/>
      <c r="AA80" s="29"/>
      <c r="AB80" s="31"/>
      <c r="AH80" s="1"/>
    </row>
    <row r="81" spans="1:34" ht="15.75" customHeight="1">
      <c r="P81" s="29"/>
      <c r="Q81" s="30"/>
      <c r="R81" s="29"/>
      <c r="S81" s="31"/>
      <c r="T81" s="29"/>
      <c r="U81" s="31"/>
      <c r="V81" s="56"/>
      <c r="W81" s="47"/>
      <c r="X81" s="32"/>
      <c r="Y81" s="29"/>
      <c r="Z81" s="31"/>
      <c r="AA81" s="29"/>
      <c r="AB81" s="31"/>
      <c r="AH81" s="1"/>
    </row>
    <row r="82" spans="1:34" ht="15.75" customHeight="1">
      <c r="B82" s="136" t="s">
        <v>20</v>
      </c>
      <c r="C82" s="137" t="s">
        <v>13</v>
      </c>
      <c r="D82" s="140" t="s">
        <v>51</v>
      </c>
      <c r="E82" s="140" t="s">
        <v>21</v>
      </c>
      <c r="F82" s="140" t="s">
        <v>22</v>
      </c>
      <c r="G82" s="140" t="s">
        <v>56</v>
      </c>
      <c r="H82" s="140" t="s">
        <v>14</v>
      </c>
      <c r="I82" s="136" t="s">
        <v>15</v>
      </c>
      <c r="J82" s="136" t="s">
        <v>57</v>
      </c>
      <c r="P82" s="162" t="s">
        <v>24</v>
      </c>
      <c r="Q82" s="162" t="s">
        <v>10</v>
      </c>
      <c r="R82" s="161" t="s">
        <v>46</v>
      </c>
      <c r="S82" s="161"/>
      <c r="T82" s="160"/>
      <c r="U82" s="160"/>
      <c r="V82" s="56"/>
      <c r="W82" s="162" t="s">
        <v>24</v>
      </c>
      <c r="X82" s="162" t="s">
        <v>10</v>
      </c>
      <c r="Y82" s="161" t="s">
        <v>46</v>
      </c>
      <c r="Z82" s="161"/>
      <c r="AA82" s="160"/>
      <c r="AB82" s="160"/>
      <c r="AH82" s="1"/>
    </row>
    <row r="83" spans="1:34" ht="15.75" customHeight="1">
      <c r="B83" s="136"/>
      <c r="C83" s="138"/>
      <c r="D83" s="140"/>
      <c r="E83" s="140"/>
      <c r="F83" s="140"/>
      <c r="G83" s="140"/>
      <c r="H83" s="140"/>
      <c r="I83" s="136"/>
      <c r="J83" s="136"/>
      <c r="P83" s="162"/>
      <c r="Q83" s="162"/>
      <c r="R83" s="161" t="s">
        <v>68</v>
      </c>
      <c r="S83" s="161" t="s">
        <v>69</v>
      </c>
      <c r="T83" s="160"/>
      <c r="U83" s="160"/>
      <c r="V83" s="56"/>
      <c r="W83" s="162"/>
      <c r="X83" s="162"/>
      <c r="Y83" s="161" t="s">
        <v>68</v>
      </c>
      <c r="Z83" s="161" t="s">
        <v>69</v>
      </c>
      <c r="AA83" s="160"/>
      <c r="AB83" s="160"/>
      <c r="AH83" s="1"/>
    </row>
    <row r="84" spans="1:34" ht="15.75" customHeight="1">
      <c r="B84" s="136"/>
      <c r="C84" s="138"/>
      <c r="D84" s="140"/>
      <c r="E84" s="140"/>
      <c r="F84" s="140"/>
      <c r="G84" s="140"/>
      <c r="H84" s="140"/>
      <c r="I84" s="136"/>
      <c r="J84" s="136"/>
      <c r="P84" s="162"/>
      <c r="Q84" s="162"/>
      <c r="R84" s="161"/>
      <c r="S84" s="161"/>
      <c r="T84" s="160"/>
      <c r="U84" s="160"/>
      <c r="V84" s="56"/>
      <c r="W84" s="162"/>
      <c r="X84" s="162"/>
      <c r="Y84" s="161"/>
      <c r="Z84" s="161"/>
      <c r="AA84" s="160"/>
      <c r="AB84" s="160"/>
    </row>
    <row r="85" spans="1:34" ht="15.75" customHeight="1">
      <c r="B85" s="136"/>
      <c r="C85" s="138"/>
      <c r="D85" s="140"/>
      <c r="E85" s="140"/>
      <c r="F85" s="140"/>
      <c r="G85" s="140"/>
      <c r="H85" s="140"/>
      <c r="I85" s="136"/>
      <c r="J85" s="136"/>
      <c r="P85" s="162"/>
      <c r="Q85" s="162"/>
      <c r="R85" s="161"/>
      <c r="S85" s="161"/>
      <c r="T85" s="160"/>
      <c r="U85" s="160"/>
      <c r="V85" s="56"/>
      <c r="W85" s="162"/>
      <c r="X85" s="162"/>
      <c r="Y85" s="161"/>
      <c r="Z85" s="161"/>
      <c r="AA85" s="160"/>
      <c r="AB85" s="160"/>
    </row>
    <row r="86" spans="1:34" ht="15.75" customHeight="1">
      <c r="B86" s="136"/>
      <c r="C86" s="138"/>
      <c r="D86" s="140"/>
      <c r="E86" s="140"/>
      <c r="F86" s="140"/>
      <c r="G86" s="140"/>
      <c r="H86" s="140"/>
      <c r="I86" s="136"/>
      <c r="J86" s="136"/>
      <c r="P86" s="162"/>
      <c r="Q86" s="162"/>
      <c r="R86" s="161"/>
      <c r="S86" s="161"/>
      <c r="T86" s="160"/>
      <c r="U86" s="160"/>
      <c r="V86" s="56"/>
      <c r="W86" s="162"/>
      <c r="X86" s="162"/>
      <c r="Y86" s="161"/>
      <c r="Z86" s="161"/>
      <c r="AA86" s="160"/>
      <c r="AB86" s="160"/>
    </row>
    <row r="87" spans="1:34" ht="15.75" customHeight="1">
      <c r="B87" s="136"/>
      <c r="C87" s="138"/>
      <c r="D87" s="140"/>
      <c r="E87" s="140"/>
      <c r="F87" s="140"/>
      <c r="G87" s="140"/>
      <c r="H87" s="140"/>
      <c r="I87" s="136"/>
      <c r="J87" s="136"/>
      <c r="P87" s="162"/>
      <c r="Q87" s="162"/>
      <c r="R87" s="161"/>
      <c r="S87" s="161"/>
      <c r="T87" s="160"/>
      <c r="U87" s="160"/>
      <c r="V87" s="56"/>
      <c r="W87" s="162"/>
      <c r="X87" s="162"/>
      <c r="Y87" s="161"/>
      <c r="Z87" s="161"/>
      <c r="AA87" s="160"/>
      <c r="AB87" s="160"/>
    </row>
    <row r="88" spans="1:34" ht="15.75" customHeight="1">
      <c r="B88" s="136"/>
      <c r="C88" s="138"/>
      <c r="D88" s="140"/>
      <c r="E88" s="140"/>
      <c r="F88" s="140"/>
      <c r="G88" s="140"/>
      <c r="H88" s="140"/>
      <c r="I88" s="136"/>
      <c r="J88" s="136"/>
      <c r="P88" s="25">
        <v>3</v>
      </c>
      <c r="Q88" s="27">
        <v>0.125</v>
      </c>
      <c r="R88" s="25">
        <v>0</v>
      </c>
      <c r="S88" s="25" t="s">
        <v>98</v>
      </c>
      <c r="T88" s="33"/>
      <c r="U88" s="33"/>
      <c r="V88" s="48"/>
      <c r="W88" s="57">
        <v>4</v>
      </c>
      <c r="X88" s="27">
        <v>0.125</v>
      </c>
      <c r="Y88" s="93">
        <v>0</v>
      </c>
      <c r="Z88" s="93" t="s">
        <v>98</v>
      </c>
      <c r="AA88" s="33"/>
      <c r="AB88" s="33"/>
    </row>
    <row r="89" spans="1:34" ht="15.75" customHeight="1">
      <c r="B89" s="136"/>
      <c r="C89" s="139"/>
      <c r="D89" s="140"/>
      <c r="E89" s="140"/>
      <c r="F89" s="140"/>
      <c r="G89" s="140"/>
      <c r="H89" s="140"/>
      <c r="I89" s="136"/>
      <c r="J89" s="136"/>
      <c r="L89" s="1" t="s">
        <v>16</v>
      </c>
      <c r="M89" s="68" t="s">
        <v>6</v>
      </c>
      <c r="N89" s="68" t="s">
        <v>8</v>
      </c>
      <c r="O89" s="20"/>
      <c r="P89" s="25">
        <v>3</v>
      </c>
      <c r="Q89" s="27">
        <v>0.14583333333333301</v>
      </c>
      <c r="R89" s="25">
        <v>0</v>
      </c>
      <c r="S89" s="25" t="s">
        <v>98</v>
      </c>
      <c r="T89" s="33"/>
      <c r="U89" s="33"/>
      <c r="V89" s="48"/>
      <c r="W89" s="57">
        <v>4</v>
      </c>
      <c r="X89" s="27">
        <v>0.14583333333333301</v>
      </c>
      <c r="Y89" s="93">
        <v>0</v>
      </c>
      <c r="Z89" s="93" t="s">
        <v>98</v>
      </c>
      <c r="AA89" s="33"/>
      <c r="AB89" s="33"/>
      <c r="AH89" s="9"/>
    </row>
    <row r="90" spans="1:34" ht="15.75" customHeight="1">
      <c r="A90" s="99"/>
      <c r="B90" s="18">
        <v>1</v>
      </c>
      <c r="C90" s="62" t="s">
        <v>162</v>
      </c>
      <c r="D90" s="1" t="s">
        <v>89</v>
      </c>
      <c r="E90" s="65">
        <v>55.597008635792697</v>
      </c>
      <c r="F90" s="65">
        <v>37.727228973402397</v>
      </c>
      <c r="G90" s="18">
        <v>0</v>
      </c>
      <c r="H90" s="66">
        <v>0</v>
      </c>
      <c r="I90" s="15"/>
      <c r="J90" s="18">
        <v>1</v>
      </c>
      <c r="L90" s="8">
        <v>1</v>
      </c>
      <c r="M90" s="67">
        <v>1</v>
      </c>
      <c r="N90" s="8">
        <v>0</v>
      </c>
      <c r="O90" s="20"/>
      <c r="P90" s="25">
        <v>3</v>
      </c>
      <c r="Q90" s="27">
        <v>0.16666666666666699</v>
      </c>
      <c r="R90" s="25">
        <v>0</v>
      </c>
      <c r="S90" s="25" t="s">
        <v>98</v>
      </c>
      <c r="T90" s="33"/>
      <c r="U90" s="33"/>
      <c r="V90" s="48"/>
      <c r="W90" s="57">
        <v>4</v>
      </c>
      <c r="X90" s="27">
        <v>0.16666666666666699</v>
      </c>
      <c r="Y90" s="93">
        <v>0</v>
      </c>
      <c r="Z90" s="93" t="s">
        <v>98</v>
      </c>
      <c r="AA90" s="33"/>
      <c r="AB90" s="33"/>
      <c r="AH90" s="9"/>
    </row>
    <row r="91" spans="1:34" ht="15.75" customHeight="1">
      <c r="A91" s="99"/>
      <c r="B91" s="18">
        <v>2</v>
      </c>
      <c r="C91" s="62" t="s">
        <v>163</v>
      </c>
      <c r="D91" s="1" t="s">
        <v>89</v>
      </c>
      <c r="E91" s="65">
        <v>55.597765574672401</v>
      </c>
      <c r="F91" s="65">
        <v>37.725900840512999</v>
      </c>
      <c r="G91" s="18">
        <v>0</v>
      </c>
      <c r="H91" s="66">
        <v>0.125</v>
      </c>
      <c r="I91" s="15">
        <v>0.13</v>
      </c>
      <c r="J91" s="18">
        <v>2</v>
      </c>
      <c r="L91" s="8">
        <v>2</v>
      </c>
      <c r="M91" s="67">
        <v>2</v>
      </c>
      <c r="N91" s="67">
        <v>0</v>
      </c>
      <c r="O91" s="20"/>
      <c r="P91" s="25">
        <v>3</v>
      </c>
      <c r="Q91" s="27">
        <v>0.1875</v>
      </c>
      <c r="R91" s="25">
        <v>0</v>
      </c>
      <c r="S91" s="25" t="s">
        <v>98</v>
      </c>
      <c r="T91" s="33"/>
      <c r="U91" s="33"/>
      <c r="V91" s="48"/>
      <c r="W91" s="57">
        <v>4</v>
      </c>
      <c r="X91" s="27">
        <v>0.1875</v>
      </c>
      <c r="Y91" s="93">
        <v>0</v>
      </c>
      <c r="Z91" s="93" t="s">
        <v>98</v>
      </c>
      <c r="AA91" s="33"/>
      <c r="AB91" s="33"/>
      <c r="AH91" s="50"/>
    </row>
    <row r="92" spans="1:34" ht="15.75" customHeight="1">
      <c r="A92" s="99"/>
      <c r="B92" s="18">
        <v>3</v>
      </c>
      <c r="C92" s="62" t="s">
        <v>164</v>
      </c>
      <c r="D92" s="1" t="s">
        <v>90</v>
      </c>
      <c r="E92" s="65">
        <v>55.602289562809197</v>
      </c>
      <c r="F92" s="65">
        <v>37.727481606909301</v>
      </c>
      <c r="G92" s="18">
        <v>0</v>
      </c>
      <c r="H92" s="66">
        <v>0.88</v>
      </c>
      <c r="I92" s="15">
        <v>0.75700000000000001</v>
      </c>
      <c r="J92" s="18">
        <v>3</v>
      </c>
      <c r="L92" s="8">
        <v>3</v>
      </c>
      <c r="M92" s="67">
        <v>3</v>
      </c>
      <c r="N92" s="67">
        <v>0</v>
      </c>
      <c r="O92" s="20"/>
      <c r="P92" s="22">
        <v>3</v>
      </c>
      <c r="Q92" s="26">
        <v>0.20833333333333334</v>
      </c>
      <c r="R92" s="25">
        <v>1</v>
      </c>
      <c r="S92" s="25" t="s">
        <v>104</v>
      </c>
      <c r="T92" s="33"/>
      <c r="U92" s="33"/>
      <c r="V92" s="56"/>
      <c r="W92" s="57">
        <v>4</v>
      </c>
      <c r="X92" s="27">
        <v>0.20833333333333334</v>
      </c>
      <c r="Y92" s="93">
        <v>1</v>
      </c>
      <c r="Z92" s="93" t="s">
        <v>99</v>
      </c>
      <c r="AA92" s="33"/>
      <c r="AB92" s="33"/>
      <c r="AH92" s="50"/>
    </row>
    <row r="93" spans="1:34" ht="15.75" customHeight="1">
      <c r="A93" s="99"/>
      <c r="B93" s="18">
        <v>4</v>
      </c>
      <c r="C93" s="62" t="s">
        <v>165</v>
      </c>
      <c r="D93" s="1" t="s">
        <v>92</v>
      </c>
      <c r="E93" s="65">
        <v>55.604316423044203</v>
      </c>
      <c r="F93" s="65">
        <v>37.7348961410001</v>
      </c>
      <c r="G93" s="18">
        <v>0</v>
      </c>
      <c r="H93" s="66">
        <v>1.425</v>
      </c>
      <c r="I93" s="15">
        <v>0.54300000000000004</v>
      </c>
      <c r="J93" s="18">
        <v>4</v>
      </c>
      <c r="L93" s="8">
        <v>4</v>
      </c>
      <c r="M93" s="67">
        <v>4</v>
      </c>
      <c r="N93" s="67">
        <v>0</v>
      </c>
      <c r="O93" s="20"/>
      <c r="P93" s="22">
        <v>3</v>
      </c>
      <c r="Q93" s="26">
        <v>0.22916666666666666</v>
      </c>
      <c r="R93" s="25">
        <v>2</v>
      </c>
      <c r="S93" s="25" t="s">
        <v>104</v>
      </c>
      <c r="T93" s="33"/>
      <c r="U93" s="33"/>
      <c r="V93" s="56"/>
      <c r="W93" s="57">
        <v>4</v>
      </c>
      <c r="X93" s="27">
        <v>0.22916666666666666</v>
      </c>
      <c r="Y93" s="93">
        <v>1</v>
      </c>
      <c r="Z93" s="93" t="s">
        <v>99</v>
      </c>
      <c r="AA93" s="33"/>
      <c r="AB93" s="33"/>
      <c r="AH93" s="50"/>
    </row>
    <row r="94" spans="1:34" ht="15.75" customHeight="1">
      <c r="A94" s="99"/>
      <c r="B94" s="18">
        <v>5</v>
      </c>
      <c r="C94" s="62" t="s">
        <v>166</v>
      </c>
      <c r="D94" s="1" t="s">
        <v>92</v>
      </c>
      <c r="E94" s="65">
        <v>55.6067193274055</v>
      </c>
      <c r="F94" s="65">
        <v>37.7337033389664</v>
      </c>
      <c r="G94" s="18">
        <v>0</v>
      </c>
      <c r="H94" s="66">
        <v>1.7030000000000001</v>
      </c>
      <c r="I94" s="15">
        <v>0.27800000000000002</v>
      </c>
      <c r="J94" s="18">
        <v>5</v>
      </c>
      <c r="L94" s="8">
        <v>5</v>
      </c>
      <c r="M94" s="67">
        <v>5</v>
      </c>
      <c r="N94" s="67">
        <v>0</v>
      </c>
      <c r="O94" s="20"/>
      <c r="P94" s="22">
        <v>3</v>
      </c>
      <c r="Q94" s="26">
        <v>0.25</v>
      </c>
      <c r="R94" s="25">
        <v>1</v>
      </c>
      <c r="S94" s="25" t="s">
        <v>104</v>
      </c>
      <c r="T94" s="33"/>
      <c r="U94" s="33"/>
      <c r="V94" s="56"/>
      <c r="W94" s="57">
        <v>4</v>
      </c>
      <c r="X94" s="27">
        <v>0.25</v>
      </c>
      <c r="Y94" s="93">
        <v>1</v>
      </c>
      <c r="Z94" s="93" t="s">
        <v>99</v>
      </c>
      <c r="AA94" s="33"/>
      <c r="AB94" s="33"/>
      <c r="AH94" s="50"/>
    </row>
    <row r="95" spans="1:34" ht="15.75" customHeight="1">
      <c r="A95" s="99"/>
      <c r="B95" s="18">
        <v>6</v>
      </c>
      <c r="C95" s="62" t="s">
        <v>167</v>
      </c>
      <c r="D95" s="1" t="s">
        <v>91</v>
      </c>
      <c r="E95" s="65">
        <v>55.610166411752999</v>
      </c>
      <c r="F95" s="65">
        <v>37.7324463364777</v>
      </c>
      <c r="G95" s="18">
        <v>0</v>
      </c>
      <c r="H95" s="66">
        <v>2.125</v>
      </c>
      <c r="I95" s="15">
        <v>0.42199999999999999</v>
      </c>
      <c r="J95" s="18">
        <v>6</v>
      </c>
      <c r="L95" s="8">
        <v>6</v>
      </c>
      <c r="M95" s="67">
        <v>6</v>
      </c>
      <c r="N95" s="67">
        <v>0</v>
      </c>
      <c r="O95" s="20"/>
      <c r="P95" s="22">
        <v>3</v>
      </c>
      <c r="Q95" s="26">
        <v>0.27083333333333331</v>
      </c>
      <c r="R95" s="25">
        <v>2</v>
      </c>
      <c r="S95" s="25" t="s">
        <v>104</v>
      </c>
      <c r="T95" s="33"/>
      <c r="U95" s="33"/>
      <c r="V95" s="56"/>
      <c r="W95" s="57">
        <v>4</v>
      </c>
      <c r="X95" s="27">
        <v>0.27083333333333331</v>
      </c>
      <c r="Y95" s="93">
        <v>1</v>
      </c>
      <c r="Z95" s="93" t="s">
        <v>99</v>
      </c>
      <c r="AA95" s="33"/>
      <c r="AB95" s="33"/>
      <c r="AH95" s="50"/>
    </row>
    <row r="96" spans="1:34" ht="15.75" customHeight="1">
      <c r="A96" s="99"/>
      <c r="B96" s="18">
        <v>7</v>
      </c>
      <c r="C96" s="62" t="s">
        <v>168</v>
      </c>
      <c r="D96" s="1" t="s">
        <v>91</v>
      </c>
      <c r="E96" s="65">
        <v>55.610675783999703</v>
      </c>
      <c r="F96" s="65">
        <v>37.738479340011096</v>
      </c>
      <c r="G96" s="18">
        <v>0</v>
      </c>
      <c r="H96" s="66">
        <v>2.5129999999999999</v>
      </c>
      <c r="I96" s="15">
        <v>0.38800000000000001</v>
      </c>
      <c r="J96" s="18">
        <v>7</v>
      </c>
      <c r="L96" s="8">
        <v>7</v>
      </c>
      <c r="M96" s="67">
        <v>7</v>
      </c>
      <c r="N96" s="67">
        <v>0</v>
      </c>
      <c r="O96" s="20"/>
      <c r="P96" s="22">
        <v>3</v>
      </c>
      <c r="Q96" s="26">
        <v>0.29166666666666669</v>
      </c>
      <c r="R96" s="25">
        <v>3</v>
      </c>
      <c r="S96" s="25">
        <v>9</v>
      </c>
      <c r="T96" s="33"/>
      <c r="U96" s="33"/>
      <c r="V96" s="56"/>
      <c r="W96" s="57">
        <v>4</v>
      </c>
      <c r="X96" s="27">
        <v>0.29166666666666669</v>
      </c>
      <c r="Y96" s="93">
        <v>1</v>
      </c>
      <c r="Z96" s="93" t="s">
        <v>99</v>
      </c>
      <c r="AA96" s="33"/>
      <c r="AB96" s="33"/>
      <c r="AH96" s="50"/>
    </row>
    <row r="97" spans="1:34" ht="15.75" customHeight="1">
      <c r="A97" s="99"/>
      <c r="B97" s="18">
        <v>8</v>
      </c>
      <c r="C97" s="62" t="s">
        <v>169</v>
      </c>
      <c r="D97" s="1" t="s">
        <v>91</v>
      </c>
      <c r="E97" s="65">
        <v>55.610504511487697</v>
      </c>
      <c r="F97" s="65">
        <v>37.743365746293598</v>
      </c>
      <c r="G97" s="18">
        <v>0</v>
      </c>
      <c r="H97" s="66">
        <v>2.8220000000000001</v>
      </c>
      <c r="I97" s="15">
        <v>0.309</v>
      </c>
      <c r="J97" s="18">
        <v>8</v>
      </c>
      <c r="L97" s="8">
        <v>8</v>
      </c>
      <c r="M97" s="67">
        <v>8</v>
      </c>
      <c r="N97" s="67">
        <v>0</v>
      </c>
      <c r="O97" s="20"/>
      <c r="P97" s="22">
        <v>3</v>
      </c>
      <c r="Q97" s="26">
        <v>0.3125</v>
      </c>
      <c r="R97" s="25">
        <v>4</v>
      </c>
      <c r="S97" s="25">
        <v>9</v>
      </c>
      <c r="T97" s="33"/>
      <c r="U97" s="33"/>
      <c r="V97" s="56"/>
      <c r="W97" s="57">
        <v>4</v>
      </c>
      <c r="X97" s="27">
        <v>0.3125</v>
      </c>
      <c r="Y97" s="93">
        <v>1</v>
      </c>
      <c r="Z97" s="93" t="s">
        <v>99</v>
      </c>
      <c r="AA97" s="33"/>
      <c r="AB97" s="33"/>
      <c r="AH97" s="50"/>
    </row>
    <row r="98" spans="1:34" ht="15.75" customHeight="1">
      <c r="A98" s="99"/>
      <c r="B98" s="18">
        <v>9</v>
      </c>
      <c r="C98" s="62" t="s">
        <v>114</v>
      </c>
      <c r="D98" s="1" t="s">
        <v>96</v>
      </c>
      <c r="E98" s="65">
        <v>55.612673537497102</v>
      </c>
      <c r="F98" s="65">
        <v>37.744720752227003</v>
      </c>
      <c r="G98" s="18">
        <v>0</v>
      </c>
      <c r="H98" s="66">
        <v>3.1510000000000002</v>
      </c>
      <c r="I98" s="15">
        <v>0.32900000000000001</v>
      </c>
      <c r="J98" s="18">
        <v>9</v>
      </c>
      <c r="L98" s="8">
        <v>9</v>
      </c>
      <c r="M98" s="67">
        <v>9</v>
      </c>
      <c r="N98" s="67">
        <v>0</v>
      </c>
      <c r="O98" s="20"/>
      <c r="P98" s="22">
        <v>3</v>
      </c>
      <c r="Q98" s="26">
        <v>0.33333333333333331</v>
      </c>
      <c r="R98" s="25">
        <v>3</v>
      </c>
      <c r="S98" s="25">
        <v>9</v>
      </c>
      <c r="T98" s="33"/>
      <c r="U98" s="33"/>
      <c r="V98" s="56"/>
      <c r="W98" s="57">
        <v>4</v>
      </c>
      <c r="X98" s="27">
        <v>0.33333333333333331</v>
      </c>
      <c r="Y98" s="93">
        <v>1</v>
      </c>
      <c r="Z98" s="93" t="s">
        <v>99</v>
      </c>
      <c r="AA98" s="33"/>
      <c r="AB98" s="33"/>
      <c r="AH98" s="50"/>
    </row>
    <row r="99" spans="1:34" ht="15.75" customHeight="1">
      <c r="A99" s="99"/>
      <c r="B99" s="18">
        <v>10</v>
      </c>
      <c r="C99" s="62" t="s">
        <v>113</v>
      </c>
      <c r="D99" s="1" t="s">
        <v>96</v>
      </c>
      <c r="E99" s="65">
        <v>55.614028133326798</v>
      </c>
      <c r="F99" s="65">
        <v>37.748041437847199</v>
      </c>
      <c r="G99" s="18">
        <v>0</v>
      </c>
      <c r="H99" s="66">
        <v>3.4980000000000002</v>
      </c>
      <c r="I99" s="15">
        <v>0.34699999999999998</v>
      </c>
      <c r="J99" s="18">
        <v>10</v>
      </c>
      <c r="L99" s="8">
        <v>10</v>
      </c>
      <c r="M99" s="67">
        <v>10</v>
      </c>
      <c r="N99" s="67">
        <v>0</v>
      </c>
      <c r="O99" s="20"/>
      <c r="P99" s="22">
        <v>3</v>
      </c>
      <c r="Q99" s="26">
        <v>0.35416666666666669</v>
      </c>
      <c r="R99" s="25">
        <v>4</v>
      </c>
      <c r="S99" s="25">
        <v>9</v>
      </c>
      <c r="T99" s="33"/>
      <c r="U99" s="33"/>
      <c r="V99" s="56"/>
      <c r="W99" s="57">
        <v>4</v>
      </c>
      <c r="X99" s="27">
        <v>0.35416666666666669</v>
      </c>
      <c r="Y99" s="93">
        <v>1</v>
      </c>
      <c r="Z99" s="93" t="s">
        <v>99</v>
      </c>
      <c r="AA99" s="33"/>
      <c r="AB99" s="33"/>
      <c r="AH99" s="50"/>
    </row>
    <row r="100" spans="1:34" ht="15.75" customHeight="1">
      <c r="A100" s="99"/>
      <c r="B100" s="18">
        <v>11</v>
      </c>
      <c r="C100" s="62" t="s">
        <v>115</v>
      </c>
      <c r="D100" s="1" t="s">
        <v>96</v>
      </c>
      <c r="E100" s="65">
        <v>55.614998785130901</v>
      </c>
      <c r="F100" s="65">
        <v>37.755744508263099</v>
      </c>
      <c r="G100" s="18">
        <v>0</v>
      </c>
      <c r="H100" s="66">
        <v>3.9970000000000003</v>
      </c>
      <c r="I100" s="15">
        <v>0.499</v>
      </c>
      <c r="J100" s="18">
        <v>11</v>
      </c>
      <c r="L100" s="8">
        <v>11</v>
      </c>
      <c r="M100" s="67">
        <v>11</v>
      </c>
      <c r="N100" s="67">
        <v>0</v>
      </c>
      <c r="O100" s="20"/>
      <c r="P100" s="22">
        <v>3</v>
      </c>
      <c r="Q100" s="26">
        <v>0.375</v>
      </c>
      <c r="R100" s="25">
        <v>3</v>
      </c>
      <c r="S100" s="25">
        <v>9</v>
      </c>
      <c r="T100" s="33"/>
      <c r="U100" s="33"/>
      <c r="V100" s="56"/>
      <c r="W100" s="57">
        <v>4</v>
      </c>
      <c r="X100" s="27">
        <v>0.375</v>
      </c>
      <c r="Y100" s="93">
        <v>2</v>
      </c>
      <c r="Z100" s="93" t="s">
        <v>103</v>
      </c>
      <c r="AA100" s="33"/>
      <c r="AB100" s="33"/>
      <c r="AH100" s="50"/>
    </row>
    <row r="101" spans="1:34" ht="15.75" customHeight="1">
      <c r="A101" s="99"/>
      <c r="B101" s="18">
        <v>12</v>
      </c>
      <c r="C101" s="62" t="s">
        <v>110</v>
      </c>
      <c r="D101" s="1" t="s">
        <v>96</v>
      </c>
      <c r="E101" s="65">
        <v>55.617133250489402</v>
      </c>
      <c r="F101" s="65">
        <v>37.760489360512601</v>
      </c>
      <c r="G101" s="18">
        <v>0</v>
      </c>
      <c r="H101" s="66">
        <v>4.3790000000000004</v>
      </c>
      <c r="I101" s="15">
        <v>0.38200000000000001</v>
      </c>
      <c r="J101" s="18">
        <v>12</v>
      </c>
      <c r="L101" s="8">
        <v>12</v>
      </c>
      <c r="M101" s="67">
        <v>12</v>
      </c>
      <c r="N101" s="67">
        <v>0</v>
      </c>
      <c r="O101" s="20"/>
      <c r="P101" s="22">
        <v>3</v>
      </c>
      <c r="Q101" s="26">
        <v>0.39583333333333331</v>
      </c>
      <c r="R101" s="25">
        <v>4</v>
      </c>
      <c r="S101" s="25">
        <v>9</v>
      </c>
      <c r="T101" s="33"/>
      <c r="U101" s="33"/>
      <c r="V101" s="56"/>
      <c r="W101" s="57">
        <v>4</v>
      </c>
      <c r="X101" s="27">
        <v>0.39583333333333331</v>
      </c>
      <c r="Y101" s="93">
        <v>1</v>
      </c>
      <c r="Z101" s="93" t="s">
        <v>103</v>
      </c>
      <c r="AA101" s="33"/>
      <c r="AB101" s="33"/>
      <c r="AH101" s="50"/>
    </row>
    <row r="102" spans="1:34" ht="15.75" customHeight="1">
      <c r="A102" s="99"/>
      <c r="B102" s="18">
        <v>13</v>
      </c>
      <c r="C102" s="62" t="s">
        <v>109</v>
      </c>
      <c r="D102" s="1" t="s">
        <v>95</v>
      </c>
      <c r="E102" s="65">
        <v>55.620892928689301</v>
      </c>
      <c r="F102" s="65">
        <v>37.761149381530601</v>
      </c>
      <c r="G102" s="18">
        <v>0</v>
      </c>
      <c r="H102" s="66">
        <v>4.8880000000000008</v>
      </c>
      <c r="I102" s="15">
        <v>0.50900000000000001</v>
      </c>
      <c r="J102" s="18">
        <v>13</v>
      </c>
      <c r="L102" s="8">
        <v>13</v>
      </c>
      <c r="M102" s="67">
        <v>13</v>
      </c>
      <c r="N102" s="67">
        <v>0</v>
      </c>
      <c r="O102" s="20"/>
      <c r="P102" s="22">
        <v>3</v>
      </c>
      <c r="Q102" s="26">
        <v>0.41666666666666669</v>
      </c>
      <c r="R102" s="25">
        <v>1</v>
      </c>
      <c r="S102" s="25" t="s">
        <v>105</v>
      </c>
      <c r="T102" s="33"/>
      <c r="U102" s="33"/>
      <c r="V102" s="56"/>
      <c r="W102" s="57">
        <v>4</v>
      </c>
      <c r="X102" s="27">
        <v>0.41666666666666669</v>
      </c>
      <c r="Y102" s="93">
        <v>1</v>
      </c>
      <c r="Z102" s="93" t="s">
        <v>103</v>
      </c>
      <c r="AA102" s="33"/>
      <c r="AB102" s="33"/>
      <c r="AH102" s="50"/>
    </row>
    <row r="103" spans="1:34" ht="15.75" customHeight="1">
      <c r="A103" s="99"/>
      <c r="B103" s="18">
        <v>14</v>
      </c>
      <c r="C103" s="62" t="s">
        <v>108</v>
      </c>
      <c r="D103" s="1" t="s">
        <v>95</v>
      </c>
      <c r="E103" s="65">
        <v>55.622375004521203</v>
      </c>
      <c r="F103" s="65">
        <v>37.757887591114503</v>
      </c>
      <c r="G103" s="18">
        <v>0</v>
      </c>
      <c r="H103" s="66">
        <v>5.1530000000000005</v>
      </c>
      <c r="I103" s="15">
        <v>0.26500000000000001</v>
      </c>
      <c r="J103" s="18">
        <v>14</v>
      </c>
      <c r="L103" s="8">
        <v>14</v>
      </c>
      <c r="M103" s="67">
        <v>14</v>
      </c>
      <c r="N103" s="67">
        <v>0</v>
      </c>
      <c r="O103" s="20"/>
      <c r="P103" s="22">
        <v>3</v>
      </c>
      <c r="Q103" s="26">
        <v>0.4375</v>
      </c>
      <c r="R103" s="25">
        <v>2</v>
      </c>
      <c r="S103" s="25" t="s">
        <v>105</v>
      </c>
      <c r="T103" s="33"/>
      <c r="U103" s="33"/>
      <c r="V103" s="56"/>
      <c r="W103" s="57">
        <v>4</v>
      </c>
      <c r="X103" s="27">
        <v>0.4375</v>
      </c>
      <c r="Y103" s="93">
        <v>2</v>
      </c>
      <c r="Z103" s="93" t="s">
        <v>103</v>
      </c>
      <c r="AA103" s="33"/>
      <c r="AB103" s="33"/>
      <c r="AH103" s="50"/>
    </row>
    <row r="104" spans="1:34" ht="15.75" customHeight="1">
      <c r="A104" s="99"/>
      <c r="B104" s="18">
        <v>15</v>
      </c>
      <c r="C104" s="62" t="s">
        <v>107</v>
      </c>
      <c r="D104" s="1" t="s">
        <v>94</v>
      </c>
      <c r="E104" s="65">
        <v>55.624152044187802</v>
      </c>
      <c r="F104" s="65">
        <v>37.754688978255402</v>
      </c>
      <c r="G104" s="18">
        <v>0</v>
      </c>
      <c r="H104" s="66">
        <v>5.4360000000000008</v>
      </c>
      <c r="I104" s="15">
        <v>0.28299999999999997</v>
      </c>
      <c r="J104" s="18">
        <v>15</v>
      </c>
      <c r="L104" s="8">
        <v>15</v>
      </c>
      <c r="M104" s="67">
        <v>15</v>
      </c>
      <c r="N104" s="67">
        <v>0</v>
      </c>
      <c r="O104" s="20"/>
      <c r="P104" s="22">
        <v>3</v>
      </c>
      <c r="Q104" s="26">
        <v>0.45833333333333298</v>
      </c>
      <c r="R104" s="25">
        <v>2</v>
      </c>
      <c r="S104" s="25" t="s">
        <v>105</v>
      </c>
      <c r="T104" s="33"/>
      <c r="U104" s="33"/>
      <c r="V104" s="56"/>
      <c r="W104" s="57">
        <v>4</v>
      </c>
      <c r="X104" s="27">
        <v>0.45833333333333298</v>
      </c>
      <c r="Y104" s="93">
        <v>1</v>
      </c>
      <c r="Z104" s="93" t="s">
        <v>103</v>
      </c>
      <c r="AA104" s="33"/>
      <c r="AB104" s="33"/>
      <c r="AH104" s="50"/>
    </row>
    <row r="105" spans="1:34" ht="15.75" customHeight="1">
      <c r="A105" s="99"/>
      <c r="B105" s="18">
        <v>16</v>
      </c>
      <c r="C105" s="62" t="s">
        <v>153</v>
      </c>
      <c r="D105" s="1" t="s">
        <v>94</v>
      </c>
      <c r="E105" s="65">
        <v>55.622403273026201</v>
      </c>
      <c r="F105" s="65">
        <v>37.748995055519302</v>
      </c>
      <c r="G105" s="18">
        <v>0</v>
      </c>
      <c r="H105" s="66">
        <v>5.8730000000000011</v>
      </c>
      <c r="I105" s="15">
        <v>0.437</v>
      </c>
      <c r="J105" s="18">
        <v>16</v>
      </c>
      <c r="L105" s="8">
        <v>16</v>
      </c>
      <c r="M105" s="67">
        <v>16</v>
      </c>
      <c r="N105" s="67">
        <v>0</v>
      </c>
      <c r="O105" s="20"/>
      <c r="P105" s="22">
        <v>3</v>
      </c>
      <c r="Q105" s="26">
        <v>0.47916666666666702</v>
      </c>
      <c r="R105" s="25">
        <v>1</v>
      </c>
      <c r="S105" s="25" t="s">
        <v>105</v>
      </c>
      <c r="T105" s="33"/>
      <c r="U105" s="33"/>
      <c r="V105" s="56"/>
      <c r="W105" s="57">
        <v>4</v>
      </c>
      <c r="X105" s="27">
        <v>0.47916666666666702</v>
      </c>
      <c r="Y105" s="93">
        <v>1</v>
      </c>
      <c r="Z105" s="93" t="s">
        <v>103</v>
      </c>
      <c r="AA105" s="33"/>
      <c r="AB105" s="33"/>
      <c r="AH105" s="50"/>
    </row>
    <row r="106" spans="1:34" ht="15.75" customHeight="1">
      <c r="A106" s="99"/>
      <c r="B106" s="18">
        <v>17</v>
      </c>
      <c r="C106" s="62" t="s">
        <v>206</v>
      </c>
      <c r="D106" s="1" t="s">
        <v>94</v>
      </c>
      <c r="E106" s="65">
        <v>55.621931965593198</v>
      </c>
      <c r="F106" s="65">
        <v>37.7422559224933</v>
      </c>
      <c r="G106" s="18">
        <v>0</v>
      </c>
      <c r="H106" s="66">
        <v>6.3040000000000012</v>
      </c>
      <c r="I106" s="15">
        <v>0.43099999999999999</v>
      </c>
      <c r="J106" s="18">
        <v>17</v>
      </c>
      <c r="L106" s="8">
        <v>17</v>
      </c>
      <c r="M106" s="67">
        <v>17</v>
      </c>
      <c r="N106" s="67">
        <v>0</v>
      </c>
      <c r="O106" s="20"/>
      <c r="P106" s="22">
        <v>3</v>
      </c>
      <c r="Q106" s="26">
        <v>0.5</v>
      </c>
      <c r="R106" s="25">
        <v>2</v>
      </c>
      <c r="S106" s="25" t="s">
        <v>105</v>
      </c>
      <c r="T106" s="33"/>
      <c r="U106" s="33"/>
      <c r="V106" s="56"/>
      <c r="W106" s="57">
        <v>4</v>
      </c>
      <c r="X106" s="27">
        <v>0.5</v>
      </c>
      <c r="Y106" s="93">
        <v>2</v>
      </c>
      <c r="Z106" s="93" t="s">
        <v>103</v>
      </c>
      <c r="AA106" s="33"/>
      <c r="AB106" s="33"/>
      <c r="AH106" s="50"/>
    </row>
    <row r="107" spans="1:34" ht="15.75" customHeight="1">
      <c r="A107" s="99"/>
      <c r="B107" s="18">
        <v>18</v>
      </c>
      <c r="C107" s="62" t="s">
        <v>170</v>
      </c>
      <c r="D107" s="1" t="s">
        <v>94</v>
      </c>
      <c r="E107" s="65">
        <v>55.621833258031998</v>
      </c>
      <c r="F107" s="65">
        <v>37.737499458008401</v>
      </c>
      <c r="G107" s="18">
        <v>0</v>
      </c>
      <c r="H107" s="66">
        <v>6.604000000000001</v>
      </c>
      <c r="I107" s="15">
        <v>0.3</v>
      </c>
      <c r="J107" s="18">
        <v>18</v>
      </c>
      <c r="L107" s="8">
        <v>18</v>
      </c>
      <c r="M107" s="67">
        <v>18</v>
      </c>
      <c r="N107" s="67">
        <v>0</v>
      </c>
      <c r="O107" s="20"/>
      <c r="P107" s="22">
        <v>3</v>
      </c>
      <c r="Q107" s="26">
        <v>0.52083333333333337</v>
      </c>
      <c r="R107" s="25">
        <v>2</v>
      </c>
      <c r="S107" s="25" t="s">
        <v>105</v>
      </c>
      <c r="T107" s="33"/>
      <c r="U107" s="33"/>
      <c r="V107" s="56"/>
      <c r="W107" s="57">
        <v>4</v>
      </c>
      <c r="X107" s="27">
        <v>0.52083333333333337</v>
      </c>
      <c r="Y107" s="93">
        <v>1</v>
      </c>
      <c r="Z107" s="93" t="s">
        <v>103</v>
      </c>
      <c r="AA107" s="33"/>
      <c r="AB107" s="33"/>
      <c r="AH107" s="50"/>
    </row>
    <row r="108" spans="1:34" ht="15.75" customHeight="1">
      <c r="A108" s="99"/>
      <c r="B108" s="18">
        <v>19</v>
      </c>
      <c r="C108" s="62" t="s">
        <v>171</v>
      </c>
      <c r="D108" s="1" t="s">
        <v>94</v>
      </c>
      <c r="E108" s="65">
        <v>55.6216880349291</v>
      </c>
      <c r="F108" s="65">
        <v>37.731562342552699</v>
      </c>
      <c r="G108" s="18">
        <v>0</v>
      </c>
      <c r="H108" s="66">
        <v>6.979000000000001</v>
      </c>
      <c r="I108" s="15">
        <v>0.375</v>
      </c>
      <c r="J108" s="18">
        <v>19</v>
      </c>
      <c r="L108" s="8">
        <v>19</v>
      </c>
      <c r="M108" s="67">
        <v>19</v>
      </c>
      <c r="N108" s="67">
        <v>0</v>
      </c>
      <c r="O108" s="20" t="s">
        <v>17</v>
      </c>
      <c r="P108" s="22">
        <v>3</v>
      </c>
      <c r="Q108" s="26">
        <v>0.54166666666666663</v>
      </c>
      <c r="R108" s="25">
        <v>1</v>
      </c>
      <c r="S108" s="25" t="s">
        <v>105</v>
      </c>
      <c r="T108" s="33"/>
      <c r="U108" s="33"/>
      <c r="V108" s="56"/>
      <c r="W108" s="57">
        <v>4</v>
      </c>
      <c r="X108" s="27">
        <v>0.54166666666666663</v>
      </c>
      <c r="Y108" s="93">
        <v>1</v>
      </c>
      <c r="Z108" s="93" t="s">
        <v>103</v>
      </c>
      <c r="AA108" s="33"/>
      <c r="AB108" s="33"/>
      <c r="AH108" s="50"/>
    </row>
    <row r="109" spans="1:34" ht="15.75" customHeight="1">
      <c r="A109" s="99"/>
      <c r="B109" s="18">
        <v>20</v>
      </c>
      <c r="C109" s="62" t="s">
        <v>172</v>
      </c>
      <c r="D109" s="1" t="s">
        <v>94</v>
      </c>
      <c r="E109" s="65">
        <v>55.620549635526302</v>
      </c>
      <c r="F109" s="65">
        <v>37.720587086896202</v>
      </c>
      <c r="G109" s="18">
        <v>0</v>
      </c>
      <c r="H109" s="66">
        <v>7.6830000000000007</v>
      </c>
      <c r="I109" s="15">
        <v>0.70399999999999996</v>
      </c>
      <c r="J109" s="18">
        <v>20</v>
      </c>
      <c r="L109" s="8">
        <v>20</v>
      </c>
      <c r="M109" s="67">
        <v>20</v>
      </c>
      <c r="N109" s="67">
        <v>0</v>
      </c>
      <c r="O109" s="20"/>
      <c r="P109" s="22">
        <v>3</v>
      </c>
      <c r="Q109" s="26">
        <v>0.5625</v>
      </c>
      <c r="R109" s="25">
        <v>2</v>
      </c>
      <c r="S109" s="25" t="s">
        <v>105</v>
      </c>
      <c r="T109" s="33"/>
      <c r="U109" s="33"/>
      <c r="V109" s="56"/>
      <c r="W109" s="57">
        <v>4</v>
      </c>
      <c r="X109" s="27">
        <v>0.5625</v>
      </c>
      <c r="Y109" s="93">
        <v>2</v>
      </c>
      <c r="Z109" s="93" t="s">
        <v>103</v>
      </c>
      <c r="AA109" s="33"/>
      <c r="AB109" s="33"/>
      <c r="AH109" s="50"/>
    </row>
    <row r="110" spans="1:34" ht="15.75" customHeight="1">
      <c r="A110" s="99"/>
      <c r="B110" s="18">
        <v>21</v>
      </c>
      <c r="C110" s="62" t="s">
        <v>173</v>
      </c>
      <c r="D110" s="1" t="s">
        <v>97</v>
      </c>
      <c r="E110" s="65">
        <v>55.621571185420301</v>
      </c>
      <c r="F110" s="65">
        <v>37.711733028548203</v>
      </c>
      <c r="G110" s="18">
        <v>0</v>
      </c>
      <c r="H110" s="66">
        <f>H109+I110</f>
        <v>8.843</v>
      </c>
      <c r="I110" s="15">
        <v>1.1599999999999999</v>
      </c>
      <c r="J110" s="18">
        <v>21</v>
      </c>
      <c r="L110" s="8">
        <v>21</v>
      </c>
      <c r="M110" s="67">
        <v>21</v>
      </c>
      <c r="N110" s="67">
        <v>0</v>
      </c>
      <c r="O110" s="20"/>
      <c r="P110" s="22">
        <v>3</v>
      </c>
      <c r="Q110" s="26">
        <v>0.58333333333333337</v>
      </c>
      <c r="R110" s="25">
        <v>2</v>
      </c>
      <c r="S110" s="25" t="s">
        <v>105</v>
      </c>
      <c r="T110" s="33"/>
      <c r="U110" s="33"/>
      <c r="V110" s="56"/>
      <c r="W110" s="57">
        <v>4</v>
      </c>
      <c r="X110" s="27">
        <v>0.58333333333333337</v>
      </c>
      <c r="Y110" s="93">
        <v>1</v>
      </c>
      <c r="Z110" s="93" t="s">
        <v>103</v>
      </c>
      <c r="AA110" s="33"/>
      <c r="AB110" s="33"/>
      <c r="AH110" s="50"/>
    </row>
    <row r="111" spans="1:34" ht="15.75" customHeight="1">
      <c r="A111" s="99"/>
      <c r="B111" s="18">
        <v>22</v>
      </c>
      <c r="C111" s="62" t="s">
        <v>174</v>
      </c>
      <c r="D111" s="1" t="s">
        <v>94</v>
      </c>
      <c r="E111" s="65">
        <v>55.6179268922929</v>
      </c>
      <c r="F111" s="65">
        <v>37.704215049556403</v>
      </c>
      <c r="G111" s="18">
        <v>0</v>
      </c>
      <c r="H111" s="66">
        <f t="shared" ref="H111:H122" si="0">H110+I111</f>
        <v>9.6639999999999997</v>
      </c>
      <c r="I111" s="15">
        <v>0.82099999999999995</v>
      </c>
      <c r="J111" s="18">
        <v>22</v>
      </c>
      <c r="L111" s="8">
        <v>22</v>
      </c>
      <c r="M111" s="67">
        <v>22</v>
      </c>
      <c r="N111" s="67">
        <v>0</v>
      </c>
      <c r="O111" s="20"/>
      <c r="P111" s="22">
        <v>3</v>
      </c>
      <c r="Q111" s="26">
        <v>0.60416666666666663</v>
      </c>
      <c r="R111" s="25">
        <v>1</v>
      </c>
      <c r="S111" s="25" t="s">
        <v>105</v>
      </c>
      <c r="T111" s="33"/>
      <c r="U111" s="33"/>
      <c r="V111" s="56"/>
      <c r="W111" s="57">
        <v>4</v>
      </c>
      <c r="X111" s="27">
        <v>0.60416666666666663</v>
      </c>
      <c r="Y111" s="93">
        <v>1</v>
      </c>
      <c r="Z111" s="93" t="s">
        <v>103</v>
      </c>
      <c r="AA111" s="33"/>
      <c r="AB111" s="33"/>
      <c r="AH111" s="50"/>
    </row>
    <row r="112" spans="1:34" ht="15.75" customHeight="1">
      <c r="A112" s="99"/>
      <c r="B112" s="18">
        <v>23</v>
      </c>
      <c r="C112" s="62" t="s">
        <v>175</v>
      </c>
      <c r="D112" s="1" t="s">
        <v>94</v>
      </c>
      <c r="E112" s="65">
        <v>55.617383905931199</v>
      </c>
      <c r="F112" s="65">
        <v>37.698153104314599</v>
      </c>
      <c r="G112" s="18">
        <v>0</v>
      </c>
      <c r="H112" s="66">
        <f t="shared" si="0"/>
        <v>10.052</v>
      </c>
      <c r="I112" s="15">
        <v>0.38800000000000001</v>
      </c>
      <c r="J112" s="18">
        <v>23</v>
      </c>
      <c r="L112" s="8">
        <v>23</v>
      </c>
      <c r="M112" s="67">
        <v>23</v>
      </c>
      <c r="N112" s="67">
        <v>0</v>
      </c>
      <c r="O112" s="20"/>
      <c r="P112" s="22">
        <v>3</v>
      </c>
      <c r="Q112" s="26">
        <v>0.625</v>
      </c>
      <c r="R112" s="25">
        <v>2</v>
      </c>
      <c r="S112" s="25" t="s">
        <v>105</v>
      </c>
      <c r="T112" s="33"/>
      <c r="U112" s="33"/>
      <c r="V112" s="56"/>
      <c r="W112" s="57">
        <v>4</v>
      </c>
      <c r="X112" s="27">
        <v>0.625</v>
      </c>
      <c r="Y112" s="93">
        <v>2</v>
      </c>
      <c r="Z112" s="93" t="s">
        <v>103</v>
      </c>
      <c r="AA112" s="33"/>
      <c r="AB112" s="33"/>
      <c r="AH112" s="50"/>
    </row>
    <row r="113" spans="1:34" ht="15.75" customHeight="1">
      <c r="A113" s="99"/>
      <c r="B113" s="18">
        <v>24</v>
      </c>
      <c r="C113" s="62" t="s">
        <v>150</v>
      </c>
      <c r="D113" s="1" t="s">
        <v>94</v>
      </c>
      <c r="E113" s="65">
        <v>55.613398069510801</v>
      </c>
      <c r="F113" s="65">
        <v>37.694858543688703</v>
      </c>
      <c r="G113" s="18">
        <v>0</v>
      </c>
      <c r="H113" s="66">
        <f t="shared" si="0"/>
        <v>10.728999999999999</v>
      </c>
      <c r="I113" s="15">
        <v>0.67700000000000005</v>
      </c>
      <c r="J113" s="18">
        <v>24</v>
      </c>
      <c r="L113" s="8">
        <v>24</v>
      </c>
      <c r="M113" s="67">
        <v>24</v>
      </c>
      <c r="N113" s="67">
        <v>0</v>
      </c>
      <c r="O113" s="20"/>
      <c r="P113" s="22">
        <v>3</v>
      </c>
      <c r="Q113" s="26">
        <v>0.64583333333333337</v>
      </c>
      <c r="R113" s="25">
        <v>2</v>
      </c>
      <c r="S113" s="25" t="s">
        <v>105</v>
      </c>
      <c r="T113" s="33"/>
      <c r="U113" s="33"/>
      <c r="V113" s="56"/>
      <c r="W113" s="57">
        <v>4</v>
      </c>
      <c r="X113" s="27">
        <v>0.64583333333333337</v>
      </c>
      <c r="Y113" s="93">
        <v>1</v>
      </c>
      <c r="Z113" s="93" t="s">
        <v>103</v>
      </c>
      <c r="AA113" s="33"/>
      <c r="AB113" s="33"/>
      <c r="AH113" s="50"/>
    </row>
    <row r="114" spans="1:34" ht="15.75" customHeight="1">
      <c r="A114" s="99"/>
      <c r="B114" s="18">
        <v>25</v>
      </c>
      <c r="C114" s="62" t="s">
        <v>151</v>
      </c>
      <c r="D114" s="1" t="s">
        <v>93</v>
      </c>
      <c r="E114" s="65">
        <v>55.610146332855997</v>
      </c>
      <c r="F114" s="65">
        <v>37.696774560642403</v>
      </c>
      <c r="G114" s="18">
        <v>0</v>
      </c>
      <c r="H114" s="66">
        <f t="shared" si="0"/>
        <v>11.113</v>
      </c>
      <c r="I114" s="15">
        <v>0.38400000000000001</v>
      </c>
      <c r="J114" s="18">
        <v>25</v>
      </c>
      <c r="L114" s="8">
        <v>25</v>
      </c>
      <c r="M114" s="67">
        <v>25</v>
      </c>
      <c r="N114" s="67">
        <v>0</v>
      </c>
      <c r="O114" s="20"/>
      <c r="P114" s="22">
        <v>3</v>
      </c>
      <c r="Q114" s="26">
        <v>0.66666666666666663</v>
      </c>
      <c r="R114" s="25">
        <v>2</v>
      </c>
      <c r="S114" s="25" t="s">
        <v>106</v>
      </c>
      <c r="T114" s="33"/>
      <c r="U114" s="33"/>
      <c r="V114" s="56"/>
      <c r="W114" s="57">
        <v>4</v>
      </c>
      <c r="X114" s="27">
        <v>0.66666666666666663</v>
      </c>
      <c r="Y114" s="93">
        <v>1</v>
      </c>
      <c r="Z114" s="93" t="s">
        <v>103</v>
      </c>
      <c r="AA114" s="33"/>
      <c r="AB114" s="33"/>
      <c r="AH114" s="50"/>
    </row>
    <row r="115" spans="1:34" ht="15.75" customHeight="1">
      <c r="A115" s="99"/>
      <c r="B115" s="18">
        <v>26</v>
      </c>
      <c r="C115" s="62" t="s">
        <v>152</v>
      </c>
      <c r="D115" s="1" t="s">
        <v>93</v>
      </c>
      <c r="E115" s="65">
        <v>55.608249501084501</v>
      </c>
      <c r="F115" s="65">
        <v>37.698773052051898</v>
      </c>
      <c r="G115" s="18">
        <v>0</v>
      </c>
      <c r="H115" s="66">
        <f t="shared" si="0"/>
        <v>11.357999999999999</v>
      </c>
      <c r="I115" s="15">
        <v>0.245</v>
      </c>
      <c r="J115" s="18">
        <v>26</v>
      </c>
      <c r="L115" s="8">
        <v>26</v>
      </c>
      <c r="M115" s="67">
        <v>26</v>
      </c>
      <c r="N115" s="67">
        <v>0</v>
      </c>
      <c r="O115" s="20"/>
      <c r="P115" s="22">
        <v>3</v>
      </c>
      <c r="Q115" s="26">
        <v>0.6875</v>
      </c>
      <c r="R115" s="25">
        <v>2</v>
      </c>
      <c r="S115" s="25" t="s">
        <v>106</v>
      </c>
      <c r="T115" s="33"/>
      <c r="U115" s="33"/>
      <c r="V115" s="56"/>
      <c r="W115" s="57">
        <v>4</v>
      </c>
      <c r="X115" s="27">
        <v>0.6875</v>
      </c>
      <c r="Y115" s="93">
        <v>2</v>
      </c>
      <c r="Z115" s="93" t="s">
        <v>103</v>
      </c>
      <c r="AA115" s="33"/>
      <c r="AB115" s="33"/>
      <c r="AH115" s="50"/>
    </row>
    <row r="116" spans="1:34" ht="15.75" customHeight="1">
      <c r="A116" s="99"/>
      <c r="B116" s="18">
        <v>27</v>
      </c>
      <c r="C116" s="62" t="s">
        <v>176</v>
      </c>
      <c r="D116" s="1" t="s">
        <v>93</v>
      </c>
      <c r="E116" s="65">
        <v>55.605728537520299</v>
      </c>
      <c r="F116" s="65">
        <v>37.702496075913601</v>
      </c>
      <c r="G116" s="18">
        <v>0</v>
      </c>
      <c r="H116" s="66">
        <f t="shared" si="0"/>
        <v>11.723999999999998</v>
      </c>
      <c r="I116" s="15">
        <v>0.36599999999999999</v>
      </c>
      <c r="J116" s="18">
        <v>27</v>
      </c>
      <c r="L116" s="8">
        <v>27</v>
      </c>
      <c r="M116" s="67">
        <v>27</v>
      </c>
      <c r="N116" s="67">
        <v>0</v>
      </c>
      <c r="O116" s="20"/>
      <c r="P116" s="22">
        <v>3</v>
      </c>
      <c r="Q116" s="26">
        <v>0.70833333333333337</v>
      </c>
      <c r="R116" s="25">
        <v>2</v>
      </c>
      <c r="S116" s="25" t="s">
        <v>106</v>
      </c>
      <c r="T116" s="33"/>
      <c r="U116" s="33"/>
      <c r="V116" s="56"/>
      <c r="W116" s="57">
        <v>4</v>
      </c>
      <c r="X116" s="27">
        <v>0.70833333333333337</v>
      </c>
      <c r="Y116" s="93">
        <v>1</v>
      </c>
      <c r="Z116" s="93" t="s">
        <v>103</v>
      </c>
      <c r="AA116" s="33"/>
      <c r="AB116" s="33"/>
      <c r="AH116" s="50"/>
    </row>
    <row r="117" spans="1:34" ht="15.75" customHeight="1">
      <c r="A117" s="99"/>
      <c r="B117" s="18">
        <v>28</v>
      </c>
      <c r="C117" s="62" t="s">
        <v>177</v>
      </c>
      <c r="D117" s="1" t="s">
        <v>93</v>
      </c>
      <c r="E117" s="65">
        <v>55.603758534597098</v>
      </c>
      <c r="F117" s="65">
        <v>37.705932648408996</v>
      </c>
      <c r="G117" s="18">
        <v>0</v>
      </c>
      <c r="H117" s="66">
        <f t="shared" si="0"/>
        <v>12.032999999999998</v>
      </c>
      <c r="I117" s="15">
        <v>0.309</v>
      </c>
      <c r="J117" s="18">
        <v>28</v>
      </c>
      <c r="L117" s="8">
        <v>28</v>
      </c>
      <c r="M117" s="67">
        <v>28</v>
      </c>
      <c r="N117" s="67">
        <v>0</v>
      </c>
      <c r="O117" s="20"/>
      <c r="P117" s="22">
        <v>3</v>
      </c>
      <c r="Q117" s="26">
        <v>0.72916666666666663</v>
      </c>
      <c r="R117" s="25">
        <v>3</v>
      </c>
      <c r="S117" s="25" t="s">
        <v>106</v>
      </c>
      <c r="T117" s="33"/>
      <c r="U117" s="33"/>
      <c r="V117" s="56"/>
      <c r="W117" s="57">
        <v>4</v>
      </c>
      <c r="X117" s="27">
        <v>0.72916666666666663</v>
      </c>
      <c r="Y117" s="93">
        <v>1</v>
      </c>
      <c r="Z117" s="93" t="s">
        <v>103</v>
      </c>
      <c r="AA117" s="33"/>
      <c r="AB117" s="33"/>
      <c r="AH117" s="50"/>
    </row>
    <row r="118" spans="1:34" ht="15.75" customHeight="1">
      <c r="A118" s="99"/>
      <c r="B118" s="18">
        <v>29</v>
      </c>
      <c r="C118" s="62" t="s">
        <v>178</v>
      </c>
      <c r="D118" s="1" t="s">
        <v>93</v>
      </c>
      <c r="E118" s="65">
        <v>55.601733453832502</v>
      </c>
      <c r="F118" s="65">
        <v>37.708954338475202</v>
      </c>
      <c r="G118" s="18">
        <v>0</v>
      </c>
      <c r="H118" s="66">
        <f t="shared" si="0"/>
        <v>12.327999999999998</v>
      </c>
      <c r="I118" s="15">
        <v>0.29499999999999998</v>
      </c>
      <c r="J118" s="18">
        <v>29</v>
      </c>
      <c r="L118" s="8">
        <v>29</v>
      </c>
      <c r="M118" s="67">
        <v>29</v>
      </c>
      <c r="N118" s="67">
        <v>0</v>
      </c>
      <c r="O118" s="20"/>
      <c r="P118" s="22">
        <v>3</v>
      </c>
      <c r="Q118" s="26">
        <v>0.75</v>
      </c>
      <c r="R118" s="25">
        <v>2</v>
      </c>
      <c r="S118" s="25" t="s">
        <v>106</v>
      </c>
      <c r="T118" s="33"/>
      <c r="U118" s="33"/>
      <c r="V118" s="56"/>
      <c r="W118" s="57">
        <v>4</v>
      </c>
      <c r="X118" s="27">
        <v>0.75</v>
      </c>
      <c r="Y118" s="93">
        <v>1</v>
      </c>
      <c r="Z118" s="93" t="s">
        <v>99</v>
      </c>
      <c r="AA118" s="33"/>
      <c r="AB118" s="33"/>
      <c r="AH118" s="50"/>
    </row>
    <row r="119" spans="1:34" ht="15.75" customHeight="1">
      <c r="A119" s="99"/>
      <c r="B119" s="18">
        <v>30</v>
      </c>
      <c r="C119" s="62" t="s">
        <v>207</v>
      </c>
      <c r="D119" s="1" t="s">
        <v>93</v>
      </c>
      <c r="E119" s="65">
        <v>55.599930000000001</v>
      </c>
      <c r="F119" s="65">
        <v>37.715088000000002</v>
      </c>
      <c r="G119" s="18">
        <v>0</v>
      </c>
      <c r="H119" s="66">
        <f t="shared" si="0"/>
        <v>12.878999999999998</v>
      </c>
      <c r="I119" s="15">
        <v>0.55100000000000005</v>
      </c>
      <c r="J119" s="18">
        <v>30</v>
      </c>
      <c r="L119" s="8">
        <v>30</v>
      </c>
      <c r="M119" s="67">
        <v>30</v>
      </c>
      <c r="N119" s="67">
        <v>0</v>
      </c>
      <c r="O119" s="20"/>
      <c r="P119" s="22">
        <v>3</v>
      </c>
      <c r="Q119" s="26">
        <v>0.77083333333333337</v>
      </c>
      <c r="R119" s="25">
        <v>2</v>
      </c>
      <c r="S119" s="25" t="s">
        <v>106</v>
      </c>
      <c r="T119" s="33"/>
      <c r="U119" s="33"/>
      <c r="V119" s="56"/>
      <c r="W119" s="57">
        <v>4</v>
      </c>
      <c r="X119" s="27">
        <v>0.77083333333333337</v>
      </c>
      <c r="Y119" s="93">
        <v>1</v>
      </c>
      <c r="Z119" s="93" t="s">
        <v>99</v>
      </c>
      <c r="AA119" s="33"/>
      <c r="AB119" s="33"/>
      <c r="AH119" s="50"/>
    </row>
    <row r="120" spans="1:34" ht="15.75" customHeight="1">
      <c r="A120" s="99"/>
      <c r="B120" s="18">
        <v>31</v>
      </c>
      <c r="C120" s="62" t="s">
        <v>179</v>
      </c>
      <c r="D120" s="1" t="s">
        <v>97</v>
      </c>
      <c r="E120" s="65">
        <v>55.600566872549898</v>
      </c>
      <c r="F120" s="65">
        <v>37.719553729442801</v>
      </c>
      <c r="G120" s="18">
        <v>0</v>
      </c>
      <c r="H120" s="66">
        <f t="shared" si="0"/>
        <v>13.159999999999998</v>
      </c>
      <c r="I120" s="15">
        <v>0.28100000000000003</v>
      </c>
      <c r="J120" s="18">
        <v>31</v>
      </c>
      <c r="L120" s="8">
        <v>31</v>
      </c>
      <c r="M120" s="67">
        <v>31</v>
      </c>
      <c r="N120" s="67">
        <v>0</v>
      </c>
      <c r="O120" s="20"/>
      <c r="P120" s="22">
        <v>3</v>
      </c>
      <c r="Q120" s="26">
        <v>0.79166666666666663</v>
      </c>
      <c r="R120" s="25">
        <v>2</v>
      </c>
      <c r="S120" s="25" t="s">
        <v>106</v>
      </c>
      <c r="T120" s="33"/>
      <c r="U120" s="33"/>
      <c r="V120" s="56"/>
      <c r="W120" s="57">
        <v>4</v>
      </c>
      <c r="X120" s="27">
        <v>0.79166666666666663</v>
      </c>
      <c r="Y120" s="93">
        <v>1</v>
      </c>
      <c r="Z120" s="93" t="s">
        <v>99</v>
      </c>
      <c r="AA120" s="33"/>
      <c r="AB120" s="33"/>
      <c r="AH120" s="50"/>
    </row>
    <row r="121" spans="1:34" ht="15.75" customHeight="1">
      <c r="A121" s="99"/>
      <c r="B121" s="18">
        <v>32</v>
      </c>
      <c r="C121" s="62" t="s">
        <v>208</v>
      </c>
      <c r="D121" s="1" t="s">
        <v>97</v>
      </c>
      <c r="E121" s="65">
        <v>55.596258676628501</v>
      </c>
      <c r="F121" s="65">
        <v>37.724954054770599</v>
      </c>
      <c r="G121" s="18">
        <v>0</v>
      </c>
      <c r="H121" s="66">
        <f t="shared" si="0"/>
        <v>13.897999999999998</v>
      </c>
      <c r="I121" s="15">
        <v>0.73799999999999999</v>
      </c>
      <c r="J121" s="18">
        <v>32</v>
      </c>
      <c r="L121" s="8">
        <v>32</v>
      </c>
      <c r="M121" s="67">
        <v>32</v>
      </c>
      <c r="N121" s="67">
        <v>0</v>
      </c>
      <c r="O121" s="20"/>
      <c r="P121" s="22">
        <v>3</v>
      </c>
      <c r="Q121" s="26">
        <v>0.8125</v>
      </c>
      <c r="R121" s="25">
        <v>2</v>
      </c>
      <c r="S121" s="25" t="s">
        <v>106</v>
      </c>
      <c r="T121" s="33"/>
      <c r="U121" s="33"/>
      <c r="V121" s="56"/>
      <c r="W121" s="57">
        <v>4</v>
      </c>
      <c r="X121" s="27">
        <v>0.8125</v>
      </c>
      <c r="Y121" s="93">
        <v>1</v>
      </c>
      <c r="Z121" s="93" t="s">
        <v>99</v>
      </c>
      <c r="AA121" s="33"/>
      <c r="AB121" s="33"/>
      <c r="AH121" s="50"/>
    </row>
    <row r="122" spans="1:34" ht="15.75" customHeight="1">
      <c r="A122" s="99"/>
      <c r="B122" s="18">
        <v>33</v>
      </c>
      <c r="C122" s="62" t="s">
        <v>162</v>
      </c>
      <c r="D122" s="1" t="s">
        <v>97</v>
      </c>
      <c r="E122" s="65">
        <v>55.597008635792697</v>
      </c>
      <c r="F122" s="65">
        <v>37.727228973402397</v>
      </c>
      <c r="G122" s="18">
        <v>0</v>
      </c>
      <c r="H122" s="66">
        <f t="shared" si="0"/>
        <v>14.509999999999998</v>
      </c>
      <c r="I122" s="15">
        <v>0.61199999999999999</v>
      </c>
      <c r="J122" s="18">
        <v>33</v>
      </c>
      <c r="L122" s="8">
        <v>33</v>
      </c>
      <c r="M122" s="67">
        <v>999</v>
      </c>
      <c r="N122" s="67">
        <v>0</v>
      </c>
      <c r="O122" s="20"/>
      <c r="P122" s="22">
        <v>3</v>
      </c>
      <c r="Q122" s="26">
        <v>0.83333333333333337</v>
      </c>
      <c r="R122" s="25">
        <v>2</v>
      </c>
      <c r="S122" s="25" t="s">
        <v>106</v>
      </c>
      <c r="T122" s="33"/>
      <c r="U122" s="33"/>
      <c r="V122" s="56"/>
      <c r="W122" s="57">
        <v>4</v>
      </c>
      <c r="X122" s="27">
        <v>0.83333333333333337</v>
      </c>
      <c r="Y122" s="93">
        <v>1</v>
      </c>
      <c r="Z122" s="93" t="s">
        <v>99</v>
      </c>
      <c r="AA122" s="33"/>
      <c r="AB122" s="33"/>
      <c r="AH122" s="50"/>
    </row>
    <row r="123" spans="1:34" ht="15.75" customHeight="1">
      <c r="A123" s="87" t="s">
        <v>17</v>
      </c>
      <c r="B123" s="18"/>
      <c r="C123" s="62" t="s">
        <v>17</v>
      </c>
      <c r="E123" s="65" t="s">
        <v>17</v>
      </c>
      <c r="F123" s="65" t="s">
        <v>17</v>
      </c>
      <c r="G123" s="18" t="str">
        <f t="shared" ref="G123" si="1">IF(AND(M125&gt;0),0,IF(AND(N125&gt;0),1,""))</f>
        <v/>
      </c>
      <c r="H123" s="66" t="s">
        <v>87</v>
      </c>
      <c r="I123" s="15" t="str">
        <f>IFERROR(IF(IF(ISERROR(H123-#REF!),"",H123-#REF!)&lt;0,"",H123-#REF!)," ")</f>
        <v xml:space="preserve"> </v>
      </c>
      <c r="J123" s="18"/>
      <c r="L123" s="8">
        <v>34</v>
      </c>
      <c r="M123" s="67">
        <v>0</v>
      </c>
      <c r="N123" s="67">
        <v>0</v>
      </c>
      <c r="O123" s="20"/>
      <c r="P123" s="22">
        <v>3</v>
      </c>
      <c r="Q123" s="26">
        <v>0.85416666666666663</v>
      </c>
      <c r="R123" s="25">
        <v>1</v>
      </c>
      <c r="S123" s="25" t="s">
        <v>102</v>
      </c>
      <c r="T123" s="33"/>
      <c r="U123" s="33"/>
      <c r="V123" s="56"/>
      <c r="W123" s="57">
        <v>4</v>
      </c>
      <c r="X123" s="27">
        <v>0.85416666666666663</v>
      </c>
      <c r="Y123" s="93">
        <v>1</v>
      </c>
      <c r="Z123" s="93" t="s">
        <v>99</v>
      </c>
      <c r="AA123" s="33"/>
      <c r="AB123" s="33"/>
      <c r="AH123" s="50"/>
    </row>
    <row r="124" spans="1:34" ht="15.75" customHeight="1">
      <c r="A124" s="87" t="s">
        <v>17</v>
      </c>
      <c r="B124" s="18" t="str">
        <f t="shared" ref="B124:B155" si="2">IF(C123=" ","",IF(C123=$L$9,B123,B123+1))</f>
        <v/>
      </c>
      <c r="C124" s="62" t="s">
        <v>17</v>
      </c>
      <c r="E124" s="65"/>
      <c r="F124" s="65"/>
      <c r="G124" s="18"/>
      <c r="H124" s="66" t="s">
        <v>87</v>
      </c>
      <c r="I124" s="15" t="str">
        <f t="shared" ref="I124:I153" si="3">IFERROR(IF(IF(ISERROR(H124-H123),"",H124-H123)&lt;0,"",H124-H123)," ")</f>
        <v xml:space="preserve"> </v>
      </c>
      <c r="J124" s="18"/>
      <c r="L124" s="8">
        <v>35</v>
      </c>
      <c r="M124" s="67">
        <v>0</v>
      </c>
      <c r="N124" s="67">
        <v>0</v>
      </c>
      <c r="O124" s="20"/>
      <c r="P124" s="22">
        <v>3</v>
      </c>
      <c r="Q124" s="26">
        <v>0.875</v>
      </c>
      <c r="R124" s="25">
        <v>1</v>
      </c>
      <c r="S124" s="25" t="s">
        <v>102</v>
      </c>
      <c r="T124" s="33"/>
      <c r="U124" s="33"/>
      <c r="V124" s="56"/>
      <c r="W124" s="57">
        <v>4</v>
      </c>
      <c r="X124" s="27">
        <v>0.875</v>
      </c>
      <c r="Y124" s="93">
        <v>1</v>
      </c>
      <c r="Z124" s="93" t="s">
        <v>99</v>
      </c>
      <c r="AA124" s="33"/>
      <c r="AB124" s="33"/>
      <c r="AH124" s="50"/>
    </row>
    <row r="125" spans="1:34" ht="15.75" customHeight="1">
      <c r="A125" s="87" t="s">
        <v>17</v>
      </c>
      <c r="B125" s="18" t="str">
        <f t="shared" si="2"/>
        <v/>
      </c>
      <c r="C125" s="62" t="s">
        <v>17</v>
      </c>
      <c r="E125" s="66"/>
      <c r="F125" s="65"/>
      <c r="G125" s="18"/>
      <c r="H125" s="66" t="s">
        <v>87</v>
      </c>
      <c r="I125" s="15" t="str">
        <f t="shared" si="3"/>
        <v xml:space="preserve"> </v>
      </c>
      <c r="J125" s="18"/>
      <c r="L125" s="8">
        <v>36</v>
      </c>
      <c r="M125" s="67">
        <v>0</v>
      </c>
      <c r="N125" s="67">
        <v>0</v>
      </c>
      <c r="O125" s="20"/>
      <c r="P125" s="22">
        <v>3</v>
      </c>
      <c r="Q125" s="26">
        <v>0.89583333333333304</v>
      </c>
      <c r="R125" s="25">
        <v>2</v>
      </c>
      <c r="S125" s="25" t="s">
        <v>102</v>
      </c>
      <c r="T125" s="33"/>
      <c r="U125" s="33"/>
      <c r="V125" s="56"/>
      <c r="W125" s="57">
        <v>4</v>
      </c>
      <c r="X125" s="27">
        <v>0.89583333333333304</v>
      </c>
      <c r="Y125" s="93">
        <v>1</v>
      </c>
      <c r="Z125" s="93" t="s">
        <v>99</v>
      </c>
      <c r="AA125" s="33"/>
      <c r="AB125" s="33"/>
      <c r="AH125" s="50"/>
    </row>
    <row r="126" spans="1:34" ht="15.75" customHeight="1">
      <c r="A126" s="87" t="s">
        <v>17</v>
      </c>
      <c r="B126" s="18" t="str">
        <f t="shared" si="2"/>
        <v/>
      </c>
      <c r="C126" s="62" t="s">
        <v>17</v>
      </c>
      <c r="E126" s="66"/>
      <c r="F126" s="65"/>
      <c r="G126" s="18"/>
      <c r="H126" s="66" t="s">
        <v>87</v>
      </c>
      <c r="I126" s="15" t="str">
        <f t="shared" si="3"/>
        <v xml:space="preserve"> </v>
      </c>
      <c r="J126" s="18"/>
      <c r="L126" s="8">
        <v>37</v>
      </c>
      <c r="M126" s="67">
        <v>0</v>
      </c>
      <c r="N126" s="67">
        <v>0</v>
      </c>
      <c r="O126" s="20"/>
      <c r="P126" s="22">
        <v>3</v>
      </c>
      <c r="Q126" s="26">
        <v>0.91666666666666663</v>
      </c>
      <c r="R126" s="25">
        <v>1</v>
      </c>
      <c r="S126" s="25" t="s">
        <v>102</v>
      </c>
      <c r="T126" s="33"/>
      <c r="U126" s="33"/>
      <c r="V126" s="56"/>
      <c r="W126" s="57">
        <v>4</v>
      </c>
      <c r="X126" s="27">
        <v>0.91666666666666663</v>
      </c>
      <c r="Y126" s="93">
        <v>1</v>
      </c>
      <c r="Z126" s="93" t="s">
        <v>99</v>
      </c>
      <c r="AA126" s="33"/>
      <c r="AB126" s="33"/>
      <c r="AH126" s="50"/>
    </row>
    <row r="127" spans="1:34" ht="15.75" customHeight="1">
      <c r="A127" s="87" t="s">
        <v>17</v>
      </c>
      <c r="B127" s="18" t="str">
        <f t="shared" si="2"/>
        <v/>
      </c>
      <c r="C127" s="62" t="s">
        <v>17</v>
      </c>
      <c r="E127" s="66"/>
      <c r="F127" s="65"/>
      <c r="G127" s="18"/>
      <c r="H127" s="66" t="s">
        <v>87</v>
      </c>
      <c r="I127" s="15" t="str">
        <f t="shared" si="3"/>
        <v xml:space="preserve"> </v>
      </c>
      <c r="J127" s="18"/>
      <c r="L127" s="8">
        <v>38</v>
      </c>
      <c r="M127" s="67">
        <v>0</v>
      </c>
      <c r="N127" s="67">
        <v>0</v>
      </c>
      <c r="O127" s="20"/>
      <c r="P127" s="22">
        <v>3</v>
      </c>
      <c r="Q127" s="26">
        <v>0.9375</v>
      </c>
      <c r="R127" s="25">
        <v>1</v>
      </c>
      <c r="S127" s="25" t="s">
        <v>102</v>
      </c>
      <c r="T127" s="33"/>
      <c r="U127" s="33"/>
      <c r="V127" s="56"/>
      <c r="W127" s="57">
        <v>4</v>
      </c>
      <c r="X127" s="27">
        <v>0.9375</v>
      </c>
      <c r="Y127" s="93">
        <v>1</v>
      </c>
      <c r="Z127" s="93" t="s">
        <v>99</v>
      </c>
      <c r="AA127" s="33"/>
      <c r="AB127" s="33"/>
      <c r="AH127" s="50"/>
    </row>
    <row r="128" spans="1:34" ht="15.75" customHeight="1">
      <c r="A128" s="87" t="s">
        <v>17</v>
      </c>
      <c r="B128" s="18" t="str">
        <f t="shared" si="2"/>
        <v/>
      </c>
      <c r="C128" s="62" t="s">
        <v>17</v>
      </c>
      <c r="E128" s="66"/>
      <c r="F128" s="65"/>
      <c r="G128" s="18"/>
      <c r="H128" s="66" t="s">
        <v>87</v>
      </c>
      <c r="I128" s="15" t="str">
        <f t="shared" si="3"/>
        <v xml:space="preserve"> </v>
      </c>
      <c r="J128" s="18"/>
      <c r="L128" s="8">
        <v>39</v>
      </c>
      <c r="M128" s="67">
        <v>0</v>
      </c>
      <c r="N128" s="67">
        <v>0</v>
      </c>
      <c r="O128" s="20"/>
      <c r="P128" s="22">
        <v>3</v>
      </c>
      <c r="Q128" s="26">
        <v>0.95833333333333337</v>
      </c>
      <c r="R128" s="25">
        <v>1</v>
      </c>
      <c r="S128" s="25" t="s">
        <v>102</v>
      </c>
      <c r="T128" s="33"/>
      <c r="U128" s="33"/>
      <c r="V128" s="56"/>
      <c r="W128" s="57">
        <v>4</v>
      </c>
      <c r="X128" s="27">
        <v>0.95833333333333337</v>
      </c>
      <c r="Y128" s="93">
        <v>1</v>
      </c>
      <c r="Z128" s="93" t="s">
        <v>99</v>
      </c>
      <c r="AA128" s="33"/>
      <c r="AB128" s="33"/>
      <c r="AH128" s="50"/>
    </row>
    <row r="129" spans="1:34" ht="15.75" customHeight="1">
      <c r="A129" s="87" t="s">
        <v>17</v>
      </c>
      <c r="B129" s="18" t="str">
        <f t="shared" si="2"/>
        <v/>
      </c>
      <c r="C129" s="62" t="s">
        <v>17</v>
      </c>
      <c r="E129" s="66"/>
      <c r="F129" s="65"/>
      <c r="G129" s="18"/>
      <c r="H129" s="66" t="s">
        <v>87</v>
      </c>
      <c r="I129" s="15" t="str">
        <f t="shared" si="3"/>
        <v xml:space="preserve"> </v>
      </c>
      <c r="J129" s="18"/>
      <c r="L129" s="8">
        <v>40</v>
      </c>
      <c r="M129" s="67">
        <v>0</v>
      </c>
      <c r="N129" s="67">
        <v>0</v>
      </c>
      <c r="O129" s="20"/>
      <c r="P129" s="22">
        <v>3</v>
      </c>
      <c r="Q129" s="26">
        <v>0.97916666666666663</v>
      </c>
      <c r="R129" s="25">
        <v>1</v>
      </c>
      <c r="S129" s="25" t="s">
        <v>102</v>
      </c>
      <c r="T129" s="33"/>
      <c r="U129" s="33"/>
      <c r="V129" s="56"/>
      <c r="W129" s="57">
        <v>4</v>
      </c>
      <c r="X129" s="27">
        <v>0.97916666666666663</v>
      </c>
      <c r="Y129" s="93">
        <v>1</v>
      </c>
      <c r="Z129" s="93" t="s">
        <v>99</v>
      </c>
      <c r="AA129" s="33"/>
      <c r="AB129" s="33"/>
      <c r="AH129" s="50"/>
    </row>
    <row r="130" spans="1:34" ht="15.75" customHeight="1">
      <c r="A130" s="87" t="s">
        <v>17</v>
      </c>
      <c r="B130" s="18" t="str">
        <f t="shared" si="2"/>
        <v/>
      </c>
      <c r="C130" s="62" t="s">
        <v>17</v>
      </c>
      <c r="E130" s="66"/>
      <c r="F130" s="65"/>
      <c r="G130" s="18"/>
      <c r="H130" s="66" t="s">
        <v>87</v>
      </c>
      <c r="I130" s="15" t="str">
        <f t="shared" si="3"/>
        <v xml:space="preserve"> </v>
      </c>
      <c r="J130" s="18"/>
      <c r="L130" s="8">
        <v>41</v>
      </c>
      <c r="M130" s="67">
        <v>0</v>
      </c>
      <c r="N130" s="67">
        <v>0</v>
      </c>
      <c r="O130" s="20"/>
      <c r="P130" s="22">
        <v>3</v>
      </c>
      <c r="Q130" s="26">
        <v>0</v>
      </c>
      <c r="R130" s="25">
        <v>2</v>
      </c>
      <c r="S130" s="25" t="s">
        <v>102</v>
      </c>
      <c r="T130" s="33"/>
      <c r="U130" s="33"/>
      <c r="V130" s="56"/>
      <c r="W130" s="57">
        <v>4</v>
      </c>
      <c r="X130" s="27">
        <v>0</v>
      </c>
      <c r="Y130" s="93">
        <v>1</v>
      </c>
      <c r="Z130" s="93" t="s">
        <v>99</v>
      </c>
      <c r="AA130" s="33"/>
      <c r="AB130" s="33"/>
      <c r="AH130" s="50"/>
    </row>
    <row r="131" spans="1:34" ht="15.75" customHeight="1">
      <c r="A131" s="87" t="s">
        <v>17</v>
      </c>
      <c r="B131" s="18" t="str">
        <f t="shared" si="2"/>
        <v/>
      </c>
      <c r="C131" s="62" t="s">
        <v>17</v>
      </c>
      <c r="E131" s="66"/>
      <c r="F131" s="65"/>
      <c r="G131" s="18"/>
      <c r="H131" s="66"/>
      <c r="I131" s="15" t="str">
        <f t="shared" si="3"/>
        <v xml:space="preserve"> </v>
      </c>
      <c r="J131" s="18"/>
      <c r="L131" s="8">
        <v>42</v>
      </c>
      <c r="M131" s="67">
        <v>0</v>
      </c>
      <c r="N131" s="67">
        <v>0</v>
      </c>
      <c r="O131" s="20"/>
      <c r="P131" s="22">
        <v>3</v>
      </c>
      <c r="Q131" s="26">
        <v>2.0833333333333332E-2</v>
      </c>
      <c r="R131" s="25">
        <v>1</v>
      </c>
      <c r="S131" s="25" t="s">
        <v>102</v>
      </c>
      <c r="T131" s="33"/>
      <c r="U131" s="33"/>
      <c r="V131" s="56"/>
      <c r="W131" s="57">
        <v>4</v>
      </c>
      <c r="X131" s="27">
        <v>2.0833333333333332E-2</v>
      </c>
      <c r="Y131" s="93">
        <v>1</v>
      </c>
      <c r="Z131" s="93" t="s">
        <v>99</v>
      </c>
      <c r="AA131" s="33"/>
      <c r="AB131" s="33"/>
      <c r="AH131" s="50"/>
    </row>
    <row r="132" spans="1:34" ht="15.75" customHeight="1">
      <c r="A132" s="87" t="s">
        <v>17</v>
      </c>
      <c r="B132" s="18" t="str">
        <f t="shared" si="2"/>
        <v/>
      </c>
      <c r="C132" s="62" t="s">
        <v>17</v>
      </c>
      <c r="E132" s="66"/>
      <c r="F132" s="65"/>
      <c r="G132" s="18"/>
      <c r="H132" s="66" t="s">
        <v>87</v>
      </c>
      <c r="I132" s="15" t="str">
        <f t="shared" si="3"/>
        <v xml:space="preserve"> </v>
      </c>
      <c r="J132" s="18"/>
      <c r="L132" s="8">
        <v>43</v>
      </c>
      <c r="M132" s="67">
        <v>0</v>
      </c>
      <c r="N132" s="67">
        <v>0</v>
      </c>
      <c r="O132" s="20"/>
      <c r="P132" s="22">
        <v>3</v>
      </c>
      <c r="Q132" s="26">
        <v>4.1666666666666699E-2</v>
      </c>
      <c r="R132" s="25">
        <v>1</v>
      </c>
      <c r="S132" s="25" t="s">
        <v>102</v>
      </c>
      <c r="T132" s="33"/>
      <c r="U132" s="33"/>
      <c r="V132" s="56"/>
      <c r="W132" s="57">
        <v>4</v>
      </c>
      <c r="X132" s="27">
        <v>4.1666666666666699E-2</v>
      </c>
      <c r="Y132" s="93">
        <v>0</v>
      </c>
      <c r="Z132" s="93" t="s">
        <v>98</v>
      </c>
      <c r="AA132" s="33"/>
      <c r="AB132" s="33"/>
      <c r="AH132" s="50"/>
    </row>
    <row r="133" spans="1:34" ht="15.75" customHeight="1">
      <c r="A133" s="87" t="s">
        <v>17</v>
      </c>
      <c r="B133" s="18" t="str">
        <f t="shared" si="2"/>
        <v/>
      </c>
      <c r="C133" s="62" t="s">
        <v>17</v>
      </c>
      <c r="E133" s="66"/>
      <c r="F133" s="65"/>
      <c r="G133" s="18"/>
      <c r="H133" s="66" t="s">
        <v>87</v>
      </c>
      <c r="I133" s="15" t="str">
        <f t="shared" si="3"/>
        <v xml:space="preserve"> </v>
      </c>
      <c r="J133" s="18"/>
      <c r="L133" s="8">
        <v>44</v>
      </c>
      <c r="M133" s="67">
        <v>0</v>
      </c>
      <c r="N133" s="67">
        <v>0</v>
      </c>
      <c r="O133" s="20"/>
      <c r="P133" s="22">
        <v>3</v>
      </c>
      <c r="Q133" s="26">
        <v>6.25E-2</v>
      </c>
      <c r="R133" s="25">
        <v>0</v>
      </c>
      <c r="S133" s="25" t="s">
        <v>98</v>
      </c>
      <c r="T133" s="33"/>
      <c r="U133" s="33"/>
      <c r="V133" s="56"/>
      <c r="W133" s="57">
        <v>4</v>
      </c>
      <c r="X133" s="27">
        <v>6.25E-2</v>
      </c>
      <c r="Y133" s="93">
        <v>0</v>
      </c>
      <c r="Z133" s="93" t="s">
        <v>98</v>
      </c>
      <c r="AA133" s="33"/>
      <c r="AB133" s="33"/>
      <c r="AH133" s="9"/>
    </row>
    <row r="134" spans="1:34" ht="15.75" customHeight="1">
      <c r="A134" s="87" t="s">
        <v>17</v>
      </c>
      <c r="B134" s="18" t="str">
        <f t="shared" si="2"/>
        <v/>
      </c>
      <c r="C134" s="62" t="s">
        <v>17</v>
      </c>
      <c r="E134" s="66"/>
      <c r="F134" s="65"/>
      <c r="G134" s="18"/>
      <c r="H134" s="66" t="s">
        <v>87</v>
      </c>
      <c r="I134" s="15" t="str">
        <f t="shared" si="3"/>
        <v xml:space="preserve"> </v>
      </c>
      <c r="J134" s="18"/>
      <c r="L134" s="8">
        <v>45</v>
      </c>
      <c r="M134" s="67">
        <v>0</v>
      </c>
      <c r="N134" s="67">
        <v>0</v>
      </c>
      <c r="O134" s="20"/>
      <c r="P134" s="25">
        <v>3</v>
      </c>
      <c r="Q134" s="27">
        <v>8.3333333333333301E-2</v>
      </c>
      <c r="R134" s="25">
        <v>0</v>
      </c>
      <c r="S134" s="25" t="s">
        <v>98</v>
      </c>
      <c r="T134" s="33"/>
      <c r="U134" s="33"/>
      <c r="V134" s="48"/>
      <c r="W134" s="57">
        <v>4</v>
      </c>
      <c r="X134" s="27">
        <v>8.3333333333333301E-2</v>
      </c>
      <c r="Y134" s="93">
        <v>0</v>
      </c>
      <c r="Z134" s="93" t="s">
        <v>98</v>
      </c>
      <c r="AA134" s="33"/>
      <c r="AB134" s="33"/>
      <c r="AH134" s="9"/>
    </row>
    <row r="135" spans="1:34" ht="15.75" customHeight="1">
      <c r="A135" s="87" t="s">
        <v>17</v>
      </c>
      <c r="B135" s="18" t="str">
        <f t="shared" si="2"/>
        <v/>
      </c>
      <c r="C135" s="62" t="s">
        <v>17</v>
      </c>
      <c r="E135" s="66"/>
      <c r="F135" s="65"/>
      <c r="G135" s="18"/>
      <c r="H135" s="66" t="s">
        <v>87</v>
      </c>
      <c r="I135" s="15" t="str">
        <f t="shared" si="3"/>
        <v xml:space="preserve"> </v>
      </c>
      <c r="J135" s="18"/>
      <c r="L135" s="8">
        <v>46</v>
      </c>
      <c r="M135" s="67">
        <v>0</v>
      </c>
      <c r="N135" s="67">
        <v>0</v>
      </c>
      <c r="O135" s="20"/>
      <c r="P135" s="25">
        <v>3</v>
      </c>
      <c r="Q135" s="27">
        <v>0.104166666666667</v>
      </c>
      <c r="R135" s="25">
        <v>0</v>
      </c>
      <c r="S135" s="25" t="s">
        <v>98</v>
      </c>
      <c r="T135" s="33"/>
      <c r="U135" s="33"/>
      <c r="V135" s="48"/>
      <c r="W135" s="57">
        <v>4</v>
      </c>
      <c r="X135" s="27">
        <v>0.104166666666667</v>
      </c>
      <c r="Y135" s="93">
        <v>0</v>
      </c>
      <c r="Z135" s="93" t="s">
        <v>98</v>
      </c>
      <c r="AA135" s="33"/>
      <c r="AB135" s="33"/>
      <c r="AH135" s="9"/>
    </row>
    <row r="136" spans="1:34" ht="15.75" customHeight="1">
      <c r="A136" s="87" t="s">
        <v>17</v>
      </c>
      <c r="B136" s="18" t="str">
        <f t="shared" si="2"/>
        <v/>
      </c>
      <c r="C136" s="62" t="s">
        <v>17</v>
      </c>
      <c r="E136" s="66"/>
      <c r="F136" s="65"/>
      <c r="G136" s="18"/>
      <c r="H136" s="66" t="s">
        <v>87</v>
      </c>
      <c r="I136" s="15" t="str">
        <f t="shared" si="3"/>
        <v xml:space="preserve"> </v>
      </c>
      <c r="J136" s="18"/>
      <c r="L136" s="8">
        <v>47</v>
      </c>
      <c r="M136" s="67">
        <v>0</v>
      </c>
      <c r="N136" s="67">
        <v>0</v>
      </c>
      <c r="O136" s="20"/>
      <c r="P136" s="163" t="s">
        <v>68</v>
      </c>
      <c r="Q136" s="163"/>
      <c r="R136" s="74">
        <f>SUM(R88:R135)</f>
        <v>78</v>
      </c>
      <c r="S136" s="74"/>
      <c r="T136" s="92"/>
      <c r="U136" s="92"/>
      <c r="V136" s="69"/>
      <c r="W136" s="163" t="s">
        <v>68</v>
      </c>
      <c r="X136" s="163"/>
      <c r="Y136" s="74">
        <f>SUM(Y88:Y135)</f>
        <v>46</v>
      </c>
      <c r="Z136" s="74"/>
      <c r="AA136" s="92"/>
      <c r="AB136" s="92"/>
      <c r="AH136" s="9"/>
    </row>
    <row r="137" spans="1:34" ht="15.75" customHeight="1">
      <c r="A137" s="87" t="s">
        <v>17</v>
      </c>
      <c r="B137" s="18" t="str">
        <f t="shared" si="2"/>
        <v/>
      </c>
      <c r="C137" s="62" t="s">
        <v>17</v>
      </c>
      <c r="E137" s="66"/>
      <c r="F137" s="65"/>
      <c r="G137" s="18"/>
      <c r="H137" s="66" t="s">
        <v>87</v>
      </c>
      <c r="I137" s="15" t="str">
        <f t="shared" si="3"/>
        <v xml:space="preserve"> </v>
      </c>
      <c r="J137" s="18"/>
      <c r="L137" s="8">
        <v>48</v>
      </c>
      <c r="M137" s="67">
        <v>0</v>
      </c>
      <c r="N137" s="67">
        <v>0</v>
      </c>
      <c r="O137" s="20"/>
      <c r="P137" s="46"/>
      <c r="Q137" s="48"/>
      <c r="R137" s="48"/>
      <c r="S137" s="48"/>
      <c r="T137" s="33"/>
      <c r="U137" s="48"/>
      <c r="V137" s="48"/>
      <c r="W137" s="48"/>
      <c r="X137" s="46"/>
      <c r="Y137" s="46"/>
      <c r="Z137" s="46"/>
      <c r="AA137" s="46"/>
      <c r="AB137" s="46"/>
      <c r="AH137" s="9"/>
    </row>
    <row r="138" spans="1:34" ht="15.75" customHeight="1">
      <c r="A138" s="87" t="s">
        <v>17</v>
      </c>
      <c r="B138" s="18" t="str">
        <f t="shared" si="2"/>
        <v/>
      </c>
      <c r="C138" s="62" t="s">
        <v>17</v>
      </c>
      <c r="E138" s="66"/>
      <c r="F138" s="65"/>
      <c r="G138" s="18"/>
      <c r="H138" s="66" t="s">
        <v>87</v>
      </c>
      <c r="I138" s="15" t="str">
        <f t="shared" si="3"/>
        <v xml:space="preserve"> </v>
      </c>
      <c r="J138" s="18"/>
      <c r="L138" s="8">
        <v>49</v>
      </c>
      <c r="M138" s="67">
        <v>0</v>
      </c>
      <c r="N138" s="67">
        <v>0</v>
      </c>
      <c r="O138" s="20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  <c r="AA138" s="46"/>
      <c r="AB138" s="46"/>
      <c r="AH138" s="9"/>
    </row>
    <row r="139" spans="1:34" ht="15.75" customHeight="1">
      <c r="A139" s="87" t="s">
        <v>17</v>
      </c>
      <c r="B139" s="18" t="str">
        <f t="shared" si="2"/>
        <v/>
      </c>
      <c r="C139" s="62" t="s">
        <v>17</v>
      </c>
      <c r="E139" s="66"/>
      <c r="F139" s="65"/>
      <c r="G139" s="18"/>
      <c r="H139" s="66" t="s">
        <v>87</v>
      </c>
      <c r="I139" s="15" t="str">
        <f t="shared" si="3"/>
        <v xml:space="preserve"> </v>
      </c>
      <c r="J139" s="18"/>
      <c r="L139" s="8">
        <v>50</v>
      </c>
      <c r="M139" s="67">
        <v>0</v>
      </c>
      <c r="N139" s="67">
        <v>0</v>
      </c>
      <c r="O139" s="20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  <c r="AH139" s="9"/>
    </row>
    <row r="140" spans="1:34" ht="15.75" customHeight="1">
      <c r="A140" s="87" t="s">
        <v>17</v>
      </c>
      <c r="B140" s="18" t="str">
        <f t="shared" si="2"/>
        <v/>
      </c>
      <c r="C140" s="62" t="s">
        <v>17</v>
      </c>
      <c r="E140" s="66"/>
      <c r="F140" s="65"/>
      <c r="G140" s="18"/>
      <c r="H140" s="66" t="s">
        <v>87</v>
      </c>
      <c r="I140" s="15" t="str">
        <f t="shared" si="3"/>
        <v xml:space="preserve"> </v>
      </c>
      <c r="J140" s="18"/>
      <c r="L140" s="8">
        <v>51</v>
      </c>
      <c r="M140" s="67">
        <v>0</v>
      </c>
      <c r="N140" s="67">
        <v>0</v>
      </c>
      <c r="O140" s="20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H140" s="9"/>
    </row>
    <row r="141" spans="1:34" ht="15.75" customHeight="1">
      <c r="A141" s="87" t="s">
        <v>17</v>
      </c>
      <c r="B141" s="18" t="str">
        <f t="shared" si="2"/>
        <v/>
      </c>
      <c r="C141" s="62" t="s">
        <v>17</v>
      </c>
      <c r="E141" s="66"/>
      <c r="F141" s="65"/>
      <c r="G141" s="18"/>
      <c r="H141" s="66" t="s">
        <v>87</v>
      </c>
      <c r="I141" s="15" t="str">
        <f t="shared" si="3"/>
        <v xml:space="preserve"> </v>
      </c>
      <c r="J141" s="18"/>
      <c r="L141" s="8">
        <v>52</v>
      </c>
      <c r="M141" s="67">
        <v>0</v>
      </c>
      <c r="N141" s="67">
        <v>0</v>
      </c>
      <c r="O141" s="20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  <c r="AH141" s="9"/>
    </row>
    <row r="142" spans="1:34" ht="15.75" customHeight="1">
      <c r="A142" s="87" t="s">
        <v>17</v>
      </c>
      <c r="B142" s="18" t="str">
        <f t="shared" si="2"/>
        <v/>
      </c>
      <c r="C142" s="62" t="s">
        <v>17</v>
      </c>
      <c r="E142" s="66"/>
      <c r="F142" s="65"/>
      <c r="G142" s="18"/>
      <c r="H142" s="66" t="s">
        <v>87</v>
      </c>
      <c r="I142" s="15" t="str">
        <f t="shared" si="3"/>
        <v xml:space="preserve"> </v>
      </c>
      <c r="J142" s="18"/>
      <c r="L142" s="8">
        <v>53</v>
      </c>
      <c r="M142" s="67">
        <v>0</v>
      </c>
      <c r="N142" s="67">
        <v>0</v>
      </c>
      <c r="O142" s="20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H142" s="9"/>
    </row>
    <row r="143" spans="1:34" ht="15.75" customHeight="1">
      <c r="A143" s="87" t="s">
        <v>17</v>
      </c>
      <c r="B143" s="18" t="str">
        <f t="shared" si="2"/>
        <v/>
      </c>
      <c r="C143" s="62" t="s">
        <v>17</v>
      </c>
      <c r="E143" s="66"/>
      <c r="F143" s="65"/>
      <c r="G143" s="18"/>
      <c r="H143" s="66" t="s">
        <v>87</v>
      </c>
      <c r="I143" s="15" t="str">
        <f t="shared" si="3"/>
        <v xml:space="preserve"> </v>
      </c>
      <c r="J143" s="18"/>
      <c r="L143" s="8">
        <v>54</v>
      </c>
      <c r="M143" s="67">
        <v>0</v>
      </c>
      <c r="N143" s="67">
        <v>0</v>
      </c>
      <c r="O143" s="20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H143" s="9"/>
    </row>
    <row r="144" spans="1:34" ht="15.75" customHeight="1">
      <c r="A144" s="87" t="s">
        <v>17</v>
      </c>
      <c r="B144" s="18" t="str">
        <f t="shared" si="2"/>
        <v/>
      </c>
      <c r="C144" s="62" t="s">
        <v>17</v>
      </c>
      <c r="E144" s="66"/>
      <c r="F144" s="65"/>
      <c r="G144" s="18"/>
      <c r="H144" s="66" t="s">
        <v>87</v>
      </c>
      <c r="I144" s="15" t="str">
        <f t="shared" si="3"/>
        <v xml:space="preserve"> </v>
      </c>
      <c r="J144" s="18"/>
      <c r="L144" s="8">
        <v>55</v>
      </c>
      <c r="M144" s="67">
        <v>0</v>
      </c>
      <c r="N144" s="67">
        <v>0</v>
      </c>
      <c r="O144" s="20"/>
      <c r="P144" s="46"/>
      <c r="Q144" s="48"/>
      <c r="R144" s="48"/>
      <c r="S144" s="48"/>
      <c r="T144" s="48"/>
      <c r="U144" s="48"/>
      <c r="V144" s="48"/>
      <c r="W144" s="48"/>
      <c r="X144" s="46"/>
      <c r="Y144" s="46"/>
      <c r="Z144" s="46"/>
      <c r="AA144" s="46"/>
      <c r="AB144" s="46"/>
      <c r="AH144" s="9"/>
    </row>
    <row r="145" spans="1:34" ht="15.75" customHeight="1">
      <c r="A145" s="87" t="s">
        <v>17</v>
      </c>
      <c r="B145" s="18" t="str">
        <f t="shared" si="2"/>
        <v/>
      </c>
      <c r="C145" s="62" t="s">
        <v>17</v>
      </c>
      <c r="E145" s="66"/>
      <c r="F145" s="65"/>
      <c r="G145" s="18"/>
      <c r="H145" s="66" t="s">
        <v>87</v>
      </c>
      <c r="I145" s="15" t="str">
        <f t="shared" si="3"/>
        <v xml:space="preserve"> </v>
      </c>
      <c r="J145" s="18"/>
      <c r="L145" s="8">
        <v>56</v>
      </c>
      <c r="M145" s="67">
        <v>0</v>
      </c>
      <c r="N145" s="67">
        <v>0</v>
      </c>
      <c r="O145" s="20"/>
      <c r="P145" s="46"/>
      <c r="Q145" s="48"/>
      <c r="R145" s="48"/>
      <c r="S145" s="48"/>
      <c r="T145" s="48"/>
      <c r="U145" s="48"/>
      <c r="V145" s="48"/>
      <c r="W145" s="48"/>
      <c r="X145" s="46"/>
      <c r="Y145" s="46"/>
      <c r="Z145" s="46"/>
      <c r="AA145" s="46"/>
      <c r="AB145" s="46"/>
      <c r="AH145" s="9"/>
    </row>
    <row r="146" spans="1:34" ht="15.75" customHeight="1">
      <c r="A146" s="87" t="s">
        <v>17</v>
      </c>
      <c r="B146" s="18" t="str">
        <f t="shared" si="2"/>
        <v/>
      </c>
      <c r="C146" s="62" t="s">
        <v>17</v>
      </c>
      <c r="E146" s="66"/>
      <c r="F146" s="65"/>
      <c r="G146" s="18"/>
      <c r="H146" s="66" t="s">
        <v>87</v>
      </c>
      <c r="I146" s="15" t="str">
        <f t="shared" si="3"/>
        <v xml:space="preserve"> </v>
      </c>
      <c r="J146" s="18"/>
      <c r="L146" s="8">
        <v>57</v>
      </c>
      <c r="M146" s="67">
        <v>0</v>
      </c>
      <c r="N146" s="67">
        <v>0</v>
      </c>
      <c r="O146" s="20"/>
      <c r="P146" s="59"/>
      <c r="Q146" s="56"/>
      <c r="R146" s="56"/>
      <c r="S146" s="56"/>
      <c r="T146" s="56"/>
      <c r="U146" s="56"/>
      <c r="V146" s="56"/>
      <c r="W146" s="56"/>
      <c r="X146" s="59"/>
      <c r="Y146" s="59"/>
      <c r="Z146" s="59"/>
      <c r="AA146" s="59"/>
      <c r="AB146" s="59"/>
      <c r="AH146" s="9"/>
    </row>
    <row r="147" spans="1:34" ht="15.75" customHeight="1">
      <c r="A147" s="87" t="s">
        <v>17</v>
      </c>
      <c r="B147" s="18" t="str">
        <f t="shared" si="2"/>
        <v/>
      </c>
      <c r="C147" s="62" t="s">
        <v>17</v>
      </c>
      <c r="E147" s="66"/>
      <c r="F147" s="65"/>
      <c r="G147" s="18"/>
      <c r="H147" s="66" t="s">
        <v>87</v>
      </c>
      <c r="I147" s="15" t="str">
        <f t="shared" si="3"/>
        <v xml:space="preserve"> </v>
      </c>
      <c r="J147" s="18"/>
      <c r="L147" s="8">
        <v>58</v>
      </c>
      <c r="M147" s="67">
        <v>0</v>
      </c>
      <c r="N147" s="67">
        <v>0</v>
      </c>
      <c r="O147" s="20"/>
      <c r="P147" s="59"/>
      <c r="Q147" s="56"/>
      <c r="R147" s="56"/>
      <c r="S147" s="56"/>
      <c r="T147" s="56"/>
      <c r="U147" s="56"/>
      <c r="V147" s="56"/>
      <c r="W147" s="56"/>
      <c r="X147" s="59"/>
      <c r="Y147" s="59"/>
      <c r="Z147" s="59"/>
      <c r="AA147" s="59"/>
      <c r="AB147" s="59"/>
      <c r="AH147" s="9"/>
    </row>
    <row r="148" spans="1:34" ht="15.75" customHeight="1">
      <c r="A148" s="87" t="s">
        <v>17</v>
      </c>
      <c r="B148" s="18" t="str">
        <f t="shared" si="2"/>
        <v/>
      </c>
      <c r="C148" s="62" t="s">
        <v>17</v>
      </c>
      <c r="E148" s="66"/>
      <c r="F148" s="65"/>
      <c r="G148" s="18"/>
      <c r="H148" s="66" t="s">
        <v>87</v>
      </c>
      <c r="I148" s="15" t="str">
        <f t="shared" si="3"/>
        <v xml:space="preserve"> </v>
      </c>
      <c r="J148" s="18"/>
      <c r="L148" s="8">
        <v>59</v>
      </c>
      <c r="M148" s="67">
        <v>0</v>
      </c>
      <c r="N148" s="67">
        <v>0</v>
      </c>
      <c r="O148" s="20"/>
      <c r="P148" s="59"/>
      <c r="Q148" s="56"/>
      <c r="R148" s="56"/>
      <c r="S148" s="56"/>
      <c r="T148" s="56"/>
      <c r="U148" s="56"/>
      <c r="V148" s="56"/>
      <c r="W148" s="56"/>
      <c r="X148" s="59"/>
      <c r="Y148" s="59"/>
      <c r="Z148" s="59"/>
      <c r="AA148" s="59"/>
      <c r="AB148" s="59"/>
      <c r="AH148" s="1"/>
    </row>
    <row r="149" spans="1:34" ht="15.75" customHeight="1">
      <c r="A149" s="87" t="s">
        <v>17</v>
      </c>
      <c r="B149" s="18" t="str">
        <f t="shared" si="2"/>
        <v/>
      </c>
      <c r="C149" s="62" t="s">
        <v>17</v>
      </c>
      <c r="E149" s="66"/>
      <c r="F149" s="65"/>
      <c r="G149" s="18"/>
      <c r="H149" s="66" t="s">
        <v>87</v>
      </c>
      <c r="I149" s="15" t="str">
        <f t="shared" si="3"/>
        <v xml:space="preserve"> </v>
      </c>
      <c r="J149" s="18"/>
      <c r="L149" s="8">
        <v>60</v>
      </c>
      <c r="M149" s="67">
        <v>0</v>
      </c>
      <c r="N149" s="67">
        <v>0</v>
      </c>
      <c r="O149" s="20"/>
      <c r="P149" s="59"/>
      <c r="Q149" s="56"/>
      <c r="R149" s="56"/>
      <c r="S149" s="56"/>
      <c r="T149" s="56"/>
      <c r="U149" s="56"/>
      <c r="V149" s="56"/>
      <c r="W149" s="56"/>
      <c r="X149" s="59"/>
      <c r="Y149" s="59"/>
      <c r="Z149" s="59"/>
      <c r="AA149" s="59"/>
      <c r="AB149" s="59"/>
      <c r="AH149" s="1"/>
    </row>
    <row r="150" spans="1:34" ht="15.75" customHeight="1">
      <c r="A150" s="87" t="s">
        <v>17</v>
      </c>
      <c r="B150" s="18" t="str">
        <f t="shared" si="2"/>
        <v/>
      </c>
      <c r="C150" s="62" t="s">
        <v>17</v>
      </c>
      <c r="E150" s="66"/>
      <c r="F150" s="65"/>
      <c r="G150" s="18"/>
      <c r="H150" s="66" t="s">
        <v>87</v>
      </c>
      <c r="I150" s="15" t="str">
        <f t="shared" si="3"/>
        <v xml:space="preserve"> </v>
      </c>
      <c r="J150" s="18"/>
      <c r="L150" s="8">
        <v>61</v>
      </c>
      <c r="M150" s="67">
        <v>0</v>
      </c>
      <c r="N150" s="67">
        <v>0</v>
      </c>
      <c r="O150" s="20"/>
      <c r="P150" s="59"/>
      <c r="Q150" s="56"/>
      <c r="R150" s="56"/>
      <c r="S150" s="56"/>
      <c r="T150" s="56"/>
      <c r="U150" s="56"/>
      <c r="V150" s="56"/>
      <c r="W150" s="56"/>
      <c r="X150" s="59"/>
      <c r="Y150" s="59"/>
      <c r="Z150" s="59"/>
      <c r="AA150" s="59"/>
      <c r="AB150" s="59"/>
      <c r="AH150" s="1"/>
    </row>
    <row r="151" spans="1:34" ht="15.75" customHeight="1">
      <c r="A151" s="87" t="s">
        <v>17</v>
      </c>
      <c r="B151" s="18" t="str">
        <f t="shared" si="2"/>
        <v/>
      </c>
      <c r="C151" s="62" t="s">
        <v>17</v>
      </c>
      <c r="E151" s="66"/>
      <c r="F151" s="65"/>
      <c r="G151" s="18"/>
      <c r="H151" s="66" t="s">
        <v>87</v>
      </c>
      <c r="I151" s="15" t="str">
        <f t="shared" si="3"/>
        <v xml:space="preserve"> </v>
      </c>
      <c r="J151" s="18"/>
      <c r="L151" s="8">
        <v>62</v>
      </c>
      <c r="M151" s="67">
        <v>0</v>
      </c>
      <c r="N151" s="67">
        <v>0</v>
      </c>
      <c r="O151" s="20"/>
      <c r="P151" s="59"/>
      <c r="Q151" s="56"/>
      <c r="R151" s="56"/>
      <c r="S151" s="56"/>
      <c r="T151" s="56"/>
      <c r="U151" s="56"/>
      <c r="V151" s="56"/>
      <c r="W151" s="56"/>
      <c r="X151" s="59"/>
      <c r="Y151" s="59"/>
      <c r="Z151" s="59"/>
      <c r="AA151" s="59"/>
      <c r="AB151" s="59"/>
      <c r="AH151" s="1"/>
    </row>
    <row r="152" spans="1:34" ht="15.75" customHeight="1">
      <c r="A152" s="87" t="s">
        <v>17</v>
      </c>
      <c r="B152" s="18" t="str">
        <f t="shared" si="2"/>
        <v/>
      </c>
      <c r="C152" s="62" t="s">
        <v>17</v>
      </c>
      <c r="E152" s="66"/>
      <c r="F152" s="65"/>
      <c r="G152" s="18"/>
      <c r="H152" s="66" t="s">
        <v>87</v>
      </c>
      <c r="I152" s="15" t="str">
        <f t="shared" si="3"/>
        <v xml:space="preserve"> </v>
      </c>
      <c r="J152" s="18"/>
      <c r="L152" s="8">
        <v>63</v>
      </c>
      <c r="M152" s="67">
        <v>0</v>
      </c>
      <c r="N152" s="67">
        <v>0</v>
      </c>
      <c r="O152" s="20"/>
      <c r="P152" s="59"/>
      <c r="Q152" s="56"/>
      <c r="R152" s="56"/>
      <c r="S152" s="56"/>
      <c r="T152" s="56"/>
      <c r="U152" s="56"/>
      <c r="V152" s="56"/>
      <c r="W152" s="56"/>
      <c r="X152" s="59"/>
      <c r="Y152" s="59"/>
      <c r="Z152" s="59"/>
      <c r="AA152" s="59"/>
      <c r="AB152" s="59"/>
      <c r="AH152" s="1"/>
    </row>
    <row r="153" spans="1:34" ht="15.75" customHeight="1">
      <c r="A153" s="87" t="s">
        <v>17</v>
      </c>
      <c r="B153" s="18" t="str">
        <f t="shared" si="2"/>
        <v/>
      </c>
      <c r="C153" s="62" t="s">
        <v>17</v>
      </c>
      <c r="E153" s="66"/>
      <c r="F153" s="65"/>
      <c r="G153" s="18"/>
      <c r="H153" s="66" t="s">
        <v>87</v>
      </c>
      <c r="I153" s="15" t="str">
        <f t="shared" si="3"/>
        <v xml:space="preserve"> </v>
      </c>
      <c r="J153" s="18"/>
      <c r="L153" s="8">
        <v>64</v>
      </c>
      <c r="M153" s="67">
        <v>0</v>
      </c>
      <c r="N153" s="67">
        <v>0</v>
      </c>
      <c r="O153" s="20"/>
      <c r="P153" s="59"/>
      <c r="Q153" s="56"/>
      <c r="R153" s="56"/>
      <c r="S153" s="56"/>
      <c r="T153" s="56"/>
      <c r="U153" s="56"/>
      <c r="V153" s="56"/>
      <c r="W153" s="56"/>
      <c r="X153" s="59"/>
      <c r="Y153" s="59"/>
      <c r="Z153" s="59"/>
      <c r="AA153" s="59"/>
      <c r="AB153" s="59"/>
      <c r="AH153" s="1"/>
    </row>
    <row r="154" spans="1:34" ht="15.75" customHeight="1">
      <c r="A154" s="87" t="s">
        <v>17</v>
      </c>
      <c r="B154" s="18" t="str">
        <f t="shared" si="2"/>
        <v/>
      </c>
      <c r="C154" s="62" t="s">
        <v>17</v>
      </c>
      <c r="E154" s="66"/>
      <c r="F154" s="65"/>
      <c r="G154" s="18"/>
      <c r="H154" s="66" t="s">
        <v>87</v>
      </c>
      <c r="I154" s="15" t="str">
        <f t="shared" ref="I154:I197" si="4">IFERROR(IF(IF(ISERROR(H154-H153),"",H154-H153)&lt;0,"",H154-H153)," ")</f>
        <v xml:space="preserve"> </v>
      </c>
      <c r="J154" s="18"/>
      <c r="L154" s="8">
        <v>65</v>
      </c>
      <c r="M154" s="67">
        <v>0</v>
      </c>
      <c r="N154" s="67">
        <v>0</v>
      </c>
      <c r="O154" s="20"/>
      <c r="P154" s="59"/>
      <c r="Q154" s="56"/>
      <c r="R154" s="56"/>
      <c r="S154" s="56"/>
      <c r="T154" s="56"/>
      <c r="U154" s="56"/>
      <c r="V154" s="56"/>
      <c r="W154" s="56"/>
      <c r="X154" s="59"/>
      <c r="Y154" s="59"/>
      <c r="Z154" s="59"/>
      <c r="AA154" s="59"/>
      <c r="AB154" s="59"/>
      <c r="AH154" s="1"/>
    </row>
    <row r="155" spans="1:34" ht="15.75" customHeight="1">
      <c r="A155" s="87" t="s">
        <v>17</v>
      </c>
      <c r="B155" s="18" t="str">
        <f t="shared" si="2"/>
        <v/>
      </c>
      <c r="C155" s="62" t="s">
        <v>17</v>
      </c>
      <c r="E155" s="66"/>
      <c r="F155" s="65"/>
      <c r="G155" s="18"/>
      <c r="H155" s="66" t="s">
        <v>87</v>
      </c>
      <c r="I155" s="15" t="str">
        <f t="shared" si="4"/>
        <v xml:space="preserve"> </v>
      </c>
      <c r="J155" s="18"/>
      <c r="L155" s="8">
        <v>66</v>
      </c>
      <c r="M155" s="67">
        <v>0</v>
      </c>
      <c r="N155" s="67">
        <v>0</v>
      </c>
      <c r="O155" s="20"/>
      <c r="P155" s="59"/>
      <c r="Q155" s="56"/>
      <c r="R155" s="56"/>
      <c r="S155" s="56"/>
      <c r="T155" s="56"/>
      <c r="U155" s="56"/>
      <c r="V155" s="56"/>
      <c r="W155" s="56"/>
      <c r="X155" s="59"/>
      <c r="Y155" s="59"/>
      <c r="Z155" s="59"/>
      <c r="AA155" s="59"/>
      <c r="AB155" s="59"/>
      <c r="AH155" s="1"/>
    </row>
    <row r="156" spans="1:34" ht="15.75" customHeight="1">
      <c r="A156" s="87" t="s">
        <v>17</v>
      </c>
      <c r="B156" s="18" t="str">
        <f t="shared" ref="B156:B187" si="5">IF(C155=" ","",IF(C155=$L$9,B155,B155+1))</f>
        <v/>
      </c>
      <c r="C156" s="62" t="s">
        <v>17</v>
      </c>
      <c r="E156" s="66"/>
      <c r="F156" s="65"/>
      <c r="G156" s="18"/>
      <c r="H156" s="66" t="s">
        <v>87</v>
      </c>
      <c r="I156" s="15" t="str">
        <f t="shared" si="4"/>
        <v xml:space="preserve"> </v>
      </c>
      <c r="J156" s="18"/>
      <c r="L156" s="8">
        <v>67</v>
      </c>
      <c r="M156" s="67">
        <v>0</v>
      </c>
      <c r="N156" s="67">
        <v>0</v>
      </c>
      <c r="O156" s="20"/>
      <c r="P156" s="59"/>
      <c r="Q156" s="56"/>
      <c r="R156" s="56"/>
      <c r="S156" s="56"/>
      <c r="T156" s="56"/>
      <c r="U156" s="56"/>
      <c r="V156" s="56"/>
      <c r="W156" s="56"/>
      <c r="X156" s="59"/>
      <c r="Y156" s="59"/>
      <c r="Z156" s="59"/>
      <c r="AA156" s="59"/>
      <c r="AB156" s="59"/>
      <c r="AH156" s="1"/>
    </row>
    <row r="157" spans="1:34" ht="15.75" customHeight="1">
      <c r="A157" s="87" t="s">
        <v>17</v>
      </c>
      <c r="B157" s="18" t="str">
        <f t="shared" si="5"/>
        <v/>
      </c>
      <c r="C157" s="62" t="s">
        <v>17</v>
      </c>
      <c r="E157" s="65"/>
      <c r="F157" s="65"/>
      <c r="G157" s="18"/>
      <c r="H157" s="66" t="s">
        <v>87</v>
      </c>
      <c r="I157" s="15" t="str">
        <f t="shared" si="4"/>
        <v xml:space="preserve"> </v>
      </c>
      <c r="J157" s="18"/>
      <c r="L157" s="8">
        <v>68</v>
      </c>
      <c r="M157" s="67">
        <v>0</v>
      </c>
      <c r="N157" s="67">
        <v>0</v>
      </c>
      <c r="O157" s="20"/>
      <c r="P157" s="59"/>
      <c r="Q157" s="56"/>
      <c r="R157" s="56"/>
      <c r="S157" s="56"/>
      <c r="T157" s="56"/>
      <c r="U157" s="56"/>
      <c r="V157" s="56"/>
      <c r="W157" s="56"/>
      <c r="X157" s="59"/>
      <c r="Y157" s="59"/>
      <c r="Z157" s="59"/>
      <c r="AA157" s="59"/>
      <c r="AB157" s="59"/>
      <c r="AH157" s="1"/>
    </row>
    <row r="158" spans="1:34" ht="15.75" customHeight="1">
      <c r="A158" s="87" t="s">
        <v>17</v>
      </c>
      <c r="B158" s="18" t="str">
        <f t="shared" si="5"/>
        <v/>
      </c>
      <c r="C158" s="62" t="s">
        <v>17</v>
      </c>
      <c r="E158" s="65"/>
      <c r="F158" s="65"/>
      <c r="G158" s="18"/>
      <c r="H158" s="66" t="s">
        <v>87</v>
      </c>
      <c r="I158" s="15" t="str">
        <f t="shared" si="4"/>
        <v xml:space="preserve"> </v>
      </c>
      <c r="J158" s="18"/>
      <c r="L158" s="8">
        <v>69</v>
      </c>
      <c r="M158" s="67">
        <v>0</v>
      </c>
      <c r="N158" s="67">
        <v>0</v>
      </c>
      <c r="O158" s="20"/>
      <c r="P158" s="59"/>
      <c r="Q158" s="56"/>
      <c r="R158" s="56"/>
      <c r="S158" s="56"/>
      <c r="T158" s="56"/>
      <c r="U158" s="56"/>
      <c r="V158" s="56"/>
      <c r="W158" s="56"/>
      <c r="X158" s="59"/>
      <c r="Y158" s="59"/>
      <c r="Z158" s="59"/>
      <c r="AA158" s="59"/>
      <c r="AB158" s="59"/>
      <c r="AH158" s="1"/>
    </row>
    <row r="159" spans="1:34" ht="15.75" customHeight="1">
      <c r="A159" s="87" t="s">
        <v>17</v>
      </c>
      <c r="B159" s="18" t="str">
        <f t="shared" si="5"/>
        <v/>
      </c>
      <c r="C159" s="62" t="s">
        <v>17</v>
      </c>
      <c r="E159" s="65"/>
      <c r="F159" s="65"/>
      <c r="G159" s="18"/>
      <c r="H159" s="66" t="s">
        <v>87</v>
      </c>
      <c r="I159" s="15" t="str">
        <f t="shared" si="4"/>
        <v xml:space="preserve"> </v>
      </c>
      <c r="J159" s="18"/>
      <c r="L159" s="8">
        <v>70</v>
      </c>
      <c r="M159" s="67">
        <v>0</v>
      </c>
      <c r="N159" s="67">
        <v>0</v>
      </c>
      <c r="O159" s="20"/>
      <c r="P159" s="59"/>
      <c r="Q159" s="56"/>
      <c r="R159" s="56"/>
      <c r="S159" s="56"/>
      <c r="T159" s="56"/>
      <c r="U159" s="56"/>
      <c r="V159" s="56"/>
      <c r="W159" s="56"/>
      <c r="X159" s="59"/>
      <c r="Y159" s="59"/>
      <c r="Z159" s="59"/>
      <c r="AA159" s="59"/>
      <c r="AB159" s="59"/>
      <c r="AH159" s="1"/>
    </row>
    <row r="160" spans="1:34" ht="15.75" customHeight="1">
      <c r="A160" s="87" t="s">
        <v>17</v>
      </c>
      <c r="B160" s="18" t="str">
        <f t="shared" si="5"/>
        <v/>
      </c>
      <c r="C160" s="62" t="s">
        <v>17</v>
      </c>
      <c r="E160" s="65"/>
      <c r="F160" s="65"/>
      <c r="G160" s="18"/>
      <c r="H160" s="66" t="s">
        <v>87</v>
      </c>
      <c r="I160" s="15" t="str">
        <f t="shared" si="4"/>
        <v xml:space="preserve"> </v>
      </c>
      <c r="J160" s="18"/>
      <c r="L160" s="8">
        <v>71</v>
      </c>
      <c r="M160" s="67">
        <v>0</v>
      </c>
      <c r="N160" s="67">
        <v>0</v>
      </c>
      <c r="O160" s="20"/>
      <c r="P160" s="59"/>
      <c r="Q160" s="56"/>
      <c r="R160" s="56"/>
      <c r="S160" s="56"/>
      <c r="T160" s="56"/>
      <c r="U160" s="56"/>
      <c r="V160" s="56"/>
      <c r="W160" s="56"/>
      <c r="X160" s="59"/>
      <c r="Y160" s="59"/>
      <c r="Z160" s="59"/>
      <c r="AA160" s="59"/>
      <c r="AB160" s="59"/>
      <c r="AH160" s="1"/>
    </row>
    <row r="161" spans="1:34" ht="15.75" customHeight="1">
      <c r="A161" s="87" t="s">
        <v>17</v>
      </c>
      <c r="B161" s="18" t="str">
        <f t="shared" si="5"/>
        <v/>
      </c>
      <c r="C161" s="62" t="s">
        <v>17</v>
      </c>
      <c r="E161" s="65"/>
      <c r="F161" s="65"/>
      <c r="G161" s="18"/>
      <c r="H161" s="66" t="s">
        <v>87</v>
      </c>
      <c r="I161" s="15" t="str">
        <f t="shared" si="4"/>
        <v xml:space="preserve"> </v>
      </c>
      <c r="J161" s="18"/>
      <c r="L161" s="8">
        <v>72</v>
      </c>
      <c r="M161" s="67">
        <v>0</v>
      </c>
      <c r="N161" s="67">
        <v>0</v>
      </c>
      <c r="O161" s="20"/>
      <c r="P161" s="59"/>
      <c r="Q161" s="56"/>
      <c r="R161" s="56"/>
      <c r="S161" s="56"/>
      <c r="T161" s="56"/>
      <c r="U161" s="56"/>
      <c r="V161" s="56"/>
      <c r="W161" s="56"/>
      <c r="X161" s="59"/>
      <c r="Y161" s="59"/>
      <c r="Z161" s="59"/>
      <c r="AA161" s="59"/>
      <c r="AB161" s="59"/>
      <c r="AH161" s="1"/>
    </row>
    <row r="162" spans="1:34" ht="15.75" customHeight="1">
      <c r="A162" s="87" t="s">
        <v>17</v>
      </c>
      <c r="B162" s="18" t="str">
        <f t="shared" si="5"/>
        <v/>
      </c>
      <c r="C162" s="62" t="s">
        <v>17</v>
      </c>
      <c r="E162" s="65"/>
      <c r="F162" s="65"/>
      <c r="G162" s="18"/>
      <c r="H162" s="66" t="s">
        <v>87</v>
      </c>
      <c r="I162" s="15" t="str">
        <f t="shared" si="4"/>
        <v xml:space="preserve"> </v>
      </c>
      <c r="J162" s="18"/>
      <c r="L162" s="8">
        <v>73</v>
      </c>
      <c r="M162" s="67">
        <v>0</v>
      </c>
      <c r="N162" s="67">
        <v>0</v>
      </c>
      <c r="O162" s="20"/>
      <c r="P162" s="59"/>
      <c r="Q162" s="56"/>
      <c r="R162" s="56"/>
      <c r="S162" s="56"/>
      <c r="T162" s="56"/>
      <c r="U162" s="56"/>
      <c r="V162" s="56"/>
      <c r="W162" s="56"/>
      <c r="X162" s="59"/>
      <c r="Y162" s="59"/>
      <c r="Z162" s="59"/>
      <c r="AA162" s="59"/>
      <c r="AB162" s="59"/>
      <c r="AH162" s="1"/>
    </row>
    <row r="163" spans="1:34" ht="15.75" customHeight="1">
      <c r="A163" s="87" t="s">
        <v>17</v>
      </c>
      <c r="B163" s="18" t="str">
        <f t="shared" si="5"/>
        <v/>
      </c>
      <c r="C163" s="62" t="s">
        <v>17</v>
      </c>
      <c r="E163" s="65"/>
      <c r="F163" s="65"/>
      <c r="G163" s="18"/>
      <c r="H163" s="66" t="s">
        <v>87</v>
      </c>
      <c r="I163" s="15" t="str">
        <f t="shared" si="4"/>
        <v xml:space="preserve"> </v>
      </c>
      <c r="J163" s="18"/>
      <c r="L163" s="8">
        <v>74</v>
      </c>
      <c r="M163" s="67">
        <v>0</v>
      </c>
      <c r="N163" s="67">
        <v>0</v>
      </c>
      <c r="O163" s="20"/>
      <c r="P163" s="59"/>
      <c r="Q163" s="56"/>
      <c r="R163" s="56"/>
      <c r="S163" s="56"/>
      <c r="T163" s="56"/>
      <c r="U163" s="56"/>
      <c r="V163" s="56"/>
      <c r="W163" s="56"/>
      <c r="X163" s="59"/>
      <c r="Y163" s="59"/>
      <c r="Z163" s="59"/>
      <c r="AA163" s="59"/>
      <c r="AB163" s="59"/>
      <c r="AH163" s="1"/>
    </row>
    <row r="164" spans="1:34" ht="15.75" customHeight="1">
      <c r="A164" s="87" t="s">
        <v>17</v>
      </c>
      <c r="B164" s="18" t="str">
        <f t="shared" si="5"/>
        <v/>
      </c>
      <c r="C164" s="62" t="s">
        <v>17</v>
      </c>
      <c r="E164" s="65"/>
      <c r="F164" s="65"/>
      <c r="G164" s="18"/>
      <c r="H164" s="66" t="s">
        <v>87</v>
      </c>
      <c r="I164" s="15" t="str">
        <f t="shared" si="4"/>
        <v xml:space="preserve"> </v>
      </c>
      <c r="J164" s="18"/>
      <c r="L164" s="8">
        <v>75</v>
      </c>
      <c r="M164" s="67">
        <v>0</v>
      </c>
      <c r="N164" s="67">
        <v>0</v>
      </c>
      <c r="O164" s="20"/>
      <c r="P164" s="59"/>
      <c r="Q164" s="56"/>
      <c r="R164" s="56"/>
      <c r="S164" s="56"/>
      <c r="T164" s="56"/>
      <c r="U164" s="56"/>
      <c r="V164" s="56"/>
      <c r="W164" s="56"/>
      <c r="X164" s="59"/>
      <c r="Y164" s="59"/>
      <c r="Z164" s="59"/>
      <c r="AA164" s="59"/>
      <c r="AB164" s="59"/>
      <c r="AH164" s="1"/>
    </row>
    <row r="165" spans="1:34" ht="15.75" customHeight="1">
      <c r="A165" s="87" t="s">
        <v>17</v>
      </c>
      <c r="B165" s="18" t="str">
        <f t="shared" si="5"/>
        <v/>
      </c>
      <c r="C165" s="62" t="s">
        <v>17</v>
      </c>
      <c r="E165" s="65"/>
      <c r="F165" s="65"/>
      <c r="G165" s="18"/>
      <c r="H165" s="66" t="s">
        <v>87</v>
      </c>
      <c r="I165" s="15" t="str">
        <f t="shared" si="4"/>
        <v xml:space="preserve"> </v>
      </c>
      <c r="J165" s="18"/>
      <c r="L165" s="8">
        <v>76</v>
      </c>
      <c r="M165" s="67">
        <v>0</v>
      </c>
      <c r="N165" s="67">
        <v>0</v>
      </c>
      <c r="O165" s="20"/>
      <c r="P165" s="59"/>
      <c r="Q165" s="56"/>
      <c r="R165" s="56"/>
      <c r="S165" s="56"/>
      <c r="T165" s="56"/>
      <c r="U165" s="56"/>
      <c r="V165" s="56"/>
      <c r="W165" s="56"/>
      <c r="X165" s="59"/>
      <c r="Y165" s="59"/>
      <c r="Z165" s="59"/>
      <c r="AA165" s="59"/>
      <c r="AB165" s="59"/>
      <c r="AH165" s="1"/>
    </row>
    <row r="166" spans="1:34" ht="15.75" customHeight="1">
      <c r="A166" s="87" t="s">
        <v>17</v>
      </c>
      <c r="B166" s="18" t="str">
        <f t="shared" si="5"/>
        <v/>
      </c>
      <c r="C166" s="62" t="s">
        <v>17</v>
      </c>
      <c r="E166" s="65"/>
      <c r="F166" s="65"/>
      <c r="G166" s="18"/>
      <c r="H166" s="66" t="s">
        <v>87</v>
      </c>
      <c r="I166" s="15" t="str">
        <f t="shared" si="4"/>
        <v xml:space="preserve"> </v>
      </c>
      <c r="J166" s="18"/>
      <c r="L166" s="8">
        <v>77</v>
      </c>
      <c r="M166" s="67">
        <v>0</v>
      </c>
      <c r="N166" s="67">
        <v>0</v>
      </c>
      <c r="O166" s="20"/>
      <c r="P166" s="59"/>
      <c r="Q166" s="56"/>
      <c r="R166" s="56"/>
      <c r="S166" s="56"/>
      <c r="T166" s="56"/>
      <c r="U166" s="56"/>
      <c r="V166" s="56"/>
      <c r="W166" s="56"/>
      <c r="X166" s="59"/>
      <c r="Y166" s="59"/>
      <c r="Z166" s="59"/>
      <c r="AA166" s="59"/>
      <c r="AB166" s="59"/>
      <c r="AH166" s="1"/>
    </row>
    <row r="167" spans="1:34" ht="15.75" customHeight="1">
      <c r="A167" s="87" t="s">
        <v>17</v>
      </c>
      <c r="B167" s="18" t="str">
        <f t="shared" si="5"/>
        <v/>
      </c>
      <c r="C167" s="62" t="s">
        <v>17</v>
      </c>
      <c r="E167" s="65"/>
      <c r="F167" s="65"/>
      <c r="G167" s="18"/>
      <c r="H167" s="66" t="s">
        <v>87</v>
      </c>
      <c r="I167" s="15" t="str">
        <f t="shared" si="4"/>
        <v xml:space="preserve"> </v>
      </c>
      <c r="J167" s="18"/>
      <c r="L167" s="8">
        <v>78</v>
      </c>
      <c r="M167" s="67">
        <v>0</v>
      </c>
      <c r="N167" s="67">
        <v>0</v>
      </c>
      <c r="O167" s="20"/>
      <c r="P167" s="59"/>
      <c r="Q167" s="56"/>
      <c r="R167" s="56"/>
      <c r="S167" s="56"/>
      <c r="T167" s="56"/>
      <c r="U167" s="56"/>
      <c r="V167" s="56"/>
      <c r="W167" s="56"/>
      <c r="X167" s="59"/>
      <c r="Y167" s="59"/>
      <c r="Z167" s="59"/>
      <c r="AA167" s="59"/>
      <c r="AB167" s="59"/>
      <c r="AH167" s="1"/>
    </row>
    <row r="168" spans="1:34" ht="15.75" customHeight="1">
      <c r="A168" s="87" t="s">
        <v>17</v>
      </c>
      <c r="B168" s="18" t="str">
        <f t="shared" si="5"/>
        <v/>
      </c>
      <c r="C168" s="62" t="s">
        <v>17</v>
      </c>
      <c r="E168" s="65"/>
      <c r="F168" s="65"/>
      <c r="G168" s="18"/>
      <c r="H168" s="66" t="s">
        <v>87</v>
      </c>
      <c r="I168" s="15" t="str">
        <f t="shared" si="4"/>
        <v xml:space="preserve"> </v>
      </c>
      <c r="J168" s="18"/>
      <c r="L168" s="8">
        <v>79</v>
      </c>
      <c r="M168" s="67">
        <v>0</v>
      </c>
      <c r="N168" s="67">
        <v>0</v>
      </c>
      <c r="O168" s="20"/>
      <c r="P168" s="59"/>
      <c r="Q168" s="56"/>
      <c r="R168" s="56"/>
      <c r="S168" s="56"/>
      <c r="T168" s="56"/>
      <c r="U168" s="56"/>
      <c r="V168" s="56"/>
      <c r="W168" s="56"/>
      <c r="X168" s="59"/>
      <c r="Y168" s="59"/>
      <c r="Z168" s="59"/>
      <c r="AA168" s="59"/>
      <c r="AB168" s="59"/>
      <c r="AH168" s="1"/>
    </row>
    <row r="169" spans="1:34" ht="15.75" customHeight="1">
      <c r="A169" s="87" t="s">
        <v>17</v>
      </c>
      <c r="B169" s="18" t="str">
        <f t="shared" si="5"/>
        <v/>
      </c>
      <c r="C169" s="62" t="s">
        <v>17</v>
      </c>
      <c r="E169" s="65"/>
      <c r="F169" s="65"/>
      <c r="G169" s="18"/>
      <c r="H169" s="66" t="s">
        <v>87</v>
      </c>
      <c r="I169" s="15" t="str">
        <f t="shared" si="4"/>
        <v xml:space="preserve"> </v>
      </c>
      <c r="J169" s="18"/>
      <c r="L169" s="8">
        <v>80</v>
      </c>
      <c r="M169" s="67">
        <v>0</v>
      </c>
      <c r="N169" s="67">
        <v>0</v>
      </c>
      <c r="O169" s="20"/>
      <c r="P169" s="59"/>
      <c r="Q169" s="56"/>
      <c r="R169" s="56"/>
      <c r="S169" s="56"/>
      <c r="T169" s="56"/>
      <c r="U169" s="56"/>
      <c r="V169" s="56"/>
      <c r="W169" s="56"/>
      <c r="X169" s="59"/>
      <c r="Y169" s="59"/>
      <c r="Z169" s="59"/>
      <c r="AA169" s="59"/>
      <c r="AB169" s="59"/>
      <c r="AH169" s="1"/>
    </row>
    <row r="170" spans="1:34" ht="15.75" customHeight="1">
      <c r="A170" s="87" t="s">
        <v>17</v>
      </c>
      <c r="B170" s="18" t="str">
        <f t="shared" si="5"/>
        <v/>
      </c>
      <c r="C170" s="62" t="s">
        <v>17</v>
      </c>
      <c r="E170" s="65"/>
      <c r="F170" s="65"/>
      <c r="G170" s="18"/>
      <c r="H170" s="66" t="s">
        <v>87</v>
      </c>
      <c r="I170" s="15" t="str">
        <f t="shared" si="4"/>
        <v xml:space="preserve"> </v>
      </c>
      <c r="J170" s="18"/>
      <c r="L170" s="8">
        <v>81</v>
      </c>
      <c r="M170" s="67">
        <v>0</v>
      </c>
      <c r="N170" s="67">
        <v>0</v>
      </c>
      <c r="O170" s="20"/>
      <c r="P170" s="59"/>
      <c r="Q170" s="56"/>
      <c r="R170" s="56"/>
      <c r="S170" s="56"/>
      <c r="T170" s="56"/>
      <c r="U170" s="56"/>
      <c r="V170" s="56"/>
      <c r="W170" s="56"/>
      <c r="X170" s="59"/>
      <c r="Y170" s="59"/>
      <c r="Z170" s="59"/>
      <c r="AA170" s="59"/>
      <c r="AB170" s="59"/>
      <c r="AH170" s="1"/>
    </row>
    <row r="171" spans="1:34" ht="15.75" customHeight="1">
      <c r="A171" s="87" t="s">
        <v>17</v>
      </c>
      <c r="B171" s="18" t="str">
        <f t="shared" si="5"/>
        <v/>
      </c>
      <c r="C171" s="62" t="s">
        <v>17</v>
      </c>
      <c r="E171" s="65"/>
      <c r="F171" s="65"/>
      <c r="G171" s="18"/>
      <c r="H171" s="66" t="s">
        <v>87</v>
      </c>
      <c r="I171" s="15" t="str">
        <f t="shared" si="4"/>
        <v xml:space="preserve"> </v>
      </c>
      <c r="J171" s="18"/>
      <c r="L171" s="8">
        <v>82</v>
      </c>
      <c r="M171" s="67">
        <v>0</v>
      </c>
      <c r="N171" s="67">
        <v>0</v>
      </c>
      <c r="O171" s="20"/>
      <c r="P171" s="59"/>
      <c r="Q171" s="56"/>
      <c r="R171" s="56"/>
      <c r="S171" s="56"/>
      <c r="T171" s="56"/>
      <c r="U171" s="56"/>
      <c r="V171" s="56"/>
      <c r="W171" s="56"/>
      <c r="X171" s="59"/>
      <c r="Y171" s="59"/>
      <c r="Z171" s="59"/>
      <c r="AA171" s="59"/>
      <c r="AB171" s="59"/>
      <c r="AH171" s="1"/>
    </row>
    <row r="172" spans="1:34" ht="15.75" customHeight="1">
      <c r="A172" s="87" t="s">
        <v>17</v>
      </c>
      <c r="B172" s="18" t="str">
        <f t="shared" si="5"/>
        <v/>
      </c>
      <c r="C172" s="62" t="s">
        <v>17</v>
      </c>
      <c r="E172" s="65"/>
      <c r="F172" s="65"/>
      <c r="G172" s="18"/>
      <c r="H172" s="66" t="s">
        <v>87</v>
      </c>
      <c r="I172" s="15" t="str">
        <f t="shared" si="4"/>
        <v xml:space="preserve"> </v>
      </c>
      <c r="J172" s="18"/>
      <c r="L172" s="8">
        <v>83</v>
      </c>
      <c r="M172" s="67">
        <v>0</v>
      </c>
      <c r="N172" s="67">
        <v>0</v>
      </c>
      <c r="O172" s="20"/>
      <c r="P172" s="59"/>
      <c r="Q172" s="56"/>
      <c r="R172" s="56"/>
      <c r="S172" s="56"/>
      <c r="T172" s="56"/>
      <c r="U172" s="56"/>
      <c r="V172" s="56"/>
      <c r="W172" s="56"/>
      <c r="X172" s="59"/>
      <c r="Y172" s="59"/>
      <c r="Z172" s="59"/>
      <c r="AA172" s="59"/>
      <c r="AB172" s="59"/>
      <c r="AH172" s="1"/>
    </row>
    <row r="173" spans="1:34" ht="15.75" customHeight="1">
      <c r="A173" s="87" t="s">
        <v>17</v>
      </c>
      <c r="B173" s="18" t="str">
        <f t="shared" si="5"/>
        <v/>
      </c>
      <c r="C173" s="62" t="s">
        <v>17</v>
      </c>
      <c r="E173" s="65"/>
      <c r="F173" s="65"/>
      <c r="G173" s="18"/>
      <c r="H173" s="66" t="s">
        <v>87</v>
      </c>
      <c r="I173" s="15" t="str">
        <f t="shared" si="4"/>
        <v xml:space="preserve"> </v>
      </c>
      <c r="J173" s="18"/>
      <c r="L173" s="8">
        <v>84</v>
      </c>
      <c r="M173" s="67">
        <v>0</v>
      </c>
      <c r="N173" s="67">
        <v>0</v>
      </c>
      <c r="O173" s="20"/>
      <c r="P173" s="59"/>
      <c r="Q173" s="56"/>
      <c r="R173" s="56"/>
      <c r="S173" s="56"/>
      <c r="T173" s="56"/>
      <c r="U173" s="56"/>
      <c r="V173" s="56"/>
      <c r="W173" s="56"/>
      <c r="X173" s="59"/>
      <c r="Y173" s="59"/>
      <c r="Z173" s="59"/>
      <c r="AA173" s="59"/>
      <c r="AB173" s="59"/>
      <c r="AH173" s="1"/>
    </row>
    <row r="174" spans="1:34" ht="15.75" customHeight="1">
      <c r="A174" s="87" t="s">
        <v>17</v>
      </c>
      <c r="B174" s="18" t="str">
        <f t="shared" si="5"/>
        <v/>
      </c>
      <c r="C174" s="62" t="s">
        <v>17</v>
      </c>
      <c r="E174" s="65"/>
      <c r="F174" s="65"/>
      <c r="G174" s="18"/>
      <c r="H174" s="66" t="s">
        <v>87</v>
      </c>
      <c r="I174" s="15" t="str">
        <f t="shared" si="4"/>
        <v xml:space="preserve"> </v>
      </c>
      <c r="J174" s="18"/>
      <c r="L174" s="8">
        <v>85</v>
      </c>
      <c r="M174" s="67">
        <v>0</v>
      </c>
      <c r="N174" s="67">
        <v>0</v>
      </c>
      <c r="O174" s="20"/>
      <c r="P174" s="59"/>
      <c r="Q174" s="56"/>
      <c r="R174" s="56"/>
      <c r="S174" s="56"/>
      <c r="T174" s="56"/>
      <c r="U174" s="56"/>
      <c r="V174" s="56"/>
      <c r="W174" s="56"/>
      <c r="X174" s="59"/>
      <c r="Y174" s="59"/>
      <c r="Z174" s="59"/>
      <c r="AA174" s="59"/>
      <c r="AB174" s="59"/>
      <c r="AH174" s="1"/>
    </row>
    <row r="175" spans="1:34" ht="15.75" customHeight="1">
      <c r="A175" s="87" t="s">
        <v>17</v>
      </c>
      <c r="B175" s="18" t="str">
        <f t="shared" si="5"/>
        <v/>
      </c>
      <c r="C175" s="62" t="s">
        <v>17</v>
      </c>
      <c r="E175" s="65"/>
      <c r="F175" s="65"/>
      <c r="G175" s="18"/>
      <c r="H175" s="66" t="s">
        <v>87</v>
      </c>
      <c r="I175" s="15" t="str">
        <f t="shared" si="4"/>
        <v xml:space="preserve"> </v>
      </c>
      <c r="J175" s="18"/>
      <c r="L175" s="8">
        <v>86</v>
      </c>
      <c r="M175" s="67">
        <v>0</v>
      </c>
      <c r="N175" s="67">
        <v>0</v>
      </c>
      <c r="O175" s="20"/>
      <c r="P175" s="59"/>
      <c r="Q175" s="56"/>
      <c r="R175" s="56"/>
      <c r="S175" s="56"/>
      <c r="T175" s="56"/>
      <c r="U175" s="56"/>
      <c r="V175" s="56"/>
      <c r="W175" s="56"/>
      <c r="X175" s="59"/>
      <c r="Y175" s="59"/>
      <c r="Z175" s="59"/>
      <c r="AA175" s="59"/>
      <c r="AB175" s="59"/>
      <c r="AH175" s="1"/>
    </row>
    <row r="176" spans="1:34" ht="15.75" customHeight="1">
      <c r="A176" s="87" t="s">
        <v>17</v>
      </c>
      <c r="B176" s="18" t="str">
        <f t="shared" si="5"/>
        <v/>
      </c>
      <c r="C176" s="62" t="s">
        <v>17</v>
      </c>
      <c r="E176" s="65"/>
      <c r="F176" s="65"/>
      <c r="G176" s="18"/>
      <c r="H176" s="66" t="s">
        <v>87</v>
      </c>
      <c r="I176" s="15" t="str">
        <f t="shared" si="4"/>
        <v xml:space="preserve"> </v>
      </c>
      <c r="J176" s="18"/>
      <c r="L176" s="8">
        <v>87</v>
      </c>
      <c r="M176" s="67">
        <v>0</v>
      </c>
      <c r="N176" s="67">
        <v>0</v>
      </c>
      <c r="O176" s="20"/>
      <c r="P176" s="59"/>
      <c r="Q176" s="56"/>
      <c r="R176" s="56"/>
      <c r="S176" s="56"/>
      <c r="T176" s="56"/>
      <c r="U176" s="56"/>
      <c r="V176" s="56"/>
      <c r="W176" s="56"/>
      <c r="X176" s="59"/>
      <c r="Y176" s="59"/>
      <c r="Z176" s="59"/>
      <c r="AA176" s="59"/>
      <c r="AB176" s="59"/>
      <c r="AH176" s="1"/>
    </row>
    <row r="177" spans="1:34" ht="15.75" customHeight="1">
      <c r="A177" s="87" t="s">
        <v>17</v>
      </c>
      <c r="B177" s="18" t="str">
        <f t="shared" si="5"/>
        <v/>
      </c>
      <c r="C177" s="62" t="s">
        <v>17</v>
      </c>
      <c r="E177" s="65"/>
      <c r="F177" s="65"/>
      <c r="G177" s="18"/>
      <c r="H177" s="66" t="s">
        <v>87</v>
      </c>
      <c r="I177" s="15" t="str">
        <f t="shared" si="4"/>
        <v xml:space="preserve"> </v>
      </c>
      <c r="J177" s="18"/>
      <c r="L177" s="8">
        <v>88</v>
      </c>
      <c r="M177" s="67">
        <v>0</v>
      </c>
      <c r="N177" s="67">
        <v>0</v>
      </c>
      <c r="O177" s="20"/>
      <c r="P177" s="59"/>
      <c r="Q177" s="56"/>
      <c r="R177" s="56"/>
      <c r="S177" s="56"/>
      <c r="T177" s="56"/>
      <c r="U177" s="56"/>
      <c r="V177" s="56"/>
      <c r="W177" s="56"/>
      <c r="X177" s="59"/>
      <c r="Y177" s="59"/>
      <c r="Z177" s="59"/>
      <c r="AA177" s="59"/>
      <c r="AB177" s="59"/>
      <c r="AH177" s="1"/>
    </row>
    <row r="178" spans="1:34" ht="15.75" customHeight="1">
      <c r="A178" s="87" t="s">
        <v>17</v>
      </c>
      <c r="B178" s="18" t="str">
        <f t="shared" si="5"/>
        <v/>
      </c>
      <c r="C178" s="62" t="s">
        <v>17</v>
      </c>
      <c r="E178" s="65"/>
      <c r="F178" s="65"/>
      <c r="G178" s="18"/>
      <c r="H178" s="66" t="s">
        <v>87</v>
      </c>
      <c r="I178" s="15" t="str">
        <f t="shared" si="4"/>
        <v xml:space="preserve"> </v>
      </c>
      <c r="J178" s="18"/>
      <c r="L178" s="8">
        <v>89</v>
      </c>
      <c r="M178" s="67">
        <v>0</v>
      </c>
      <c r="N178" s="67">
        <v>0</v>
      </c>
      <c r="O178" s="20"/>
      <c r="P178" s="59"/>
      <c r="Q178" s="56"/>
      <c r="R178" s="56"/>
      <c r="S178" s="56"/>
      <c r="T178" s="56"/>
      <c r="U178" s="56"/>
      <c r="V178" s="56"/>
      <c r="W178" s="56"/>
      <c r="X178" s="59"/>
      <c r="Y178" s="59"/>
      <c r="Z178" s="59"/>
      <c r="AA178" s="59"/>
      <c r="AB178" s="59"/>
      <c r="AH178" s="1"/>
    </row>
    <row r="179" spans="1:34" ht="15.75" customHeight="1">
      <c r="A179" s="87" t="s">
        <v>17</v>
      </c>
      <c r="B179" s="18" t="str">
        <f t="shared" si="5"/>
        <v/>
      </c>
      <c r="C179" s="62" t="s">
        <v>17</v>
      </c>
      <c r="E179" s="65"/>
      <c r="F179" s="65"/>
      <c r="G179" s="18"/>
      <c r="H179" s="66" t="s">
        <v>87</v>
      </c>
      <c r="I179" s="15" t="str">
        <f t="shared" si="4"/>
        <v xml:space="preserve"> </v>
      </c>
      <c r="J179" s="18"/>
      <c r="L179" s="8">
        <v>90</v>
      </c>
      <c r="M179" s="67">
        <v>0</v>
      </c>
      <c r="N179" s="67">
        <v>0</v>
      </c>
      <c r="O179" s="20"/>
      <c r="P179" s="59"/>
      <c r="Q179" s="56"/>
      <c r="R179" s="56"/>
      <c r="S179" s="56"/>
      <c r="T179" s="56"/>
      <c r="U179" s="56"/>
      <c r="V179" s="56"/>
      <c r="W179" s="56"/>
      <c r="X179" s="59"/>
      <c r="Y179" s="59"/>
      <c r="Z179" s="59"/>
      <c r="AA179" s="59"/>
      <c r="AB179" s="59"/>
      <c r="AH179" s="1"/>
    </row>
    <row r="180" spans="1:34" ht="15.75" customHeight="1">
      <c r="A180" s="87" t="s">
        <v>17</v>
      </c>
      <c r="B180" s="18" t="str">
        <f t="shared" si="5"/>
        <v/>
      </c>
      <c r="C180" s="62" t="s">
        <v>17</v>
      </c>
      <c r="E180" s="65"/>
      <c r="F180" s="65"/>
      <c r="G180" s="18"/>
      <c r="H180" s="66" t="s">
        <v>87</v>
      </c>
      <c r="I180" s="15" t="str">
        <f t="shared" si="4"/>
        <v xml:space="preserve"> </v>
      </c>
      <c r="J180" s="18"/>
      <c r="L180" s="8">
        <v>91</v>
      </c>
      <c r="M180" s="67">
        <v>0</v>
      </c>
      <c r="N180" s="67">
        <v>0</v>
      </c>
      <c r="O180" s="20"/>
      <c r="P180" s="59"/>
      <c r="Q180" s="56"/>
      <c r="R180" s="56"/>
      <c r="S180" s="56"/>
      <c r="T180" s="56"/>
      <c r="U180" s="56"/>
      <c r="V180" s="56"/>
      <c r="W180" s="56"/>
      <c r="X180" s="59"/>
      <c r="Y180" s="59"/>
      <c r="Z180" s="59"/>
      <c r="AA180" s="59"/>
      <c r="AB180" s="59"/>
      <c r="AH180" s="1"/>
    </row>
    <row r="181" spans="1:34" ht="15.75" customHeight="1">
      <c r="A181" s="87" t="s">
        <v>17</v>
      </c>
      <c r="B181" s="18" t="str">
        <f t="shared" si="5"/>
        <v/>
      </c>
      <c r="C181" s="62" t="s">
        <v>17</v>
      </c>
      <c r="E181" s="65"/>
      <c r="F181" s="65"/>
      <c r="G181" s="18"/>
      <c r="H181" s="66" t="s">
        <v>87</v>
      </c>
      <c r="I181" s="15" t="str">
        <f t="shared" si="4"/>
        <v xml:space="preserve"> </v>
      </c>
      <c r="J181" s="18"/>
      <c r="L181" s="8">
        <v>92</v>
      </c>
      <c r="M181" s="67">
        <v>0</v>
      </c>
      <c r="N181" s="67">
        <v>0</v>
      </c>
      <c r="O181" s="20"/>
      <c r="P181" s="59"/>
      <c r="Q181" s="56"/>
      <c r="R181" s="56"/>
      <c r="S181" s="56"/>
      <c r="T181" s="56"/>
      <c r="U181" s="56"/>
      <c r="V181" s="56"/>
      <c r="W181" s="56"/>
      <c r="X181" s="59"/>
      <c r="Y181" s="59"/>
      <c r="Z181" s="59"/>
      <c r="AA181" s="59"/>
      <c r="AB181" s="59"/>
      <c r="AH181" s="1"/>
    </row>
    <row r="182" spans="1:34" ht="15.75" customHeight="1">
      <c r="A182" s="87" t="s">
        <v>17</v>
      </c>
      <c r="B182" s="18" t="str">
        <f t="shared" si="5"/>
        <v/>
      </c>
      <c r="C182" s="62" t="s">
        <v>17</v>
      </c>
      <c r="E182" s="65"/>
      <c r="F182" s="65"/>
      <c r="G182" s="18"/>
      <c r="H182" s="66" t="s">
        <v>87</v>
      </c>
      <c r="I182" s="15" t="str">
        <f t="shared" si="4"/>
        <v xml:space="preserve"> </v>
      </c>
      <c r="J182" s="18"/>
      <c r="L182" s="8">
        <v>93</v>
      </c>
      <c r="M182" s="67">
        <v>0</v>
      </c>
      <c r="N182" s="67">
        <v>0</v>
      </c>
      <c r="O182" s="20"/>
      <c r="P182" s="59"/>
      <c r="Q182" s="56"/>
      <c r="R182" s="56"/>
      <c r="S182" s="56"/>
      <c r="T182" s="56"/>
      <c r="U182" s="56"/>
      <c r="V182" s="56"/>
      <c r="W182" s="56"/>
      <c r="X182" s="59"/>
      <c r="Y182" s="59"/>
      <c r="Z182" s="59"/>
      <c r="AA182" s="59"/>
      <c r="AB182" s="59"/>
      <c r="AH182" s="1"/>
    </row>
    <row r="183" spans="1:34" ht="15.75" customHeight="1">
      <c r="A183" s="87" t="s">
        <v>17</v>
      </c>
      <c r="B183" s="18" t="str">
        <f t="shared" si="5"/>
        <v/>
      </c>
      <c r="C183" s="62" t="s">
        <v>17</v>
      </c>
      <c r="E183" s="65"/>
      <c r="F183" s="65"/>
      <c r="G183" s="18"/>
      <c r="H183" s="66" t="s">
        <v>87</v>
      </c>
      <c r="I183" s="15" t="str">
        <f t="shared" si="4"/>
        <v xml:space="preserve"> </v>
      </c>
      <c r="J183" s="18"/>
      <c r="L183" s="8">
        <v>94</v>
      </c>
      <c r="M183" s="67">
        <v>0</v>
      </c>
      <c r="N183" s="67">
        <v>0</v>
      </c>
      <c r="O183" s="20"/>
      <c r="P183" s="59"/>
      <c r="Q183" s="56"/>
      <c r="R183" s="56"/>
      <c r="S183" s="56"/>
      <c r="T183" s="56"/>
      <c r="U183" s="56"/>
      <c r="V183" s="56"/>
      <c r="W183" s="56"/>
      <c r="X183" s="59"/>
      <c r="Y183" s="59"/>
      <c r="Z183" s="59"/>
      <c r="AA183" s="59"/>
      <c r="AB183" s="59"/>
      <c r="AH183" s="1"/>
    </row>
    <row r="184" spans="1:34" ht="15.75" customHeight="1">
      <c r="A184" s="87" t="s">
        <v>17</v>
      </c>
      <c r="B184" s="18" t="str">
        <f t="shared" si="5"/>
        <v/>
      </c>
      <c r="C184" s="62" t="s">
        <v>17</v>
      </c>
      <c r="E184" s="65"/>
      <c r="F184" s="65"/>
      <c r="G184" s="18"/>
      <c r="H184" s="66" t="s">
        <v>87</v>
      </c>
      <c r="I184" s="15" t="str">
        <f t="shared" si="4"/>
        <v xml:space="preserve"> </v>
      </c>
      <c r="J184" s="18"/>
      <c r="L184" s="8">
        <v>95</v>
      </c>
      <c r="M184" s="67">
        <v>0</v>
      </c>
      <c r="N184" s="67">
        <v>0</v>
      </c>
      <c r="O184" s="20"/>
      <c r="P184" s="59"/>
      <c r="Q184" s="56"/>
      <c r="R184" s="56"/>
      <c r="S184" s="56"/>
      <c r="T184" s="56"/>
      <c r="U184" s="56"/>
      <c r="V184" s="56"/>
      <c r="W184" s="56"/>
      <c r="X184" s="59"/>
      <c r="Y184" s="59"/>
      <c r="Z184" s="59"/>
      <c r="AA184" s="59"/>
      <c r="AB184" s="59"/>
      <c r="AH184" s="1"/>
    </row>
    <row r="185" spans="1:34" ht="15.75" customHeight="1">
      <c r="A185" s="87" t="s">
        <v>17</v>
      </c>
      <c r="B185" s="18" t="str">
        <f t="shared" si="5"/>
        <v/>
      </c>
      <c r="C185" s="62" t="s">
        <v>17</v>
      </c>
      <c r="E185" s="65"/>
      <c r="F185" s="65"/>
      <c r="G185" s="18"/>
      <c r="H185" s="66" t="s">
        <v>87</v>
      </c>
      <c r="I185" s="15" t="str">
        <f t="shared" si="4"/>
        <v xml:space="preserve"> </v>
      </c>
      <c r="J185" s="18"/>
      <c r="L185" s="8">
        <v>96</v>
      </c>
      <c r="M185" s="67">
        <v>0</v>
      </c>
      <c r="N185" s="67">
        <v>0</v>
      </c>
      <c r="O185" s="20"/>
      <c r="P185" s="59"/>
      <c r="Q185" s="56"/>
      <c r="R185" s="56"/>
      <c r="S185" s="56"/>
      <c r="T185" s="56"/>
      <c r="U185" s="56"/>
      <c r="V185" s="56"/>
      <c r="W185" s="56"/>
      <c r="X185" s="59"/>
      <c r="Y185" s="59"/>
      <c r="Z185" s="59"/>
      <c r="AA185" s="59"/>
      <c r="AB185" s="59"/>
      <c r="AH185" s="1"/>
    </row>
    <row r="186" spans="1:34" ht="15.75" customHeight="1">
      <c r="A186" s="87" t="s">
        <v>17</v>
      </c>
      <c r="B186" s="18" t="str">
        <f t="shared" si="5"/>
        <v/>
      </c>
      <c r="C186" s="62" t="s">
        <v>17</v>
      </c>
      <c r="E186" s="65"/>
      <c r="F186" s="65"/>
      <c r="G186" s="18"/>
      <c r="H186" s="66" t="s">
        <v>87</v>
      </c>
      <c r="I186" s="15" t="str">
        <f t="shared" si="4"/>
        <v xml:space="preserve"> </v>
      </c>
      <c r="J186" s="18"/>
      <c r="L186" s="8">
        <v>97</v>
      </c>
      <c r="M186" s="67">
        <v>0</v>
      </c>
      <c r="N186" s="67">
        <v>0</v>
      </c>
      <c r="O186" s="20"/>
      <c r="P186" s="59"/>
      <c r="Q186" s="56"/>
      <c r="R186" s="56"/>
      <c r="S186" s="56"/>
      <c r="T186" s="56"/>
      <c r="U186" s="56"/>
      <c r="V186" s="56"/>
      <c r="W186" s="56"/>
      <c r="X186" s="59"/>
      <c r="Y186" s="59"/>
      <c r="Z186" s="59"/>
      <c r="AA186" s="59"/>
      <c r="AB186" s="59"/>
      <c r="AH186" s="1"/>
    </row>
    <row r="187" spans="1:34" ht="15.75" customHeight="1">
      <c r="A187" s="87" t="s">
        <v>17</v>
      </c>
      <c r="B187" s="18" t="str">
        <f t="shared" si="5"/>
        <v/>
      </c>
      <c r="C187" s="62" t="s">
        <v>17</v>
      </c>
      <c r="E187" s="65"/>
      <c r="F187" s="65"/>
      <c r="G187" s="18"/>
      <c r="H187" s="66" t="s">
        <v>87</v>
      </c>
      <c r="I187" s="15" t="str">
        <f t="shared" si="4"/>
        <v xml:space="preserve"> </v>
      </c>
      <c r="J187" s="18"/>
      <c r="L187" s="8">
        <v>98</v>
      </c>
      <c r="M187" s="67">
        <v>0</v>
      </c>
      <c r="N187" s="67">
        <v>0</v>
      </c>
      <c r="O187" s="20"/>
      <c r="P187" s="59"/>
      <c r="Q187" s="56"/>
      <c r="R187" s="56"/>
      <c r="S187" s="56"/>
      <c r="T187" s="56"/>
      <c r="U187" s="56"/>
      <c r="V187" s="56"/>
      <c r="W187" s="56"/>
      <c r="X187" s="59"/>
      <c r="Y187" s="59"/>
      <c r="Z187" s="59"/>
      <c r="AA187" s="59"/>
      <c r="AB187" s="59"/>
      <c r="AH187" s="1"/>
    </row>
    <row r="188" spans="1:34" ht="15.75" customHeight="1">
      <c r="A188" s="87" t="s">
        <v>17</v>
      </c>
      <c r="B188" s="18" t="str">
        <f t="shared" ref="B188:B198" si="6">IF(C187=" ","",IF(C187=$L$9,B187,B187+1))</f>
        <v/>
      </c>
      <c r="C188" s="62" t="s">
        <v>17</v>
      </c>
      <c r="E188" s="65"/>
      <c r="F188" s="65"/>
      <c r="G188" s="18"/>
      <c r="H188" s="66" t="s">
        <v>87</v>
      </c>
      <c r="I188" s="15" t="str">
        <f t="shared" si="4"/>
        <v xml:space="preserve"> </v>
      </c>
      <c r="J188" s="18"/>
      <c r="L188" s="8">
        <v>99</v>
      </c>
      <c r="M188" s="67">
        <v>0</v>
      </c>
      <c r="N188" s="67">
        <v>0</v>
      </c>
      <c r="O188" s="20"/>
      <c r="P188" s="59"/>
      <c r="Q188" s="56"/>
      <c r="R188" s="56"/>
      <c r="S188" s="56"/>
      <c r="T188" s="56"/>
      <c r="U188" s="56"/>
      <c r="V188" s="56"/>
      <c r="W188" s="56"/>
      <c r="X188" s="59"/>
      <c r="Y188" s="59"/>
      <c r="Z188" s="59"/>
      <c r="AA188" s="59"/>
      <c r="AB188" s="59"/>
      <c r="AH188" s="1"/>
    </row>
    <row r="189" spans="1:34" ht="15.75" customHeight="1">
      <c r="A189" s="87" t="s">
        <v>17</v>
      </c>
      <c r="B189" s="18" t="str">
        <f t="shared" si="6"/>
        <v/>
      </c>
      <c r="C189" s="62" t="s">
        <v>17</v>
      </c>
      <c r="E189" s="65"/>
      <c r="F189" s="65"/>
      <c r="G189" s="18"/>
      <c r="H189" s="66" t="s">
        <v>87</v>
      </c>
      <c r="I189" s="15" t="str">
        <f t="shared" si="4"/>
        <v xml:space="preserve"> </v>
      </c>
      <c r="J189" s="18"/>
      <c r="L189" s="8">
        <v>100</v>
      </c>
      <c r="M189" s="67">
        <v>0</v>
      </c>
      <c r="N189" s="67">
        <v>0</v>
      </c>
      <c r="O189" s="20"/>
      <c r="P189" s="59"/>
      <c r="Q189" s="56"/>
      <c r="R189" s="56"/>
      <c r="S189" s="56"/>
      <c r="T189" s="56"/>
      <c r="U189" s="56"/>
      <c r="V189" s="56"/>
      <c r="W189" s="56"/>
      <c r="X189" s="59"/>
      <c r="Y189" s="59"/>
      <c r="Z189" s="59"/>
      <c r="AA189" s="59"/>
      <c r="AB189" s="59"/>
      <c r="AH189" s="1"/>
    </row>
    <row r="190" spans="1:34" ht="15.75" customHeight="1">
      <c r="A190" s="87" t="s">
        <v>17</v>
      </c>
      <c r="B190" s="18" t="str">
        <f t="shared" si="6"/>
        <v/>
      </c>
      <c r="C190" s="62" t="s">
        <v>17</v>
      </c>
      <c r="E190" s="65"/>
      <c r="F190" s="65"/>
      <c r="G190" s="18"/>
      <c r="H190" s="66" t="s">
        <v>87</v>
      </c>
      <c r="I190" s="15" t="str">
        <f t="shared" si="4"/>
        <v xml:space="preserve"> </v>
      </c>
      <c r="J190" s="18"/>
      <c r="L190" s="8">
        <v>101</v>
      </c>
      <c r="M190" s="67">
        <v>0</v>
      </c>
      <c r="N190" s="67">
        <v>0</v>
      </c>
      <c r="O190" s="20"/>
      <c r="P190" s="59"/>
      <c r="Q190" s="56"/>
      <c r="R190" s="56"/>
      <c r="S190" s="56"/>
      <c r="T190" s="56"/>
      <c r="U190" s="56"/>
      <c r="V190" s="56"/>
      <c r="W190" s="56"/>
      <c r="X190" s="59"/>
      <c r="Y190" s="59"/>
      <c r="Z190" s="59"/>
      <c r="AA190" s="59"/>
      <c r="AB190" s="59"/>
      <c r="AH190" s="1"/>
    </row>
    <row r="191" spans="1:34" ht="15.75" customHeight="1">
      <c r="A191" s="87" t="s">
        <v>17</v>
      </c>
      <c r="B191" s="18" t="str">
        <f t="shared" si="6"/>
        <v/>
      </c>
      <c r="C191" s="62" t="s">
        <v>17</v>
      </c>
      <c r="E191" s="65"/>
      <c r="F191" s="65"/>
      <c r="G191" s="18"/>
      <c r="H191" s="66" t="s">
        <v>87</v>
      </c>
      <c r="I191" s="15" t="str">
        <f t="shared" si="4"/>
        <v xml:space="preserve"> </v>
      </c>
      <c r="J191" s="18"/>
      <c r="L191" s="8">
        <v>102</v>
      </c>
      <c r="M191" s="67">
        <v>0</v>
      </c>
      <c r="N191" s="67">
        <v>0</v>
      </c>
      <c r="O191" s="20"/>
      <c r="P191" s="59"/>
      <c r="Q191" s="56"/>
      <c r="R191" s="56"/>
      <c r="S191" s="56"/>
      <c r="T191" s="56"/>
      <c r="U191" s="56"/>
      <c r="V191" s="56"/>
      <c r="W191" s="56"/>
      <c r="X191" s="59"/>
      <c r="Y191" s="59"/>
      <c r="Z191" s="59"/>
      <c r="AA191" s="59"/>
      <c r="AB191" s="59"/>
      <c r="AH191" s="1"/>
    </row>
    <row r="192" spans="1:34" ht="15.75" customHeight="1">
      <c r="A192" s="87" t="s">
        <v>17</v>
      </c>
      <c r="B192" s="18" t="str">
        <f t="shared" si="6"/>
        <v/>
      </c>
      <c r="C192" s="62" t="s">
        <v>17</v>
      </c>
      <c r="E192" s="65"/>
      <c r="F192" s="65"/>
      <c r="G192" s="18"/>
      <c r="H192" s="66" t="s">
        <v>87</v>
      </c>
      <c r="I192" s="15" t="str">
        <f t="shared" si="4"/>
        <v xml:space="preserve"> </v>
      </c>
      <c r="J192" s="18"/>
      <c r="L192" s="8">
        <v>103</v>
      </c>
      <c r="M192" s="67">
        <v>0</v>
      </c>
      <c r="N192" s="67">
        <v>0</v>
      </c>
      <c r="O192" s="20"/>
      <c r="P192" s="59"/>
      <c r="Q192" s="56"/>
      <c r="R192" s="56"/>
      <c r="S192" s="56"/>
      <c r="T192" s="56"/>
      <c r="U192" s="56"/>
      <c r="V192" s="56"/>
      <c r="W192" s="56"/>
      <c r="X192" s="59"/>
      <c r="Y192" s="59"/>
      <c r="Z192" s="59"/>
      <c r="AA192" s="59"/>
      <c r="AB192" s="59"/>
      <c r="AH192" s="1"/>
    </row>
    <row r="193" spans="1:34" ht="15.75" customHeight="1">
      <c r="A193" s="87" t="s">
        <v>17</v>
      </c>
      <c r="B193" s="18" t="str">
        <f t="shared" si="6"/>
        <v/>
      </c>
      <c r="C193" s="62" t="s">
        <v>17</v>
      </c>
      <c r="E193" s="65"/>
      <c r="F193" s="65"/>
      <c r="G193" s="18"/>
      <c r="H193" s="66" t="s">
        <v>87</v>
      </c>
      <c r="I193" s="15" t="str">
        <f t="shared" si="4"/>
        <v xml:space="preserve"> </v>
      </c>
      <c r="J193" s="18"/>
      <c r="L193" s="8">
        <v>104</v>
      </c>
      <c r="M193" s="67">
        <v>0</v>
      </c>
      <c r="N193" s="67">
        <v>0</v>
      </c>
      <c r="O193" s="20"/>
      <c r="P193" s="59"/>
      <c r="Q193" s="56"/>
      <c r="R193" s="56"/>
      <c r="S193" s="56"/>
      <c r="T193" s="56"/>
      <c r="U193" s="56"/>
      <c r="V193" s="56"/>
      <c r="W193" s="56"/>
      <c r="X193" s="59"/>
      <c r="Y193" s="59"/>
      <c r="Z193" s="59"/>
      <c r="AA193" s="59"/>
      <c r="AB193" s="59"/>
      <c r="AH193" s="1"/>
    </row>
    <row r="194" spans="1:34" ht="15.75" customHeight="1">
      <c r="A194" s="87" t="s">
        <v>17</v>
      </c>
      <c r="B194" s="18" t="str">
        <f t="shared" si="6"/>
        <v/>
      </c>
      <c r="C194" s="62" t="s">
        <v>17</v>
      </c>
      <c r="E194" s="65"/>
      <c r="F194" s="65"/>
      <c r="G194" s="18"/>
      <c r="H194" s="66" t="s">
        <v>87</v>
      </c>
      <c r="I194" s="15" t="str">
        <f t="shared" si="4"/>
        <v xml:space="preserve"> </v>
      </c>
      <c r="J194" s="18"/>
      <c r="L194" s="8">
        <v>105</v>
      </c>
      <c r="M194" s="67">
        <v>0</v>
      </c>
      <c r="N194" s="67">
        <v>0</v>
      </c>
      <c r="O194" s="20"/>
      <c r="P194" s="59"/>
      <c r="Q194" s="56"/>
      <c r="R194" s="56"/>
      <c r="S194" s="56"/>
      <c r="T194" s="56"/>
      <c r="U194" s="56"/>
      <c r="V194" s="56"/>
      <c r="W194" s="56"/>
      <c r="X194" s="59"/>
      <c r="Y194" s="59"/>
      <c r="Z194" s="59"/>
      <c r="AA194" s="59"/>
      <c r="AB194" s="59"/>
      <c r="AH194" s="1"/>
    </row>
    <row r="195" spans="1:34" ht="15.75" customHeight="1">
      <c r="A195" s="87" t="s">
        <v>17</v>
      </c>
      <c r="B195" s="18" t="str">
        <f t="shared" si="6"/>
        <v/>
      </c>
      <c r="C195" s="62" t="s">
        <v>17</v>
      </c>
      <c r="E195" s="65"/>
      <c r="F195" s="65"/>
      <c r="G195" s="18"/>
      <c r="H195" s="66" t="s">
        <v>87</v>
      </c>
      <c r="I195" s="15" t="str">
        <f t="shared" si="4"/>
        <v xml:space="preserve"> </v>
      </c>
      <c r="J195" s="18"/>
      <c r="L195" s="8">
        <v>106</v>
      </c>
      <c r="M195" s="67">
        <v>0</v>
      </c>
      <c r="N195" s="67">
        <v>0</v>
      </c>
      <c r="O195" s="20"/>
      <c r="P195" s="59"/>
      <c r="Q195" s="56"/>
      <c r="R195" s="56"/>
      <c r="S195" s="56"/>
      <c r="T195" s="56"/>
      <c r="U195" s="56"/>
      <c r="V195" s="56"/>
      <c r="W195" s="56"/>
      <c r="X195" s="59"/>
      <c r="Y195" s="59"/>
      <c r="Z195" s="59"/>
      <c r="AA195" s="59"/>
      <c r="AB195" s="59"/>
      <c r="AH195" s="1"/>
    </row>
    <row r="196" spans="1:34" ht="15.75" customHeight="1">
      <c r="A196" s="87" t="s">
        <v>17</v>
      </c>
      <c r="B196" s="18" t="str">
        <f t="shared" si="6"/>
        <v/>
      </c>
      <c r="C196" s="62" t="s">
        <v>17</v>
      </c>
      <c r="E196" s="65"/>
      <c r="F196" s="65"/>
      <c r="G196" s="18"/>
      <c r="H196" s="66" t="s">
        <v>87</v>
      </c>
      <c r="I196" s="15" t="str">
        <f t="shared" si="4"/>
        <v xml:space="preserve"> </v>
      </c>
      <c r="J196" s="18"/>
      <c r="L196" s="8">
        <v>107</v>
      </c>
      <c r="M196" s="67">
        <v>0</v>
      </c>
      <c r="N196" s="67">
        <v>0</v>
      </c>
      <c r="O196" s="20"/>
      <c r="P196" s="59"/>
      <c r="Q196" s="56"/>
      <c r="R196" s="56"/>
      <c r="S196" s="56"/>
      <c r="T196" s="56"/>
      <c r="U196" s="56"/>
      <c r="V196" s="56"/>
      <c r="W196" s="56"/>
      <c r="X196" s="59"/>
      <c r="Y196" s="59"/>
      <c r="Z196" s="59"/>
      <c r="AA196" s="59"/>
      <c r="AB196" s="59"/>
      <c r="AH196" s="1"/>
    </row>
    <row r="197" spans="1:34" ht="15.75" customHeight="1">
      <c r="A197" s="87" t="s">
        <v>17</v>
      </c>
      <c r="B197" s="18" t="str">
        <f t="shared" si="6"/>
        <v/>
      </c>
      <c r="C197" s="62" t="s">
        <v>17</v>
      </c>
      <c r="E197" s="65"/>
      <c r="F197" s="65"/>
      <c r="G197" s="18"/>
      <c r="H197" s="66" t="s">
        <v>87</v>
      </c>
      <c r="I197" s="15" t="str">
        <f t="shared" si="4"/>
        <v xml:space="preserve"> </v>
      </c>
      <c r="J197" s="18"/>
      <c r="L197" s="8">
        <v>108</v>
      </c>
      <c r="M197" s="67">
        <v>0</v>
      </c>
      <c r="N197" s="67">
        <v>0</v>
      </c>
      <c r="O197" s="20"/>
      <c r="P197" s="59"/>
      <c r="Q197" s="56"/>
      <c r="R197" s="56"/>
      <c r="S197" s="56"/>
      <c r="T197" s="56"/>
      <c r="U197" s="56"/>
      <c r="V197" s="56"/>
      <c r="W197" s="56"/>
      <c r="X197" s="59"/>
      <c r="Y197" s="59"/>
      <c r="Z197" s="59"/>
      <c r="AA197" s="59"/>
      <c r="AB197" s="59"/>
      <c r="AH197" s="1"/>
    </row>
    <row r="198" spans="1:34" ht="15.75" customHeight="1">
      <c r="A198" s="87" t="s">
        <v>17</v>
      </c>
      <c r="B198" s="18" t="str">
        <f t="shared" si="6"/>
        <v/>
      </c>
      <c r="J198" s="1"/>
      <c r="L198" s="8">
        <v>109</v>
      </c>
      <c r="M198" s="67">
        <v>0</v>
      </c>
      <c r="N198" s="67">
        <v>0</v>
      </c>
      <c r="O198" s="20"/>
      <c r="P198" s="59"/>
      <c r="Q198" s="56"/>
      <c r="R198" s="56"/>
      <c r="S198" s="56"/>
      <c r="T198" s="56"/>
      <c r="U198" s="56"/>
      <c r="V198" s="56"/>
      <c r="W198" s="56"/>
      <c r="X198" s="59"/>
      <c r="Y198" s="59"/>
      <c r="Z198" s="59"/>
      <c r="AA198" s="59"/>
      <c r="AB198" s="59"/>
      <c r="AH198" s="1"/>
    </row>
    <row r="199" spans="1:34" ht="15.75" customHeight="1">
      <c r="A199" s="87" t="s">
        <v>17</v>
      </c>
      <c r="J199" s="1"/>
      <c r="L199" s="8">
        <v>110</v>
      </c>
      <c r="M199" s="67">
        <v>0</v>
      </c>
      <c r="N199" s="67">
        <v>0</v>
      </c>
      <c r="O199" s="20"/>
      <c r="P199" s="59"/>
      <c r="Q199" s="56"/>
      <c r="R199" s="56"/>
      <c r="S199" s="56"/>
      <c r="T199" s="56"/>
      <c r="U199" s="56"/>
      <c r="V199" s="56"/>
      <c r="W199" s="56"/>
      <c r="X199" s="59"/>
      <c r="Y199" s="59"/>
      <c r="Z199" s="59"/>
      <c r="AA199" s="59"/>
      <c r="AB199" s="59"/>
      <c r="AH199" s="1"/>
    </row>
    <row r="200" spans="1:34" ht="15.75" customHeight="1">
      <c r="J200" s="1"/>
      <c r="L200" s="8"/>
      <c r="M200" s="8"/>
      <c r="N200" s="8"/>
      <c r="O200" s="20"/>
      <c r="P200" s="59"/>
      <c r="Q200" s="56"/>
      <c r="R200" s="56"/>
      <c r="S200" s="56"/>
      <c r="T200" s="56"/>
      <c r="U200" s="56"/>
      <c r="V200" s="56"/>
      <c r="W200" s="56"/>
      <c r="X200" s="59"/>
      <c r="Y200" s="59"/>
      <c r="Z200" s="59"/>
      <c r="AA200" s="59"/>
      <c r="AB200" s="59"/>
      <c r="AH200" s="1"/>
    </row>
    <row r="201" spans="1:34" ht="15.75" customHeight="1">
      <c r="J201" s="1"/>
      <c r="L201" s="8"/>
      <c r="M201" s="8"/>
      <c r="N201" s="8"/>
      <c r="P201" s="59"/>
      <c r="Q201" s="56"/>
      <c r="R201" s="56"/>
      <c r="S201" s="56"/>
      <c r="T201" s="56"/>
      <c r="U201" s="56"/>
      <c r="V201" s="56"/>
      <c r="W201" s="56"/>
      <c r="X201" s="59"/>
      <c r="Y201" s="59"/>
      <c r="Z201" s="59"/>
      <c r="AA201" s="59"/>
      <c r="AB201" s="59"/>
      <c r="AH201" s="1"/>
    </row>
    <row r="202" spans="1:34" ht="15.75" customHeight="1">
      <c r="P202" s="59"/>
      <c r="Q202" s="56"/>
      <c r="R202" s="56"/>
      <c r="S202" s="56"/>
      <c r="T202" s="56"/>
      <c r="U202" s="56"/>
      <c r="V202" s="56"/>
      <c r="W202" s="56"/>
      <c r="X202" s="59"/>
      <c r="Y202" s="59"/>
      <c r="Z202" s="59"/>
      <c r="AA202" s="59"/>
      <c r="AB202" s="59"/>
      <c r="AH202" s="1"/>
    </row>
    <row r="203" spans="1:34" ht="15.75" customHeight="1">
      <c r="P203" s="59"/>
      <c r="Q203" s="56"/>
      <c r="R203" s="56"/>
      <c r="S203" s="56"/>
      <c r="T203" s="56"/>
      <c r="U203" s="56"/>
      <c r="V203" s="56"/>
      <c r="W203" s="56"/>
      <c r="X203" s="59"/>
      <c r="Y203" s="59"/>
      <c r="Z203" s="59"/>
      <c r="AA203" s="59"/>
      <c r="AB203" s="59"/>
      <c r="AH203" s="1"/>
    </row>
    <row r="204" spans="1:34">
      <c r="P204" s="59"/>
      <c r="Q204" s="56"/>
      <c r="R204" s="56"/>
      <c r="S204" s="56"/>
      <c r="T204" s="56"/>
      <c r="U204" s="56"/>
      <c r="V204" s="56"/>
      <c r="W204" s="56"/>
      <c r="X204" s="59"/>
      <c r="Y204" s="59"/>
      <c r="Z204" s="59"/>
      <c r="AA204" s="59"/>
      <c r="AB204" s="59"/>
    </row>
    <row r="205" spans="1:34">
      <c r="P205" s="59"/>
      <c r="Q205" s="56"/>
      <c r="R205" s="56"/>
      <c r="S205" s="56"/>
      <c r="T205" s="56"/>
      <c r="U205" s="56"/>
      <c r="V205" s="56"/>
      <c r="W205" s="56"/>
      <c r="X205" s="59"/>
      <c r="Y205" s="59"/>
      <c r="Z205" s="59"/>
      <c r="AA205" s="59"/>
      <c r="AB205" s="59"/>
    </row>
    <row r="206" spans="1:34">
      <c r="P206" s="59"/>
      <c r="Q206" s="56"/>
      <c r="R206" s="56"/>
      <c r="S206" s="56"/>
      <c r="T206" s="56"/>
      <c r="U206" s="56"/>
      <c r="V206" s="56"/>
      <c r="W206" s="56"/>
      <c r="X206" s="59"/>
      <c r="Y206" s="59"/>
      <c r="Z206" s="59"/>
      <c r="AA206" s="59"/>
      <c r="AB206" s="59"/>
    </row>
    <row r="207" spans="1:34">
      <c r="P207" s="59"/>
      <c r="Q207" s="56"/>
      <c r="R207" s="56"/>
      <c r="S207" s="56"/>
      <c r="T207" s="56"/>
      <c r="U207" s="56"/>
      <c r="V207" s="56"/>
      <c r="W207" s="56"/>
      <c r="X207" s="59"/>
      <c r="Y207" s="59"/>
      <c r="Z207" s="59"/>
      <c r="AA207" s="59"/>
      <c r="AB207" s="59"/>
    </row>
    <row r="208" spans="1:34">
      <c r="P208" s="59"/>
      <c r="Q208" s="56"/>
      <c r="R208" s="56"/>
      <c r="S208" s="56"/>
      <c r="T208" s="56"/>
      <c r="U208" s="56"/>
      <c r="V208" s="56"/>
      <c r="W208" s="56"/>
      <c r="X208" s="59"/>
      <c r="Y208" s="59"/>
      <c r="Z208" s="59"/>
      <c r="AA208" s="59"/>
      <c r="AB208" s="59"/>
    </row>
    <row r="209" spans="16:28">
      <c r="P209" s="59"/>
      <c r="Q209" s="56"/>
      <c r="R209" s="56"/>
      <c r="S209" s="56"/>
      <c r="T209" s="56"/>
      <c r="U209" s="56"/>
      <c r="V209" s="56"/>
      <c r="W209" s="56"/>
      <c r="X209" s="59"/>
      <c r="Y209" s="59"/>
      <c r="Z209" s="59"/>
      <c r="AA209" s="59"/>
      <c r="AB209" s="59"/>
    </row>
    <row r="210" spans="16:28">
      <c r="P210" s="59"/>
      <c r="Q210" s="56"/>
      <c r="R210" s="56"/>
      <c r="S210" s="56"/>
      <c r="T210" s="56"/>
      <c r="U210" s="56"/>
      <c r="V210" s="56"/>
      <c r="W210" s="56"/>
      <c r="X210" s="59"/>
      <c r="Y210" s="59"/>
      <c r="Z210" s="59"/>
      <c r="AA210" s="59"/>
      <c r="AB210" s="59"/>
    </row>
    <row r="211" spans="16:28">
      <c r="P211" s="59"/>
      <c r="Q211" s="56"/>
      <c r="R211" s="56"/>
      <c r="S211" s="56"/>
      <c r="T211" s="56"/>
      <c r="U211" s="56"/>
      <c r="V211" s="56"/>
      <c r="W211" s="56"/>
      <c r="X211" s="59"/>
      <c r="Y211" s="59"/>
      <c r="Z211" s="59"/>
      <c r="AA211" s="59"/>
      <c r="AB211" s="59"/>
    </row>
    <row r="212" spans="16:28">
      <c r="P212" s="59"/>
      <c r="Q212" s="56"/>
      <c r="R212" s="56"/>
      <c r="S212" s="56"/>
      <c r="T212" s="56"/>
      <c r="U212" s="56"/>
      <c r="V212" s="56"/>
      <c r="W212" s="56"/>
      <c r="X212" s="59"/>
      <c r="Y212" s="59"/>
      <c r="Z212" s="59"/>
      <c r="AA212" s="59"/>
      <c r="AB212" s="59"/>
    </row>
    <row r="213" spans="16:28">
      <c r="P213" s="59"/>
      <c r="Q213" s="56"/>
      <c r="R213" s="56"/>
      <c r="S213" s="56"/>
      <c r="T213" s="56"/>
      <c r="U213" s="56"/>
      <c r="V213" s="56"/>
      <c r="W213" s="56"/>
      <c r="X213" s="59"/>
      <c r="Y213" s="59"/>
      <c r="Z213" s="59"/>
      <c r="AA213" s="59"/>
      <c r="AB213" s="59"/>
    </row>
    <row r="214" spans="16:28">
      <c r="P214" s="59"/>
      <c r="Q214" s="56"/>
      <c r="R214" s="56"/>
      <c r="S214" s="56"/>
      <c r="T214" s="56"/>
      <c r="U214" s="56"/>
      <c r="V214" s="56"/>
      <c r="W214" s="56"/>
      <c r="X214" s="59"/>
      <c r="Y214" s="59"/>
      <c r="Z214" s="59"/>
      <c r="AA214" s="59"/>
      <c r="AB214" s="59"/>
    </row>
    <row r="40410" spans="4:34">
      <c r="O40410" s="1"/>
    </row>
    <row r="40411" spans="4:34">
      <c r="D40411" s="1">
        <v>1888</v>
      </c>
      <c r="J40411" s="1"/>
      <c r="AH40411" s="1"/>
    </row>
    <row r="40413" spans="4:34">
      <c r="K40413" s="1"/>
    </row>
  </sheetData>
  <mergeCells count="96">
    <mergeCell ref="W136:X136"/>
    <mergeCell ref="P136:Q136"/>
    <mergeCell ref="W75:X75"/>
    <mergeCell ref="P75:Q75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39:D40"/>
    <mergeCell ref="E39:E40"/>
    <mergeCell ref="Z22:Z26"/>
    <mergeCell ref="AA22:AA26"/>
    <mergeCell ref="AB22:AB26"/>
    <mergeCell ref="B26:J27"/>
    <mergeCell ref="B28:J29"/>
    <mergeCell ref="B30:J31"/>
    <mergeCell ref="B22:J23"/>
    <mergeCell ref="R22:R26"/>
    <mergeCell ref="S22:S26"/>
    <mergeCell ref="T22:T26"/>
    <mergeCell ref="U22:U26"/>
    <mergeCell ref="Y22:Y26"/>
    <mergeCell ref="B33:J34"/>
    <mergeCell ref="B35:D36"/>
    <mergeCell ref="E35:E36"/>
    <mergeCell ref="B37:D38"/>
    <mergeCell ref="E37:E38"/>
    <mergeCell ref="T82:U82"/>
    <mergeCell ref="B41:D42"/>
    <mergeCell ref="E41:E42"/>
    <mergeCell ref="D80:I80"/>
    <mergeCell ref="B82:B89"/>
    <mergeCell ref="C82:C89"/>
    <mergeCell ref="D82:D89"/>
    <mergeCell ref="E82:E89"/>
    <mergeCell ref="F82:F89"/>
    <mergeCell ref="G82:G89"/>
    <mergeCell ref="H82:H89"/>
    <mergeCell ref="I82:I89"/>
    <mergeCell ref="J82:J89"/>
    <mergeCell ref="P82:P87"/>
    <mergeCell ref="Q82:Q87"/>
    <mergeCell ref="R82:S82"/>
    <mergeCell ref="R83:R87"/>
    <mergeCell ref="S83:S87"/>
    <mergeCell ref="T83:T87"/>
    <mergeCell ref="U83:U87"/>
    <mergeCell ref="Y83:Y87"/>
    <mergeCell ref="AA83:AA87"/>
    <mergeCell ref="AB83:AB87"/>
    <mergeCell ref="W82:W87"/>
    <mergeCell ref="X82:X87"/>
    <mergeCell ref="Y82:Z82"/>
    <mergeCell ref="AA82:AB82"/>
    <mergeCell ref="Z83:Z87"/>
  </mergeCells>
  <conditionalFormatting sqref="C90:C197">
    <cfRule type="notContainsBlanks" dxfId="9" priority="2">
      <formula>LEN(TRIM(C90))&gt;0</formula>
    </cfRule>
  </conditionalFormatting>
  <conditionalFormatting sqref="D111 D123:I197 D90:J91 B90:B122 D92:I110 J92:J197 E111:I122">
    <cfRule type="expression" dxfId="8" priority="3">
      <formula>IF($C90=" ",FALSE,TRUE)</formula>
    </cfRule>
  </conditionalFormatting>
  <conditionalFormatting sqref="B90:B122">
    <cfRule type="expression" dxfId="7" priority="1">
      <formula>IF($C90=$L$9,TRUE,FALSE)</formula>
    </cfRule>
  </conditionalFormatting>
  <conditionalFormatting sqref="D112:D122 B124:B198">
    <cfRule type="expression" dxfId="6" priority="5">
      <formula>IF($C111=" ",FALSE,TRUE)</formula>
    </cfRule>
  </conditionalFormatting>
  <conditionalFormatting sqref="B124:B198">
    <cfRule type="expression" dxfId="5" priority="66">
      <formula>IF($C123=$L$9,TRUE,FALSE)</formula>
    </cfRule>
  </conditionalFormatting>
  <conditionalFormatting sqref="B123">
    <cfRule type="expression" dxfId="4" priority="70">
      <formula>IF(#REF!=" ",FALSE,TRUE)</formula>
    </cfRule>
  </conditionalFormatting>
  <conditionalFormatting sqref="B123">
    <cfRule type="expression" dxfId="3" priority="72">
      <formula>IF(#REF!=$L$9,TRUE,FALSE)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78" max="28" man="1"/>
    <brk id="148" min="1" max="28" man="1"/>
  </rowBreaks>
  <colBreaks count="1" manualBreakCount="1">
    <brk id="14" max="144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codeName="Лист38"/>
  <dimension ref="A1:AL40413"/>
  <sheetViews>
    <sheetView tabSelected="1" view="pageBreakPreview" zoomScale="20" zoomScaleNormal="50" zoomScaleSheetLayoutView="20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9.4257812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customWidth="1"/>
    <col min="11" max="11" width="5.5703125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16" customWidth="1"/>
    <col min="16" max="16" width="9.5703125" style="16" customWidth="1"/>
    <col min="17" max="17" width="10" style="17" customWidth="1"/>
    <col min="18" max="18" width="13.5703125" style="17" customWidth="1"/>
    <col min="19" max="19" width="18.85546875" style="17" customWidth="1"/>
    <col min="20" max="20" width="13.5703125" style="17" customWidth="1"/>
    <col min="21" max="21" width="18.85546875" style="17" customWidth="1"/>
    <col min="22" max="22" width="9.42578125" style="17" customWidth="1"/>
    <col min="23" max="23" width="9.5703125" style="17" customWidth="1"/>
    <col min="24" max="24" width="10" style="16" customWidth="1"/>
    <col min="25" max="25" width="13.5703125" style="16" customWidth="1"/>
    <col min="26" max="26" width="18.85546875" style="16" customWidth="1"/>
    <col min="27" max="27" width="13.5703125" style="16" customWidth="1"/>
    <col min="28" max="28" width="18.85546875" style="16" customWidth="1"/>
    <col min="29" max="29" width="5.7109375" style="16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74.25" customHeight="1">
      <c r="E1" s="155" t="s">
        <v>227</v>
      </c>
      <c r="F1" s="155"/>
      <c r="G1" s="155"/>
      <c r="H1" s="155"/>
      <c r="I1" s="155"/>
      <c r="J1" s="155"/>
      <c r="L1" s="2" t="s">
        <v>2</v>
      </c>
      <c r="M1" s="3"/>
      <c r="N1" s="64">
        <v>7</v>
      </c>
    </row>
    <row r="2" spans="1:38" ht="16.5" customHeight="1">
      <c r="D2" s="73"/>
      <c r="E2" s="155"/>
      <c r="F2" s="155"/>
      <c r="G2" s="155"/>
      <c r="H2" s="155"/>
      <c r="I2" s="155"/>
      <c r="J2" s="155"/>
      <c r="L2" s="60" t="str">
        <f ca="1">INDIRECT("лоты!C"&amp;SUM(N1,3))</f>
        <v>704к</v>
      </c>
      <c r="M2" s="5" t="s">
        <v>61</v>
      </c>
      <c r="N2" s="6"/>
      <c r="O2" s="19"/>
      <c r="P2" s="135" t="s">
        <v>23</v>
      </c>
      <c r="Q2" s="135"/>
      <c r="R2" s="135"/>
      <c r="S2" s="135"/>
      <c r="T2" s="135"/>
      <c r="U2" s="135"/>
      <c r="V2" s="135"/>
      <c r="W2" s="135"/>
      <c r="X2" s="135"/>
      <c r="Y2" s="135"/>
      <c r="Z2" s="135"/>
      <c r="AA2" s="135"/>
      <c r="AB2" s="135"/>
      <c r="AD2" s="8"/>
      <c r="AE2" s="8"/>
      <c r="AF2" s="8"/>
      <c r="AG2" s="8"/>
      <c r="AH2" s="9"/>
      <c r="AI2" s="8"/>
      <c r="AJ2" s="8"/>
      <c r="AK2" s="9"/>
      <c r="AL2" s="8"/>
    </row>
    <row r="3" spans="1:38" ht="15" customHeight="1">
      <c r="D3" s="73"/>
      <c r="E3" s="155"/>
      <c r="F3" s="155"/>
      <c r="G3" s="155"/>
      <c r="H3" s="155"/>
      <c r="I3" s="155"/>
      <c r="J3" s="155"/>
      <c r="L3" s="61" t="str">
        <f ca="1">IF(INDIRECT("лоты!d"&amp;SUM(N1,3))="","",INDIRECT("лоты!d"&amp;SUM(N1,3)))</f>
        <v/>
      </c>
      <c r="M3" s="1" t="s">
        <v>62</v>
      </c>
      <c r="N3" s="7"/>
      <c r="O3" s="19"/>
      <c r="AI3" s="8"/>
      <c r="AJ3" s="8"/>
      <c r="AK3" s="9"/>
      <c r="AL3" s="8"/>
    </row>
    <row r="4" spans="1:38" ht="15" customHeight="1">
      <c r="L4" s="5">
        <v>737</v>
      </c>
      <c r="M4" s="5" t="s">
        <v>3</v>
      </c>
      <c r="N4" s="6"/>
      <c r="O4" s="19"/>
      <c r="P4" s="156" t="s">
        <v>24</v>
      </c>
      <c r="Q4" s="156" t="s">
        <v>25</v>
      </c>
      <c r="R4" s="156" t="s">
        <v>26</v>
      </c>
      <c r="S4" s="156" t="s">
        <v>27</v>
      </c>
      <c r="T4" s="156" t="s">
        <v>28</v>
      </c>
      <c r="U4" s="156" t="s">
        <v>29</v>
      </c>
      <c r="V4" s="156" t="s">
        <v>30</v>
      </c>
      <c r="W4" s="156" t="s">
        <v>34</v>
      </c>
      <c r="X4" s="145" t="s">
        <v>49</v>
      </c>
      <c r="Y4" s="147" t="s">
        <v>31</v>
      </c>
      <c r="Z4" s="148"/>
      <c r="AA4" s="147" t="s">
        <v>32</v>
      </c>
      <c r="AB4" s="148"/>
      <c r="AI4" s="8"/>
      <c r="AJ4" s="8"/>
      <c r="AK4" s="9"/>
      <c r="AL4" s="8"/>
    </row>
    <row r="5" spans="1:38" ht="15" customHeight="1">
      <c r="B5" s="142" t="s">
        <v>205</v>
      </c>
      <c r="C5" s="142"/>
      <c r="D5" s="142"/>
      <c r="E5" s="142"/>
      <c r="F5" s="142"/>
      <c r="G5" s="142"/>
      <c r="H5" s="142"/>
      <c r="I5" s="142"/>
      <c r="J5" s="142"/>
      <c r="L5" s="10">
        <v>830</v>
      </c>
      <c r="M5" s="8" t="s">
        <v>4</v>
      </c>
      <c r="N5" s="7"/>
      <c r="O5" s="19"/>
      <c r="P5" s="157"/>
      <c r="Q5" s="157"/>
      <c r="R5" s="157"/>
      <c r="S5" s="157"/>
      <c r="T5" s="157"/>
      <c r="U5" s="157"/>
      <c r="V5" s="157"/>
      <c r="W5" s="157"/>
      <c r="X5" s="145"/>
      <c r="Y5" s="149"/>
      <c r="Z5" s="150"/>
      <c r="AA5" s="149"/>
      <c r="AB5" s="150"/>
      <c r="AI5" s="8"/>
      <c r="AJ5" s="8"/>
      <c r="AK5" s="9"/>
      <c r="AL5" s="8"/>
    </row>
    <row r="6" spans="1:38" ht="15.75" customHeight="1">
      <c r="B6" s="142"/>
      <c r="C6" s="142"/>
      <c r="D6" s="142"/>
      <c r="E6" s="142"/>
      <c r="F6" s="142"/>
      <c r="G6" s="142"/>
      <c r="H6" s="142"/>
      <c r="I6" s="142"/>
      <c r="J6" s="142"/>
      <c r="L6" s="63">
        <v>1636</v>
      </c>
      <c r="M6" s="5" t="s">
        <v>6</v>
      </c>
      <c r="N6" s="5"/>
      <c r="P6" s="157"/>
      <c r="Q6" s="157"/>
      <c r="R6" s="157"/>
      <c r="S6" s="157"/>
      <c r="T6" s="157"/>
      <c r="U6" s="157"/>
      <c r="V6" s="157"/>
      <c r="W6" s="157"/>
      <c r="X6" s="145"/>
      <c r="Y6" s="149"/>
      <c r="Z6" s="150"/>
      <c r="AA6" s="149"/>
      <c r="AB6" s="150"/>
      <c r="AI6" s="8"/>
      <c r="AJ6" s="8"/>
      <c r="AK6" s="9"/>
      <c r="AL6" s="8"/>
    </row>
    <row r="7" spans="1:38" ht="15.75" customHeight="1">
      <c r="A7" s="41"/>
      <c r="L7" s="10" t="s">
        <v>87</v>
      </c>
      <c r="M7" s="8" t="s">
        <v>8</v>
      </c>
      <c r="N7" s="8"/>
      <c r="P7" s="158"/>
      <c r="Q7" s="158"/>
      <c r="R7" s="158"/>
      <c r="S7" s="158"/>
      <c r="T7" s="158"/>
      <c r="U7" s="158"/>
      <c r="V7" s="158"/>
      <c r="W7" s="158"/>
      <c r="X7" s="145"/>
      <c r="Y7" s="151"/>
      <c r="Z7" s="152"/>
      <c r="AA7" s="151"/>
      <c r="AB7" s="152"/>
      <c r="AI7" s="8"/>
      <c r="AJ7" s="8"/>
      <c r="AK7" s="9"/>
      <c r="AL7" s="8"/>
    </row>
    <row r="8" spans="1:38" ht="15.75" customHeight="1">
      <c r="A8" s="41"/>
      <c r="B8" s="142" t="s">
        <v>5</v>
      </c>
      <c r="C8" s="142"/>
      <c r="D8" s="142"/>
      <c r="E8" s="142"/>
      <c r="F8" s="142"/>
      <c r="G8" s="142"/>
      <c r="H8" s="142"/>
      <c r="I8" s="142"/>
      <c r="J8" s="142"/>
      <c r="L8" s="52">
        <v>1</v>
      </c>
      <c r="M8" s="5" t="s">
        <v>11</v>
      </c>
      <c r="N8" s="5"/>
      <c r="P8" s="25">
        <v>1</v>
      </c>
      <c r="Q8" s="57">
        <v>1</v>
      </c>
      <c r="R8" s="57">
        <v>1</v>
      </c>
      <c r="S8" s="57">
        <v>1</v>
      </c>
      <c r="T8" s="57">
        <v>1</v>
      </c>
      <c r="U8" s="57">
        <v>1</v>
      </c>
      <c r="V8" s="57">
        <v>0</v>
      </c>
      <c r="W8" s="57">
        <v>0</v>
      </c>
      <c r="X8" s="57">
        <v>0</v>
      </c>
      <c r="Y8" s="146" t="s">
        <v>42</v>
      </c>
      <c r="Z8" s="146"/>
      <c r="AA8" s="146" t="s">
        <v>43</v>
      </c>
      <c r="AB8" s="146"/>
      <c r="AD8" s="8"/>
      <c r="AE8" s="8"/>
      <c r="AF8" s="8"/>
      <c r="AG8" s="8"/>
      <c r="AH8" s="9"/>
      <c r="AI8" s="8"/>
      <c r="AJ8" s="8"/>
      <c r="AK8" s="9"/>
      <c r="AL8" s="8"/>
    </row>
    <row r="9" spans="1:38" ht="15.75" customHeight="1">
      <c r="A9" s="41"/>
      <c r="B9" s="142"/>
      <c r="C9" s="142"/>
      <c r="D9" s="142"/>
      <c r="E9" s="142"/>
      <c r="F9" s="142"/>
      <c r="G9" s="142"/>
      <c r="H9" s="142"/>
      <c r="I9" s="142"/>
      <c r="J9" s="142"/>
      <c r="L9" s="52" t="s">
        <v>52</v>
      </c>
      <c r="M9" s="5" t="s">
        <v>60</v>
      </c>
      <c r="N9" s="5"/>
      <c r="P9" s="25">
        <v>2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1</v>
      </c>
      <c r="W9" s="57">
        <v>1</v>
      </c>
      <c r="X9" s="57">
        <v>1</v>
      </c>
      <c r="Y9" s="146" t="s">
        <v>42</v>
      </c>
      <c r="Z9" s="146"/>
      <c r="AA9" s="146" t="s">
        <v>43</v>
      </c>
      <c r="AB9" s="146"/>
      <c r="AD9" s="8"/>
      <c r="AE9" s="8"/>
      <c r="AF9" s="8"/>
      <c r="AG9" s="8"/>
      <c r="AH9" s="9"/>
      <c r="AI9" s="8"/>
      <c r="AJ9" s="8"/>
      <c r="AK9" s="9"/>
      <c r="AL9" s="8"/>
    </row>
    <row r="10" spans="1:38" ht="15.75" customHeight="1">
      <c r="A10" s="41"/>
      <c r="B10" s="141" t="s">
        <v>7</v>
      </c>
      <c r="C10" s="141"/>
      <c r="D10" s="141"/>
      <c r="E10" s="141"/>
      <c r="F10" s="141"/>
      <c r="G10" s="141"/>
      <c r="H10" s="141"/>
      <c r="I10" s="141"/>
      <c r="J10" s="141"/>
      <c r="L10" s="53" t="str">
        <f ca="1">INDIRECT("лоты!e"&amp;SUM(N1,3))</f>
        <v>ав:704к</v>
      </c>
      <c r="M10" s="5" t="s">
        <v>63</v>
      </c>
      <c r="N10" s="5"/>
      <c r="P10" s="25">
        <v>3</v>
      </c>
      <c r="Q10" s="57">
        <v>1</v>
      </c>
      <c r="R10" s="57">
        <v>1</v>
      </c>
      <c r="S10" s="57">
        <v>1</v>
      </c>
      <c r="T10" s="57">
        <v>1</v>
      </c>
      <c r="U10" s="57">
        <v>1</v>
      </c>
      <c r="V10" s="57">
        <v>0</v>
      </c>
      <c r="W10" s="57">
        <v>0</v>
      </c>
      <c r="X10" s="57">
        <v>0</v>
      </c>
      <c r="Y10" s="146" t="s">
        <v>50</v>
      </c>
      <c r="Z10" s="146"/>
      <c r="AA10" s="146" t="s">
        <v>44</v>
      </c>
      <c r="AB10" s="146"/>
      <c r="AD10" s="8"/>
      <c r="AE10" s="8"/>
      <c r="AF10" s="8"/>
      <c r="AG10" s="8"/>
      <c r="AH10" s="9"/>
      <c r="AI10" s="8"/>
      <c r="AJ10" s="8"/>
      <c r="AK10" s="9"/>
      <c r="AL10" s="8"/>
    </row>
    <row r="11" spans="1:38" ht="15.75" customHeight="1">
      <c r="A11" s="41"/>
      <c r="B11" s="141"/>
      <c r="C11" s="141"/>
      <c r="D11" s="141"/>
      <c r="E11" s="141"/>
      <c r="F11" s="141"/>
      <c r="G11" s="141"/>
      <c r="H11" s="141"/>
      <c r="I11" s="141"/>
      <c r="J11" s="141"/>
      <c r="L11" s="10" t="e">
        <f>INDEX(C90:C199,MATCH(L9,C90:C199,0)-1)</f>
        <v>#N/A</v>
      </c>
      <c r="M11" s="54" t="s">
        <v>64</v>
      </c>
      <c r="N11" s="10"/>
      <c r="O11" s="51"/>
      <c r="P11" s="25">
        <v>4</v>
      </c>
      <c r="Q11" s="57">
        <v>0</v>
      </c>
      <c r="R11" s="57">
        <v>0</v>
      </c>
      <c r="S11" s="57">
        <v>0</v>
      </c>
      <c r="T11" s="57">
        <v>0</v>
      </c>
      <c r="U11" s="57">
        <v>0</v>
      </c>
      <c r="V11" s="57">
        <v>1</v>
      </c>
      <c r="W11" s="57">
        <v>1</v>
      </c>
      <c r="X11" s="57">
        <v>1</v>
      </c>
      <c r="Y11" s="146" t="s">
        <v>50</v>
      </c>
      <c r="Z11" s="146"/>
      <c r="AA11" s="146" t="s">
        <v>44</v>
      </c>
      <c r="AB11" s="146"/>
      <c r="AD11" s="8"/>
      <c r="AE11" s="8"/>
      <c r="AF11" s="8"/>
      <c r="AG11" s="8"/>
      <c r="AH11" s="9"/>
      <c r="AI11" s="8"/>
      <c r="AJ11" s="8"/>
      <c r="AK11" s="9"/>
      <c r="AL11" s="8"/>
    </row>
    <row r="12" spans="1:38" ht="15.75" customHeight="1">
      <c r="A12" s="41"/>
      <c r="L12" s="54"/>
      <c r="M12" s="10"/>
      <c r="N12" s="10"/>
      <c r="O12" s="51"/>
      <c r="P12" s="23"/>
      <c r="Q12" s="24"/>
      <c r="R12" s="24"/>
      <c r="S12" s="24"/>
      <c r="T12" s="24"/>
      <c r="U12" s="24"/>
      <c r="V12" s="24"/>
      <c r="W12" s="24"/>
      <c r="X12" s="23"/>
      <c r="Y12" s="23"/>
      <c r="Z12" s="23"/>
      <c r="AA12" s="23"/>
      <c r="AB12" s="23"/>
      <c r="AD12" s="8"/>
      <c r="AE12" s="8"/>
      <c r="AF12" s="8"/>
      <c r="AG12" s="8"/>
      <c r="AH12" s="9"/>
      <c r="AI12" s="8"/>
      <c r="AJ12" s="8"/>
      <c r="AK12" s="9"/>
      <c r="AL12" s="8"/>
    </row>
    <row r="13" spans="1:38" ht="15.75" customHeight="1">
      <c r="A13" s="41"/>
      <c r="M13" s="10"/>
      <c r="N13" s="10"/>
      <c r="O13" s="51"/>
      <c r="P13" s="159" t="s">
        <v>35</v>
      </c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34"/>
      <c r="AD13" s="8"/>
      <c r="AE13" s="8"/>
      <c r="AF13" s="8"/>
      <c r="AG13" s="8"/>
      <c r="AH13" s="9"/>
      <c r="AI13" s="8"/>
      <c r="AJ13" s="8"/>
      <c r="AK13" s="9"/>
      <c r="AL13" s="8"/>
    </row>
    <row r="14" spans="1:38" ht="15.75" customHeight="1">
      <c r="A14" s="41"/>
      <c r="B14" s="142" t="s">
        <v>9</v>
      </c>
      <c r="C14" s="142"/>
      <c r="D14" s="142"/>
      <c r="E14" s="142"/>
      <c r="F14" s="142"/>
      <c r="G14" s="142"/>
      <c r="H14" s="142"/>
      <c r="I14" s="142"/>
      <c r="J14" s="142"/>
      <c r="L14" s="54"/>
      <c r="M14" s="10"/>
      <c r="N14" s="10"/>
      <c r="O14" s="51"/>
      <c r="P14" s="23"/>
      <c r="Q14" s="24"/>
      <c r="R14" s="24"/>
      <c r="S14" s="24"/>
      <c r="T14" s="24"/>
      <c r="U14" s="24"/>
      <c r="V14" s="24"/>
      <c r="W14" s="24"/>
      <c r="X14" s="23"/>
      <c r="Y14" s="23"/>
      <c r="Z14" s="23"/>
      <c r="AA14" s="23"/>
      <c r="AB14" s="23"/>
      <c r="AD14" s="8"/>
      <c r="AE14" s="8"/>
      <c r="AF14" s="8"/>
      <c r="AG14" s="8"/>
      <c r="AH14" s="9"/>
      <c r="AI14" s="8"/>
      <c r="AJ14" s="8"/>
      <c r="AK14" s="9"/>
      <c r="AL14" s="8"/>
    </row>
    <row r="15" spans="1:38" ht="15.75" customHeight="1">
      <c r="A15" s="41"/>
      <c r="B15" s="142"/>
      <c r="C15" s="142"/>
      <c r="D15" s="142"/>
      <c r="E15" s="142"/>
      <c r="F15" s="142"/>
      <c r="G15" s="142"/>
      <c r="H15" s="142"/>
      <c r="I15" s="142"/>
      <c r="J15" s="142"/>
      <c r="L15" s="54"/>
      <c r="M15" s="10"/>
      <c r="N15" s="10"/>
      <c r="O15" s="51"/>
      <c r="P15" s="144" t="s">
        <v>24</v>
      </c>
      <c r="Q15" s="144"/>
      <c r="R15" s="144"/>
      <c r="S15" s="144"/>
      <c r="T15" s="145" t="s">
        <v>36</v>
      </c>
      <c r="U15" s="145"/>
      <c r="V15" s="145"/>
      <c r="W15" s="145" t="s">
        <v>37</v>
      </c>
      <c r="X15" s="145"/>
      <c r="Y15" s="145"/>
      <c r="Z15" s="145" t="s">
        <v>38</v>
      </c>
      <c r="AA15" s="145"/>
      <c r="AB15" s="145"/>
      <c r="AD15" s="8"/>
      <c r="AE15" s="8"/>
      <c r="AF15" s="8"/>
      <c r="AG15" s="8"/>
      <c r="AH15" s="9"/>
      <c r="AI15" s="8"/>
      <c r="AJ15" s="8"/>
      <c r="AK15" s="9"/>
      <c r="AL15" s="8"/>
    </row>
    <row r="16" spans="1:38" ht="15.75" customHeight="1">
      <c r="A16" s="41"/>
      <c r="B16" s="141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БВ</v>
      </c>
      <c r="C16" s="141"/>
      <c r="D16" s="141"/>
      <c r="E16" s="141"/>
      <c r="F16" s="141"/>
      <c r="G16" s="141"/>
      <c r="H16" s="141"/>
      <c r="I16" s="141"/>
      <c r="J16" s="141"/>
      <c r="L16" s="54"/>
      <c r="M16" s="10"/>
      <c r="N16" s="10"/>
      <c r="O16" s="51"/>
      <c r="P16" s="144"/>
      <c r="Q16" s="144"/>
      <c r="R16" s="144"/>
      <c r="S16" s="144"/>
      <c r="T16" s="145"/>
      <c r="U16" s="145"/>
      <c r="V16" s="145"/>
      <c r="W16" s="145"/>
      <c r="X16" s="145"/>
      <c r="Y16" s="145"/>
      <c r="Z16" s="145"/>
      <c r="AA16" s="145"/>
      <c r="AB16" s="145"/>
      <c r="AD16" s="12"/>
      <c r="AE16" s="11"/>
      <c r="AF16" s="12"/>
      <c r="AG16" s="8"/>
      <c r="AH16" s="13"/>
      <c r="AI16" s="8"/>
      <c r="AJ16" s="13"/>
      <c r="AK16" s="8"/>
      <c r="AL16" s="8"/>
    </row>
    <row r="17" spans="1:38" ht="15.75" customHeight="1">
      <c r="A17" s="41"/>
      <c r="B17" s="141"/>
      <c r="C17" s="141"/>
      <c r="D17" s="141"/>
      <c r="E17" s="141"/>
      <c r="F17" s="141"/>
      <c r="G17" s="141"/>
      <c r="H17" s="141"/>
      <c r="I17" s="141"/>
      <c r="J17" s="141"/>
      <c r="L17" s="10"/>
      <c r="M17" s="10"/>
      <c r="N17" s="10"/>
      <c r="O17" s="51"/>
      <c r="P17" s="144" t="s">
        <v>39</v>
      </c>
      <c r="Q17" s="144"/>
      <c r="R17" s="144"/>
      <c r="S17" s="144"/>
      <c r="T17" s="145" t="s">
        <v>33</v>
      </c>
      <c r="U17" s="145"/>
      <c r="V17" s="145"/>
      <c r="W17" s="145" t="s">
        <v>40</v>
      </c>
      <c r="X17" s="145"/>
      <c r="Y17" s="145"/>
      <c r="Z17" s="145" t="s">
        <v>39</v>
      </c>
      <c r="AA17" s="145"/>
      <c r="AB17" s="145"/>
      <c r="AD17" s="12"/>
      <c r="AE17" s="11"/>
      <c r="AF17" s="12"/>
      <c r="AG17" s="8"/>
      <c r="AH17" s="13"/>
      <c r="AI17" s="8"/>
      <c r="AJ17" s="13"/>
      <c r="AK17" s="8"/>
      <c r="AL17" s="8"/>
    </row>
    <row r="18" spans="1:38" ht="15.75" customHeight="1">
      <c r="A18" s="41"/>
      <c r="L18" s="10"/>
      <c r="M18" s="10"/>
      <c r="N18" s="10"/>
      <c r="O18" s="51"/>
      <c r="P18" s="23"/>
      <c r="Q18" s="24"/>
      <c r="R18" s="24"/>
      <c r="S18" s="24"/>
      <c r="T18" s="24"/>
      <c r="U18" s="24"/>
      <c r="V18" s="24"/>
      <c r="W18" s="24"/>
      <c r="X18" s="23"/>
      <c r="Y18" s="23"/>
      <c r="Z18" s="23"/>
      <c r="AA18" s="23"/>
      <c r="AB18" s="23"/>
      <c r="AD18" s="12"/>
      <c r="AE18" s="11"/>
      <c r="AF18" s="12"/>
      <c r="AG18" s="8"/>
      <c r="AH18" s="13"/>
      <c r="AI18" s="8"/>
      <c r="AJ18" s="13"/>
      <c r="AK18" s="8"/>
      <c r="AL18" s="8"/>
    </row>
    <row r="19" spans="1:38" ht="15.75" customHeight="1">
      <c r="A19" s="41"/>
      <c r="B19" s="142" t="s">
        <v>18</v>
      </c>
      <c r="C19" s="142"/>
      <c r="D19" s="142"/>
      <c r="E19" s="142"/>
      <c r="F19" s="142"/>
      <c r="G19" s="142"/>
      <c r="H19" s="142"/>
      <c r="I19" s="142"/>
      <c r="J19" s="142"/>
      <c r="L19" s="10"/>
      <c r="M19" s="10"/>
      <c r="N19" s="10"/>
      <c r="O19" s="51"/>
      <c r="P19" s="143" t="s">
        <v>41</v>
      </c>
      <c r="Q19" s="143"/>
      <c r="R19" s="143"/>
      <c r="S19" s="143"/>
      <c r="T19" s="143"/>
      <c r="U19" s="143"/>
      <c r="V19" s="143"/>
      <c r="W19" s="143"/>
      <c r="X19" s="143"/>
      <c r="Y19" s="143"/>
      <c r="Z19" s="143"/>
      <c r="AA19" s="143"/>
      <c r="AB19" s="143"/>
      <c r="AD19" s="12"/>
      <c r="AE19" s="11"/>
      <c r="AF19" s="12"/>
      <c r="AG19" s="8"/>
      <c r="AH19" s="13"/>
      <c r="AI19" s="8"/>
      <c r="AJ19" s="13"/>
      <c r="AK19" s="8"/>
      <c r="AL19" s="8"/>
    </row>
    <row r="20" spans="1:38" ht="15.75" customHeight="1">
      <c r="A20" s="41"/>
      <c r="B20" s="142"/>
      <c r="C20" s="142"/>
      <c r="D20" s="142"/>
      <c r="E20" s="142"/>
      <c r="F20" s="142"/>
      <c r="G20" s="142"/>
      <c r="H20" s="142"/>
      <c r="I20" s="142"/>
      <c r="J20" s="142"/>
      <c r="L20" s="10"/>
      <c r="M20" s="10"/>
      <c r="N20" s="10"/>
      <c r="O20" s="51"/>
      <c r="P20" s="23"/>
      <c r="Q20" s="24"/>
      <c r="R20" s="24"/>
      <c r="S20" s="24"/>
      <c r="T20" s="24"/>
      <c r="U20" s="24"/>
      <c r="V20" s="24"/>
      <c r="W20" s="24"/>
      <c r="X20" s="23"/>
      <c r="Y20" s="23"/>
      <c r="Z20" s="23"/>
      <c r="AA20" s="23"/>
      <c r="AB20" s="23"/>
      <c r="AD20" s="12"/>
      <c r="AE20" s="11"/>
      <c r="AF20" s="12"/>
      <c r="AG20" s="8"/>
      <c r="AH20" s="13"/>
      <c r="AI20" s="8"/>
      <c r="AJ20" s="13"/>
      <c r="AK20" s="8"/>
      <c r="AL20" s="8"/>
    </row>
    <row r="21" spans="1:38" ht="15.75" customHeight="1">
      <c r="A21" s="41"/>
      <c r="P21" s="123" t="s">
        <v>24</v>
      </c>
      <c r="Q21" s="123" t="s">
        <v>10</v>
      </c>
      <c r="R21" s="129" t="s">
        <v>46</v>
      </c>
      <c r="S21" s="165"/>
      <c r="T21" s="164"/>
      <c r="U21" s="160"/>
      <c r="V21" s="48"/>
      <c r="W21" s="123" t="s">
        <v>24</v>
      </c>
      <c r="X21" s="123" t="s">
        <v>10</v>
      </c>
      <c r="Y21" s="129" t="s">
        <v>46</v>
      </c>
      <c r="Z21" s="165"/>
      <c r="AA21" s="164"/>
      <c r="AB21" s="160"/>
      <c r="AD21" s="12"/>
      <c r="AE21" s="11"/>
      <c r="AF21" s="12"/>
      <c r="AG21" s="8"/>
      <c r="AH21" s="13"/>
      <c r="AI21" s="8"/>
      <c r="AJ21" s="13"/>
      <c r="AK21" s="8"/>
      <c r="AL21" s="8"/>
    </row>
    <row r="22" spans="1:38" ht="15.75" customHeight="1">
      <c r="A22" s="41"/>
      <c r="B22" s="141" t="str">
        <f ca="1">"Минимальное количество транспортных средств:  "&amp;ROUND(VLOOKUP(L2,лоты!C:H,6,0),0)&amp;"  ед."</f>
        <v>Минимальное количество транспортных средств:  8  ед.</v>
      </c>
      <c r="C22" s="141"/>
      <c r="D22" s="141"/>
      <c r="E22" s="141"/>
      <c r="F22" s="141"/>
      <c r="G22" s="141"/>
      <c r="H22" s="141"/>
      <c r="I22" s="141"/>
      <c r="J22" s="141"/>
      <c r="P22" s="124"/>
      <c r="Q22" s="124"/>
      <c r="R22" s="123" t="s">
        <v>68</v>
      </c>
      <c r="S22" s="166" t="s">
        <v>69</v>
      </c>
      <c r="T22" s="164"/>
      <c r="U22" s="160"/>
      <c r="V22" s="48"/>
      <c r="W22" s="124"/>
      <c r="X22" s="124"/>
      <c r="Y22" s="123" t="s">
        <v>68</v>
      </c>
      <c r="Z22" s="166" t="s">
        <v>69</v>
      </c>
      <c r="AA22" s="164"/>
      <c r="AB22" s="160"/>
      <c r="AD22" s="12"/>
      <c r="AE22" s="11"/>
      <c r="AF22" s="12"/>
      <c r="AG22" s="8"/>
      <c r="AH22" s="13"/>
      <c r="AI22" s="8"/>
      <c r="AJ22" s="13"/>
      <c r="AK22" s="8"/>
      <c r="AL22" s="8"/>
    </row>
    <row r="23" spans="1:38" ht="15.75" customHeight="1">
      <c r="A23" s="41"/>
      <c r="B23" s="141"/>
      <c r="C23" s="141"/>
      <c r="D23" s="141"/>
      <c r="E23" s="141"/>
      <c r="F23" s="141"/>
      <c r="G23" s="141"/>
      <c r="H23" s="141"/>
      <c r="I23" s="141"/>
      <c r="J23" s="141"/>
      <c r="P23" s="124"/>
      <c r="Q23" s="124"/>
      <c r="R23" s="124"/>
      <c r="S23" s="164"/>
      <c r="T23" s="164"/>
      <c r="U23" s="160"/>
      <c r="V23" s="48"/>
      <c r="W23" s="124"/>
      <c r="X23" s="124"/>
      <c r="Y23" s="124"/>
      <c r="Z23" s="164"/>
      <c r="AA23" s="164"/>
      <c r="AB23" s="160"/>
      <c r="AD23" s="12"/>
      <c r="AE23" s="11"/>
      <c r="AF23" s="12"/>
      <c r="AG23" s="8"/>
      <c r="AH23" s="13"/>
      <c r="AI23" s="8"/>
      <c r="AJ23" s="13"/>
      <c r="AK23" s="8"/>
      <c r="AL23" s="8"/>
    </row>
    <row r="24" spans="1:38" ht="15.75" customHeight="1">
      <c r="A24" s="41"/>
      <c r="P24" s="124"/>
      <c r="Q24" s="124"/>
      <c r="R24" s="124"/>
      <c r="S24" s="164"/>
      <c r="T24" s="164"/>
      <c r="U24" s="160"/>
      <c r="V24" s="48"/>
      <c r="W24" s="124"/>
      <c r="X24" s="124"/>
      <c r="Y24" s="124"/>
      <c r="Z24" s="164"/>
      <c r="AA24" s="164"/>
      <c r="AB24" s="160"/>
      <c r="AD24" s="12"/>
      <c r="AE24" s="11"/>
      <c r="AF24" s="12"/>
      <c r="AG24" s="8"/>
      <c r="AH24" s="13"/>
      <c r="AI24" s="8"/>
      <c r="AJ24" s="13"/>
      <c r="AK24" s="8"/>
      <c r="AL24" s="8"/>
    </row>
    <row r="25" spans="1:38" ht="15.75" customHeight="1">
      <c r="A25" s="41"/>
      <c r="P25" s="124"/>
      <c r="Q25" s="124"/>
      <c r="R25" s="124"/>
      <c r="S25" s="164"/>
      <c r="T25" s="164"/>
      <c r="U25" s="160"/>
      <c r="V25" s="48"/>
      <c r="W25" s="124"/>
      <c r="X25" s="124"/>
      <c r="Y25" s="124"/>
      <c r="Z25" s="164"/>
      <c r="AA25" s="164"/>
      <c r="AB25" s="160"/>
      <c r="AD25" s="12"/>
      <c r="AE25" s="11"/>
      <c r="AF25" s="12"/>
      <c r="AG25" s="8"/>
      <c r="AH25" s="13"/>
      <c r="AI25" s="8"/>
      <c r="AJ25" s="13"/>
      <c r="AK25" s="8"/>
      <c r="AL25" s="8"/>
    </row>
    <row r="26" spans="1:38" ht="15.75" customHeight="1">
      <c r="A26" s="41"/>
      <c r="B26" s="141" t="s">
        <v>53</v>
      </c>
      <c r="C26" s="141"/>
      <c r="D26" s="141"/>
      <c r="E26" s="141"/>
      <c r="F26" s="141"/>
      <c r="G26" s="141"/>
      <c r="H26" s="141"/>
      <c r="I26" s="141"/>
      <c r="J26" s="141"/>
      <c r="P26" s="125"/>
      <c r="Q26" s="125"/>
      <c r="R26" s="125"/>
      <c r="S26" s="167"/>
      <c r="T26" s="164"/>
      <c r="U26" s="160"/>
      <c r="V26" s="58"/>
      <c r="W26" s="125"/>
      <c r="X26" s="125"/>
      <c r="Y26" s="125"/>
      <c r="Z26" s="167"/>
      <c r="AA26" s="164"/>
      <c r="AB26" s="160"/>
      <c r="AC26" s="34"/>
      <c r="AD26" s="12"/>
      <c r="AE26" s="11"/>
      <c r="AF26" s="12"/>
      <c r="AG26" s="8"/>
      <c r="AH26" s="13"/>
      <c r="AI26" s="8"/>
      <c r="AJ26" s="13"/>
      <c r="AK26" s="8"/>
      <c r="AL26" s="8"/>
    </row>
    <row r="27" spans="1:38" ht="15.75" customHeight="1">
      <c r="A27" s="41"/>
      <c r="B27" s="141"/>
      <c r="C27" s="141"/>
      <c r="D27" s="141"/>
      <c r="E27" s="141"/>
      <c r="F27" s="141"/>
      <c r="G27" s="141"/>
      <c r="H27" s="141"/>
      <c r="I27" s="141"/>
      <c r="J27" s="141"/>
      <c r="N27" s="1">
        <v>180</v>
      </c>
      <c r="P27" s="70">
        <v>1</v>
      </c>
      <c r="Q27" s="44">
        <v>0.125</v>
      </c>
      <c r="R27" s="70">
        <v>0</v>
      </c>
      <c r="S27" s="94" t="s">
        <v>98</v>
      </c>
      <c r="T27" s="96"/>
      <c r="U27" s="91"/>
      <c r="V27" s="58"/>
      <c r="W27" s="55">
        <v>2</v>
      </c>
      <c r="X27" s="44">
        <v>0.125</v>
      </c>
      <c r="Y27" s="70">
        <v>0</v>
      </c>
      <c r="Z27" s="94" t="s">
        <v>98</v>
      </c>
      <c r="AA27" s="96"/>
      <c r="AB27" s="91"/>
      <c r="AC27" s="34"/>
      <c r="AD27" s="12"/>
      <c r="AE27" s="11"/>
      <c r="AF27" s="12"/>
      <c r="AG27" s="8"/>
      <c r="AH27" s="13"/>
      <c r="AI27" s="8"/>
      <c r="AJ27" s="13"/>
      <c r="AK27" s="8"/>
      <c r="AL27" s="8"/>
    </row>
    <row r="28" spans="1:38" ht="15.75" customHeight="1">
      <c r="A28" s="41"/>
      <c r="B28" s="141" t="s">
        <v>203</v>
      </c>
      <c r="C28" s="141"/>
      <c r="D28" s="141"/>
      <c r="E28" s="141"/>
      <c r="F28" s="141"/>
      <c r="G28" s="141"/>
      <c r="H28" s="141"/>
      <c r="I28" s="141"/>
      <c r="J28" s="141"/>
      <c r="N28" s="1">
        <v>210</v>
      </c>
      <c r="P28" s="25">
        <v>1</v>
      </c>
      <c r="Q28" s="27">
        <v>0.14583333333333301</v>
      </c>
      <c r="R28" s="70">
        <v>0</v>
      </c>
      <c r="S28" s="94" t="s">
        <v>98</v>
      </c>
      <c r="T28" s="96"/>
      <c r="U28" s="91"/>
      <c r="V28" s="48"/>
      <c r="W28" s="28">
        <v>2</v>
      </c>
      <c r="X28" s="27">
        <v>0.14583333333333301</v>
      </c>
      <c r="Y28" s="70">
        <v>0</v>
      </c>
      <c r="Z28" s="94" t="s">
        <v>98</v>
      </c>
      <c r="AA28" s="96"/>
      <c r="AB28" s="91"/>
      <c r="AD28" s="12"/>
      <c r="AE28" s="11"/>
      <c r="AF28" s="12"/>
      <c r="AG28" s="8"/>
      <c r="AH28" s="13"/>
      <c r="AI28" s="8"/>
      <c r="AJ28" s="13"/>
      <c r="AK28" s="8"/>
      <c r="AL28" s="8"/>
    </row>
    <row r="29" spans="1:38" ht="15.75" customHeight="1">
      <c r="A29" s="41"/>
      <c r="B29" s="141"/>
      <c r="C29" s="141"/>
      <c r="D29" s="141"/>
      <c r="E29" s="141"/>
      <c r="F29" s="141"/>
      <c r="G29" s="141"/>
      <c r="H29" s="141"/>
      <c r="I29" s="141"/>
      <c r="J29" s="141"/>
      <c r="N29" s="1">
        <v>240</v>
      </c>
      <c r="P29" s="25">
        <v>1</v>
      </c>
      <c r="Q29" s="27">
        <v>0.16666666666666699</v>
      </c>
      <c r="R29" s="70">
        <v>0</v>
      </c>
      <c r="S29" s="94" t="s">
        <v>98</v>
      </c>
      <c r="T29" s="96"/>
      <c r="U29" s="91"/>
      <c r="V29" s="48"/>
      <c r="W29" s="28">
        <v>2</v>
      </c>
      <c r="X29" s="27">
        <v>0.16666666666666699</v>
      </c>
      <c r="Y29" s="70">
        <v>0</v>
      </c>
      <c r="Z29" s="94" t="s">
        <v>98</v>
      </c>
      <c r="AA29" s="96"/>
      <c r="AB29" s="91"/>
      <c r="AD29" s="12"/>
      <c r="AE29" s="11"/>
      <c r="AF29" s="12"/>
      <c r="AG29" s="8"/>
      <c r="AH29" s="13"/>
      <c r="AI29" s="8"/>
      <c r="AJ29" s="13"/>
      <c r="AK29" s="8"/>
      <c r="AL29" s="8"/>
    </row>
    <row r="30" spans="1:38" ht="15.75" customHeight="1">
      <c r="A30" s="41"/>
      <c r="B30" s="141" t="s">
        <v>202</v>
      </c>
      <c r="C30" s="141"/>
      <c r="D30" s="141"/>
      <c r="E30" s="141"/>
      <c r="F30" s="141"/>
      <c r="G30" s="141"/>
      <c r="H30" s="141"/>
      <c r="I30" s="141"/>
      <c r="J30" s="141"/>
      <c r="N30" s="1">
        <v>270</v>
      </c>
      <c r="P30" s="25">
        <v>1</v>
      </c>
      <c r="Q30" s="27">
        <v>0.1875</v>
      </c>
      <c r="R30" s="70">
        <v>0</v>
      </c>
      <c r="S30" s="94" t="s">
        <v>98</v>
      </c>
      <c r="T30" s="96"/>
      <c r="U30" s="91"/>
      <c r="V30" s="48"/>
      <c r="W30" s="28">
        <v>2</v>
      </c>
      <c r="X30" s="27">
        <v>0.1875</v>
      </c>
      <c r="Y30" s="70">
        <v>0</v>
      </c>
      <c r="Z30" s="94" t="s">
        <v>98</v>
      </c>
      <c r="AA30" s="96"/>
      <c r="AB30" s="91"/>
      <c r="AD30" s="12"/>
      <c r="AE30" s="11"/>
      <c r="AF30" s="12"/>
      <c r="AG30" s="8"/>
      <c r="AH30" s="13"/>
      <c r="AI30" s="8"/>
      <c r="AJ30" s="13"/>
      <c r="AK30" s="8"/>
      <c r="AL30" s="8"/>
    </row>
    <row r="31" spans="1:38" ht="15.75" customHeight="1">
      <c r="A31" s="41"/>
      <c r="B31" s="141"/>
      <c r="C31" s="141"/>
      <c r="D31" s="141"/>
      <c r="E31" s="141"/>
      <c r="F31" s="141"/>
      <c r="G31" s="141"/>
      <c r="H31" s="141"/>
      <c r="I31" s="141"/>
      <c r="J31" s="141"/>
      <c r="N31" s="1">
        <v>300</v>
      </c>
      <c r="P31" s="25">
        <v>1</v>
      </c>
      <c r="Q31" s="27">
        <v>0.20833333333333334</v>
      </c>
      <c r="R31" s="70">
        <v>0</v>
      </c>
      <c r="S31" s="94" t="s">
        <v>98</v>
      </c>
      <c r="T31" s="96"/>
      <c r="U31" s="91"/>
      <c r="V31" s="48"/>
      <c r="W31" s="28">
        <v>2</v>
      </c>
      <c r="X31" s="27">
        <v>0.1875</v>
      </c>
      <c r="Y31" s="102">
        <v>0</v>
      </c>
      <c r="Z31" s="94" t="s">
        <v>98</v>
      </c>
      <c r="AA31" s="96"/>
      <c r="AB31" s="91"/>
      <c r="AD31" s="12"/>
      <c r="AE31" s="11"/>
      <c r="AF31" s="12"/>
      <c r="AG31" s="8"/>
      <c r="AH31" s="13"/>
      <c r="AI31" s="8"/>
      <c r="AJ31" s="13"/>
      <c r="AK31" s="8"/>
      <c r="AL31" s="8"/>
    </row>
    <row r="32" spans="1:38" ht="15.75" customHeight="1">
      <c r="A32" s="41"/>
      <c r="B32" s="41"/>
      <c r="C32" s="41"/>
      <c r="D32" s="41"/>
      <c r="E32" s="41"/>
      <c r="F32" s="41"/>
      <c r="G32" s="41"/>
      <c r="H32" s="41"/>
      <c r="I32" s="41"/>
      <c r="N32" s="14">
        <v>330</v>
      </c>
      <c r="P32" s="70">
        <v>1</v>
      </c>
      <c r="Q32" s="44">
        <v>0.22916666666666666</v>
      </c>
      <c r="R32" s="70">
        <v>2</v>
      </c>
      <c r="S32" s="94" t="s">
        <v>182</v>
      </c>
      <c r="T32" s="96"/>
      <c r="U32" s="91"/>
      <c r="V32" s="58"/>
      <c r="W32" s="55">
        <v>2</v>
      </c>
      <c r="X32" s="45">
        <v>0.22916666666666666</v>
      </c>
      <c r="Y32" s="70">
        <v>1</v>
      </c>
      <c r="Z32" s="94" t="s">
        <v>99</v>
      </c>
      <c r="AA32" s="96"/>
      <c r="AB32" s="91"/>
      <c r="AC32" s="34"/>
      <c r="AD32" s="12"/>
      <c r="AE32" s="11"/>
      <c r="AF32" s="12"/>
      <c r="AG32" s="8"/>
      <c r="AH32" s="13"/>
      <c r="AI32" s="8"/>
      <c r="AJ32" s="13"/>
      <c r="AK32" s="8"/>
      <c r="AL32" s="8"/>
    </row>
    <row r="33" spans="1:38" ht="15.75" customHeight="1">
      <c r="A33" s="41"/>
      <c r="B33" s="142" t="s">
        <v>12</v>
      </c>
      <c r="C33" s="142"/>
      <c r="D33" s="142"/>
      <c r="E33" s="142"/>
      <c r="F33" s="142"/>
      <c r="G33" s="142"/>
      <c r="H33" s="142"/>
      <c r="I33" s="142"/>
      <c r="J33" s="142"/>
      <c r="N33" s="14">
        <v>360</v>
      </c>
      <c r="P33" s="70">
        <v>1</v>
      </c>
      <c r="Q33" s="44">
        <v>0.25</v>
      </c>
      <c r="R33" s="70">
        <v>3</v>
      </c>
      <c r="S33" s="94" t="s">
        <v>182</v>
      </c>
      <c r="T33" s="96"/>
      <c r="U33" s="91"/>
      <c r="V33" s="58"/>
      <c r="W33" s="55">
        <v>2</v>
      </c>
      <c r="X33" s="45">
        <v>0.25</v>
      </c>
      <c r="Y33" s="70">
        <v>1</v>
      </c>
      <c r="Z33" s="94" t="s">
        <v>99</v>
      </c>
      <c r="AA33" s="96"/>
      <c r="AB33" s="91"/>
      <c r="AC33" s="34"/>
      <c r="AD33" s="12"/>
      <c r="AE33" s="11"/>
      <c r="AF33" s="12"/>
      <c r="AG33" s="8"/>
      <c r="AH33" s="13"/>
      <c r="AI33" s="8"/>
      <c r="AJ33" s="13"/>
      <c r="AK33" s="8"/>
      <c r="AL33" s="8"/>
    </row>
    <row r="34" spans="1:38" ht="15.75" customHeight="1">
      <c r="A34" s="41"/>
      <c r="B34" s="142"/>
      <c r="C34" s="142"/>
      <c r="D34" s="142"/>
      <c r="E34" s="142"/>
      <c r="F34" s="142"/>
      <c r="G34" s="142"/>
      <c r="H34" s="142"/>
      <c r="I34" s="142"/>
      <c r="J34" s="142"/>
      <c r="N34" s="1">
        <v>390</v>
      </c>
      <c r="O34" s="17"/>
      <c r="P34" s="70">
        <v>1</v>
      </c>
      <c r="Q34" s="44">
        <v>0.27083333333333331</v>
      </c>
      <c r="R34" s="70">
        <v>2</v>
      </c>
      <c r="S34" s="94" t="s">
        <v>182</v>
      </c>
      <c r="T34" s="96"/>
      <c r="U34" s="91"/>
      <c r="V34" s="58"/>
      <c r="W34" s="55">
        <v>2</v>
      </c>
      <c r="X34" s="45">
        <v>0.27083333333333331</v>
      </c>
      <c r="Y34" s="70">
        <v>1</v>
      </c>
      <c r="Z34" s="94" t="s">
        <v>99</v>
      </c>
      <c r="AA34" s="96"/>
      <c r="AB34" s="91"/>
      <c r="AC34" s="34"/>
      <c r="AD34" s="12"/>
      <c r="AE34" s="11"/>
      <c r="AF34" s="12"/>
      <c r="AG34" s="8"/>
      <c r="AH34" s="13"/>
      <c r="AI34" s="8"/>
      <c r="AJ34" s="13"/>
      <c r="AK34" s="8"/>
      <c r="AL34" s="8"/>
    </row>
    <row r="35" spans="1:38" ht="15.75" customHeight="1">
      <c r="A35" s="41"/>
      <c r="B35" s="132" t="s">
        <v>65</v>
      </c>
      <c r="C35" s="132"/>
      <c r="D35" s="132"/>
      <c r="E35" s="131">
        <f t="array" ref="E35">MAX(IF(G82:G199=0,H82:H199))</f>
        <v>14.294</v>
      </c>
      <c r="F35" s="41"/>
      <c r="G35" s="41"/>
      <c r="H35" s="41"/>
      <c r="I35" s="41"/>
      <c r="N35" s="1">
        <v>420</v>
      </c>
      <c r="O35" s="17"/>
      <c r="P35" s="70">
        <v>1</v>
      </c>
      <c r="Q35" s="44">
        <v>0.29166666666666669</v>
      </c>
      <c r="R35" s="70">
        <v>4</v>
      </c>
      <c r="S35" s="94">
        <v>7</v>
      </c>
      <c r="T35" s="96"/>
      <c r="U35" s="91"/>
      <c r="V35" s="58"/>
      <c r="W35" s="55">
        <v>2</v>
      </c>
      <c r="X35" s="45">
        <v>0.29166666666666669</v>
      </c>
      <c r="Y35" s="70">
        <v>1</v>
      </c>
      <c r="Z35" s="94" t="s">
        <v>99</v>
      </c>
      <c r="AA35" s="96"/>
      <c r="AB35" s="91"/>
      <c r="AC35" s="34"/>
      <c r="AD35" s="12"/>
      <c r="AE35" s="11"/>
      <c r="AF35" s="12"/>
      <c r="AG35" s="8"/>
      <c r="AH35" s="13"/>
      <c r="AI35" s="8"/>
      <c r="AJ35" s="13"/>
      <c r="AK35" s="8"/>
      <c r="AL35" s="8"/>
    </row>
    <row r="36" spans="1:38" ht="15.75" customHeight="1">
      <c r="A36" s="41"/>
      <c r="B36" s="132"/>
      <c r="C36" s="132"/>
      <c r="D36" s="132"/>
      <c r="E36" s="131"/>
      <c r="F36" s="41"/>
      <c r="G36" s="41"/>
      <c r="H36" s="41"/>
      <c r="I36" s="41"/>
      <c r="N36" s="1">
        <v>450</v>
      </c>
      <c r="P36" s="25">
        <v>1</v>
      </c>
      <c r="Q36" s="27">
        <v>0.3125</v>
      </c>
      <c r="R36" s="70">
        <v>5</v>
      </c>
      <c r="S36" s="94">
        <v>7</v>
      </c>
      <c r="T36" s="96"/>
      <c r="U36" s="91"/>
      <c r="V36" s="48"/>
      <c r="W36" s="28">
        <v>2</v>
      </c>
      <c r="X36" s="21">
        <v>0.3125</v>
      </c>
      <c r="Y36" s="70">
        <v>1</v>
      </c>
      <c r="Z36" s="94" t="s">
        <v>99</v>
      </c>
      <c r="AA36" s="96"/>
      <c r="AB36" s="91"/>
      <c r="AD36" s="8"/>
      <c r="AE36" s="8"/>
      <c r="AF36" s="8"/>
      <c r="AG36" s="8"/>
      <c r="AH36" s="9"/>
      <c r="AI36" s="8"/>
      <c r="AJ36" s="8"/>
      <c r="AK36" s="8"/>
      <c r="AL36" s="8"/>
    </row>
    <row r="37" spans="1:38" ht="15.75" customHeight="1">
      <c r="B37" s="132" t="s">
        <v>66</v>
      </c>
      <c r="C37" s="132"/>
      <c r="D37" s="132"/>
      <c r="E37" s="131">
        <f t="array" ref="E37">MAX(IF(G82:G199=1,H82:H199))</f>
        <v>0</v>
      </c>
      <c r="F37" s="41"/>
      <c r="G37" s="41"/>
      <c r="H37" s="41"/>
      <c r="I37" s="41"/>
      <c r="N37" s="1">
        <v>480</v>
      </c>
      <c r="P37" s="25">
        <v>1</v>
      </c>
      <c r="Q37" s="27">
        <v>0.33333333333333331</v>
      </c>
      <c r="R37" s="70">
        <v>4</v>
      </c>
      <c r="S37" s="94">
        <v>7</v>
      </c>
      <c r="T37" s="96"/>
      <c r="U37" s="91"/>
      <c r="V37" s="48"/>
      <c r="W37" s="28">
        <v>2</v>
      </c>
      <c r="X37" s="21">
        <v>0.33333333333333331</v>
      </c>
      <c r="Y37" s="70">
        <v>1</v>
      </c>
      <c r="Z37" s="94" t="s">
        <v>99</v>
      </c>
      <c r="AA37" s="96"/>
      <c r="AB37" s="91"/>
    </row>
    <row r="38" spans="1:38" ht="15.75" customHeight="1">
      <c r="A38" s="41"/>
      <c r="B38" s="132"/>
      <c r="C38" s="132"/>
      <c r="D38" s="132"/>
      <c r="E38" s="131"/>
      <c r="F38" s="42"/>
      <c r="G38" s="42"/>
      <c r="H38" s="42"/>
      <c r="I38" s="42"/>
      <c r="N38" s="1">
        <v>510</v>
      </c>
      <c r="P38" s="25">
        <v>1</v>
      </c>
      <c r="Q38" s="27">
        <v>0.35416666666666669</v>
      </c>
      <c r="R38" s="70">
        <v>4</v>
      </c>
      <c r="S38" s="94">
        <v>7</v>
      </c>
      <c r="T38" s="96"/>
      <c r="U38" s="91"/>
      <c r="V38" s="48"/>
      <c r="W38" s="28">
        <v>2</v>
      </c>
      <c r="X38" s="21">
        <v>0.35416666666666669</v>
      </c>
      <c r="Y38" s="70">
        <v>1</v>
      </c>
      <c r="Z38" s="94" t="s">
        <v>99</v>
      </c>
      <c r="AA38" s="96"/>
      <c r="AB38" s="91"/>
    </row>
    <row r="39" spans="1:38" ht="15.75" customHeight="1">
      <c r="A39" s="41"/>
      <c r="B39" s="133" t="s">
        <v>67</v>
      </c>
      <c r="C39" s="133"/>
      <c r="D39" s="133"/>
      <c r="E39" s="131">
        <f>SUM(E35:E38)</f>
        <v>14.294</v>
      </c>
      <c r="F39" s="41"/>
      <c r="G39" s="41"/>
      <c r="H39" s="41"/>
      <c r="I39" s="41"/>
      <c r="N39" s="1">
        <v>540</v>
      </c>
      <c r="P39" s="25">
        <v>1</v>
      </c>
      <c r="Q39" s="27">
        <v>0.375</v>
      </c>
      <c r="R39" s="70">
        <v>4</v>
      </c>
      <c r="S39" s="94">
        <v>7</v>
      </c>
      <c r="T39" s="96"/>
      <c r="U39" s="91"/>
      <c r="V39" s="48"/>
      <c r="W39" s="28">
        <v>2</v>
      </c>
      <c r="X39" s="21">
        <v>0.375</v>
      </c>
      <c r="Y39" s="70">
        <v>2</v>
      </c>
      <c r="Z39" s="94" t="s">
        <v>103</v>
      </c>
      <c r="AA39" s="96"/>
      <c r="AB39" s="91"/>
    </row>
    <row r="40" spans="1:38" ht="15.75" customHeight="1">
      <c r="A40" s="41"/>
      <c r="B40" s="133"/>
      <c r="C40" s="133"/>
      <c r="D40" s="133"/>
      <c r="E40" s="131"/>
      <c r="F40" s="41"/>
      <c r="G40" s="41"/>
      <c r="H40" s="41"/>
      <c r="I40" s="41"/>
      <c r="L40" s="8"/>
      <c r="N40" s="1">
        <v>570</v>
      </c>
      <c r="P40" s="25">
        <v>1</v>
      </c>
      <c r="Q40" s="27">
        <v>0.39583333333333331</v>
      </c>
      <c r="R40" s="70">
        <v>5</v>
      </c>
      <c r="S40" s="94">
        <v>7</v>
      </c>
      <c r="T40" s="96"/>
      <c r="U40" s="91"/>
      <c r="V40" s="48"/>
      <c r="W40" s="28">
        <v>2</v>
      </c>
      <c r="X40" s="21">
        <v>0.39583333333333331</v>
      </c>
      <c r="Y40" s="70">
        <v>1</v>
      </c>
      <c r="Z40" s="94" t="s">
        <v>103</v>
      </c>
      <c r="AA40" s="96"/>
      <c r="AB40" s="91"/>
    </row>
    <row r="41" spans="1:38" ht="15.75" customHeight="1">
      <c r="A41" s="41"/>
      <c r="B41" s="133"/>
      <c r="C41" s="133"/>
      <c r="D41" s="133"/>
      <c r="E41" s="134"/>
      <c r="F41" s="43"/>
      <c r="G41" s="43"/>
      <c r="H41" s="43"/>
      <c r="I41" s="43"/>
      <c r="N41" s="1">
        <v>600</v>
      </c>
      <c r="P41" s="25">
        <v>1</v>
      </c>
      <c r="Q41" s="27">
        <v>0.41666666666666669</v>
      </c>
      <c r="R41" s="70">
        <v>2</v>
      </c>
      <c r="S41" s="94" t="s">
        <v>100</v>
      </c>
      <c r="T41" s="96"/>
      <c r="U41" s="91"/>
      <c r="V41" s="48"/>
      <c r="W41" s="28">
        <v>2</v>
      </c>
      <c r="X41" s="21">
        <v>0.41666666666666669</v>
      </c>
      <c r="Y41" s="70">
        <v>1</v>
      </c>
      <c r="Z41" s="94" t="s">
        <v>103</v>
      </c>
      <c r="AA41" s="96"/>
      <c r="AB41" s="91"/>
    </row>
    <row r="42" spans="1:38" ht="15.75" customHeight="1">
      <c r="A42" s="41"/>
      <c r="B42" s="133"/>
      <c r="C42" s="133"/>
      <c r="D42" s="133"/>
      <c r="E42" s="134"/>
      <c r="F42" s="41"/>
      <c r="G42" s="41"/>
      <c r="H42" s="41"/>
      <c r="I42" s="41"/>
      <c r="N42" s="1">
        <v>630</v>
      </c>
      <c r="P42" s="25">
        <v>1</v>
      </c>
      <c r="Q42" s="27">
        <v>0.4375</v>
      </c>
      <c r="R42" s="70">
        <v>2</v>
      </c>
      <c r="S42" s="94" t="s">
        <v>100</v>
      </c>
      <c r="T42" s="96"/>
      <c r="U42" s="91"/>
      <c r="V42" s="48"/>
      <c r="W42" s="28">
        <v>2</v>
      </c>
      <c r="X42" s="21">
        <v>0.4375</v>
      </c>
      <c r="Y42" s="70">
        <v>2</v>
      </c>
      <c r="Z42" s="94" t="s">
        <v>103</v>
      </c>
      <c r="AA42" s="96"/>
      <c r="AB42" s="91"/>
    </row>
    <row r="43" spans="1:38" ht="15.75" customHeight="1">
      <c r="A43" s="41"/>
      <c r="B43" s="41"/>
      <c r="C43" s="41"/>
      <c r="D43" s="41"/>
      <c r="E43" s="41"/>
      <c r="F43" s="41"/>
      <c r="G43" s="41"/>
      <c r="H43" s="41"/>
      <c r="I43" s="41"/>
      <c r="N43" s="1">
        <v>660</v>
      </c>
      <c r="P43" s="25">
        <v>1</v>
      </c>
      <c r="Q43" s="27">
        <v>0.45833333333333298</v>
      </c>
      <c r="R43" s="70">
        <v>2</v>
      </c>
      <c r="S43" s="94" t="s">
        <v>100</v>
      </c>
      <c r="T43" s="96"/>
      <c r="U43" s="91"/>
      <c r="V43" s="48"/>
      <c r="W43" s="28">
        <v>2</v>
      </c>
      <c r="X43" s="21">
        <v>0.45833333333333298</v>
      </c>
      <c r="Y43" s="70">
        <v>1</v>
      </c>
      <c r="Z43" s="94" t="s">
        <v>103</v>
      </c>
      <c r="AA43" s="96"/>
      <c r="AB43" s="91"/>
    </row>
    <row r="44" spans="1:38" ht="15.75" customHeight="1">
      <c r="A44" s="41"/>
      <c r="B44" s="41"/>
      <c r="C44" s="41"/>
      <c r="D44" s="41"/>
      <c r="E44" s="41"/>
      <c r="F44" s="41"/>
      <c r="G44" s="41"/>
      <c r="H44" s="41"/>
      <c r="I44" s="41"/>
      <c r="N44" s="1">
        <v>690</v>
      </c>
      <c r="P44" s="25">
        <v>1</v>
      </c>
      <c r="Q44" s="27">
        <v>0.47916666666666702</v>
      </c>
      <c r="R44" s="70">
        <v>2</v>
      </c>
      <c r="S44" s="94" t="s">
        <v>100</v>
      </c>
      <c r="T44" s="96"/>
      <c r="U44" s="91"/>
      <c r="V44" s="48"/>
      <c r="W44" s="28">
        <v>2</v>
      </c>
      <c r="X44" s="21">
        <v>0.47916666666666702</v>
      </c>
      <c r="Y44" s="70">
        <v>1</v>
      </c>
      <c r="Z44" s="94" t="s">
        <v>103</v>
      </c>
      <c r="AA44" s="96"/>
      <c r="AB44" s="91"/>
    </row>
    <row r="45" spans="1:38" ht="15.75" customHeight="1">
      <c r="A45" s="41"/>
      <c r="B45" s="41"/>
      <c r="C45" s="41"/>
      <c r="D45" s="41"/>
      <c r="E45" s="41"/>
      <c r="F45" s="41"/>
      <c r="G45" s="41"/>
      <c r="H45" s="41"/>
      <c r="I45" s="41"/>
      <c r="N45" s="1">
        <v>720</v>
      </c>
      <c r="P45" s="25">
        <v>1</v>
      </c>
      <c r="Q45" s="27">
        <v>0.5</v>
      </c>
      <c r="R45" s="70">
        <v>2</v>
      </c>
      <c r="S45" s="94" t="s">
        <v>100</v>
      </c>
      <c r="T45" s="96"/>
      <c r="U45" s="91"/>
      <c r="V45" s="48"/>
      <c r="W45" s="28">
        <v>2</v>
      </c>
      <c r="X45" s="21">
        <v>0.5</v>
      </c>
      <c r="Y45" s="70">
        <v>2</v>
      </c>
      <c r="Z45" s="94" t="s">
        <v>103</v>
      </c>
      <c r="AA45" s="96"/>
      <c r="AB45" s="91"/>
    </row>
    <row r="46" spans="1:38" ht="15.75" customHeight="1">
      <c r="A46" s="41"/>
      <c r="B46" s="41"/>
      <c r="C46" s="41"/>
      <c r="D46" s="41"/>
      <c r="E46" s="41"/>
      <c r="F46" s="41"/>
      <c r="G46" s="41"/>
      <c r="H46" s="41"/>
      <c r="I46" s="41"/>
      <c r="N46" s="1">
        <v>750</v>
      </c>
      <c r="P46" s="25">
        <v>1</v>
      </c>
      <c r="Q46" s="27">
        <v>0.52083333333333337</v>
      </c>
      <c r="R46" s="70">
        <v>2</v>
      </c>
      <c r="S46" s="94" t="s">
        <v>104</v>
      </c>
      <c r="T46" s="96"/>
      <c r="U46" s="91"/>
      <c r="V46" s="48"/>
      <c r="W46" s="28">
        <v>2</v>
      </c>
      <c r="X46" s="21">
        <v>0.52083333333333337</v>
      </c>
      <c r="Y46" s="70">
        <v>1</v>
      </c>
      <c r="Z46" s="94" t="s">
        <v>103</v>
      </c>
      <c r="AA46" s="96"/>
      <c r="AB46" s="91"/>
    </row>
    <row r="47" spans="1:38" ht="15.75" customHeight="1">
      <c r="A47" s="41"/>
      <c r="B47" s="41"/>
      <c r="C47" s="41"/>
      <c r="D47" s="41"/>
      <c r="E47" s="41"/>
      <c r="F47" s="41"/>
      <c r="G47" s="41"/>
      <c r="H47" s="41"/>
      <c r="I47" s="41"/>
      <c r="N47" s="1">
        <v>780</v>
      </c>
      <c r="P47" s="25">
        <v>1</v>
      </c>
      <c r="Q47" s="27">
        <v>0.54166666666666663</v>
      </c>
      <c r="R47" s="70">
        <v>1</v>
      </c>
      <c r="S47" s="94" t="s">
        <v>104</v>
      </c>
      <c r="T47" s="96"/>
      <c r="U47" s="91"/>
      <c r="V47" s="48"/>
      <c r="W47" s="28">
        <v>2</v>
      </c>
      <c r="X47" s="21">
        <v>0.54166666666666663</v>
      </c>
      <c r="Y47" s="70">
        <v>1</v>
      </c>
      <c r="Z47" s="94" t="s">
        <v>103</v>
      </c>
      <c r="AA47" s="96"/>
      <c r="AB47" s="91"/>
    </row>
    <row r="48" spans="1:38" ht="15.75" customHeight="1">
      <c r="A48" s="41"/>
      <c r="B48" s="41"/>
      <c r="C48" s="41"/>
      <c r="D48" s="41"/>
      <c r="E48" s="41"/>
      <c r="F48" s="41"/>
      <c r="G48" s="41"/>
      <c r="H48" s="41"/>
      <c r="I48" s="41"/>
      <c r="N48" s="1">
        <v>810</v>
      </c>
      <c r="P48" s="25">
        <v>1</v>
      </c>
      <c r="Q48" s="27">
        <v>0.5625</v>
      </c>
      <c r="R48" s="70">
        <v>2</v>
      </c>
      <c r="S48" s="94" t="s">
        <v>104</v>
      </c>
      <c r="T48" s="96"/>
      <c r="U48" s="91"/>
      <c r="V48" s="48"/>
      <c r="W48" s="28">
        <v>2</v>
      </c>
      <c r="X48" s="21">
        <v>0.5625</v>
      </c>
      <c r="Y48" s="70">
        <v>2</v>
      </c>
      <c r="Z48" s="94" t="s">
        <v>103</v>
      </c>
      <c r="AA48" s="96"/>
      <c r="AB48" s="91"/>
    </row>
    <row r="49" spans="1:34" ht="15.75" customHeight="1">
      <c r="A49" s="41"/>
      <c r="B49" s="41"/>
      <c r="C49" s="41"/>
      <c r="D49" s="41"/>
      <c r="E49" s="41"/>
      <c r="F49" s="41"/>
      <c r="G49" s="41"/>
      <c r="H49" s="41"/>
      <c r="I49" s="41"/>
      <c r="N49" s="1">
        <v>840</v>
      </c>
      <c r="P49" s="25">
        <v>1</v>
      </c>
      <c r="Q49" s="27">
        <v>0.58333333333333337</v>
      </c>
      <c r="R49" s="70">
        <v>1</v>
      </c>
      <c r="S49" s="94" t="s">
        <v>104</v>
      </c>
      <c r="T49" s="96"/>
      <c r="U49" s="91"/>
      <c r="V49" s="48"/>
      <c r="W49" s="28">
        <v>2</v>
      </c>
      <c r="X49" s="21">
        <v>0.58333333333333337</v>
      </c>
      <c r="Y49" s="70">
        <v>1</v>
      </c>
      <c r="Z49" s="94" t="s">
        <v>103</v>
      </c>
      <c r="AA49" s="96"/>
      <c r="AB49" s="91"/>
      <c r="AH49" s="1"/>
    </row>
    <row r="50" spans="1:34" ht="15.75" customHeight="1">
      <c r="A50" s="41"/>
      <c r="B50" s="41"/>
      <c r="C50" s="41"/>
      <c r="D50" s="41"/>
      <c r="E50" s="41"/>
      <c r="F50" s="41"/>
      <c r="G50" s="41"/>
      <c r="H50" s="41"/>
      <c r="I50" s="41"/>
      <c r="N50" s="1">
        <v>870</v>
      </c>
      <c r="P50" s="25">
        <v>1</v>
      </c>
      <c r="Q50" s="27">
        <v>0.60416666666666663</v>
      </c>
      <c r="R50" s="70">
        <v>2</v>
      </c>
      <c r="S50" s="94" t="s">
        <v>104</v>
      </c>
      <c r="T50" s="96"/>
      <c r="U50" s="91"/>
      <c r="V50" s="48"/>
      <c r="W50" s="28">
        <v>2</v>
      </c>
      <c r="X50" s="21">
        <v>0.60416666666666663</v>
      </c>
      <c r="Y50" s="70">
        <v>1</v>
      </c>
      <c r="Z50" s="94" t="s">
        <v>103</v>
      </c>
      <c r="AA50" s="96"/>
      <c r="AB50" s="91"/>
      <c r="AH50" s="1"/>
    </row>
    <row r="51" spans="1:34" ht="15.75" customHeight="1">
      <c r="A51" s="41"/>
      <c r="B51" s="41"/>
      <c r="C51" s="41"/>
      <c r="D51" s="41"/>
      <c r="E51" s="41"/>
      <c r="F51" s="41"/>
      <c r="G51" s="41"/>
      <c r="H51" s="41"/>
      <c r="I51" s="41"/>
      <c r="N51" s="1">
        <v>900</v>
      </c>
      <c r="P51" s="25">
        <v>1</v>
      </c>
      <c r="Q51" s="27">
        <v>0.625</v>
      </c>
      <c r="R51" s="70">
        <v>1</v>
      </c>
      <c r="S51" s="94" t="s">
        <v>104</v>
      </c>
      <c r="T51" s="96"/>
      <c r="U51" s="91"/>
      <c r="V51" s="48"/>
      <c r="W51" s="28">
        <v>2</v>
      </c>
      <c r="X51" s="21">
        <v>0.625</v>
      </c>
      <c r="Y51" s="70">
        <v>2</v>
      </c>
      <c r="Z51" s="94" t="s">
        <v>103</v>
      </c>
      <c r="AA51" s="96"/>
      <c r="AB51" s="91"/>
      <c r="AH51" s="1"/>
    </row>
    <row r="52" spans="1:34" ht="15.75" customHeight="1">
      <c r="A52" s="41"/>
      <c r="B52" s="41"/>
      <c r="C52" s="41"/>
      <c r="D52" s="41"/>
      <c r="E52" s="41"/>
      <c r="F52" s="41"/>
      <c r="G52" s="41"/>
      <c r="H52" s="41"/>
      <c r="I52" s="41"/>
      <c r="N52" s="1">
        <v>930</v>
      </c>
      <c r="P52" s="25">
        <v>1</v>
      </c>
      <c r="Q52" s="27">
        <v>0.64583333333333337</v>
      </c>
      <c r="R52" s="70">
        <v>2</v>
      </c>
      <c r="S52" s="94" t="s">
        <v>100</v>
      </c>
      <c r="T52" s="96"/>
      <c r="U52" s="91"/>
      <c r="V52" s="48"/>
      <c r="W52" s="28">
        <v>2</v>
      </c>
      <c r="X52" s="21">
        <v>0.64583333333333337</v>
      </c>
      <c r="Y52" s="70">
        <v>1</v>
      </c>
      <c r="Z52" s="94" t="s">
        <v>103</v>
      </c>
      <c r="AA52" s="96"/>
      <c r="AB52" s="91"/>
      <c r="AH52" s="1"/>
    </row>
    <row r="53" spans="1:34" ht="15.75" customHeight="1">
      <c r="A53" s="41"/>
      <c r="B53" s="41"/>
      <c r="C53" s="41"/>
      <c r="D53" s="41"/>
      <c r="E53" s="41"/>
      <c r="F53" s="41"/>
      <c r="G53" s="41"/>
      <c r="H53" s="41"/>
      <c r="I53" s="41"/>
      <c r="N53" s="1">
        <v>960</v>
      </c>
      <c r="P53" s="25">
        <v>1</v>
      </c>
      <c r="Q53" s="27">
        <v>0.66666666666666663</v>
      </c>
      <c r="R53" s="70">
        <v>2</v>
      </c>
      <c r="S53" s="94" t="s">
        <v>100</v>
      </c>
      <c r="T53" s="96"/>
      <c r="U53" s="91"/>
      <c r="V53" s="48"/>
      <c r="W53" s="28">
        <v>2</v>
      </c>
      <c r="X53" s="21">
        <v>0.66666666666666663</v>
      </c>
      <c r="Y53" s="70">
        <v>1</v>
      </c>
      <c r="Z53" s="94" t="s">
        <v>103</v>
      </c>
      <c r="AA53" s="96"/>
      <c r="AB53" s="91"/>
      <c r="AH53" s="1"/>
    </row>
    <row r="54" spans="1:34" ht="15.75" customHeight="1">
      <c r="A54" s="41"/>
      <c r="B54" s="41"/>
      <c r="C54" s="41"/>
      <c r="D54" s="41"/>
      <c r="E54" s="41"/>
      <c r="F54" s="41"/>
      <c r="G54" s="41"/>
      <c r="H54" s="41"/>
      <c r="I54" s="41"/>
      <c r="N54" s="1">
        <v>990</v>
      </c>
      <c r="P54" s="25">
        <v>1</v>
      </c>
      <c r="Q54" s="27">
        <v>0.6875</v>
      </c>
      <c r="R54" s="70">
        <v>2</v>
      </c>
      <c r="S54" s="94" t="s">
        <v>100</v>
      </c>
      <c r="T54" s="96"/>
      <c r="U54" s="91"/>
      <c r="V54" s="48"/>
      <c r="W54" s="28">
        <v>2</v>
      </c>
      <c r="X54" s="21">
        <v>0.6875</v>
      </c>
      <c r="Y54" s="70">
        <v>2</v>
      </c>
      <c r="Z54" s="94" t="s">
        <v>103</v>
      </c>
      <c r="AA54" s="96"/>
      <c r="AB54" s="91"/>
      <c r="AH54" s="1"/>
    </row>
    <row r="55" spans="1:34" ht="15.75" customHeight="1">
      <c r="A55" s="41"/>
      <c r="B55" s="41"/>
      <c r="C55" s="41"/>
      <c r="D55" s="41"/>
      <c r="E55" s="41"/>
      <c r="F55" s="41"/>
      <c r="G55" s="41"/>
      <c r="H55" s="41"/>
      <c r="I55" s="41"/>
      <c r="N55" s="1">
        <v>1020</v>
      </c>
      <c r="P55" s="25">
        <v>1</v>
      </c>
      <c r="Q55" s="27">
        <v>0.70833333333333337</v>
      </c>
      <c r="R55" s="70">
        <v>2</v>
      </c>
      <c r="S55" s="94" t="s">
        <v>100</v>
      </c>
      <c r="T55" s="96"/>
      <c r="U55" s="91"/>
      <c r="V55" s="48"/>
      <c r="W55" s="28">
        <v>2</v>
      </c>
      <c r="X55" s="21">
        <v>0.70833333333333337</v>
      </c>
      <c r="Y55" s="70">
        <v>1</v>
      </c>
      <c r="Z55" s="94" t="s">
        <v>103</v>
      </c>
      <c r="AA55" s="96"/>
      <c r="AB55" s="91"/>
      <c r="AH55" s="1"/>
    </row>
    <row r="56" spans="1:34" ht="15.75" customHeight="1">
      <c r="A56" s="41"/>
      <c r="B56" s="41"/>
      <c r="C56" s="41"/>
      <c r="D56" s="41"/>
      <c r="E56" s="41"/>
      <c r="F56" s="41"/>
      <c r="G56" s="41"/>
      <c r="H56" s="41"/>
      <c r="I56" s="41"/>
      <c r="N56" s="1">
        <v>1050</v>
      </c>
      <c r="P56" s="25">
        <v>1</v>
      </c>
      <c r="Q56" s="27">
        <v>0.72916666666666663</v>
      </c>
      <c r="R56" s="70">
        <v>2</v>
      </c>
      <c r="S56" s="94" t="s">
        <v>100</v>
      </c>
      <c r="T56" s="96"/>
      <c r="U56" s="91"/>
      <c r="V56" s="48"/>
      <c r="W56" s="28">
        <v>2</v>
      </c>
      <c r="X56" s="21">
        <v>0.72916666666666663</v>
      </c>
      <c r="Y56" s="70">
        <v>1</v>
      </c>
      <c r="Z56" s="94" t="s">
        <v>103</v>
      </c>
      <c r="AA56" s="96"/>
      <c r="AB56" s="91"/>
      <c r="AH56" s="1"/>
    </row>
    <row r="57" spans="1:34" ht="15.75" customHeight="1">
      <c r="A57" s="41"/>
      <c r="B57" s="41"/>
      <c r="C57" s="41"/>
      <c r="D57" s="41"/>
      <c r="E57" s="41"/>
      <c r="F57" s="41"/>
      <c r="G57" s="41"/>
      <c r="H57" s="41"/>
      <c r="I57" s="41"/>
      <c r="N57" s="1">
        <v>1080</v>
      </c>
      <c r="P57" s="25">
        <v>1</v>
      </c>
      <c r="Q57" s="27">
        <v>0.75</v>
      </c>
      <c r="R57" s="70">
        <v>2</v>
      </c>
      <c r="S57" s="94" t="s">
        <v>100</v>
      </c>
      <c r="T57" s="96"/>
      <c r="U57" s="91"/>
      <c r="V57" s="48"/>
      <c r="W57" s="28">
        <v>2</v>
      </c>
      <c r="X57" s="21">
        <v>0.75</v>
      </c>
      <c r="Y57" s="70">
        <v>1</v>
      </c>
      <c r="Z57" s="94" t="s">
        <v>99</v>
      </c>
      <c r="AA57" s="96"/>
      <c r="AB57" s="91"/>
      <c r="AH57" s="1"/>
    </row>
    <row r="58" spans="1:34" ht="15.75" customHeight="1">
      <c r="A58" s="41"/>
      <c r="B58" s="41"/>
      <c r="C58" s="41"/>
      <c r="D58" s="41"/>
      <c r="E58" s="41"/>
      <c r="F58" s="41"/>
      <c r="G58" s="41"/>
      <c r="H58" s="41"/>
      <c r="I58" s="41"/>
      <c r="N58" s="1">
        <v>1110</v>
      </c>
      <c r="P58" s="25">
        <v>1</v>
      </c>
      <c r="Q58" s="27">
        <v>0.77083333333333337</v>
      </c>
      <c r="R58" s="70">
        <v>2</v>
      </c>
      <c r="S58" s="94" t="s">
        <v>100</v>
      </c>
      <c r="T58" s="96"/>
      <c r="U58" s="91"/>
      <c r="V58" s="48"/>
      <c r="W58" s="28">
        <v>2</v>
      </c>
      <c r="X58" s="21">
        <v>0.77083333333333337</v>
      </c>
      <c r="Y58" s="70">
        <v>1</v>
      </c>
      <c r="Z58" s="94" t="s">
        <v>99</v>
      </c>
      <c r="AA58" s="96"/>
      <c r="AB58" s="91"/>
      <c r="AH58" s="1"/>
    </row>
    <row r="59" spans="1:34" ht="15.75" customHeight="1">
      <c r="A59" s="41"/>
      <c r="B59" s="41"/>
      <c r="C59" s="41"/>
      <c r="D59" s="41"/>
      <c r="E59" s="41"/>
      <c r="F59" s="41"/>
      <c r="G59" s="41"/>
      <c r="H59" s="41"/>
      <c r="I59" s="41"/>
      <c r="N59" s="1">
        <v>1140</v>
      </c>
      <c r="P59" s="25">
        <v>1</v>
      </c>
      <c r="Q59" s="27">
        <v>0.79166666666666663</v>
      </c>
      <c r="R59" s="70">
        <v>2</v>
      </c>
      <c r="S59" s="94" t="s">
        <v>103</v>
      </c>
      <c r="T59" s="96"/>
      <c r="U59" s="91"/>
      <c r="V59" s="48"/>
      <c r="W59" s="28">
        <v>2</v>
      </c>
      <c r="X59" s="21">
        <v>0.79166666666666663</v>
      </c>
      <c r="Y59" s="70">
        <v>1</v>
      </c>
      <c r="Z59" s="94" t="s">
        <v>99</v>
      </c>
      <c r="AA59" s="96"/>
      <c r="AB59" s="91"/>
      <c r="AH59" s="1"/>
    </row>
    <row r="60" spans="1:34" ht="15.75" customHeight="1">
      <c r="A60" s="41"/>
      <c r="B60" s="41"/>
      <c r="C60" s="41"/>
      <c r="D60" s="41"/>
      <c r="E60" s="42"/>
      <c r="F60" s="42"/>
      <c r="G60" s="42"/>
      <c r="H60" s="42"/>
      <c r="I60" s="42"/>
      <c r="N60" s="1">
        <v>1170</v>
      </c>
      <c r="P60" s="25">
        <v>1</v>
      </c>
      <c r="Q60" s="27">
        <v>0.8125</v>
      </c>
      <c r="R60" s="70">
        <v>1</v>
      </c>
      <c r="S60" s="94" t="s">
        <v>103</v>
      </c>
      <c r="T60" s="96"/>
      <c r="U60" s="91"/>
      <c r="V60" s="48"/>
      <c r="W60" s="28">
        <v>2</v>
      </c>
      <c r="X60" s="21">
        <v>0.8125</v>
      </c>
      <c r="Y60" s="70">
        <v>1</v>
      </c>
      <c r="Z60" s="94" t="s">
        <v>99</v>
      </c>
      <c r="AA60" s="96"/>
      <c r="AB60" s="91"/>
      <c r="AH60" s="1"/>
    </row>
    <row r="61" spans="1:34" ht="15.75" customHeight="1">
      <c r="A61" s="41"/>
      <c r="B61" s="41"/>
      <c r="C61" s="41"/>
      <c r="D61" s="41"/>
      <c r="E61" s="41"/>
      <c r="F61" s="41"/>
      <c r="G61" s="41"/>
      <c r="H61" s="41"/>
      <c r="I61" s="41"/>
      <c r="N61" s="1">
        <v>1200</v>
      </c>
      <c r="P61" s="25">
        <v>1</v>
      </c>
      <c r="Q61" s="27">
        <v>0.83333333333333337</v>
      </c>
      <c r="R61" s="70">
        <v>1</v>
      </c>
      <c r="S61" s="94" t="s">
        <v>103</v>
      </c>
      <c r="T61" s="96"/>
      <c r="U61" s="91"/>
      <c r="V61" s="48"/>
      <c r="W61" s="28">
        <v>2</v>
      </c>
      <c r="X61" s="21">
        <v>0.83333333333333337</v>
      </c>
      <c r="Y61" s="70">
        <v>1</v>
      </c>
      <c r="Z61" s="94" t="s">
        <v>99</v>
      </c>
      <c r="AA61" s="96"/>
      <c r="AB61" s="91"/>
      <c r="AH61" s="1"/>
    </row>
    <row r="62" spans="1:34" ht="15.75" customHeight="1">
      <c r="A62" s="41"/>
      <c r="B62" s="41"/>
      <c r="C62" s="41"/>
      <c r="D62" s="43"/>
      <c r="E62" s="43"/>
      <c r="F62" s="43"/>
      <c r="G62" s="43"/>
      <c r="H62" s="43"/>
      <c r="I62" s="43"/>
      <c r="N62" s="1">
        <v>1230</v>
      </c>
      <c r="P62" s="25">
        <v>1</v>
      </c>
      <c r="Q62" s="27">
        <v>0.85416666666666663</v>
      </c>
      <c r="R62" s="70">
        <v>2</v>
      </c>
      <c r="S62" s="94" t="s">
        <v>103</v>
      </c>
      <c r="T62" s="96"/>
      <c r="U62" s="91"/>
      <c r="V62" s="48"/>
      <c r="W62" s="28">
        <v>2</v>
      </c>
      <c r="X62" s="21">
        <v>0.85416666666666663</v>
      </c>
      <c r="Y62" s="70">
        <v>1</v>
      </c>
      <c r="Z62" s="94" t="s">
        <v>99</v>
      </c>
      <c r="AA62" s="96"/>
      <c r="AB62" s="91"/>
      <c r="AH62" s="1"/>
    </row>
    <row r="63" spans="1:34" ht="15.75" customHeight="1">
      <c r="A63" s="41"/>
      <c r="B63" s="41"/>
      <c r="C63" s="41"/>
      <c r="D63" s="42"/>
      <c r="E63" s="42"/>
      <c r="F63" s="42"/>
      <c r="G63" s="42"/>
      <c r="H63" s="42"/>
      <c r="I63" s="42"/>
      <c r="N63" s="1">
        <v>1260</v>
      </c>
      <c r="P63" s="25">
        <v>1</v>
      </c>
      <c r="Q63" s="27">
        <v>0.875</v>
      </c>
      <c r="R63" s="70">
        <v>1</v>
      </c>
      <c r="S63" s="94" t="s">
        <v>103</v>
      </c>
      <c r="T63" s="96"/>
      <c r="U63" s="91"/>
      <c r="V63" s="48"/>
      <c r="W63" s="28">
        <v>2</v>
      </c>
      <c r="X63" s="21">
        <v>0.875</v>
      </c>
      <c r="Y63" s="70">
        <v>1</v>
      </c>
      <c r="Z63" s="94" t="s">
        <v>99</v>
      </c>
      <c r="AA63" s="96"/>
      <c r="AB63" s="91"/>
      <c r="AH63" s="1"/>
    </row>
    <row r="64" spans="1:34" ht="15.75" customHeight="1">
      <c r="A64" s="41"/>
      <c r="B64" s="41"/>
      <c r="C64" s="41"/>
      <c r="D64" s="42"/>
      <c r="E64" s="42"/>
      <c r="F64" s="42"/>
      <c r="G64" s="42"/>
      <c r="H64" s="42"/>
      <c r="I64" s="42"/>
      <c r="N64" s="1">
        <v>1290</v>
      </c>
      <c r="P64" s="25">
        <v>1</v>
      </c>
      <c r="Q64" s="27">
        <v>0.89583333333333304</v>
      </c>
      <c r="R64" s="70">
        <v>1</v>
      </c>
      <c r="S64" s="94" t="s">
        <v>103</v>
      </c>
      <c r="T64" s="96"/>
      <c r="U64" s="91"/>
      <c r="V64" s="48"/>
      <c r="W64" s="28">
        <v>2</v>
      </c>
      <c r="X64" s="21">
        <v>0.89583333333333304</v>
      </c>
      <c r="Y64" s="70">
        <v>1</v>
      </c>
      <c r="Z64" s="94" t="s">
        <v>99</v>
      </c>
      <c r="AA64" s="96"/>
      <c r="AB64" s="91"/>
      <c r="AH64" s="1"/>
    </row>
    <row r="65" spans="1:34" ht="15.75" customHeight="1">
      <c r="A65" s="41"/>
      <c r="B65" s="41"/>
      <c r="C65" s="41"/>
      <c r="D65" s="41"/>
      <c r="E65" s="41"/>
      <c r="F65" s="41"/>
      <c r="G65" s="41"/>
      <c r="H65" s="41"/>
      <c r="I65" s="41"/>
      <c r="N65" s="1">
        <v>1320</v>
      </c>
      <c r="P65" s="25">
        <v>1</v>
      </c>
      <c r="Q65" s="27">
        <v>0.91666666666666663</v>
      </c>
      <c r="R65" s="70">
        <v>2</v>
      </c>
      <c r="S65" s="94" t="s">
        <v>103</v>
      </c>
      <c r="T65" s="96"/>
      <c r="U65" s="91"/>
      <c r="V65" s="48"/>
      <c r="W65" s="28">
        <v>2</v>
      </c>
      <c r="X65" s="21">
        <v>0.91666666666666663</v>
      </c>
      <c r="Y65" s="70">
        <v>1</v>
      </c>
      <c r="Z65" s="94" t="s">
        <v>99</v>
      </c>
      <c r="AA65" s="96"/>
      <c r="AB65" s="91"/>
      <c r="AH65" s="1"/>
    </row>
    <row r="66" spans="1:34" ht="15.75" customHeight="1">
      <c r="A66" s="41"/>
      <c r="B66" s="41"/>
      <c r="C66" s="41"/>
      <c r="D66" s="41"/>
      <c r="E66" s="41"/>
      <c r="F66" s="41"/>
      <c r="G66" s="41"/>
      <c r="H66" s="41"/>
      <c r="I66" s="41"/>
      <c r="N66" s="1">
        <v>1350</v>
      </c>
      <c r="P66" s="25">
        <v>1</v>
      </c>
      <c r="Q66" s="27">
        <v>0.9375</v>
      </c>
      <c r="R66" s="70">
        <v>1</v>
      </c>
      <c r="S66" s="94" t="s">
        <v>103</v>
      </c>
      <c r="T66" s="96"/>
      <c r="U66" s="91"/>
      <c r="V66" s="48"/>
      <c r="W66" s="28">
        <v>2</v>
      </c>
      <c r="X66" s="21">
        <v>0.9375</v>
      </c>
      <c r="Y66" s="70">
        <v>1</v>
      </c>
      <c r="Z66" s="94" t="s">
        <v>99</v>
      </c>
      <c r="AA66" s="96"/>
      <c r="AB66" s="91"/>
      <c r="AH66" s="1"/>
    </row>
    <row r="67" spans="1:34" ht="15.75" customHeight="1">
      <c r="A67" s="41"/>
      <c r="B67" s="41"/>
      <c r="C67" s="41"/>
      <c r="D67" s="41"/>
      <c r="E67" s="41"/>
      <c r="F67" s="41"/>
      <c r="G67" s="41"/>
      <c r="H67" s="41"/>
      <c r="I67" s="41"/>
      <c r="N67" s="1">
        <v>1380</v>
      </c>
      <c r="P67" s="25">
        <v>1</v>
      </c>
      <c r="Q67" s="27">
        <v>0.95833333333333337</v>
      </c>
      <c r="R67" s="70">
        <v>1</v>
      </c>
      <c r="S67" s="94" t="s">
        <v>103</v>
      </c>
      <c r="T67" s="96"/>
      <c r="U67" s="91"/>
      <c r="V67" s="48"/>
      <c r="W67" s="28">
        <v>2</v>
      </c>
      <c r="X67" s="21">
        <v>0.95833333333333337</v>
      </c>
      <c r="Y67" s="70">
        <v>1</v>
      </c>
      <c r="Z67" s="94" t="s">
        <v>99</v>
      </c>
      <c r="AA67" s="96"/>
      <c r="AB67" s="91"/>
      <c r="AH67" s="1"/>
    </row>
    <row r="68" spans="1:34" ht="15.75" customHeight="1">
      <c r="A68" s="41"/>
      <c r="B68" s="41"/>
      <c r="C68" s="41"/>
      <c r="D68" s="41"/>
      <c r="E68" s="41"/>
      <c r="F68" s="41"/>
      <c r="G68" s="41"/>
      <c r="H68" s="41"/>
      <c r="I68" s="41"/>
      <c r="N68" s="1">
        <v>1410</v>
      </c>
      <c r="P68" s="25">
        <v>1</v>
      </c>
      <c r="Q68" s="27">
        <v>0.97916666666666663</v>
      </c>
      <c r="R68" s="70">
        <v>1</v>
      </c>
      <c r="S68" s="94" t="s">
        <v>99</v>
      </c>
      <c r="T68" s="96"/>
      <c r="U68" s="91"/>
      <c r="V68" s="48"/>
      <c r="W68" s="28">
        <v>2</v>
      </c>
      <c r="X68" s="21">
        <v>0.97916666666666663</v>
      </c>
      <c r="Y68" s="70">
        <v>1</v>
      </c>
      <c r="Z68" s="94" t="s">
        <v>99</v>
      </c>
      <c r="AA68" s="96"/>
      <c r="AB68" s="91"/>
      <c r="AH68" s="1"/>
    </row>
    <row r="69" spans="1:34" ht="15.75" customHeight="1">
      <c r="A69" s="41"/>
      <c r="B69" s="41"/>
      <c r="C69" s="41"/>
      <c r="D69" s="41"/>
      <c r="E69" s="41"/>
      <c r="F69" s="41"/>
      <c r="G69" s="41"/>
      <c r="H69" s="41"/>
      <c r="I69" s="41"/>
      <c r="N69" s="1">
        <v>0</v>
      </c>
      <c r="P69" s="25">
        <v>1</v>
      </c>
      <c r="Q69" s="27">
        <v>0</v>
      </c>
      <c r="R69" s="70">
        <v>1</v>
      </c>
      <c r="S69" s="94" t="s">
        <v>99</v>
      </c>
      <c r="T69" s="96"/>
      <c r="U69" s="91"/>
      <c r="V69" s="48"/>
      <c r="W69" s="28">
        <v>2</v>
      </c>
      <c r="X69" s="21">
        <v>0</v>
      </c>
      <c r="Y69" s="70">
        <v>1</v>
      </c>
      <c r="Z69" s="94" t="s">
        <v>99</v>
      </c>
      <c r="AA69" s="96"/>
      <c r="AB69" s="91"/>
      <c r="AH69" s="1"/>
    </row>
    <row r="70" spans="1:34" ht="15.75" customHeight="1">
      <c r="D70" s="17"/>
      <c r="E70" s="17"/>
      <c r="F70" s="17"/>
      <c r="G70" s="17"/>
      <c r="H70" s="17"/>
      <c r="I70" s="17"/>
      <c r="N70" s="1">
        <v>30</v>
      </c>
      <c r="P70" s="25">
        <v>1</v>
      </c>
      <c r="Q70" s="27">
        <v>2.0833333333333332E-2</v>
      </c>
      <c r="R70" s="70">
        <v>0</v>
      </c>
      <c r="S70" s="94" t="s">
        <v>98</v>
      </c>
      <c r="T70" s="96"/>
      <c r="U70" s="91"/>
      <c r="V70" s="48"/>
      <c r="W70" s="28">
        <v>2</v>
      </c>
      <c r="X70" s="21">
        <v>4.1666666666666699E-2</v>
      </c>
      <c r="Y70" s="102">
        <v>0</v>
      </c>
      <c r="Z70" s="94" t="s">
        <v>98</v>
      </c>
      <c r="AA70" s="96"/>
      <c r="AB70" s="91"/>
      <c r="AH70" s="1"/>
    </row>
    <row r="71" spans="1:34" ht="15.75" customHeight="1">
      <c r="D71" s="17"/>
      <c r="E71" s="17"/>
      <c r="F71" s="17"/>
      <c r="G71" s="17"/>
      <c r="H71" s="17"/>
      <c r="I71" s="17"/>
      <c r="N71" s="1">
        <v>60</v>
      </c>
      <c r="P71" s="25">
        <v>1</v>
      </c>
      <c r="Q71" s="27">
        <v>4.1666666666666699E-2</v>
      </c>
      <c r="R71" s="70">
        <v>0</v>
      </c>
      <c r="S71" s="94" t="s">
        <v>98</v>
      </c>
      <c r="T71" s="96"/>
      <c r="U71" s="91"/>
      <c r="V71" s="48"/>
      <c r="W71" s="28">
        <v>2</v>
      </c>
      <c r="X71" s="21">
        <v>4.1666666666666699E-2</v>
      </c>
      <c r="Y71" s="70">
        <v>0</v>
      </c>
      <c r="Z71" s="94" t="s">
        <v>98</v>
      </c>
      <c r="AA71" s="96"/>
      <c r="AB71" s="91"/>
      <c r="AH71" s="1"/>
    </row>
    <row r="72" spans="1:34" ht="15.75" customHeight="1">
      <c r="N72" s="1">
        <v>90</v>
      </c>
      <c r="P72" s="25">
        <v>1</v>
      </c>
      <c r="Q72" s="27">
        <v>6.25E-2</v>
      </c>
      <c r="R72" s="70">
        <v>0</v>
      </c>
      <c r="S72" s="94" t="s">
        <v>98</v>
      </c>
      <c r="T72" s="96"/>
      <c r="U72" s="91"/>
      <c r="V72" s="48"/>
      <c r="W72" s="28">
        <v>2</v>
      </c>
      <c r="X72" s="21">
        <v>6.25E-2</v>
      </c>
      <c r="Y72" s="70">
        <v>0</v>
      </c>
      <c r="Z72" s="94" t="s">
        <v>98</v>
      </c>
      <c r="AA72" s="96"/>
      <c r="AB72" s="91"/>
      <c r="AH72" s="1"/>
    </row>
    <row r="73" spans="1:34" ht="15.75" customHeight="1">
      <c r="N73" s="1">
        <v>120</v>
      </c>
      <c r="P73" s="25">
        <v>1</v>
      </c>
      <c r="Q73" s="27">
        <v>8.3333333333333301E-2</v>
      </c>
      <c r="R73" s="70">
        <v>0</v>
      </c>
      <c r="S73" s="94" t="s">
        <v>98</v>
      </c>
      <c r="T73" s="96"/>
      <c r="U73" s="91"/>
      <c r="V73" s="48"/>
      <c r="W73" s="28">
        <v>2</v>
      </c>
      <c r="X73" s="27">
        <v>8.3333333333333301E-2</v>
      </c>
      <c r="Y73" s="70">
        <v>0</v>
      </c>
      <c r="Z73" s="94" t="s">
        <v>98</v>
      </c>
      <c r="AA73" s="96"/>
      <c r="AB73" s="91"/>
      <c r="AH73" s="1"/>
    </row>
    <row r="74" spans="1:34" ht="15.75" customHeight="1">
      <c r="N74" s="1">
        <v>150</v>
      </c>
      <c r="P74" s="25">
        <v>1</v>
      </c>
      <c r="Q74" s="27">
        <v>0.104166666666667</v>
      </c>
      <c r="R74" s="70">
        <v>0</v>
      </c>
      <c r="S74" s="94" t="s">
        <v>98</v>
      </c>
      <c r="T74" s="96"/>
      <c r="U74" s="91"/>
      <c r="V74" s="48"/>
      <c r="W74" s="28">
        <v>2</v>
      </c>
      <c r="X74" s="27">
        <v>0.104166666666667</v>
      </c>
      <c r="Y74" s="70">
        <v>0</v>
      </c>
      <c r="Z74" s="94" t="s">
        <v>98</v>
      </c>
      <c r="AA74" s="96"/>
      <c r="AB74" s="91"/>
      <c r="AH74" s="1"/>
    </row>
    <row r="75" spans="1:34" ht="15.75" customHeight="1">
      <c r="P75" s="153" t="s">
        <v>68</v>
      </c>
      <c r="Q75" s="154"/>
      <c r="R75" s="74">
        <f>SUM(R27:R74)</f>
        <v>80</v>
      </c>
      <c r="S75" s="90"/>
      <c r="T75" s="97"/>
      <c r="U75" s="92"/>
      <c r="V75" s="48"/>
      <c r="W75" s="153" t="s">
        <v>68</v>
      </c>
      <c r="X75" s="154"/>
      <c r="Y75" s="74">
        <f>SUM(Y27:Y74)</f>
        <v>44</v>
      </c>
      <c r="Z75" s="90"/>
      <c r="AA75" s="97"/>
      <c r="AB75" s="92"/>
      <c r="AH75" s="1"/>
    </row>
    <row r="76" spans="1:34" ht="15.75" customHeight="1">
      <c r="P76" s="92"/>
      <c r="Q76" s="92"/>
      <c r="R76" s="92"/>
      <c r="S76" s="92"/>
      <c r="T76" s="92"/>
      <c r="U76" s="92"/>
      <c r="V76" s="48"/>
      <c r="W76" s="92"/>
      <c r="X76" s="92"/>
      <c r="Y76" s="92"/>
      <c r="Z76" s="92"/>
      <c r="AA76" s="92"/>
      <c r="AB76" s="92"/>
      <c r="AH76" s="1"/>
    </row>
    <row r="77" spans="1:34" ht="15.75" customHeight="1">
      <c r="P77" s="92"/>
      <c r="Q77" s="92"/>
      <c r="R77" s="92"/>
      <c r="S77" s="92"/>
      <c r="T77" s="92"/>
      <c r="U77" s="92"/>
      <c r="V77" s="48"/>
      <c r="W77" s="92"/>
      <c r="X77" s="92"/>
      <c r="Y77" s="92"/>
      <c r="Z77" s="92"/>
      <c r="AA77" s="92"/>
      <c r="AB77" s="92"/>
      <c r="AH77" s="1"/>
    </row>
    <row r="78" spans="1:34" ht="15.75" customHeight="1">
      <c r="P78" s="92"/>
      <c r="Q78" s="92"/>
      <c r="R78" s="92"/>
      <c r="S78" s="92"/>
      <c r="T78" s="92"/>
      <c r="U78" s="92"/>
      <c r="V78" s="48"/>
      <c r="W78" s="92"/>
      <c r="X78" s="92"/>
      <c r="Y78" s="92"/>
      <c r="Z78" s="92"/>
      <c r="AA78" s="92"/>
      <c r="AB78" s="92"/>
      <c r="AH78" s="1"/>
    </row>
    <row r="79" spans="1:34" ht="15.75" customHeight="1">
      <c r="P79" s="29"/>
      <c r="Q79" s="30"/>
      <c r="R79" s="29"/>
      <c r="S79" s="31"/>
      <c r="T79" s="29"/>
      <c r="U79" s="31"/>
      <c r="V79" s="56"/>
      <c r="W79" s="47"/>
      <c r="X79" s="32"/>
      <c r="Y79" s="29"/>
      <c r="Z79" s="31"/>
      <c r="AA79" s="29"/>
      <c r="AB79" s="31"/>
      <c r="AH79" s="1"/>
    </row>
    <row r="80" spans="1:34" ht="15.75" customHeight="1">
      <c r="D80" s="135" t="s">
        <v>19</v>
      </c>
      <c r="E80" s="135"/>
      <c r="F80" s="135"/>
      <c r="G80" s="135"/>
      <c r="H80" s="135"/>
      <c r="I80" s="135"/>
      <c r="P80" s="29"/>
      <c r="Q80" s="30"/>
      <c r="R80" s="29"/>
      <c r="S80" s="31"/>
      <c r="T80" s="29"/>
      <c r="U80" s="31"/>
      <c r="V80" s="56"/>
      <c r="W80" s="47"/>
      <c r="X80" s="32"/>
      <c r="Y80" s="29"/>
      <c r="Z80" s="31"/>
      <c r="AA80" s="29"/>
      <c r="AB80" s="31"/>
      <c r="AH80" s="1"/>
    </row>
    <row r="81" spans="1:34" ht="15.75" customHeight="1">
      <c r="P81" s="29"/>
      <c r="Q81" s="30"/>
      <c r="R81" s="29"/>
      <c r="S81" s="31"/>
      <c r="T81" s="29"/>
      <c r="U81" s="31"/>
      <c r="V81" s="56"/>
      <c r="W81" s="47"/>
      <c r="X81" s="32"/>
      <c r="Y81" s="29"/>
      <c r="Z81" s="31"/>
      <c r="AA81" s="29"/>
      <c r="AB81" s="31"/>
      <c r="AH81" s="1"/>
    </row>
    <row r="82" spans="1:34" ht="15.75" customHeight="1">
      <c r="B82" s="136" t="s">
        <v>20</v>
      </c>
      <c r="C82" s="137" t="s">
        <v>13</v>
      </c>
      <c r="D82" s="140" t="s">
        <v>51</v>
      </c>
      <c r="E82" s="140" t="s">
        <v>21</v>
      </c>
      <c r="F82" s="140" t="s">
        <v>22</v>
      </c>
      <c r="G82" s="140" t="s">
        <v>56</v>
      </c>
      <c r="H82" s="140" t="s">
        <v>14</v>
      </c>
      <c r="I82" s="136" t="s">
        <v>15</v>
      </c>
      <c r="J82" s="136" t="s">
        <v>57</v>
      </c>
      <c r="P82" s="126" t="s">
        <v>24</v>
      </c>
      <c r="Q82" s="126" t="s">
        <v>10</v>
      </c>
      <c r="R82" s="129" t="s">
        <v>46</v>
      </c>
      <c r="S82" s="165"/>
      <c r="T82" s="164"/>
      <c r="U82" s="160"/>
      <c r="V82" s="56"/>
      <c r="W82" s="126" t="s">
        <v>24</v>
      </c>
      <c r="X82" s="126" t="s">
        <v>10</v>
      </c>
      <c r="Y82" s="129" t="s">
        <v>46</v>
      </c>
      <c r="Z82" s="165"/>
      <c r="AA82" s="164"/>
      <c r="AB82" s="160"/>
      <c r="AH82" s="1"/>
    </row>
    <row r="83" spans="1:34" ht="15.75" customHeight="1">
      <c r="B83" s="136"/>
      <c r="C83" s="138"/>
      <c r="D83" s="140"/>
      <c r="E83" s="140"/>
      <c r="F83" s="140"/>
      <c r="G83" s="140"/>
      <c r="H83" s="140"/>
      <c r="I83" s="136"/>
      <c r="J83" s="136"/>
      <c r="P83" s="127"/>
      <c r="Q83" s="127"/>
      <c r="R83" s="123" t="s">
        <v>68</v>
      </c>
      <c r="S83" s="166" t="s">
        <v>69</v>
      </c>
      <c r="T83" s="164"/>
      <c r="U83" s="160"/>
      <c r="V83" s="56"/>
      <c r="W83" s="127"/>
      <c r="X83" s="127"/>
      <c r="Y83" s="123" t="s">
        <v>68</v>
      </c>
      <c r="Z83" s="166" t="s">
        <v>69</v>
      </c>
      <c r="AA83" s="164"/>
      <c r="AB83" s="160"/>
      <c r="AH83" s="1"/>
    </row>
    <row r="84" spans="1:34" ht="15.75" customHeight="1">
      <c r="B84" s="136"/>
      <c r="C84" s="138"/>
      <c r="D84" s="140"/>
      <c r="E84" s="140"/>
      <c r="F84" s="140"/>
      <c r="G84" s="140"/>
      <c r="H84" s="140"/>
      <c r="I84" s="136"/>
      <c r="J84" s="136"/>
      <c r="P84" s="127"/>
      <c r="Q84" s="127"/>
      <c r="R84" s="124"/>
      <c r="S84" s="164"/>
      <c r="T84" s="164"/>
      <c r="U84" s="160"/>
      <c r="V84" s="56"/>
      <c r="W84" s="127"/>
      <c r="X84" s="127"/>
      <c r="Y84" s="124"/>
      <c r="Z84" s="164"/>
      <c r="AA84" s="164"/>
      <c r="AB84" s="160"/>
    </row>
    <row r="85" spans="1:34" ht="15.75" customHeight="1">
      <c r="B85" s="136"/>
      <c r="C85" s="138"/>
      <c r="D85" s="140"/>
      <c r="E85" s="140"/>
      <c r="F85" s="140"/>
      <c r="G85" s="140"/>
      <c r="H85" s="140"/>
      <c r="I85" s="136"/>
      <c r="J85" s="136"/>
      <c r="P85" s="127"/>
      <c r="Q85" s="127"/>
      <c r="R85" s="124"/>
      <c r="S85" s="164"/>
      <c r="T85" s="164"/>
      <c r="U85" s="160"/>
      <c r="V85" s="56"/>
      <c r="W85" s="127"/>
      <c r="X85" s="127"/>
      <c r="Y85" s="124"/>
      <c r="Z85" s="164"/>
      <c r="AA85" s="164"/>
      <c r="AB85" s="160"/>
    </row>
    <row r="86" spans="1:34" ht="15.75" customHeight="1">
      <c r="B86" s="136"/>
      <c r="C86" s="138"/>
      <c r="D86" s="140"/>
      <c r="E86" s="140"/>
      <c r="F86" s="140"/>
      <c r="G86" s="140"/>
      <c r="H86" s="140"/>
      <c r="I86" s="136"/>
      <c r="J86" s="136"/>
      <c r="P86" s="127"/>
      <c r="Q86" s="127"/>
      <c r="R86" s="124"/>
      <c r="S86" s="164"/>
      <c r="T86" s="164"/>
      <c r="U86" s="160"/>
      <c r="V86" s="56"/>
      <c r="W86" s="127"/>
      <c r="X86" s="127"/>
      <c r="Y86" s="124"/>
      <c r="Z86" s="164"/>
      <c r="AA86" s="164"/>
      <c r="AB86" s="160"/>
    </row>
    <row r="87" spans="1:34" ht="15.75" customHeight="1">
      <c r="B87" s="136"/>
      <c r="C87" s="138"/>
      <c r="D87" s="140"/>
      <c r="E87" s="140"/>
      <c r="F87" s="140"/>
      <c r="G87" s="140"/>
      <c r="H87" s="140"/>
      <c r="I87" s="136"/>
      <c r="J87" s="136"/>
      <c r="P87" s="128"/>
      <c r="Q87" s="128"/>
      <c r="R87" s="125"/>
      <c r="S87" s="167"/>
      <c r="T87" s="164"/>
      <c r="U87" s="160"/>
      <c r="V87" s="56"/>
      <c r="W87" s="128"/>
      <c r="X87" s="128"/>
      <c r="Y87" s="125"/>
      <c r="Z87" s="167"/>
      <c r="AA87" s="164"/>
      <c r="AB87" s="160"/>
    </row>
    <row r="88" spans="1:34" ht="15.75" customHeight="1">
      <c r="B88" s="136"/>
      <c r="C88" s="138"/>
      <c r="D88" s="140"/>
      <c r="E88" s="140"/>
      <c r="F88" s="140"/>
      <c r="G88" s="140"/>
      <c r="H88" s="140"/>
      <c r="I88" s="136"/>
      <c r="J88" s="136"/>
      <c r="P88" s="25">
        <v>3</v>
      </c>
      <c r="Q88" s="27">
        <v>0.125</v>
      </c>
      <c r="R88" s="25">
        <v>0</v>
      </c>
      <c r="S88" s="95" t="s">
        <v>98</v>
      </c>
      <c r="T88" s="98"/>
      <c r="U88" s="33"/>
      <c r="V88" s="48"/>
      <c r="W88" s="28">
        <v>2</v>
      </c>
      <c r="X88" s="27">
        <v>0.125</v>
      </c>
      <c r="Y88" s="25">
        <v>0</v>
      </c>
      <c r="Z88" s="95" t="s">
        <v>98</v>
      </c>
      <c r="AA88" s="98"/>
      <c r="AB88" s="33"/>
    </row>
    <row r="89" spans="1:34" ht="15.75" customHeight="1">
      <c r="B89" s="136"/>
      <c r="C89" s="139"/>
      <c r="D89" s="140"/>
      <c r="E89" s="140"/>
      <c r="F89" s="140"/>
      <c r="G89" s="140"/>
      <c r="H89" s="140"/>
      <c r="I89" s="136"/>
      <c r="J89" s="136"/>
      <c r="L89" s="1" t="s">
        <v>16</v>
      </c>
      <c r="M89" s="68" t="s">
        <v>6</v>
      </c>
      <c r="N89" s="68" t="s">
        <v>8</v>
      </c>
      <c r="O89" s="20"/>
      <c r="P89" s="93">
        <v>3</v>
      </c>
      <c r="Q89" s="27">
        <v>0.14583333333333301</v>
      </c>
      <c r="R89" s="25">
        <v>0</v>
      </c>
      <c r="S89" s="95" t="s">
        <v>98</v>
      </c>
      <c r="T89" s="98"/>
      <c r="U89" s="33"/>
      <c r="V89" s="48"/>
      <c r="W89" s="28">
        <v>2</v>
      </c>
      <c r="X89" s="27">
        <v>0.14583333333333301</v>
      </c>
      <c r="Y89" s="25">
        <v>0</v>
      </c>
      <c r="Z89" s="95" t="s">
        <v>98</v>
      </c>
      <c r="AA89" s="98"/>
      <c r="AB89" s="33"/>
      <c r="AH89" s="9"/>
    </row>
    <row r="90" spans="1:34" ht="15.75" customHeight="1">
      <c r="A90" s="87">
        <v>7190</v>
      </c>
      <c r="B90" s="18">
        <v>1</v>
      </c>
      <c r="C90" s="62" t="s">
        <v>162</v>
      </c>
      <c r="D90" s="1" t="s">
        <v>89</v>
      </c>
      <c r="E90" s="65">
        <v>55.597008635792697</v>
      </c>
      <c r="F90" s="65">
        <v>37.727228973402397</v>
      </c>
      <c r="G90" s="18">
        <v>0</v>
      </c>
      <c r="H90" s="66">
        <v>0</v>
      </c>
      <c r="I90" s="15">
        <v>0</v>
      </c>
      <c r="J90" s="18">
        <v>1</v>
      </c>
      <c r="L90" s="8">
        <v>1</v>
      </c>
      <c r="M90" s="67">
        <v>1</v>
      </c>
      <c r="N90" s="8">
        <v>0</v>
      </c>
      <c r="O90" s="20"/>
      <c r="P90" s="93">
        <v>3</v>
      </c>
      <c r="Q90" s="27">
        <v>0.16666666666666699</v>
      </c>
      <c r="R90" s="25">
        <v>0</v>
      </c>
      <c r="S90" s="95" t="s">
        <v>98</v>
      </c>
      <c r="T90" s="98"/>
      <c r="U90" s="33"/>
      <c r="V90" s="48"/>
      <c r="W90" s="28">
        <v>2</v>
      </c>
      <c r="X90" s="27">
        <v>0.16666666666666699</v>
      </c>
      <c r="Y90" s="25">
        <v>0</v>
      </c>
      <c r="Z90" s="95" t="s">
        <v>98</v>
      </c>
      <c r="AA90" s="98"/>
      <c r="AB90" s="33"/>
      <c r="AH90" s="9"/>
    </row>
    <row r="91" spans="1:34" ht="15.75" customHeight="1">
      <c r="A91" s="87">
        <v>7191</v>
      </c>
      <c r="B91" s="18">
        <f t="shared" ref="B91:B154" si="0">IF(C91=" ","",IF(C91=$L$9,B90,B90+1))</f>
        <v>2</v>
      </c>
      <c r="C91" s="62" t="s">
        <v>163</v>
      </c>
      <c r="D91" s="1" t="s">
        <v>89</v>
      </c>
      <c r="E91" s="65">
        <v>55.597765574672401</v>
      </c>
      <c r="F91" s="65">
        <v>37.725900840512999</v>
      </c>
      <c r="G91" s="18">
        <v>0</v>
      </c>
      <c r="H91" s="66">
        <v>0.123</v>
      </c>
      <c r="I91" s="15">
        <v>0.123</v>
      </c>
      <c r="J91" s="18">
        <v>2</v>
      </c>
      <c r="L91" s="8">
        <v>2</v>
      </c>
      <c r="M91" s="67">
        <v>2</v>
      </c>
      <c r="N91" s="67">
        <v>0</v>
      </c>
      <c r="O91" s="20"/>
      <c r="P91" s="93">
        <v>3</v>
      </c>
      <c r="Q91" s="27">
        <v>0.1875</v>
      </c>
      <c r="R91" s="25">
        <v>0</v>
      </c>
      <c r="S91" s="95" t="s">
        <v>98</v>
      </c>
      <c r="T91" s="98"/>
      <c r="U91" s="33"/>
      <c r="V91" s="48"/>
      <c r="W91" s="28">
        <v>2</v>
      </c>
      <c r="X91" s="27">
        <v>0.1875</v>
      </c>
      <c r="Y91" s="25">
        <v>0</v>
      </c>
      <c r="Z91" s="95" t="s">
        <v>98</v>
      </c>
      <c r="AA91" s="98"/>
      <c r="AB91" s="33"/>
      <c r="AH91" s="50"/>
    </row>
    <row r="92" spans="1:34" ht="15.75" customHeight="1">
      <c r="A92" s="87">
        <v>6944</v>
      </c>
      <c r="B92" s="18">
        <f t="shared" si="0"/>
        <v>3</v>
      </c>
      <c r="C92" s="62" t="s">
        <v>179</v>
      </c>
      <c r="D92" s="1" t="s">
        <v>90</v>
      </c>
      <c r="E92" s="65">
        <v>55.601187416845598</v>
      </c>
      <c r="F92" s="65">
        <v>37.7211294046391</v>
      </c>
      <c r="G92" s="18">
        <v>0</v>
      </c>
      <c r="H92" s="66">
        <v>1.0680000000000001</v>
      </c>
      <c r="I92" s="15">
        <v>0.94499999999999995</v>
      </c>
      <c r="J92" s="18">
        <v>3</v>
      </c>
      <c r="L92" s="8">
        <v>3</v>
      </c>
      <c r="M92" s="67">
        <v>3</v>
      </c>
      <c r="N92" s="67">
        <v>0</v>
      </c>
      <c r="O92" s="20"/>
      <c r="P92" s="93">
        <v>3</v>
      </c>
      <c r="Q92" s="26">
        <v>0.20833333333333334</v>
      </c>
      <c r="R92" s="25">
        <v>0</v>
      </c>
      <c r="S92" s="95" t="s">
        <v>98</v>
      </c>
      <c r="T92" s="98"/>
      <c r="U92" s="33"/>
      <c r="V92" s="56"/>
      <c r="W92" s="28">
        <v>2</v>
      </c>
      <c r="X92" s="27">
        <v>0.1875</v>
      </c>
      <c r="Y92" s="25">
        <v>0</v>
      </c>
      <c r="Z92" s="95" t="s">
        <v>98</v>
      </c>
      <c r="AA92" s="98"/>
      <c r="AB92" s="33"/>
      <c r="AH92" s="50"/>
    </row>
    <row r="93" spans="1:34" ht="15.75" customHeight="1">
      <c r="A93" s="87">
        <v>6921</v>
      </c>
      <c r="B93" s="18">
        <f t="shared" si="0"/>
        <v>4</v>
      </c>
      <c r="C93" s="62" t="s">
        <v>165</v>
      </c>
      <c r="D93" s="1" t="s">
        <v>93</v>
      </c>
      <c r="E93" s="65">
        <v>55.599649429701401</v>
      </c>
      <c r="F93" s="65">
        <v>37.712495181823101</v>
      </c>
      <c r="G93" s="18">
        <v>0</v>
      </c>
      <c r="H93" s="66">
        <v>1.6739999999999999</v>
      </c>
      <c r="I93" s="15">
        <v>0.60599999999999998</v>
      </c>
      <c r="J93" s="18">
        <v>4</v>
      </c>
      <c r="L93" s="8">
        <v>4</v>
      </c>
      <c r="M93" s="67">
        <v>4</v>
      </c>
      <c r="N93" s="67">
        <v>0</v>
      </c>
      <c r="O93" s="20"/>
      <c r="P93" s="93">
        <v>3</v>
      </c>
      <c r="Q93" s="26">
        <v>0.22916666666666666</v>
      </c>
      <c r="R93" s="25">
        <v>2</v>
      </c>
      <c r="S93" s="95" t="s">
        <v>182</v>
      </c>
      <c r="T93" s="98"/>
      <c r="U93" s="33"/>
      <c r="V93" s="56"/>
      <c r="W93" s="28">
        <v>2</v>
      </c>
      <c r="X93" s="27">
        <v>0.22916666666666666</v>
      </c>
      <c r="Y93" s="25">
        <v>1</v>
      </c>
      <c r="Z93" s="95" t="s">
        <v>99</v>
      </c>
      <c r="AA93" s="98"/>
      <c r="AB93" s="33"/>
      <c r="AH93" s="50"/>
    </row>
    <row r="94" spans="1:34" ht="15.75" customHeight="1">
      <c r="A94" s="87">
        <v>11265</v>
      </c>
      <c r="B94" s="18">
        <f t="shared" si="0"/>
        <v>5</v>
      </c>
      <c r="C94" s="62" t="s">
        <v>178</v>
      </c>
      <c r="D94" s="1" t="s">
        <v>93</v>
      </c>
      <c r="E94" s="65">
        <v>55.602166320384299</v>
      </c>
      <c r="F94" s="65">
        <v>37.708759723476703</v>
      </c>
      <c r="G94" s="18">
        <v>0</v>
      </c>
      <c r="H94" s="66">
        <v>2.04</v>
      </c>
      <c r="I94" s="15">
        <v>0.36599999999999999</v>
      </c>
      <c r="J94" s="18">
        <v>5</v>
      </c>
      <c r="L94" s="8">
        <v>5</v>
      </c>
      <c r="M94" s="67">
        <v>5</v>
      </c>
      <c r="N94" s="67">
        <v>0</v>
      </c>
      <c r="O94" s="20"/>
      <c r="P94" s="93">
        <v>3</v>
      </c>
      <c r="Q94" s="26">
        <v>0.25</v>
      </c>
      <c r="R94" s="25">
        <v>3</v>
      </c>
      <c r="S94" s="95" t="s">
        <v>182</v>
      </c>
      <c r="T94" s="98"/>
      <c r="U94" s="33"/>
      <c r="V94" s="56"/>
      <c r="W94" s="28">
        <v>2</v>
      </c>
      <c r="X94" s="27">
        <v>0.25</v>
      </c>
      <c r="Y94" s="25">
        <v>1</v>
      </c>
      <c r="Z94" s="95" t="s">
        <v>99</v>
      </c>
      <c r="AA94" s="98"/>
      <c r="AB94" s="33"/>
      <c r="AH94" s="50"/>
    </row>
    <row r="95" spans="1:34" ht="15.75" customHeight="1">
      <c r="A95" s="87">
        <v>6925</v>
      </c>
      <c r="B95" s="18">
        <f t="shared" si="0"/>
        <v>6</v>
      </c>
      <c r="C95" s="62" t="s">
        <v>177</v>
      </c>
      <c r="D95" s="1" t="s">
        <v>93</v>
      </c>
      <c r="E95" s="65">
        <v>55.6041713571353</v>
      </c>
      <c r="F95" s="65">
        <v>37.7057221464405</v>
      </c>
      <c r="G95" s="18">
        <v>0</v>
      </c>
      <c r="H95" s="66">
        <v>2.3340000000000001</v>
      </c>
      <c r="I95" s="15">
        <v>0.29399999999999998</v>
      </c>
      <c r="J95" s="18">
        <v>6</v>
      </c>
      <c r="L95" s="8">
        <v>6</v>
      </c>
      <c r="M95" s="67">
        <v>6</v>
      </c>
      <c r="N95" s="67">
        <v>0</v>
      </c>
      <c r="O95" s="20"/>
      <c r="P95" s="93">
        <v>3</v>
      </c>
      <c r="Q95" s="26">
        <v>0.27083333333333331</v>
      </c>
      <c r="R95" s="25">
        <v>2</v>
      </c>
      <c r="S95" s="95" t="s">
        <v>182</v>
      </c>
      <c r="T95" s="98"/>
      <c r="U95" s="33"/>
      <c r="V95" s="56"/>
      <c r="W95" s="28">
        <v>2</v>
      </c>
      <c r="X95" s="27">
        <v>0.27083333333333331</v>
      </c>
      <c r="Y95" s="25">
        <v>1</v>
      </c>
      <c r="Z95" s="95" t="s">
        <v>99</v>
      </c>
      <c r="AA95" s="98"/>
      <c r="AB95" s="33"/>
      <c r="AH95" s="50"/>
    </row>
    <row r="96" spans="1:34" ht="15.75" customHeight="1">
      <c r="A96" s="87">
        <v>6919</v>
      </c>
      <c r="B96" s="18">
        <f t="shared" si="0"/>
        <v>7</v>
      </c>
      <c r="C96" s="62" t="s">
        <v>176</v>
      </c>
      <c r="D96" s="1" t="s">
        <v>93</v>
      </c>
      <c r="E96" s="65">
        <v>55.606165973776299</v>
      </c>
      <c r="F96" s="65">
        <v>37.702203703241203</v>
      </c>
      <c r="G96" s="18">
        <v>0</v>
      </c>
      <c r="H96" s="66">
        <v>2.6480000000000001</v>
      </c>
      <c r="I96" s="15">
        <v>0.314</v>
      </c>
      <c r="J96" s="18">
        <v>7</v>
      </c>
      <c r="L96" s="8">
        <v>7</v>
      </c>
      <c r="M96" s="67">
        <v>7</v>
      </c>
      <c r="N96" s="67">
        <v>0</v>
      </c>
      <c r="O96" s="20"/>
      <c r="P96" s="93">
        <v>3</v>
      </c>
      <c r="Q96" s="26">
        <v>0.29166666666666669</v>
      </c>
      <c r="R96" s="25">
        <v>4</v>
      </c>
      <c r="S96" s="95">
        <v>7</v>
      </c>
      <c r="T96" s="98"/>
      <c r="U96" s="33"/>
      <c r="V96" s="56"/>
      <c r="W96" s="28">
        <v>2</v>
      </c>
      <c r="X96" s="27">
        <v>0.29166666666666669</v>
      </c>
      <c r="Y96" s="25">
        <v>1</v>
      </c>
      <c r="Z96" s="95" t="s">
        <v>99</v>
      </c>
      <c r="AA96" s="98"/>
      <c r="AB96" s="33"/>
      <c r="AH96" s="50"/>
    </row>
    <row r="97" spans="1:34" ht="15.75" customHeight="1">
      <c r="A97" s="87">
        <v>6927</v>
      </c>
      <c r="B97" s="18">
        <f t="shared" si="0"/>
        <v>8</v>
      </c>
      <c r="C97" s="62" t="s">
        <v>152</v>
      </c>
      <c r="D97" s="1" t="s">
        <v>93</v>
      </c>
      <c r="E97" s="65">
        <v>55.608646465157904</v>
      </c>
      <c r="F97" s="65">
        <v>37.698718856771897</v>
      </c>
      <c r="G97" s="18">
        <v>0</v>
      </c>
      <c r="H97" s="66">
        <v>3.0019999999999998</v>
      </c>
      <c r="I97" s="15">
        <v>0.35399999999999998</v>
      </c>
      <c r="J97" s="18">
        <v>8</v>
      </c>
      <c r="L97" s="8">
        <v>8</v>
      </c>
      <c r="M97" s="67">
        <v>8</v>
      </c>
      <c r="N97" s="67">
        <v>0</v>
      </c>
      <c r="O97" s="20"/>
      <c r="P97" s="93">
        <v>3</v>
      </c>
      <c r="Q97" s="26">
        <v>0.3125</v>
      </c>
      <c r="R97" s="25">
        <v>5</v>
      </c>
      <c r="S97" s="95">
        <v>7</v>
      </c>
      <c r="T97" s="98"/>
      <c r="U97" s="33"/>
      <c r="V97" s="56"/>
      <c r="W97" s="28">
        <v>2</v>
      </c>
      <c r="X97" s="27">
        <v>0.3125</v>
      </c>
      <c r="Y97" s="25">
        <v>1</v>
      </c>
      <c r="Z97" s="95" t="s">
        <v>99</v>
      </c>
      <c r="AA97" s="98"/>
      <c r="AB97" s="33"/>
      <c r="AH97" s="50"/>
    </row>
    <row r="98" spans="1:34" ht="15.75" customHeight="1">
      <c r="A98" s="87">
        <v>9626</v>
      </c>
      <c r="B98" s="18">
        <f t="shared" si="0"/>
        <v>9</v>
      </c>
      <c r="C98" s="62" t="s">
        <v>151</v>
      </c>
      <c r="D98" s="1" t="s">
        <v>93</v>
      </c>
      <c r="E98" s="65">
        <v>55.610546478285897</v>
      </c>
      <c r="F98" s="65">
        <v>37.696746636487603</v>
      </c>
      <c r="G98" s="18">
        <v>0</v>
      </c>
      <c r="H98" s="66">
        <v>3.2480000000000002</v>
      </c>
      <c r="I98" s="15">
        <v>0.246</v>
      </c>
      <c r="J98" s="18">
        <v>9</v>
      </c>
      <c r="L98" s="8">
        <v>9</v>
      </c>
      <c r="M98" s="67">
        <v>9</v>
      </c>
      <c r="N98" s="67">
        <v>0</v>
      </c>
      <c r="O98" s="20"/>
      <c r="P98" s="93">
        <v>3</v>
      </c>
      <c r="Q98" s="26">
        <v>0.33333333333333331</v>
      </c>
      <c r="R98" s="25">
        <v>4</v>
      </c>
      <c r="S98" s="95">
        <v>7</v>
      </c>
      <c r="T98" s="98"/>
      <c r="U98" s="33"/>
      <c r="V98" s="56"/>
      <c r="W98" s="28">
        <v>2</v>
      </c>
      <c r="X98" s="27">
        <v>0.33333333333333331</v>
      </c>
      <c r="Y98" s="25">
        <v>1</v>
      </c>
      <c r="Z98" s="95" t="s">
        <v>99</v>
      </c>
      <c r="AA98" s="98"/>
      <c r="AB98" s="33"/>
      <c r="AH98" s="50"/>
    </row>
    <row r="99" spans="1:34" ht="15.75" customHeight="1">
      <c r="A99" s="87">
        <v>6928</v>
      </c>
      <c r="B99" s="18">
        <f t="shared" si="0"/>
        <v>10</v>
      </c>
      <c r="C99" s="62" t="s">
        <v>150</v>
      </c>
      <c r="D99" s="1" t="s">
        <v>93</v>
      </c>
      <c r="E99" s="65">
        <v>55.612318700404003</v>
      </c>
      <c r="F99" s="65">
        <v>37.695524959954099</v>
      </c>
      <c r="G99" s="18">
        <v>0</v>
      </c>
      <c r="H99" s="66">
        <v>3.4609999999999999</v>
      </c>
      <c r="I99" s="15">
        <v>0.21299999999999999</v>
      </c>
      <c r="J99" s="18">
        <v>10</v>
      </c>
      <c r="L99" s="8">
        <v>10</v>
      </c>
      <c r="M99" s="67">
        <v>10</v>
      </c>
      <c r="N99" s="67">
        <v>0</v>
      </c>
      <c r="O99" s="20"/>
      <c r="P99" s="93">
        <v>3</v>
      </c>
      <c r="Q99" s="26">
        <v>0.35416666666666669</v>
      </c>
      <c r="R99" s="25">
        <v>4</v>
      </c>
      <c r="S99" s="95">
        <v>7</v>
      </c>
      <c r="T99" s="98"/>
      <c r="U99" s="33"/>
      <c r="V99" s="56"/>
      <c r="W99" s="28">
        <v>2</v>
      </c>
      <c r="X99" s="27">
        <v>0.35416666666666669</v>
      </c>
      <c r="Y99" s="25">
        <v>1</v>
      </c>
      <c r="Z99" s="95" t="s">
        <v>99</v>
      </c>
      <c r="AA99" s="98"/>
      <c r="AB99" s="33"/>
      <c r="AH99" s="50"/>
    </row>
    <row r="100" spans="1:34" ht="15.75" customHeight="1">
      <c r="A100" s="87">
        <v>6929</v>
      </c>
      <c r="B100" s="18">
        <f t="shared" si="0"/>
        <v>11</v>
      </c>
      <c r="C100" s="62" t="s">
        <v>150</v>
      </c>
      <c r="D100" s="1" t="s">
        <v>93</v>
      </c>
      <c r="E100" s="65">
        <v>55.614664925332001</v>
      </c>
      <c r="F100" s="65">
        <v>37.694893391956498</v>
      </c>
      <c r="G100" s="18">
        <v>0</v>
      </c>
      <c r="H100" s="66">
        <v>3.7269999999999999</v>
      </c>
      <c r="I100" s="15">
        <v>0.26600000000000001</v>
      </c>
      <c r="J100" s="18">
        <v>11</v>
      </c>
      <c r="L100" s="8">
        <v>11</v>
      </c>
      <c r="M100" s="67">
        <v>11</v>
      </c>
      <c r="N100" s="67">
        <v>0</v>
      </c>
      <c r="O100" s="20"/>
      <c r="P100" s="93">
        <v>3</v>
      </c>
      <c r="Q100" s="26">
        <v>0.375</v>
      </c>
      <c r="R100" s="25">
        <v>4</v>
      </c>
      <c r="S100" s="95">
        <v>7</v>
      </c>
      <c r="T100" s="98"/>
      <c r="U100" s="33"/>
      <c r="V100" s="56"/>
      <c r="W100" s="28">
        <v>2</v>
      </c>
      <c r="X100" s="27">
        <v>0.375</v>
      </c>
      <c r="Y100" s="25">
        <v>2</v>
      </c>
      <c r="Z100" s="95" t="s">
        <v>103</v>
      </c>
      <c r="AA100" s="98"/>
      <c r="AB100" s="33"/>
      <c r="AH100" s="50"/>
    </row>
    <row r="101" spans="1:34" ht="15.75" customHeight="1">
      <c r="A101" s="87">
        <v>6930</v>
      </c>
      <c r="B101" s="18">
        <f t="shared" si="0"/>
        <v>12</v>
      </c>
      <c r="C101" s="62" t="s">
        <v>180</v>
      </c>
      <c r="D101" s="1" t="s">
        <v>94</v>
      </c>
      <c r="E101" s="65">
        <v>55.617189806423397</v>
      </c>
      <c r="F101" s="65">
        <v>37.695070752394102</v>
      </c>
      <c r="G101" s="18">
        <v>0</v>
      </c>
      <c r="H101" s="66">
        <v>4.0540000000000003</v>
      </c>
      <c r="I101" s="15">
        <v>0.32700000000000001</v>
      </c>
      <c r="J101" s="18">
        <v>12</v>
      </c>
      <c r="L101" s="8">
        <v>12</v>
      </c>
      <c r="M101" s="67">
        <v>12</v>
      </c>
      <c r="N101" s="67">
        <v>0</v>
      </c>
      <c r="O101" s="20"/>
      <c r="P101" s="93">
        <v>3</v>
      </c>
      <c r="Q101" s="26">
        <v>0.39583333333333331</v>
      </c>
      <c r="R101" s="25">
        <v>5</v>
      </c>
      <c r="S101" s="95">
        <v>7</v>
      </c>
      <c r="T101" s="98"/>
      <c r="U101" s="33"/>
      <c r="V101" s="56"/>
      <c r="W101" s="28">
        <v>2</v>
      </c>
      <c r="X101" s="27">
        <v>0.39583333333333331</v>
      </c>
      <c r="Y101" s="25">
        <v>1</v>
      </c>
      <c r="Z101" s="95" t="s">
        <v>103</v>
      </c>
      <c r="AA101" s="98"/>
      <c r="AB101" s="33"/>
      <c r="AH101" s="50"/>
    </row>
    <row r="102" spans="1:34" ht="15.75" customHeight="1">
      <c r="A102" s="87">
        <v>6931</v>
      </c>
      <c r="B102" s="18">
        <f t="shared" si="0"/>
        <v>13</v>
      </c>
      <c r="C102" s="62" t="s">
        <v>175</v>
      </c>
      <c r="D102" s="1" t="s">
        <v>94</v>
      </c>
      <c r="E102" s="65">
        <v>55.617288969217697</v>
      </c>
      <c r="F102" s="65">
        <v>37.699282819116398</v>
      </c>
      <c r="G102" s="18">
        <v>0</v>
      </c>
      <c r="H102" s="66">
        <v>4.319</v>
      </c>
      <c r="I102" s="15">
        <v>0.26500000000000001</v>
      </c>
      <c r="J102" s="18">
        <v>13</v>
      </c>
      <c r="L102" s="8">
        <v>13</v>
      </c>
      <c r="M102" s="67">
        <v>13</v>
      </c>
      <c r="N102" s="67">
        <v>0</v>
      </c>
      <c r="O102" s="20"/>
      <c r="P102" s="93">
        <v>3</v>
      </c>
      <c r="Q102" s="26">
        <v>0.41666666666666669</v>
      </c>
      <c r="R102" s="25">
        <v>2</v>
      </c>
      <c r="S102" s="95" t="s">
        <v>100</v>
      </c>
      <c r="T102" s="98"/>
      <c r="U102" s="33"/>
      <c r="V102" s="56"/>
      <c r="W102" s="28">
        <v>2</v>
      </c>
      <c r="X102" s="27">
        <v>0.41666666666666669</v>
      </c>
      <c r="Y102" s="25">
        <v>1</v>
      </c>
      <c r="Z102" s="95" t="s">
        <v>103</v>
      </c>
      <c r="AA102" s="98"/>
      <c r="AB102" s="33"/>
      <c r="AH102" s="50"/>
    </row>
    <row r="103" spans="1:34" ht="15.75" customHeight="1">
      <c r="A103" s="87">
        <v>7373</v>
      </c>
      <c r="B103" s="18">
        <f t="shared" si="0"/>
        <v>14</v>
      </c>
      <c r="C103" s="62" t="s">
        <v>174</v>
      </c>
      <c r="D103" s="1" t="s">
        <v>94</v>
      </c>
      <c r="E103" s="65">
        <v>55.618045692728899</v>
      </c>
      <c r="F103" s="65">
        <v>37.706113040716701</v>
      </c>
      <c r="G103" s="18">
        <v>0</v>
      </c>
      <c r="H103" s="66">
        <v>4.758</v>
      </c>
      <c r="I103" s="15">
        <v>0.439</v>
      </c>
      <c r="J103" s="18">
        <v>14</v>
      </c>
      <c r="L103" s="8">
        <v>14</v>
      </c>
      <c r="M103" s="67">
        <v>14</v>
      </c>
      <c r="N103" s="67">
        <v>0</v>
      </c>
      <c r="O103" s="20"/>
      <c r="P103" s="93">
        <v>3</v>
      </c>
      <c r="Q103" s="26">
        <v>0.4375</v>
      </c>
      <c r="R103" s="93">
        <v>2</v>
      </c>
      <c r="S103" s="95" t="s">
        <v>100</v>
      </c>
      <c r="T103" s="98"/>
      <c r="U103" s="33"/>
      <c r="V103" s="56"/>
      <c r="W103" s="28">
        <v>2</v>
      </c>
      <c r="X103" s="27">
        <v>0.4375</v>
      </c>
      <c r="Y103" s="25">
        <v>2</v>
      </c>
      <c r="Z103" s="95" t="s">
        <v>103</v>
      </c>
      <c r="AA103" s="98"/>
      <c r="AB103" s="33"/>
      <c r="AH103" s="50"/>
    </row>
    <row r="104" spans="1:34" ht="15.75" customHeight="1">
      <c r="A104" s="87">
        <v>7235</v>
      </c>
      <c r="B104" s="18">
        <f t="shared" si="0"/>
        <v>15</v>
      </c>
      <c r="C104" s="62" t="s">
        <v>172</v>
      </c>
      <c r="D104" s="1" t="s">
        <v>94</v>
      </c>
      <c r="E104" s="65">
        <v>55.6205250081805</v>
      </c>
      <c r="F104" s="65">
        <v>37.721394233179197</v>
      </c>
      <c r="G104" s="18">
        <v>0</v>
      </c>
      <c r="H104" s="66">
        <v>5.7590000000000003</v>
      </c>
      <c r="I104" s="15">
        <v>1.0009999999999999</v>
      </c>
      <c r="J104" s="18">
        <v>15</v>
      </c>
      <c r="L104" s="8">
        <v>15</v>
      </c>
      <c r="M104" s="67">
        <v>15</v>
      </c>
      <c r="N104" s="67">
        <v>0</v>
      </c>
      <c r="O104" s="20"/>
      <c r="P104" s="93">
        <v>3</v>
      </c>
      <c r="Q104" s="26">
        <v>0.45833333333333298</v>
      </c>
      <c r="R104" s="93">
        <v>1</v>
      </c>
      <c r="S104" s="95" t="s">
        <v>100</v>
      </c>
      <c r="T104" s="98"/>
      <c r="U104" s="33"/>
      <c r="V104" s="56"/>
      <c r="W104" s="28">
        <v>2</v>
      </c>
      <c r="X104" s="27">
        <v>0.45833333333333298</v>
      </c>
      <c r="Y104" s="25">
        <v>1</v>
      </c>
      <c r="Z104" s="95" t="s">
        <v>103</v>
      </c>
      <c r="AA104" s="98"/>
      <c r="AB104" s="33"/>
      <c r="AH104" s="50"/>
    </row>
    <row r="105" spans="1:34" ht="15.75" customHeight="1">
      <c r="A105" s="87">
        <v>7277</v>
      </c>
      <c r="B105" s="18">
        <f t="shared" si="0"/>
        <v>16</v>
      </c>
      <c r="C105" s="62" t="s">
        <v>171</v>
      </c>
      <c r="D105" s="1" t="s">
        <v>94</v>
      </c>
      <c r="E105" s="65">
        <v>55.6215367164897</v>
      </c>
      <c r="F105" s="65">
        <v>37.731052505708199</v>
      </c>
      <c r="G105" s="18">
        <v>0</v>
      </c>
      <c r="H105" s="66">
        <v>6.3810000000000002</v>
      </c>
      <c r="I105" s="15">
        <v>0.622</v>
      </c>
      <c r="J105" s="18">
        <v>16</v>
      </c>
      <c r="L105" s="8">
        <v>16</v>
      </c>
      <c r="M105" s="67">
        <v>16</v>
      </c>
      <c r="N105" s="67">
        <v>0</v>
      </c>
      <c r="O105" s="20"/>
      <c r="P105" s="93">
        <v>3</v>
      </c>
      <c r="Q105" s="26">
        <v>0.47916666666666702</v>
      </c>
      <c r="R105" s="93">
        <v>2</v>
      </c>
      <c r="S105" s="95" t="s">
        <v>100</v>
      </c>
      <c r="T105" s="98"/>
      <c r="U105" s="33"/>
      <c r="V105" s="56"/>
      <c r="W105" s="28">
        <v>2</v>
      </c>
      <c r="X105" s="27">
        <v>0.47916666666666702</v>
      </c>
      <c r="Y105" s="25">
        <v>1</v>
      </c>
      <c r="Z105" s="95" t="s">
        <v>103</v>
      </c>
      <c r="AA105" s="98"/>
      <c r="AB105" s="33"/>
      <c r="AH105" s="50"/>
    </row>
    <row r="106" spans="1:34" ht="15.75" customHeight="1">
      <c r="A106" s="87">
        <v>7282</v>
      </c>
      <c r="B106" s="18">
        <f t="shared" si="0"/>
        <v>17</v>
      </c>
      <c r="C106" s="62" t="s">
        <v>170</v>
      </c>
      <c r="D106" s="1" t="s">
        <v>94</v>
      </c>
      <c r="E106" s="65">
        <v>55.621672689967198</v>
      </c>
      <c r="F106" s="65">
        <v>37.736927065033598</v>
      </c>
      <c r="G106" s="18">
        <v>0</v>
      </c>
      <c r="H106" s="66">
        <v>6.7510000000000003</v>
      </c>
      <c r="I106" s="15">
        <v>0.37</v>
      </c>
      <c r="J106" s="18">
        <v>17</v>
      </c>
      <c r="L106" s="8">
        <v>17</v>
      </c>
      <c r="M106" s="67">
        <v>17</v>
      </c>
      <c r="N106" s="67">
        <v>0</v>
      </c>
      <c r="O106" s="20"/>
      <c r="P106" s="93">
        <v>3</v>
      </c>
      <c r="Q106" s="26">
        <v>0.5</v>
      </c>
      <c r="R106" s="93">
        <v>1</v>
      </c>
      <c r="S106" s="95" t="s">
        <v>100</v>
      </c>
      <c r="T106" s="98"/>
      <c r="U106" s="33"/>
      <c r="V106" s="56"/>
      <c r="W106" s="28">
        <v>2</v>
      </c>
      <c r="X106" s="27">
        <v>0.5</v>
      </c>
      <c r="Y106" s="25">
        <v>2</v>
      </c>
      <c r="Z106" s="95" t="s">
        <v>103</v>
      </c>
      <c r="AA106" s="98"/>
      <c r="AB106" s="33"/>
      <c r="AH106" s="50"/>
    </row>
    <row r="107" spans="1:34" ht="15.75" customHeight="1">
      <c r="A107" s="87">
        <v>7399</v>
      </c>
      <c r="B107" s="18">
        <f t="shared" si="0"/>
        <v>18</v>
      </c>
      <c r="C107" s="62" t="s">
        <v>206</v>
      </c>
      <c r="D107" s="1" t="s">
        <v>94</v>
      </c>
      <c r="E107" s="65">
        <v>55.6218392867343</v>
      </c>
      <c r="F107" s="65">
        <v>37.743880514623903</v>
      </c>
      <c r="G107" s="18">
        <v>0</v>
      </c>
      <c r="H107" s="66">
        <v>7.19</v>
      </c>
      <c r="I107" s="15">
        <v>0.439</v>
      </c>
      <c r="J107" s="18">
        <v>18</v>
      </c>
      <c r="L107" s="8">
        <v>18</v>
      </c>
      <c r="M107" s="67">
        <v>18</v>
      </c>
      <c r="N107" s="67">
        <v>0</v>
      </c>
      <c r="O107" s="20"/>
      <c r="P107" s="93">
        <v>3</v>
      </c>
      <c r="Q107" s="26">
        <v>0.52083333333333337</v>
      </c>
      <c r="R107" s="25">
        <v>2</v>
      </c>
      <c r="S107" s="95" t="s">
        <v>104</v>
      </c>
      <c r="T107" s="98"/>
      <c r="U107" s="33"/>
      <c r="V107" s="56"/>
      <c r="W107" s="28">
        <v>2</v>
      </c>
      <c r="X107" s="27">
        <v>0.52083333333333337</v>
      </c>
      <c r="Y107" s="25">
        <v>1</v>
      </c>
      <c r="Z107" s="95" t="s">
        <v>103</v>
      </c>
      <c r="AA107" s="98"/>
      <c r="AB107" s="33"/>
      <c r="AH107" s="50"/>
    </row>
    <row r="108" spans="1:34" ht="15.75" customHeight="1">
      <c r="A108" s="87">
        <v>7297</v>
      </c>
      <c r="B108" s="18">
        <f t="shared" si="0"/>
        <v>19</v>
      </c>
      <c r="C108" s="62" t="s">
        <v>153</v>
      </c>
      <c r="D108" s="1" t="s">
        <v>94</v>
      </c>
      <c r="E108" s="65">
        <v>55.622703787545198</v>
      </c>
      <c r="F108" s="65">
        <v>37.7507781149043</v>
      </c>
      <c r="G108" s="18">
        <v>0</v>
      </c>
      <c r="H108" s="66">
        <v>7.6390000000000002</v>
      </c>
      <c r="I108" s="15">
        <v>0.44900000000000001</v>
      </c>
      <c r="J108" s="18">
        <v>19</v>
      </c>
      <c r="L108" s="8">
        <v>19</v>
      </c>
      <c r="M108" s="67">
        <v>19</v>
      </c>
      <c r="N108" s="67">
        <v>0</v>
      </c>
      <c r="O108" s="20" t="s">
        <v>17</v>
      </c>
      <c r="P108" s="93">
        <v>3</v>
      </c>
      <c r="Q108" s="26">
        <v>0.54166666666666663</v>
      </c>
      <c r="R108" s="25">
        <v>1</v>
      </c>
      <c r="S108" s="95" t="s">
        <v>104</v>
      </c>
      <c r="T108" s="98"/>
      <c r="U108" s="33"/>
      <c r="V108" s="56"/>
      <c r="W108" s="28">
        <v>2</v>
      </c>
      <c r="X108" s="27">
        <v>0.54166666666666663</v>
      </c>
      <c r="Y108" s="25">
        <v>1</v>
      </c>
      <c r="Z108" s="95" t="s">
        <v>103</v>
      </c>
      <c r="AA108" s="98"/>
      <c r="AB108" s="33"/>
      <c r="AH108" s="50"/>
    </row>
    <row r="109" spans="1:34" ht="15.75" customHeight="1">
      <c r="A109" s="87">
        <v>7243</v>
      </c>
      <c r="B109" s="18">
        <f t="shared" si="0"/>
        <v>20</v>
      </c>
      <c r="C109" s="62" t="s">
        <v>107</v>
      </c>
      <c r="D109" s="1" t="s">
        <v>95</v>
      </c>
      <c r="E109" s="65">
        <v>55.6236422594096</v>
      </c>
      <c r="F109" s="65">
        <v>37.755132817530303</v>
      </c>
      <c r="G109" s="18">
        <v>0</v>
      </c>
      <c r="H109" s="66">
        <v>8.0109999999999992</v>
      </c>
      <c r="I109" s="15">
        <v>0.372</v>
      </c>
      <c r="J109" s="18">
        <v>20</v>
      </c>
      <c r="L109" s="8">
        <v>20</v>
      </c>
      <c r="M109" s="67">
        <v>20</v>
      </c>
      <c r="N109" s="67">
        <v>0</v>
      </c>
      <c r="O109" s="20"/>
      <c r="P109" s="93">
        <v>3</v>
      </c>
      <c r="Q109" s="26">
        <v>0.5625</v>
      </c>
      <c r="R109" s="25">
        <v>2</v>
      </c>
      <c r="S109" s="95" t="s">
        <v>104</v>
      </c>
      <c r="T109" s="98"/>
      <c r="U109" s="33"/>
      <c r="V109" s="56"/>
      <c r="W109" s="28">
        <v>2</v>
      </c>
      <c r="X109" s="27">
        <v>0.5625</v>
      </c>
      <c r="Y109" s="25">
        <v>2</v>
      </c>
      <c r="Z109" s="95" t="s">
        <v>103</v>
      </c>
      <c r="AA109" s="98"/>
      <c r="AB109" s="33"/>
      <c r="AH109" s="50"/>
    </row>
    <row r="110" spans="1:34" ht="15.75" customHeight="1">
      <c r="A110" s="87">
        <v>7244</v>
      </c>
      <c r="B110" s="18">
        <f t="shared" si="0"/>
        <v>21</v>
      </c>
      <c r="C110" s="62" t="s">
        <v>108</v>
      </c>
      <c r="D110" s="1" t="s">
        <v>95</v>
      </c>
      <c r="E110" s="65">
        <v>55.621742370215003</v>
      </c>
      <c r="F110" s="65">
        <v>37.758651494736903</v>
      </c>
      <c r="G110" s="18">
        <v>0</v>
      </c>
      <c r="H110" s="66">
        <v>8.3179999999999996</v>
      </c>
      <c r="I110" s="15">
        <v>0.307</v>
      </c>
      <c r="J110" s="18">
        <v>21</v>
      </c>
      <c r="L110" s="8">
        <v>21</v>
      </c>
      <c r="M110" s="67">
        <v>21</v>
      </c>
      <c r="N110" s="67">
        <v>0</v>
      </c>
      <c r="O110" s="20"/>
      <c r="P110" s="93">
        <v>3</v>
      </c>
      <c r="Q110" s="26">
        <v>0.58333333333333337</v>
      </c>
      <c r="R110" s="25">
        <v>1</v>
      </c>
      <c r="S110" s="95" t="s">
        <v>104</v>
      </c>
      <c r="T110" s="98"/>
      <c r="U110" s="33"/>
      <c r="V110" s="56"/>
      <c r="W110" s="28">
        <v>2</v>
      </c>
      <c r="X110" s="27">
        <v>0.58333333333333337</v>
      </c>
      <c r="Y110" s="25">
        <v>1</v>
      </c>
      <c r="Z110" s="95" t="s">
        <v>103</v>
      </c>
      <c r="AA110" s="98"/>
      <c r="AB110" s="33"/>
      <c r="AH110" s="50"/>
    </row>
    <row r="111" spans="1:34" ht="15.75" customHeight="1">
      <c r="A111" s="87">
        <v>7245</v>
      </c>
      <c r="B111" s="18">
        <f t="shared" si="0"/>
        <v>22</v>
      </c>
      <c r="C111" s="62" t="s">
        <v>109</v>
      </c>
      <c r="D111" s="1" t="s">
        <v>95</v>
      </c>
      <c r="E111" s="65">
        <v>55.620369278870399</v>
      </c>
      <c r="F111" s="65">
        <v>37.7620225607264</v>
      </c>
      <c r="G111" s="18">
        <v>0</v>
      </c>
      <c r="H111" s="66">
        <v>8.5790000000000006</v>
      </c>
      <c r="I111" s="15">
        <v>0.26100000000000001</v>
      </c>
      <c r="J111" s="18">
        <v>22</v>
      </c>
      <c r="L111" s="8">
        <v>22</v>
      </c>
      <c r="M111" s="67">
        <v>22</v>
      </c>
      <c r="N111" s="67">
        <v>0</v>
      </c>
      <c r="O111" s="20"/>
      <c r="P111" s="93">
        <v>3</v>
      </c>
      <c r="Q111" s="26">
        <v>0.60416666666666663</v>
      </c>
      <c r="R111" s="25">
        <v>2</v>
      </c>
      <c r="S111" s="95" t="s">
        <v>104</v>
      </c>
      <c r="T111" s="98"/>
      <c r="U111" s="33"/>
      <c r="V111" s="56"/>
      <c r="W111" s="28">
        <v>2</v>
      </c>
      <c r="X111" s="27">
        <v>0.60416666666666663</v>
      </c>
      <c r="Y111" s="25">
        <v>1</v>
      </c>
      <c r="Z111" s="95" t="s">
        <v>103</v>
      </c>
      <c r="AA111" s="98"/>
      <c r="AB111" s="33"/>
      <c r="AH111" s="50"/>
    </row>
    <row r="112" spans="1:34" ht="15.75" customHeight="1">
      <c r="A112" s="87">
        <v>7246</v>
      </c>
      <c r="B112" s="18">
        <f t="shared" si="0"/>
        <v>23</v>
      </c>
      <c r="C112" s="62" t="s">
        <v>110</v>
      </c>
      <c r="D112" s="1" t="s">
        <v>96</v>
      </c>
      <c r="E112" s="65">
        <v>55.616917478775697</v>
      </c>
      <c r="F112" s="65">
        <v>37.759764279140498</v>
      </c>
      <c r="G112" s="18">
        <v>0</v>
      </c>
      <c r="H112" s="66">
        <v>9.0440000000000005</v>
      </c>
      <c r="I112" s="15">
        <v>0.46500000000000002</v>
      </c>
      <c r="J112" s="18">
        <v>23</v>
      </c>
      <c r="L112" s="8">
        <v>23</v>
      </c>
      <c r="M112" s="67">
        <v>23</v>
      </c>
      <c r="N112" s="67">
        <v>0</v>
      </c>
      <c r="O112" s="20"/>
      <c r="P112" s="93">
        <v>3</v>
      </c>
      <c r="Q112" s="26">
        <v>0.625</v>
      </c>
      <c r="R112" s="25">
        <v>1</v>
      </c>
      <c r="S112" s="95" t="s">
        <v>104</v>
      </c>
      <c r="T112" s="98"/>
      <c r="U112" s="33"/>
      <c r="V112" s="56"/>
      <c r="W112" s="28">
        <v>2</v>
      </c>
      <c r="X112" s="27">
        <v>0.625</v>
      </c>
      <c r="Y112" s="25">
        <v>2</v>
      </c>
      <c r="Z112" s="95" t="s">
        <v>103</v>
      </c>
      <c r="AA112" s="98"/>
      <c r="AB112" s="33"/>
      <c r="AH112" s="50"/>
    </row>
    <row r="113" spans="1:34" ht="15.75" customHeight="1">
      <c r="A113" s="87">
        <v>7247</v>
      </c>
      <c r="B113" s="18">
        <f t="shared" si="0"/>
        <v>24</v>
      </c>
      <c r="C113" s="62" t="s">
        <v>111</v>
      </c>
      <c r="D113" s="1" t="s">
        <v>96</v>
      </c>
      <c r="E113" s="65">
        <v>55.614962960899803</v>
      </c>
      <c r="F113" s="65">
        <v>37.754887747957902</v>
      </c>
      <c r="G113" s="18">
        <v>0</v>
      </c>
      <c r="H113" s="66">
        <v>9.4250000000000007</v>
      </c>
      <c r="I113" s="15">
        <v>0.38100000000000001</v>
      </c>
      <c r="J113" s="18">
        <v>24</v>
      </c>
      <c r="L113" s="8">
        <v>24</v>
      </c>
      <c r="M113" s="67">
        <v>24</v>
      </c>
      <c r="N113" s="67">
        <v>0</v>
      </c>
      <c r="O113" s="20"/>
      <c r="P113" s="93">
        <v>3</v>
      </c>
      <c r="Q113" s="26">
        <v>0.64583333333333337</v>
      </c>
      <c r="R113" s="25">
        <v>2</v>
      </c>
      <c r="S113" s="95" t="s">
        <v>100</v>
      </c>
      <c r="T113" s="98"/>
      <c r="U113" s="33"/>
      <c r="V113" s="56"/>
      <c r="W113" s="28">
        <v>2</v>
      </c>
      <c r="X113" s="27">
        <v>0.64583333333333337</v>
      </c>
      <c r="Y113" s="25">
        <v>1</v>
      </c>
      <c r="Z113" s="95" t="s">
        <v>103</v>
      </c>
      <c r="AA113" s="98"/>
      <c r="AB113" s="33"/>
      <c r="AH113" s="50"/>
    </row>
    <row r="114" spans="1:34" ht="15.75" customHeight="1">
      <c r="A114" s="87">
        <v>10864</v>
      </c>
      <c r="B114" s="18">
        <f t="shared" si="0"/>
        <v>25</v>
      </c>
      <c r="C114" s="62" t="s">
        <v>112</v>
      </c>
      <c r="D114" s="1" t="s">
        <v>96</v>
      </c>
      <c r="E114" s="65">
        <v>55.614331774577003</v>
      </c>
      <c r="F114" s="65">
        <v>37.750143733017303</v>
      </c>
      <c r="G114" s="18">
        <v>0</v>
      </c>
      <c r="H114" s="66">
        <v>9.7349999999999994</v>
      </c>
      <c r="I114" s="15">
        <v>0.31</v>
      </c>
      <c r="J114" s="18">
        <v>25</v>
      </c>
      <c r="L114" s="8">
        <v>25</v>
      </c>
      <c r="M114" s="67">
        <v>25</v>
      </c>
      <c r="N114" s="67">
        <v>0</v>
      </c>
      <c r="O114" s="20"/>
      <c r="P114" s="93">
        <v>3</v>
      </c>
      <c r="Q114" s="26">
        <v>0.66666666666666663</v>
      </c>
      <c r="R114" s="25">
        <v>1</v>
      </c>
      <c r="S114" s="95" t="s">
        <v>100</v>
      </c>
      <c r="T114" s="98"/>
      <c r="U114" s="33"/>
      <c r="V114" s="56"/>
      <c r="W114" s="28">
        <v>2</v>
      </c>
      <c r="X114" s="27">
        <v>0.66666666666666663</v>
      </c>
      <c r="Y114" s="25">
        <v>1</v>
      </c>
      <c r="Z114" s="95" t="s">
        <v>103</v>
      </c>
      <c r="AA114" s="98"/>
      <c r="AB114" s="33"/>
      <c r="AH114" s="50"/>
    </row>
    <row r="115" spans="1:34" ht="15.75" customHeight="1">
      <c r="A115" s="87">
        <v>7254</v>
      </c>
      <c r="B115" s="18">
        <f t="shared" si="0"/>
        <v>26</v>
      </c>
      <c r="C115" s="62" t="s">
        <v>113</v>
      </c>
      <c r="D115" s="1" t="s">
        <v>96</v>
      </c>
      <c r="E115" s="65">
        <v>55.614101588870199</v>
      </c>
      <c r="F115" s="65">
        <v>37.745953199767897</v>
      </c>
      <c r="G115" s="18">
        <v>0</v>
      </c>
      <c r="H115" s="66">
        <v>10.000999999999999</v>
      </c>
      <c r="I115" s="15">
        <v>0.26600000000000001</v>
      </c>
      <c r="J115" s="18">
        <v>26</v>
      </c>
      <c r="L115" s="8">
        <v>26</v>
      </c>
      <c r="M115" s="67">
        <v>26</v>
      </c>
      <c r="N115" s="67">
        <v>0</v>
      </c>
      <c r="O115" s="20"/>
      <c r="P115" s="93">
        <v>3</v>
      </c>
      <c r="Q115" s="26">
        <v>0.6875</v>
      </c>
      <c r="R115" s="25">
        <v>2</v>
      </c>
      <c r="S115" s="95" t="s">
        <v>100</v>
      </c>
      <c r="T115" s="98"/>
      <c r="U115" s="33"/>
      <c r="V115" s="56"/>
      <c r="W115" s="28">
        <v>2</v>
      </c>
      <c r="X115" s="27">
        <v>0.6875</v>
      </c>
      <c r="Y115" s="25">
        <v>2</v>
      </c>
      <c r="Z115" s="95" t="s">
        <v>103</v>
      </c>
      <c r="AA115" s="98"/>
      <c r="AB115" s="33"/>
      <c r="AH115" s="50"/>
    </row>
    <row r="116" spans="1:34" ht="15.75" customHeight="1">
      <c r="A116" s="87">
        <v>7321</v>
      </c>
      <c r="B116" s="18">
        <f t="shared" si="0"/>
        <v>27</v>
      </c>
      <c r="C116" s="62" t="s">
        <v>113</v>
      </c>
      <c r="D116" s="1" t="s">
        <v>90</v>
      </c>
      <c r="E116" s="65">
        <v>55.613175086698199</v>
      </c>
      <c r="F116" s="65">
        <v>37.744342305171401</v>
      </c>
      <c r="G116" s="18">
        <v>0</v>
      </c>
      <c r="H116" s="66">
        <v>10.188000000000001</v>
      </c>
      <c r="I116" s="15">
        <v>0.187</v>
      </c>
      <c r="J116" s="18">
        <v>27</v>
      </c>
      <c r="L116" s="8">
        <v>27</v>
      </c>
      <c r="M116" s="67">
        <v>27</v>
      </c>
      <c r="N116" s="67">
        <v>0</v>
      </c>
      <c r="O116" s="20"/>
      <c r="P116" s="93">
        <v>3</v>
      </c>
      <c r="Q116" s="26">
        <v>0.70833333333333337</v>
      </c>
      <c r="R116" s="25">
        <v>2</v>
      </c>
      <c r="S116" s="95" t="s">
        <v>100</v>
      </c>
      <c r="T116" s="98"/>
      <c r="U116" s="33"/>
      <c r="V116" s="56"/>
      <c r="W116" s="28">
        <v>2</v>
      </c>
      <c r="X116" s="27">
        <v>0.70833333333333337</v>
      </c>
      <c r="Y116" s="25">
        <v>1</v>
      </c>
      <c r="Z116" s="95" t="s">
        <v>103</v>
      </c>
      <c r="AA116" s="98"/>
      <c r="AB116" s="33"/>
      <c r="AH116" s="50"/>
    </row>
    <row r="117" spans="1:34" ht="15.75" customHeight="1">
      <c r="A117" s="87">
        <v>7262</v>
      </c>
      <c r="B117" s="18">
        <f t="shared" si="0"/>
        <v>28</v>
      </c>
      <c r="C117" s="62" t="s">
        <v>169</v>
      </c>
      <c r="D117" s="1" t="s">
        <v>91</v>
      </c>
      <c r="E117" s="65">
        <v>55.610666751004899</v>
      </c>
      <c r="F117" s="65">
        <v>37.743081119834301</v>
      </c>
      <c r="G117" s="18">
        <v>0</v>
      </c>
      <c r="H117" s="66">
        <v>10.57</v>
      </c>
      <c r="I117" s="15">
        <v>0.38200000000000001</v>
      </c>
      <c r="J117" s="18">
        <v>28</v>
      </c>
      <c r="L117" s="8">
        <v>28</v>
      </c>
      <c r="M117" s="67">
        <v>28</v>
      </c>
      <c r="N117" s="67">
        <v>0</v>
      </c>
      <c r="O117" s="20"/>
      <c r="P117" s="93">
        <v>3</v>
      </c>
      <c r="Q117" s="26">
        <v>0.72916666666666663</v>
      </c>
      <c r="R117" s="25">
        <v>2</v>
      </c>
      <c r="S117" s="95" t="s">
        <v>100</v>
      </c>
      <c r="T117" s="98"/>
      <c r="U117" s="33"/>
      <c r="V117" s="56"/>
      <c r="W117" s="28">
        <v>2</v>
      </c>
      <c r="X117" s="27">
        <v>0.72916666666666663</v>
      </c>
      <c r="Y117" s="25">
        <v>1</v>
      </c>
      <c r="Z117" s="95" t="s">
        <v>103</v>
      </c>
      <c r="AA117" s="98"/>
      <c r="AB117" s="33"/>
      <c r="AH117" s="50"/>
    </row>
    <row r="118" spans="1:34" ht="15.75" customHeight="1">
      <c r="A118" s="87">
        <v>7263</v>
      </c>
      <c r="B118" s="18">
        <f t="shared" si="0"/>
        <v>29</v>
      </c>
      <c r="C118" s="62" t="s">
        <v>168</v>
      </c>
      <c r="D118" s="1" t="s">
        <v>91</v>
      </c>
      <c r="E118" s="65">
        <v>55.610837950561503</v>
      </c>
      <c r="F118" s="65">
        <v>37.738226428662301</v>
      </c>
      <c r="G118" s="18">
        <v>0</v>
      </c>
      <c r="H118" s="66">
        <v>10.875999999999999</v>
      </c>
      <c r="I118" s="15">
        <v>0.30599999999999999</v>
      </c>
      <c r="J118" s="18">
        <v>29</v>
      </c>
      <c r="L118" s="8">
        <v>29</v>
      </c>
      <c r="M118" s="67">
        <v>29</v>
      </c>
      <c r="N118" s="67">
        <v>0</v>
      </c>
      <c r="O118" s="20"/>
      <c r="P118" s="93">
        <v>3</v>
      </c>
      <c r="Q118" s="26">
        <v>0.75</v>
      </c>
      <c r="R118" s="25">
        <v>2</v>
      </c>
      <c r="S118" s="95" t="s">
        <v>100</v>
      </c>
      <c r="T118" s="98"/>
      <c r="U118" s="33"/>
      <c r="V118" s="56"/>
      <c r="W118" s="28">
        <v>2</v>
      </c>
      <c r="X118" s="27">
        <v>0.75</v>
      </c>
      <c r="Y118" s="25">
        <v>1</v>
      </c>
      <c r="Z118" s="95" t="s">
        <v>99</v>
      </c>
      <c r="AA118" s="98"/>
      <c r="AB118" s="33"/>
      <c r="AH118" s="50"/>
    </row>
    <row r="119" spans="1:34" ht="15.75" customHeight="1">
      <c r="A119" s="87">
        <v>7306</v>
      </c>
      <c r="B119" s="18">
        <f t="shared" si="0"/>
        <v>30</v>
      </c>
      <c r="C119" s="62" t="s">
        <v>167</v>
      </c>
      <c r="D119" s="1" t="s">
        <v>92</v>
      </c>
      <c r="E119" s="65">
        <v>55.609754387804998</v>
      </c>
      <c r="F119" s="65">
        <v>37.731840914672397</v>
      </c>
      <c r="G119" s="18">
        <v>0</v>
      </c>
      <c r="H119" s="66">
        <v>11.324</v>
      </c>
      <c r="I119" s="15">
        <v>0.44800000000000001</v>
      </c>
      <c r="J119" s="18">
        <v>30</v>
      </c>
      <c r="L119" s="8">
        <v>30</v>
      </c>
      <c r="M119" s="67">
        <v>30</v>
      </c>
      <c r="N119" s="67">
        <v>0</v>
      </c>
      <c r="O119" s="20"/>
      <c r="P119" s="93">
        <v>3</v>
      </c>
      <c r="Q119" s="26">
        <v>0.77083333333333337</v>
      </c>
      <c r="R119" s="25">
        <v>2</v>
      </c>
      <c r="S119" s="95" t="s">
        <v>100</v>
      </c>
      <c r="T119" s="98"/>
      <c r="U119" s="33"/>
      <c r="V119" s="56"/>
      <c r="W119" s="28">
        <v>2</v>
      </c>
      <c r="X119" s="27">
        <v>0.77083333333333337</v>
      </c>
      <c r="Y119" s="25">
        <v>1</v>
      </c>
      <c r="Z119" s="95" t="s">
        <v>99</v>
      </c>
      <c r="AA119" s="98"/>
      <c r="AB119" s="33"/>
      <c r="AH119" s="50"/>
    </row>
    <row r="120" spans="1:34" ht="15.75" customHeight="1">
      <c r="A120" s="87">
        <v>7307</v>
      </c>
      <c r="B120" s="18">
        <f t="shared" si="0"/>
        <v>31</v>
      </c>
      <c r="C120" s="62" t="s">
        <v>166</v>
      </c>
      <c r="D120" s="1" t="s">
        <v>92</v>
      </c>
      <c r="E120" s="65">
        <v>55.606333808386999</v>
      </c>
      <c r="F120" s="65">
        <v>37.733535922622302</v>
      </c>
      <c r="G120" s="18">
        <v>0</v>
      </c>
      <c r="H120" s="66">
        <v>11.72</v>
      </c>
      <c r="I120" s="15">
        <v>0.39600000000000002</v>
      </c>
      <c r="J120" s="18">
        <v>31</v>
      </c>
      <c r="L120" s="8">
        <v>31</v>
      </c>
      <c r="M120" s="67">
        <v>31</v>
      </c>
      <c r="N120" s="67">
        <v>0</v>
      </c>
      <c r="O120" s="20"/>
      <c r="P120" s="93">
        <v>3</v>
      </c>
      <c r="Q120" s="26">
        <v>0.79166666666666663</v>
      </c>
      <c r="R120" s="25">
        <v>2</v>
      </c>
      <c r="S120" s="95" t="s">
        <v>103</v>
      </c>
      <c r="T120" s="98"/>
      <c r="U120" s="33"/>
      <c r="V120" s="56"/>
      <c r="W120" s="28">
        <v>2</v>
      </c>
      <c r="X120" s="27">
        <v>0.79166666666666663</v>
      </c>
      <c r="Y120" s="25">
        <v>1</v>
      </c>
      <c r="Z120" s="95" t="s">
        <v>99</v>
      </c>
      <c r="AA120" s="98"/>
      <c r="AB120" s="33"/>
      <c r="AH120" s="50"/>
    </row>
    <row r="121" spans="1:34" ht="15.75" customHeight="1">
      <c r="A121" s="87">
        <v>7380</v>
      </c>
      <c r="B121" s="18">
        <f t="shared" si="0"/>
        <v>32</v>
      </c>
      <c r="C121" s="62" t="s">
        <v>165</v>
      </c>
      <c r="D121" s="1" t="s">
        <v>90</v>
      </c>
      <c r="E121" s="65">
        <v>55.6039141253653</v>
      </c>
      <c r="F121" s="65">
        <v>37.734241071126199</v>
      </c>
      <c r="G121" s="18">
        <v>0</v>
      </c>
      <c r="H121" s="66">
        <v>12.026999999999999</v>
      </c>
      <c r="I121" s="15">
        <v>0.307</v>
      </c>
      <c r="J121" s="18">
        <v>32</v>
      </c>
      <c r="L121" s="8">
        <v>32</v>
      </c>
      <c r="M121" s="67">
        <v>32</v>
      </c>
      <c r="N121" s="67">
        <v>0</v>
      </c>
      <c r="O121" s="20"/>
      <c r="P121" s="93">
        <v>3</v>
      </c>
      <c r="Q121" s="26">
        <v>0.8125</v>
      </c>
      <c r="R121" s="25">
        <v>1</v>
      </c>
      <c r="S121" s="95" t="s">
        <v>103</v>
      </c>
      <c r="T121" s="98"/>
      <c r="U121" s="33"/>
      <c r="V121" s="56"/>
      <c r="W121" s="28">
        <v>2</v>
      </c>
      <c r="X121" s="27">
        <v>0.8125</v>
      </c>
      <c r="Y121" s="25">
        <v>1</v>
      </c>
      <c r="Z121" s="95" t="s">
        <v>99</v>
      </c>
      <c r="AA121" s="98"/>
      <c r="AB121" s="33"/>
      <c r="AH121" s="50"/>
    </row>
    <row r="122" spans="1:34" ht="15.75" customHeight="1">
      <c r="A122" s="87">
        <v>7356</v>
      </c>
      <c r="B122" s="18">
        <f t="shared" si="0"/>
        <v>33</v>
      </c>
      <c r="C122" s="62" t="s">
        <v>164</v>
      </c>
      <c r="D122" s="1" t="s">
        <v>90</v>
      </c>
      <c r="E122" s="65">
        <v>55.602256099807498</v>
      </c>
      <c r="F122" s="65">
        <v>37.726148753740702</v>
      </c>
      <c r="G122" s="18">
        <v>0</v>
      </c>
      <c r="H122" s="66">
        <v>12.57</v>
      </c>
      <c r="I122" s="15">
        <v>0.54300000000000004</v>
      </c>
      <c r="J122" s="18">
        <v>33</v>
      </c>
      <c r="L122" s="8">
        <v>33</v>
      </c>
      <c r="M122" s="67">
        <v>33</v>
      </c>
      <c r="N122" s="67">
        <v>0</v>
      </c>
      <c r="O122" s="20"/>
      <c r="P122" s="93">
        <v>3</v>
      </c>
      <c r="Q122" s="26">
        <v>0.83333333333333337</v>
      </c>
      <c r="R122" s="25">
        <v>1</v>
      </c>
      <c r="S122" s="95" t="s">
        <v>103</v>
      </c>
      <c r="T122" s="98"/>
      <c r="U122" s="33"/>
      <c r="V122" s="56"/>
      <c r="W122" s="28">
        <v>2</v>
      </c>
      <c r="X122" s="27">
        <v>0.83333333333333337</v>
      </c>
      <c r="Y122" s="25">
        <v>1</v>
      </c>
      <c r="Z122" s="95" t="s">
        <v>99</v>
      </c>
      <c r="AA122" s="98"/>
      <c r="AB122" s="33"/>
      <c r="AH122" s="50"/>
    </row>
    <row r="123" spans="1:34" ht="15.75" customHeight="1">
      <c r="A123" s="87">
        <v>17149</v>
      </c>
      <c r="B123" s="18">
        <f t="shared" si="0"/>
        <v>34</v>
      </c>
      <c r="C123" s="62" t="s">
        <v>208</v>
      </c>
      <c r="D123" s="1" t="s">
        <v>89</v>
      </c>
      <c r="E123" s="65">
        <v>55.596258676628501</v>
      </c>
      <c r="F123" s="65">
        <v>37.724954054770599</v>
      </c>
      <c r="G123" s="18">
        <v>0</v>
      </c>
      <c r="H123" s="66">
        <v>13.682</v>
      </c>
      <c r="I123" s="15">
        <v>1.1120000000000001</v>
      </c>
      <c r="J123" s="18">
        <v>34</v>
      </c>
      <c r="L123" s="8">
        <v>34</v>
      </c>
      <c r="M123" s="67">
        <v>34</v>
      </c>
      <c r="N123" s="67">
        <v>0</v>
      </c>
      <c r="O123" s="20"/>
      <c r="P123" s="93">
        <v>3</v>
      </c>
      <c r="Q123" s="26">
        <v>0.85416666666666663</v>
      </c>
      <c r="R123" s="25">
        <v>2</v>
      </c>
      <c r="S123" s="95" t="s">
        <v>103</v>
      </c>
      <c r="T123" s="98"/>
      <c r="U123" s="33"/>
      <c r="V123" s="56"/>
      <c r="W123" s="28">
        <v>2</v>
      </c>
      <c r="X123" s="27">
        <v>0.85416666666666663</v>
      </c>
      <c r="Y123" s="25">
        <v>1</v>
      </c>
      <c r="Z123" s="95" t="s">
        <v>99</v>
      </c>
      <c r="AA123" s="98"/>
      <c r="AB123" s="33"/>
      <c r="AH123" s="50"/>
    </row>
    <row r="124" spans="1:34" ht="15.75" customHeight="1">
      <c r="A124" s="87">
        <v>7190</v>
      </c>
      <c r="B124" s="18">
        <f t="shared" si="0"/>
        <v>35</v>
      </c>
      <c r="C124" s="62" t="s">
        <v>162</v>
      </c>
      <c r="D124" s="1" t="s">
        <v>89</v>
      </c>
      <c r="E124" s="65">
        <v>55.597008635792697</v>
      </c>
      <c r="F124" s="65">
        <v>37.727228973402397</v>
      </c>
      <c r="G124" s="18">
        <v>0</v>
      </c>
      <c r="H124" s="66">
        <v>14.294</v>
      </c>
      <c r="I124" s="15">
        <v>0.61199999999999999</v>
      </c>
      <c r="J124" s="18">
        <v>35</v>
      </c>
      <c r="L124" s="8">
        <v>35</v>
      </c>
      <c r="M124" s="67">
        <v>35</v>
      </c>
      <c r="N124" s="67">
        <v>0</v>
      </c>
      <c r="O124" s="20"/>
      <c r="P124" s="93">
        <v>3</v>
      </c>
      <c r="Q124" s="26">
        <v>0.875</v>
      </c>
      <c r="R124" s="25">
        <v>1</v>
      </c>
      <c r="S124" s="95" t="s">
        <v>103</v>
      </c>
      <c r="T124" s="98"/>
      <c r="U124" s="33"/>
      <c r="V124" s="56"/>
      <c r="W124" s="28">
        <v>2</v>
      </c>
      <c r="X124" s="27">
        <v>0.875</v>
      </c>
      <c r="Y124" s="25">
        <v>1</v>
      </c>
      <c r="Z124" s="95" t="s">
        <v>99</v>
      </c>
      <c r="AA124" s="98"/>
      <c r="AB124" s="33"/>
      <c r="AH124" s="50"/>
    </row>
    <row r="125" spans="1:34" ht="15.75" customHeight="1">
      <c r="A125" s="87" t="s">
        <v>52</v>
      </c>
      <c r="B125" s="18"/>
      <c r="C125" s="62"/>
      <c r="D125" s="8"/>
      <c r="E125" s="65"/>
      <c r="F125" s="65"/>
      <c r="G125" s="18"/>
      <c r="H125" s="66"/>
      <c r="I125" s="15"/>
      <c r="J125" s="18"/>
      <c r="L125" s="8">
        <v>36</v>
      </c>
      <c r="M125" s="67">
        <v>999</v>
      </c>
      <c r="N125" s="67">
        <v>0</v>
      </c>
      <c r="O125" s="20"/>
      <c r="P125" s="93">
        <v>3</v>
      </c>
      <c r="Q125" s="26">
        <v>0.89583333333333304</v>
      </c>
      <c r="R125" s="25">
        <v>1</v>
      </c>
      <c r="S125" s="95" t="s">
        <v>103</v>
      </c>
      <c r="T125" s="98"/>
      <c r="U125" s="33"/>
      <c r="V125" s="56"/>
      <c r="W125" s="28">
        <v>2</v>
      </c>
      <c r="X125" s="27">
        <v>0.89583333333333304</v>
      </c>
      <c r="Y125" s="25">
        <v>1</v>
      </c>
      <c r="Z125" s="95" t="s">
        <v>99</v>
      </c>
      <c r="AA125" s="98"/>
      <c r="AB125" s="33"/>
      <c r="AH125" s="50"/>
    </row>
    <row r="126" spans="1:34" ht="15.75" customHeight="1">
      <c r="A126" s="87" t="s">
        <v>17</v>
      </c>
      <c r="B126" s="18" t="str">
        <f t="shared" si="0"/>
        <v/>
      </c>
      <c r="C126" s="62" t="s">
        <v>17</v>
      </c>
      <c r="D126" s="1" t="s">
        <v>17</v>
      </c>
      <c r="E126" s="65" t="s">
        <v>17</v>
      </c>
      <c r="F126" s="65" t="s">
        <v>17</v>
      </c>
      <c r="G126" s="18" t="str">
        <f t="shared" ref="G126:G154" si="1">IF(AND(M126&gt;0),0,IF(AND(N126&gt;0),1,""))</f>
        <v/>
      </c>
      <c r="H126" s="66" t="s">
        <v>87</v>
      </c>
      <c r="I126" s="15" t="str">
        <f t="shared" ref="I126:I155" si="2">IFERROR(IF(IF(ISERROR(H126-H125),"",H126-H125)&lt;0,"",H126-H125)," ")</f>
        <v xml:space="preserve"> </v>
      </c>
      <c r="J126" s="18" t="str">
        <f t="shared" ref="J126:J154" si="3">IF(AND(M126&gt;0,M126&lt;999),M126,IF(AND(N126&gt;0,N126&lt;999),N126," "))</f>
        <v xml:space="preserve"> </v>
      </c>
      <c r="L126" s="8">
        <v>37</v>
      </c>
      <c r="M126" s="67">
        <v>0</v>
      </c>
      <c r="N126" s="67">
        <v>0</v>
      </c>
      <c r="O126" s="20"/>
      <c r="P126" s="93">
        <v>3</v>
      </c>
      <c r="Q126" s="26">
        <v>0.91666666666666663</v>
      </c>
      <c r="R126" s="25">
        <v>2</v>
      </c>
      <c r="S126" s="95" t="s">
        <v>103</v>
      </c>
      <c r="T126" s="98"/>
      <c r="U126" s="33"/>
      <c r="V126" s="56"/>
      <c r="W126" s="28">
        <v>2</v>
      </c>
      <c r="X126" s="27">
        <v>0.91666666666666663</v>
      </c>
      <c r="Y126" s="25">
        <v>1</v>
      </c>
      <c r="Z126" s="95" t="s">
        <v>99</v>
      </c>
      <c r="AA126" s="98"/>
      <c r="AB126" s="33"/>
      <c r="AH126" s="50"/>
    </row>
    <row r="127" spans="1:34" ht="15.75" customHeight="1">
      <c r="A127" s="87" t="s">
        <v>17</v>
      </c>
      <c r="B127" s="18" t="str">
        <f t="shared" si="0"/>
        <v/>
      </c>
      <c r="C127" s="62" t="s">
        <v>17</v>
      </c>
      <c r="D127" s="1" t="s">
        <v>17</v>
      </c>
      <c r="E127" s="65" t="s">
        <v>17</v>
      </c>
      <c r="F127" s="65" t="s">
        <v>17</v>
      </c>
      <c r="G127" s="18" t="str">
        <f t="shared" si="1"/>
        <v/>
      </c>
      <c r="H127" s="66" t="s">
        <v>87</v>
      </c>
      <c r="I127" s="15" t="str">
        <f t="shared" si="2"/>
        <v xml:space="preserve"> </v>
      </c>
      <c r="J127" s="18" t="str">
        <f t="shared" si="3"/>
        <v xml:space="preserve"> </v>
      </c>
      <c r="L127" s="8">
        <v>38</v>
      </c>
      <c r="M127" s="67">
        <v>0</v>
      </c>
      <c r="N127" s="67">
        <v>0</v>
      </c>
      <c r="O127" s="20"/>
      <c r="P127" s="93">
        <v>3</v>
      </c>
      <c r="Q127" s="26">
        <v>0.9375</v>
      </c>
      <c r="R127" s="25">
        <v>1</v>
      </c>
      <c r="S127" s="95" t="s">
        <v>103</v>
      </c>
      <c r="T127" s="98"/>
      <c r="U127" s="33"/>
      <c r="V127" s="56"/>
      <c r="W127" s="28">
        <v>2</v>
      </c>
      <c r="X127" s="27">
        <v>0.9375</v>
      </c>
      <c r="Y127" s="25">
        <v>1</v>
      </c>
      <c r="Z127" s="95" t="s">
        <v>99</v>
      </c>
      <c r="AA127" s="98"/>
      <c r="AB127" s="33"/>
      <c r="AH127" s="50"/>
    </row>
    <row r="128" spans="1:34" ht="15.75" customHeight="1">
      <c r="A128" s="87" t="s">
        <v>17</v>
      </c>
      <c r="B128" s="18" t="str">
        <f t="shared" si="0"/>
        <v/>
      </c>
      <c r="C128" s="62" t="s">
        <v>17</v>
      </c>
      <c r="D128" s="1" t="s">
        <v>17</v>
      </c>
      <c r="E128" s="65" t="s">
        <v>17</v>
      </c>
      <c r="F128" s="65" t="s">
        <v>17</v>
      </c>
      <c r="G128" s="18" t="str">
        <f t="shared" si="1"/>
        <v/>
      </c>
      <c r="H128" s="66" t="s">
        <v>87</v>
      </c>
      <c r="I128" s="15" t="str">
        <f t="shared" si="2"/>
        <v xml:space="preserve"> </v>
      </c>
      <c r="J128" s="18" t="str">
        <f t="shared" si="3"/>
        <v xml:space="preserve"> </v>
      </c>
      <c r="L128" s="8">
        <v>39</v>
      </c>
      <c r="M128" s="67">
        <v>0</v>
      </c>
      <c r="N128" s="67">
        <v>0</v>
      </c>
      <c r="O128" s="20"/>
      <c r="P128" s="93">
        <v>3</v>
      </c>
      <c r="Q128" s="26">
        <v>0.95833333333333337</v>
      </c>
      <c r="R128" s="25">
        <v>1</v>
      </c>
      <c r="S128" s="95" t="s">
        <v>103</v>
      </c>
      <c r="T128" s="98"/>
      <c r="U128" s="33"/>
      <c r="V128" s="56"/>
      <c r="W128" s="28">
        <v>2</v>
      </c>
      <c r="X128" s="27">
        <v>0.95833333333333337</v>
      </c>
      <c r="Y128" s="25">
        <v>1</v>
      </c>
      <c r="Z128" s="95" t="s">
        <v>99</v>
      </c>
      <c r="AA128" s="98"/>
      <c r="AB128" s="33"/>
      <c r="AH128" s="50"/>
    </row>
    <row r="129" spans="1:34" ht="15.75" customHeight="1">
      <c r="A129" s="87" t="s">
        <v>17</v>
      </c>
      <c r="B129" s="18" t="str">
        <f t="shared" si="0"/>
        <v/>
      </c>
      <c r="C129" s="62" t="s">
        <v>17</v>
      </c>
      <c r="D129" s="1" t="s">
        <v>17</v>
      </c>
      <c r="E129" s="65" t="s">
        <v>17</v>
      </c>
      <c r="F129" s="65" t="s">
        <v>17</v>
      </c>
      <c r="G129" s="18" t="str">
        <f t="shared" si="1"/>
        <v/>
      </c>
      <c r="H129" s="66" t="s">
        <v>87</v>
      </c>
      <c r="I129" s="15" t="str">
        <f t="shared" si="2"/>
        <v xml:space="preserve"> </v>
      </c>
      <c r="J129" s="18" t="str">
        <f t="shared" si="3"/>
        <v xml:space="preserve"> </v>
      </c>
      <c r="L129" s="8">
        <v>40</v>
      </c>
      <c r="M129" s="67">
        <v>0</v>
      </c>
      <c r="N129" s="67">
        <v>0</v>
      </c>
      <c r="O129" s="20"/>
      <c r="P129" s="93">
        <v>3</v>
      </c>
      <c r="Q129" s="26">
        <v>0.97916666666666663</v>
      </c>
      <c r="R129" s="25">
        <v>1</v>
      </c>
      <c r="S129" s="95" t="s">
        <v>99</v>
      </c>
      <c r="T129" s="98"/>
      <c r="U129" s="33"/>
      <c r="V129" s="56"/>
      <c r="W129" s="28">
        <v>2</v>
      </c>
      <c r="X129" s="27">
        <v>0.97916666666666663</v>
      </c>
      <c r="Y129" s="25">
        <v>1</v>
      </c>
      <c r="Z129" s="95" t="s">
        <v>99</v>
      </c>
      <c r="AA129" s="98"/>
      <c r="AB129" s="33"/>
      <c r="AH129" s="50"/>
    </row>
    <row r="130" spans="1:34" ht="15.75" customHeight="1">
      <c r="A130" s="87" t="s">
        <v>17</v>
      </c>
      <c r="B130" s="18" t="str">
        <f t="shared" si="0"/>
        <v/>
      </c>
      <c r="C130" s="62" t="s">
        <v>17</v>
      </c>
      <c r="D130" s="1" t="s">
        <v>17</v>
      </c>
      <c r="E130" s="65" t="s">
        <v>17</v>
      </c>
      <c r="F130" s="65" t="s">
        <v>17</v>
      </c>
      <c r="G130" s="18" t="str">
        <f t="shared" si="1"/>
        <v/>
      </c>
      <c r="H130" s="66" t="s">
        <v>87</v>
      </c>
      <c r="I130" s="15" t="str">
        <f t="shared" si="2"/>
        <v xml:space="preserve"> </v>
      </c>
      <c r="J130" s="18" t="str">
        <f t="shared" si="3"/>
        <v xml:space="preserve"> </v>
      </c>
      <c r="L130" s="8">
        <v>41</v>
      </c>
      <c r="M130" s="67">
        <v>0</v>
      </c>
      <c r="N130" s="67">
        <v>0</v>
      </c>
      <c r="O130" s="20"/>
      <c r="P130" s="93">
        <v>3</v>
      </c>
      <c r="Q130" s="26">
        <v>0</v>
      </c>
      <c r="R130" s="25">
        <v>1</v>
      </c>
      <c r="S130" s="95" t="s">
        <v>99</v>
      </c>
      <c r="T130" s="98"/>
      <c r="U130" s="33"/>
      <c r="V130" s="56"/>
      <c r="W130" s="28">
        <v>2</v>
      </c>
      <c r="X130" s="27">
        <v>0</v>
      </c>
      <c r="Y130" s="25">
        <v>1</v>
      </c>
      <c r="Z130" s="95" t="s">
        <v>99</v>
      </c>
      <c r="AA130" s="98"/>
      <c r="AB130" s="33"/>
      <c r="AH130" s="50"/>
    </row>
    <row r="131" spans="1:34" ht="15.75" customHeight="1">
      <c r="A131" s="87" t="s">
        <v>17</v>
      </c>
      <c r="B131" s="18" t="str">
        <f t="shared" si="0"/>
        <v/>
      </c>
      <c r="C131" s="62" t="s">
        <v>17</v>
      </c>
      <c r="D131" s="1" t="s">
        <v>17</v>
      </c>
      <c r="E131" s="65" t="s">
        <v>17</v>
      </c>
      <c r="F131" s="65" t="s">
        <v>17</v>
      </c>
      <c r="G131" s="18" t="str">
        <f t="shared" si="1"/>
        <v/>
      </c>
      <c r="H131" s="66" t="s">
        <v>87</v>
      </c>
      <c r="I131" s="15" t="str">
        <f t="shared" si="2"/>
        <v xml:space="preserve"> </v>
      </c>
      <c r="J131" s="18" t="str">
        <f t="shared" si="3"/>
        <v xml:space="preserve"> </v>
      </c>
      <c r="L131" s="8">
        <v>42</v>
      </c>
      <c r="M131" s="67">
        <v>0</v>
      </c>
      <c r="N131" s="67">
        <v>0</v>
      </c>
      <c r="O131" s="20"/>
      <c r="P131" s="93">
        <v>3</v>
      </c>
      <c r="Q131" s="26">
        <v>2.0833333333333332E-2</v>
      </c>
      <c r="R131" s="25">
        <v>0</v>
      </c>
      <c r="S131" s="95" t="s">
        <v>98</v>
      </c>
      <c r="T131" s="98"/>
      <c r="U131" s="33"/>
      <c r="V131" s="56"/>
      <c r="W131" s="28">
        <v>2</v>
      </c>
      <c r="X131" s="27">
        <v>4.1666666666666699E-2</v>
      </c>
      <c r="Y131" s="25">
        <v>0</v>
      </c>
      <c r="Z131" s="95" t="s">
        <v>98</v>
      </c>
      <c r="AA131" s="98"/>
      <c r="AB131" s="33"/>
      <c r="AH131" s="50"/>
    </row>
    <row r="132" spans="1:34" ht="15.75" customHeight="1">
      <c r="A132" s="87" t="s">
        <v>17</v>
      </c>
      <c r="B132" s="18" t="str">
        <f t="shared" si="0"/>
        <v/>
      </c>
      <c r="C132" s="62" t="s">
        <v>17</v>
      </c>
      <c r="D132" s="1" t="s">
        <v>17</v>
      </c>
      <c r="E132" s="65" t="s">
        <v>17</v>
      </c>
      <c r="F132" s="65" t="s">
        <v>17</v>
      </c>
      <c r="G132" s="18" t="str">
        <f t="shared" si="1"/>
        <v/>
      </c>
      <c r="H132" s="66" t="s">
        <v>87</v>
      </c>
      <c r="I132" s="15" t="str">
        <f t="shared" si="2"/>
        <v xml:space="preserve"> </v>
      </c>
      <c r="J132" s="18" t="str">
        <f t="shared" si="3"/>
        <v xml:space="preserve"> </v>
      </c>
      <c r="L132" s="8">
        <v>43</v>
      </c>
      <c r="M132" s="67">
        <v>0</v>
      </c>
      <c r="N132" s="67">
        <v>0</v>
      </c>
      <c r="O132" s="20"/>
      <c r="P132" s="93">
        <v>3</v>
      </c>
      <c r="Q132" s="26">
        <v>4.1666666666666699E-2</v>
      </c>
      <c r="R132" s="25">
        <v>0</v>
      </c>
      <c r="S132" s="95" t="s">
        <v>98</v>
      </c>
      <c r="T132" s="98"/>
      <c r="U132" s="33"/>
      <c r="V132" s="56"/>
      <c r="W132" s="28">
        <v>2</v>
      </c>
      <c r="X132" s="27">
        <v>4.1666666666666699E-2</v>
      </c>
      <c r="Y132" s="25">
        <v>0</v>
      </c>
      <c r="Z132" s="95" t="s">
        <v>98</v>
      </c>
      <c r="AA132" s="98"/>
      <c r="AB132" s="33"/>
      <c r="AH132" s="50"/>
    </row>
    <row r="133" spans="1:34" ht="15.75" customHeight="1">
      <c r="A133" s="87" t="s">
        <v>17</v>
      </c>
      <c r="B133" s="18" t="str">
        <f t="shared" si="0"/>
        <v/>
      </c>
      <c r="C133" s="62" t="s">
        <v>17</v>
      </c>
      <c r="D133" s="1" t="s">
        <v>17</v>
      </c>
      <c r="E133" s="65" t="s">
        <v>17</v>
      </c>
      <c r="F133" s="65" t="s">
        <v>17</v>
      </c>
      <c r="G133" s="18" t="str">
        <f t="shared" si="1"/>
        <v/>
      </c>
      <c r="H133" s="66" t="s">
        <v>87</v>
      </c>
      <c r="I133" s="15" t="str">
        <f t="shared" si="2"/>
        <v xml:space="preserve"> </v>
      </c>
      <c r="J133" s="18" t="str">
        <f t="shared" si="3"/>
        <v xml:space="preserve"> </v>
      </c>
      <c r="L133" s="8">
        <v>44</v>
      </c>
      <c r="M133" s="67">
        <v>0</v>
      </c>
      <c r="N133" s="67">
        <v>0</v>
      </c>
      <c r="O133" s="20"/>
      <c r="P133" s="93">
        <v>3</v>
      </c>
      <c r="Q133" s="26">
        <v>6.25E-2</v>
      </c>
      <c r="R133" s="25">
        <v>0</v>
      </c>
      <c r="S133" s="95" t="s">
        <v>98</v>
      </c>
      <c r="T133" s="98"/>
      <c r="U133" s="33"/>
      <c r="V133" s="56"/>
      <c r="W133" s="28">
        <v>2</v>
      </c>
      <c r="X133" s="27">
        <v>6.25E-2</v>
      </c>
      <c r="Y133" s="25">
        <v>0</v>
      </c>
      <c r="Z133" s="95" t="s">
        <v>98</v>
      </c>
      <c r="AA133" s="98"/>
      <c r="AB133" s="33"/>
      <c r="AH133" s="9"/>
    </row>
    <row r="134" spans="1:34" ht="15.75" customHeight="1">
      <c r="A134" s="87" t="s">
        <v>17</v>
      </c>
      <c r="B134" s="18" t="str">
        <f t="shared" si="0"/>
        <v/>
      </c>
      <c r="C134" s="62" t="s">
        <v>17</v>
      </c>
      <c r="D134" s="1" t="s">
        <v>17</v>
      </c>
      <c r="E134" s="65" t="s">
        <v>17</v>
      </c>
      <c r="F134" s="65" t="s">
        <v>17</v>
      </c>
      <c r="G134" s="18" t="str">
        <f t="shared" si="1"/>
        <v/>
      </c>
      <c r="H134" s="66" t="s">
        <v>87</v>
      </c>
      <c r="I134" s="15" t="str">
        <f t="shared" si="2"/>
        <v xml:space="preserve"> </v>
      </c>
      <c r="J134" s="18" t="str">
        <f t="shared" si="3"/>
        <v xml:space="preserve"> </v>
      </c>
      <c r="L134" s="8">
        <v>45</v>
      </c>
      <c r="M134" s="67">
        <v>0</v>
      </c>
      <c r="N134" s="67">
        <v>0</v>
      </c>
      <c r="O134" s="20"/>
      <c r="P134" s="93">
        <v>3</v>
      </c>
      <c r="Q134" s="27">
        <v>8.3333333333333301E-2</v>
      </c>
      <c r="R134" s="25">
        <v>0</v>
      </c>
      <c r="S134" s="95" t="s">
        <v>98</v>
      </c>
      <c r="T134" s="98"/>
      <c r="U134" s="33"/>
      <c r="V134" s="48"/>
      <c r="W134" s="28">
        <v>2</v>
      </c>
      <c r="X134" s="27">
        <v>8.3333333333333301E-2</v>
      </c>
      <c r="Y134" s="25">
        <v>0</v>
      </c>
      <c r="Z134" s="95" t="s">
        <v>98</v>
      </c>
      <c r="AA134" s="98"/>
      <c r="AB134" s="33"/>
      <c r="AH134" s="9"/>
    </row>
    <row r="135" spans="1:34" ht="15.75" customHeight="1">
      <c r="A135" s="87" t="s">
        <v>17</v>
      </c>
      <c r="B135" s="18" t="str">
        <f t="shared" si="0"/>
        <v/>
      </c>
      <c r="C135" s="62" t="s">
        <v>17</v>
      </c>
      <c r="D135" s="1" t="s">
        <v>17</v>
      </c>
      <c r="E135" s="65" t="s">
        <v>17</v>
      </c>
      <c r="F135" s="65" t="s">
        <v>17</v>
      </c>
      <c r="G135" s="18" t="str">
        <f t="shared" si="1"/>
        <v/>
      </c>
      <c r="H135" s="66" t="s">
        <v>87</v>
      </c>
      <c r="I135" s="15" t="str">
        <f t="shared" si="2"/>
        <v xml:space="preserve"> </v>
      </c>
      <c r="J135" s="18" t="str">
        <f t="shared" si="3"/>
        <v xml:space="preserve"> </v>
      </c>
      <c r="L135" s="8">
        <v>46</v>
      </c>
      <c r="M135" s="67">
        <v>0</v>
      </c>
      <c r="N135" s="67">
        <v>0</v>
      </c>
      <c r="O135" s="20"/>
      <c r="P135" s="93">
        <v>3</v>
      </c>
      <c r="Q135" s="27">
        <v>0.104166666666667</v>
      </c>
      <c r="R135" s="25">
        <v>0</v>
      </c>
      <c r="S135" s="95" t="s">
        <v>98</v>
      </c>
      <c r="T135" s="98"/>
      <c r="U135" s="33"/>
      <c r="V135" s="48"/>
      <c r="W135" s="28">
        <v>2</v>
      </c>
      <c r="X135" s="27">
        <v>0.104166666666667</v>
      </c>
      <c r="Y135" s="25">
        <v>0</v>
      </c>
      <c r="Z135" s="95" t="s">
        <v>98</v>
      </c>
      <c r="AA135" s="98"/>
      <c r="AB135" s="33"/>
      <c r="AH135" s="9"/>
    </row>
    <row r="136" spans="1:34" ht="15.75" customHeight="1">
      <c r="A136" s="87" t="s">
        <v>17</v>
      </c>
      <c r="B136" s="18" t="str">
        <f t="shared" si="0"/>
        <v/>
      </c>
      <c r="C136" s="62" t="s">
        <v>17</v>
      </c>
      <c r="D136" s="1" t="s">
        <v>17</v>
      </c>
      <c r="E136" s="65" t="s">
        <v>17</v>
      </c>
      <c r="F136" s="65" t="s">
        <v>17</v>
      </c>
      <c r="G136" s="18" t="str">
        <f t="shared" si="1"/>
        <v/>
      </c>
      <c r="H136" s="66" t="s">
        <v>87</v>
      </c>
      <c r="I136" s="15" t="str">
        <f t="shared" si="2"/>
        <v xml:space="preserve"> </v>
      </c>
      <c r="J136" s="18" t="str">
        <f t="shared" si="3"/>
        <v xml:space="preserve"> </v>
      </c>
      <c r="L136" s="8">
        <v>47</v>
      </c>
      <c r="M136" s="67">
        <v>0</v>
      </c>
      <c r="N136" s="67">
        <v>0</v>
      </c>
      <c r="O136" s="20"/>
      <c r="P136" s="153" t="s">
        <v>68</v>
      </c>
      <c r="Q136" s="154"/>
      <c r="R136" s="74">
        <f>SUM(R88:R135)</f>
        <v>77</v>
      </c>
      <c r="S136" s="90"/>
      <c r="T136" s="97"/>
      <c r="U136" s="92"/>
      <c r="V136" s="69"/>
      <c r="W136" s="153" t="s">
        <v>68</v>
      </c>
      <c r="X136" s="154"/>
      <c r="Y136" s="74">
        <f>SUM(Y88:Y135)</f>
        <v>44</v>
      </c>
      <c r="Z136" s="90"/>
      <c r="AA136" s="97"/>
      <c r="AB136" s="92"/>
      <c r="AH136" s="9"/>
    </row>
    <row r="137" spans="1:34" ht="15.75" customHeight="1">
      <c r="A137" s="87" t="s">
        <v>17</v>
      </c>
      <c r="B137" s="18" t="str">
        <f t="shared" si="0"/>
        <v/>
      </c>
      <c r="C137" s="62" t="s">
        <v>17</v>
      </c>
      <c r="D137" s="1" t="s">
        <v>17</v>
      </c>
      <c r="E137" s="65" t="s">
        <v>17</v>
      </c>
      <c r="F137" s="65" t="s">
        <v>17</v>
      </c>
      <c r="G137" s="18" t="str">
        <f t="shared" si="1"/>
        <v/>
      </c>
      <c r="H137" s="66" t="s">
        <v>87</v>
      </c>
      <c r="I137" s="15" t="str">
        <f t="shared" si="2"/>
        <v xml:space="preserve"> </v>
      </c>
      <c r="J137" s="18" t="str">
        <f t="shared" si="3"/>
        <v xml:space="preserve"> </v>
      </c>
      <c r="L137" s="8">
        <v>48</v>
      </c>
      <c r="M137" s="67">
        <v>0</v>
      </c>
      <c r="N137" s="67">
        <v>0</v>
      </c>
      <c r="O137" s="20"/>
      <c r="P137" s="46"/>
      <c r="Q137" s="48"/>
      <c r="R137" s="48"/>
      <c r="S137" s="48"/>
      <c r="T137" s="33"/>
      <c r="U137" s="48"/>
      <c r="V137" s="48"/>
      <c r="W137" s="48"/>
      <c r="X137" s="46"/>
      <c r="Y137" s="46"/>
      <c r="Z137" s="46"/>
      <c r="AA137" s="46"/>
      <c r="AB137" s="46"/>
      <c r="AH137" s="9"/>
    </row>
    <row r="138" spans="1:34" ht="15.75" customHeight="1">
      <c r="A138" s="87" t="s">
        <v>17</v>
      </c>
      <c r="B138" s="18" t="str">
        <f t="shared" si="0"/>
        <v/>
      </c>
      <c r="C138" s="62" t="s">
        <v>17</v>
      </c>
      <c r="D138" s="1" t="s">
        <v>17</v>
      </c>
      <c r="E138" s="65" t="s">
        <v>17</v>
      </c>
      <c r="F138" s="65" t="s">
        <v>17</v>
      </c>
      <c r="G138" s="18" t="str">
        <f t="shared" si="1"/>
        <v/>
      </c>
      <c r="H138" s="66" t="s">
        <v>87</v>
      </c>
      <c r="I138" s="15" t="str">
        <f t="shared" si="2"/>
        <v xml:space="preserve"> </v>
      </c>
      <c r="J138" s="18" t="str">
        <f t="shared" si="3"/>
        <v xml:space="preserve"> </v>
      </c>
      <c r="L138" s="8">
        <v>49</v>
      </c>
      <c r="M138" s="67">
        <v>0</v>
      </c>
      <c r="N138" s="67">
        <v>0</v>
      </c>
      <c r="O138" s="20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  <c r="AA138" s="46"/>
      <c r="AB138" s="46"/>
      <c r="AH138" s="9"/>
    </row>
    <row r="139" spans="1:34" ht="15.75" customHeight="1">
      <c r="A139" s="87" t="s">
        <v>17</v>
      </c>
      <c r="B139" s="18" t="str">
        <f t="shared" si="0"/>
        <v/>
      </c>
      <c r="C139" s="62" t="s">
        <v>17</v>
      </c>
      <c r="D139" s="1" t="s">
        <v>17</v>
      </c>
      <c r="E139" s="65" t="s">
        <v>17</v>
      </c>
      <c r="F139" s="65" t="s">
        <v>17</v>
      </c>
      <c r="G139" s="18" t="str">
        <f t="shared" si="1"/>
        <v/>
      </c>
      <c r="H139" s="66" t="s">
        <v>87</v>
      </c>
      <c r="I139" s="15" t="str">
        <f t="shared" si="2"/>
        <v xml:space="preserve"> </v>
      </c>
      <c r="J139" s="18" t="str">
        <f t="shared" si="3"/>
        <v xml:space="preserve"> </v>
      </c>
      <c r="L139" s="8">
        <v>50</v>
      </c>
      <c r="M139" s="67">
        <v>0</v>
      </c>
      <c r="N139" s="67">
        <v>0</v>
      </c>
      <c r="O139" s="20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  <c r="AH139" s="9"/>
    </row>
    <row r="140" spans="1:34" ht="15.75" customHeight="1">
      <c r="A140" s="87" t="s">
        <v>17</v>
      </c>
      <c r="B140" s="18" t="str">
        <f t="shared" si="0"/>
        <v/>
      </c>
      <c r="C140" s="62" t="s">
        <v>17</v>
      </c>
      <c r="D140" s="1" t="s">
        <v>17</v>
      </c>
      <c r="E140" s="65" t="s">
        <v>17</v>
      </c>
      <c r="F140" s="65" t="s">
        <v>17</v>
      </c>
      <c r="G140" s="18" t="str">
        <f t="shared" si="1"/>
        <v/>
      </c>
      <c r="H140" s="66" t="s">
        <v>87</v>
      </c>
      <c r="I140" s="15" t="str">
        <f t="shared" si="2"/>
        <v xml:space="preserve"> </v>
      </c>
      <c r="J140" s="18" t="str">
        <f t="shared" si="3"/>
        <v xml:space="preserve"> </v>
      </c>
      <c r="L140" s="8">
        <v>51</v>
      </c>
      <c r="M140" s="67">
        <v>0</v>
      </c>
      <c r="N140" s="67">
        <v>0</v>
      </c>
      <c r="O140" s="20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H140" s="9"/>
    </row>
    <row r="141" spans="1:34" ht="15.75" customHeight="1">
      <c r="A141" s="87" t="s">
        <v>17</v>
      </c>
      <c r="B141" s="18" t="str">
        <f t="shared" si="0"/>
        <v/>
      </c>
      <c r="C141" s="62" t="s">
        <v>17</v>
      </c>
      <c r="D141" s="1" t="s">
        <v>17</v>
      </c>
      <c r="E141" s="65" t="s">
        <v>17</v>
      </c>
      <c r="F141" s="65" t="s">
        <v>17</v>
      </c>
      <c r="G141" s="18" t="str">
        <f t="shared" si="1"/>
        <v/>
      </c>
      <c r="H141" s="66" t="s">
        <v>87</v>
      </c>
      <c r="I141" s="15" t="str">
        <f t="shared" si="2"/>
        <v xml:space="preserve"> </v>
      </c>
      <c r="J141" s="18" t="str">
        <f t="shared" si="3"/>
        <v xml:space="preserve"> </v>
      </c>
      <c r="L141" s="8">
        <v>52</v>
      </c>
      <c r="M141" s="67">
        <v>0</v>
      </c>
      <c r="N141" s="67">
        <v>0</v>
      </c>
      <c r="O141" s="20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  <c r="AH141" s="9"/>
    </row>
    <row r="142" spans="1:34" ht="15.75" customHeight="1">
      <c r="A142" s="87" t="s">
        <v>17</v>
      </c>
      <c r="B142" s="18" t="str">
        <f t="shared" si="0"/>
        <v/>
      </c>
      <c r="C142" s="62" t="s">
        <v>17</v>
      </c>
      <c r="D142" s="1" t="s">
        <v>17</v>
      </c>
      <c r="E142" s="65" t="s">
        <v>17</v>
      </c>
      <c r="F142" s="65" t="s">
        <v>17</v>
      </c>
      <c r="G142" s="18" t="str">
        <f t="shared" si="1"/>
        <v/>
      </c>
      <c r="H142" s="66" t="s">
        <v>87</v>
      </c>
      <c r="I142" s="15" t="str">
        <f t="shared" si="2"/>
        <v xml:space="preserve"> </v>
      </c>
      <c r="J142" s="18" t="str">
        <f t="shared" si="3"/>
        <v xml:space="preserve"> </v>
      </c>
      <c r="L142" s="8">
        <v>53</v>
      </c>
      <c r="M142" s="67">
        <v>0</v>
      </c>
      <c r="N142" s="67">
        <v>0</v>
      </c>
      <c r="O142" s="20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H142" s="9"/>
    </row>
    <row r="143" spans="1:34" ht="15.75" customHeight="1">
      <c r="A143" s="87" t="s">
        <v>17</v>
      </c>
      <c r="B143" s="18" t="str">
        <f t="shared" si="0"/>
        <v/>
      </c>
      <c r="C143" s="62" t="s">
        <v>17</v>
      </c>
      <c r="D143" s="1" t="s">
        <v>17</v>
      </c>
      <c r="E143" s="65" t="s">
        <v>17</v>
      </c>
      <c r="F143" s="65" t="s">
        <v>17</v>
      </c>
      <c r="G143" s="18" t="str">
        <f t="shared" si="1"/>
        <v/>
      </c>
      <c r="H143" s="66" t="s">
        <v>87</v>
      </c>
      <c r="I143" s="15" t="str">
        <f t="shared" si="2"/>
        <v xml:space="preserve"> </v>
      </c>
      <c r="J143" s="18" t="str">
        <f t="shared" si="3"/>
        <v xml:space="preserve"> </v>
      </c>
      <c r="L143" s="8">
        <v>54</v>
      </c>
      <c r="M143" s="67">
        <v>0</v>
      </c>
      <c r="N143" s="67">
        <v>0</v>
      </c>
      <c r="O143" s="20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H143" s="9"/>
    </row>
    <row r="144" spans="1:34" ht="15.75" customHeight="1">
      <c r="A144" s="87" t="s">
        <v>17</v>
      </c>
      <c r="B144" s="18" t="str">
        <f t="shared" si="0"/>
        <v/>
      </c>
      <c r="C144" s="62" t="s">
        <v>17</v>
      </c>
      <c r="D144" s="1" t="s">
        <v>17</v>
      </c>
      <c r="E144" s="65" t="s">
        <v>17</v>
      </c>
      <c r="F144" s="65" t="s">
        <v>17</v>
      </c>
      <c r="G144" s="18" t="str">
        <f t="shared" si="1"/>
        <v/>
      </c>
      <c r="H144" s="66" t="s">
        <v>87</v>
      </c>
      <c r="I144" s="15" t="str">
        <f t="shared" si="2"/>
        <v xml:space="preserve"> </v>
      </c>
      <c r="J144" s="18" t="str">
        <f t="shared" si="3"/>
        <v xml:space="preserve"> </v>
      </c>
      <c r="L144" s="8">
        <v>55</v>
      </c>
      <c r="M144" s="67">
        <v>0</v>
      </c>
      <c r="N144" s="67">
        <v>0</v>
      </c>
      <c r="O144" s="20"/>
      <c r="P144" s="46"/>
      <c r="Q144" s="48"/>
      <c r="R144" s="48"/>
      <c r="S144" s="48"/>
      <c r="T144" s="48"/>
      <c r="U144" s="48"/>
      <c r="V144" s="48"/>
      <c r="W144" s="48"/>
      <c r="X144" s="46"/>
      <c r="Y144" s="46"/>
      <c r="Z144" s="46"/>
      <c r="AA144" s="46"/>
      <c r="AB144" s="46"/>
      <c r="AH144" s="9"/>
    </row>
    <row r="145" spans="1:34" ht="15.75" customHeight="1">
      <c r="A145" s="87" t="s">
        <v>17</v>
      </c>
      <c r="B145" s="18" t="str">
        <f t="shared" si="0"/>
        <v/>
      </c>
      <c r="C145" s="62" t="s">
        <v>17</v>
      </c>
      <c r="D145" s="1" t="s">
        <v>17</v>
      </c>
      <c r="E145" s="65" t="s">
        <v>17</v>
      </c>
      <c r="F145" s="65" t="s">
        <v>17</v>
      </c>
      <c r="G145" s="18" t="str">
        <f t="shared" si="1"/>
        <v/>
      </c>
      <c r="H145" s="66" t="s">
        <v>87</v>
      </c>
      <c r="I145" s="15" t="str">
        <f t="shared" si="2"/>
        <v xml:space="preserve"> </v>
      </c>
      <c r="J145" s="18" t="str">
        <f t="shared" si="3"/>
        <v xml:space="preserve"> </v>
      </c>
      <c r="L145" s="8">
        <v>56</v>
      </c>
      <c r="M145" s="67">
        <v>0</v>
      </c>
      <c r="N145" s="67">
        <v>0</v>
      </c>
      <c r="O145" s="20"/>
      <c r="P145" s="46"/>
      <c r="Q145" s="48"/>
      <c r="R145" s="48"/>
      <c r="S145" s="48"/>
      <c r="T145" s="48"/>
      <c r="U145" s="48"/>
      <c r="V145" s="48"/>
      <c r="W145" s="48"/>
      <c r="X145" s="46"/>
      <c r="Y145" s="46"/>
      <c r="Z145" s="46"/>
      <c r="AA145" s="46"/>
      <c r="AB145" s="46"/>
      <c r="AH145" s="9"/>
    </row>
    <row r="146" spans="1:34" ht="15.75" customHeight="1">
      <c r="A146" s="87" t="s">
        <v>17</v>
      </c>
      <c r="B146" s="18" t="str">
        <f t="shared" si="0"/>
        <v/>
      </c>
      <c r="C146" s="62" t="s">
        <v>17</v>
      </c>
      <c r="D146" s="1" t="s">
        <v>17</v>
      </c>
      <c r="E146" s="65" t="s">
        <v>17</v>
      </c>
      <c r="F146" s="65" t="s">
        <v>17</v>
      </c>
      <c r="G146" s="18" t="str">
        <f t="shared" si="1"/>
        <v/>
      </c>
      <c r="H146" s="66" t="s">
        <v>87</v>
      </c>
      <c r="I146" s="15" t="str">
        <f t="shared" si="2"/>
        <v xml:space="preserve"> </v>
      </c>
      <c r="J146" s="18" t="str">
        <f t="shared" si="3"/>
        <v xml:space="preserve"> </v>
      </c>
      <c r="L146" s="8">
        <v>57</v>
      </c>
      <c r="M146" s="67">
        <v>0</v>
      </c>
      <c r="N146" s="67">
        <v>0</v>
      </c>
      <c r="O146" s="20"/>
      <c r="P146" s="59"/>
      <c r="Q146" s="56"/>
      <c r="R146" s="56"/>
      <c r="S146" s="56"/>
      <c r="T146" s="56"/>
      <c r="U146" s="56"/>
      <c r="V146" s="56"/>
      <c r="W146" s="56"/>
      <c r="X146" s="59"/>
      <c r="Y146" s="59"/>
      <c r="Z146" s="59"/>
      <c r="AA146" s="59"/>
      <c r="AB146" s="59"/>
      <c r="AH146" s="9"/>
    </row>
    <row r="147" spans="1:34" ht="15.75" customHeight="1">
      <c r="A147" s="87" t="s">
        <v>17</v>
      </c>
      <c r="B147" s="18" t="str">
        <f t="shared" si="0"/>
        <v/>
      </c>
      <c r="C147" s="62" t="s">
        <v>17</v>
      </c>
      <c r="D147" s="1" t="s">
        <v>17</v>
      </c>
      <c r="E147" s="65" t="s">
        <v>17</v>
      </c>
      <c r="F147" s="65" t="s">
        <v>17</v>
      </c>
      <c r="G147" s="18" t="str">
        <f t="shared" si="1"/>
        <v/>
      </c>
      <c r="H147" s="66" t="s">
        <v>87</v>
      </c>
      <c r="I147" s="15" t="str">
        <f t="shared" si="2"/>
        <v xml:space="preserve"> </v>
      </c>
      <c r="J147" s="18" t="str">
        <f t="shared" si="3"/>
        <v xml:space="preserve"> </v>
      </c>
      <c r="L147" s="8">
        <v>58</v>
      </c>
      <c r="M147" s="67">
        <v>0</v>
      </c>
      <c r="N147" s="67">
        <v>0</v>
      </c>
      <c r="O147" s="20"/>
      <c r="P147" s="59"/>
      <c r="Q147" s="56"/>
      <c r="R147" s="56"/>
      <c r="S147" s="56"/>
      <c r="T147" s="56"/>
      <c r="U147" s="56"/>
      <c r="V147" s="56"/>
      <c r="W147" s="56"/>
      <c r="X147" s="59"/>
      <c r="Y147" s="59"/>
      <c r="Z147" s="59"/>
      <c r="AA147" s="59"/>
      <c r="AB147" s="59"/>
      <c r="AH147" s="9"/>
    </row>
    <row r="148" spans="1:34" ht="15.75" customHeight="1">
      <c r="A148" s="87" t="s">
        <v>17</v>
      </c>
      <c r="B148" s="18" t="str">
        <f t="shared" si="0"/>
        <v/>
      </c>
      <c r="C148" s="62" t="s">
        <v>17</v>
      </c>
      <c r="D148" s="1" t="s">
        <v>17</v>
      </c>
      <c r="E148" s="65" t="s">
        <v>17</v>
      </c>
      <c r="F148" s="65" t="s">
        <v>17</v>
      </c>
      <c r="G148" s="18" t="str">
        <f t="shared" si="1"/>
        <v/>
      </c>
      <c r="H148" s="66" t="s">
        <v>87</v>
      </c>
      <c r="I148" s="15" t="str">
        <f t="shared" si="2"/>
        <v xml:space="preserve"> </v>
      </c>
      <c r="J148" s="18" t="str">
        <f t="shared" si="3"/>
        <v xml:space="preserve"> </v>
      </c>
      <c r="L148" s="8">
        <v>59</v>
      </c>
      <c r="M148" s="67">
        <v>0</v>
      </c>
      <c r="N148" s="67">
        <v>0</v>
      </c>
      <c r="O148" s="20"/>
      <c r="P148" s="59"/>
      <c r="Q148" s="56"/>
      <c r="R148" s="56"/>
      <c r="S148" s="56"/>
      <c r="T148" s="56"/>
      <c r="U148" s="56"/>
      <c r="V148" s="56"/>
      <c r="W148" s="56"/>
      <c r="X148" s="59"/>
      <c r="Y148" s="59"/>
      <c r="Z148" s="59"/>
      <c r="AA148" s="59"/>
      <c r="AB148" s="59"/>
      <c r="AH148" s="1"/>
    </row>
    <row r="149" spans="1:34" ht="15.75" customHeight="1">
      <c r="A149" s="87" t="s">
        <v>17</v>
      </c>
      <c r="B149" s="18" t="str">
        <f t="shared" si="0"/>
        <v/>
      </c>
      <c r="C149" s="62" t="s">
        <v>17</v>
      </c>
      <c r="D149" s="1" t="s">
        <v>17</v>
      </c>
      <c r="E149" s="65" t="s">
        <v>17</v>
      </c>
      <c r="F149" s="65" t="s">
        <v>17</v>
      </c>
      <c r="G149" s="18" t="str">
        <f t="shared" si="1"/>
        <v/>
      </c>
      <c r="H149" s="66" t="s">
        <v>87</v>
      </c>
      <c r="I149" s="15" t="str">
        <f t="shared" si="2"/>
        <v xml:space="preserve"> </v>
      </c>
      <c r="J149" s="18" t="str">
        <f t="shared" si="3"/>
        <v xml:space="preserve"> </v>
      </c>
      <c r="L149" s="8">
        <v>60</v>
      </c>
      <c r="M149" s="67">
        <v>0</v>
      </c>
      <c r="N149" s="67">
        <v>0</v>
      </c>
      <c r="O149" s="20"/>
      <c r="P149" s="59"/>
      <c r="Q149" s="56"/>
      <c r="R149" s="56"/>
      <c r="S149" s="56"/>
      <c r="T149" s="56"/>
      <c r="U149" s="56"/>
      <c r="V149" s="56"/>
      <c r="W149" s="56"/>
      <c r="X149" s="59"/>
      <c r="Y149" s="59"/>
      <c r="Z149" s="59"/>
      <c r="AA149" s="59"/>
      <c r="AB149" s="59"/>
      <c r="AH149" s="1"/>
    </row>
    <row r="150" spans="1:34" ht="15.75" customHeight="1">
      <c r="A150" s="87" t="s">
        <v>17</v>
      </c>
      <c r="B150" s="18" t="str">
        <f t="shared" si="0"/>
        <v/>
      </c>
      <c r="C150" s="62" t="s">
        <v>17</v>
      </c>
      <c r="D150" s="1" t="s">
        <v>17</v>
      </c>
      <c r="E150" s="65" t="s">
        <v>17</v>
      </c>
      <c r="F150" s="65" t="s">
        <v>17</v>
      </c>
      <c r="G150" s="18" t="str">
        <f t="shared" si="1"/>
        <v/>
      </c>
      <c r="H150" s="66" t="s">
        <v>87</v>
      </c>
      <c r="I150" s="15" t="str">
        <f t="shared" si="2"/>
        <v xml:space="preserve"> </v>
      </c>
      <c r="J150" s="18" t="str">
        <f t="shared" si="3"/>
        <v xml:space="preserve"> </v>
      </c>
      <c r="L150" s="8">
        <v>61</v>
      </c>
      <c r="M150" s="67">
        <v>0</v>
      </c>
      <c r="N150" s="67">
        <v>0</v>
      </c>
      <c r="O150" s="20"/>
      <c r="P150" s="59"/>
      <c r="Q150" s="56"/>
      <c r="R150" s="56"/>
      <c r="S150" s="56"/>
      <c r="T150" s="56"/>
      <c r="U150" s="56"/>
      <c r="V150" s="56"/>
      <c r="W150" s="56"/>
      <c r="X150" s="59"/>
      <c r="Y150" s="59"/>
      <c r="Z150" s="59"/>
      <c r="AA150" s="59"/>
      <c r="AB150" s="59"/>
      <c r="AH150" s="1"/>
    </row>
    <row r="151" spans="1:34" ht="15.75" customHeight="1">
      <c r="A151" s="87" t="s">
        <v>17</v>
      </c>
      <c r="B151" s="18" t="str">
        <f t="shared" si="0"/>
        <v/>
      </c>
      <c r="C151" s="62" t="s">
        <v>17</v>
      </c>
      <c r="D151" s="1" t="s">
        <v>17</v>
      </c>
      <c r="E151" s="65" t="s">
        <v>17</v>
      </c>
      <c r="F151" s="65" t="s">
        <v>17</v>
      </c>
      <c r="G151" s="18" t="str">
        <f t="shared" si="1"/>
        <v/>
      </c>
      <c r="H151" s="66" t="s">
        <v>87</v>
      </c>
      <c r="I151" s="15" t="str">
        <f t="shared" si="2"/>
        <v xml:space="preserve"> </v>
      </c>
      <c r="J151" s="18" t="str">
        <f t="shared" si="3"/>
        <v xml:space="preserve"> </v>
      </c>
      <c r="L151" s="8">
        <v>62</v>
      </c>
      <c r="M151" s="67">
        <v>0</v>
      </c>
      <c r="N151" s="67">
        <v>0</v>
      </c>
      <c r="O151" s="20"/>
      <c r="P151" s="59"/>
      <c r="Q151" s="56"/>
      <c r="R151" s="56"/>
      <c r="S151" s="56"/>
      <c r="T151" s="56"/>
      <c r="U151" s="56"/>
      <c r="V151" s="56"/>
      <c r="W151" s="56"/>
      <c r="X151" s="59"/>
      <c r="Y151" s="59"/>
      <c r="Z151" s="59"/>
      <c r="AA151" s="59"/>
      <c r="AB151" s="59"/>
      <c r="AH151" s="1"/>
    </row>
    <row r="152" spans="1:34" ht="15.75" customHeight="1">
      <c r="A152" s="87" t="s">
        <v>17</v>
      </c>
      <c r="B152" s="18" t="str">
        <f t="shared" si="0"/>
        <v/>
      </c>
      <c r="C152" s="62" t="s">
        <v>17</v>
      </c>
      <c r="D152" s="1" t="s">
        <v>17</v>
      </c>
      <c r="E152" s="65" t="s">
        <v>17</v>
      </c>
      <c r="F152" s="65" t="s">
        <v>17</v>
      </c>
      <c r="G152" s="18" t="str">
        <f t="shared" si="1"/>
        <v/>
      </c>
      <c r="H152" s="66" t="s">
        <v>87</v>
      </c>
      <c r="I152" s="15" t="str">
        <f t="shared" si="2"/>
        <v xml:space="preserve"> </v>
      </c>
      <c r="J152" s="18" t="str">
        <f t="shared" si="3"/>
        <v xml:space="preserve"> </v>
      </c>
      <c r="L152" s="8">
        <v>63</v>
      </c>
      <c r="M152" s="67">
        <v>0</v>
      </c>
      <c r="N152" s="67">
        <v>0</v>
      </c>
      <c r="O152" s="20"/>
      <c r="P152" s="59"/>
      <c r="Q152" s="56"/>
      <c r="R152" s="56"/>
      <c r="S152" s="56"/>
      <c r="T152" s="56"/>
      <c r="U152" s="56"/>
      <c r="V152" s="56"/>
      <c r="W152" s="56"/>
      <c r="X152" s="59"/>
      <c r="Y152" s="59"/>
      <c r="Z152" s="59"/>
      <c r="AA152" s="59"/>
      <c r="AB152" s="59"/>
      <c r="AH152" s="1"/>
    </row>
    <row r="153" spans="1:34" ht="15.75" customHeight="1">
      <c r="A153" s="87" t="s">
        <v>17</v>
      </c>
      <c r="B153" s="18" t="str">
        <f t="shared" si="0"/>
        <v/>
      </c>
      <c r="C153" s="62" t="s">
        <v>17</v>
      </c>
      <c r="D153" s="1" t="s">
        <v>17</v>
      </c>
      <c r="E153" s="65" t="s">
        <v>17</v>
      </c>
      <c r="F153" s="65" t="s">
        <v>17</v>
      </c>
      <c r="G153" s="18" t="str">
        <f t="shared" si="1"/>
        <v/>
      </c>
      <c r="H153" s="66" t="s">
        <v>87</v>
      </c>
      <c r="I153" s="15" t="str">
        <f t="shared" si="2"/>
        <v xml:space="preserve"> </v>
      </c>
      <c r="J153" s="18" t="str">
        <f t="shared" si="3"/>
        <v xml:space="preserve"> </v>
      </c>
      <c r="L153" s="8">
        <v>64</v>
      </c>
      <c r="M153" s="67">
        <v>0</v>
      </c>
      <c r="N153" s="67">
        <v>0</v>
      </c>
      <c r="O153" s="20"/>
      <c r="P153" s="59"/>
      <c r="Q153" s="56"/>
      <c r="R153" s="56"/>
      <c r="S153" s="56"/>
      <c r="T153" s="56"/>
      <c r="U153" s="56"/>
      <c r="V153" s="56"/>
      <c r="W153" s="56"/>
      <c r="X153" s="59"/>
      <c r="Y153" s="59"/>
      <c r="Z153" s="59"/>
      <c r="AA153" s="59"/>
      <c r="AB153" s="59"/>
      <c r="AH153" s="1"/>
    </row>
    <row r="154" spans="1:34" ht="15.75" customHeight="1">
      <c r="A154" s="87" t="s">
        <v>17</v>
      </c>
      <c r="B154" s="18" t="str">
        <f t="shared" si="0"/>
        <v/>
      </c>
      <c r="C154" s="62" t="s">
        <v>17</v>
      </c>
      <c r="D154" s="1" t="s">
        <v>17</v>
      </c>
      <c r="E154" s="65" t="s">
        <v>17</v>
      </c>
      <c r="F154" s="65" t="s">
        <v>17</v>
      </c>
      <c r="G154" s="18" t="str">
        <f t="shared" si="1"/>
        <v/>
      </c>
      <c r="H154" s="66" t="s">
        <v>87</v>
      </c>
      <c r="I154" s="15" t="str">
        <f t="shared" si="2"/>
        <v xml:space="preserve"> </v>
      </c>
      <c r="J154" s="18" t="str">
        <f t="shared" si="3"/>
        <v xml:space="preserve"> </v>
      </c>
      <c r="L154" s="8">
        <v>65</v>
      </c>
      <c r="M154" s="67">
        <v>0</v>
      </c>
      <c r="N154" s="67">
        <v>0</v>
      </c>
      <c r="O154" s="20"/>
      <c r="P154" s="59"/>
      <c r="Q154" s="56"/>
      <c r="R154" s="56"/>
      <c r="S154" s="56"/>
      <c r="T154" s="56"/>
      <c r="U154" s="56"/>
      <c r="V154" s="56"/>
      <c r="W154" s="56"/>
      <c r="X154" s="59"/>
      <c r="Y154" s="59"/>
      <c r="Z154" s="59"/>
      <c r="AA154" s="59"/>
      <c r="AB154" s="59"/>
      <c r="AH154" s="1"/>
    </row>
    <row r="155" spans="1:34" ht="15.75" customHeight="1">
      <c r="A155" s="87" t="s">
        <v>17</v>
      </c>
      <c r="B155" s="18" t="str">
        <f t="shared" ref="B155:B199" si="4">IF(C155=" ","",IF(C155=$L$9,B154,B154+1))</f>
        <v/>
      </c>
      <c r="C155" s="62" t="s">
        <v>17</v>
      </c>
      <c r="D155" s="1" t="s">
        <v>17</v>
      </c>
      <c r="E155" s="65" t="s">
        <v>17</v>
      </c>
      <c r="F155" s="65" t="s">
        <v>17</v>
      </c>
      <c r="G155" s="18" t="str">
        <f t="shared" ref="G155:G199" si="5">IF(AND(M155&gt;0),0,IF(AND(N155&gt;0),1,""))</f>
        <v/>
      </c>
      <c r="H155" s="66" t="s">
        <v>87</v>
      </c>
      <c r="I155" s="15" t="str">
        <f t="shared" si="2"/>
        <v xml:space="preserve"> </v>
      </c>
      <c r="J155" s="18" t="str">
        <f t="shared" ref="J155:J199" si="6">IF(AND(M155&gt;0,M155&lt;999),M155,IF(AND(N155&gt;0,N155&lt;999),N155," "))</f>
        <v xml:space="preserve"> </v>
      </c>
      <c r="L155" s="8">
        <v>66</v>
      </c>
      <c r="M155" s="67">
        <v>0</v>
      </c>
      <c r="N155" s="67">
        <v>0</v>
      </c>
      <c r="O155" s="20"/>
      <c r="P155" s="59"/>
      <c r="Q155" s="56"/>
      <c r="R155" s="56"/>
      <c r="S155" s="56"/>
      <c r="T155" s="56"/>
      <c r="U155" s="56"/>
      <c r="V155" s="56"/>
      <c r="W155" s="56"/>
      <c r="X155" s="59"/>
      <c r="Y155" s="59"/>
      <c r="Z155" s="59"/>
      <c r="AA155" s="59"/>
      <c r="AB155" s="59"/>
      <c r="AH155" s="1"/>
    </row>
    <row r="156" spans="1:34" ht="15.75" customHeight="1">
      <c r="A156" s="87" t="s">
        <v>17</v>
      </c>
      <c r="B156" s="18" t="str">
        <f t="shared" si="4"/>
        <v/>
      </c>
      <c r="C156" s="62" t="s">
        <v>17</v>
      </c>
      <c r="D156" s="1" t="s">
        <v>17</v>
      </c>
      <c r="E156" s="65" t="s">
        <v>17</v>
      </c>
      <c r="F156" s="65" t="s">
        <v>17</v>
      </c>
      <c r="G156" s="18" t="str">
        <f t="shared" si="5"/>
        <v/>
      </c>
      <c r="H156" s="66" t="s">
        <v>87</v>
      </c>
      <c r="I156" s="15" t="str">
        <f t="shared" ref="I156:I199" si="7">IFERROR(IF(IF(ISERROR(H156-H155),"",H156-H155)&lt;0,"",H156-H155)," ")</f>
        <v xml:space="preserve"> </v>
      </c>
      <c r="J156" s="18" t="str">
        <f t="shared" si="6"/>
        <v xml:space="preserve"> </v>
      </c>
      <c r="L156" s="8">
        <v>67</v>
      </c>
      <c r="M156" s="67">
        <v>0</v>
      </c>
      <c r="N156" s="67">
        <v>0</v>
      </c>
      <c r="O156" s="20"/>
      <c r="P156" s="59"/>
      <c r="Q156" s="56"/>
      <c r="R156" s="56"/>
      <c r="S156" s="56"/>
      <c r="T156" s="56"/>
      <c r="U156" s="56"/>
      <c r="V156" s="56"/>
      <c r="W156" s="56"/>
      <c r="X156" s="59"/>
      <c r="Y156" s="59"/>
      <c r="Z156" s="59"/>
      <c r="AA156" s="59"/>
      <c r="AB156" s="59"/>
      <c r="AH156" s="1"/>
    </row>
    <row r="157" spans="1:34" ht="15.75" customHeight="1">
      <c r="A157" s="87" t="s">
        <v>17</v>
      </c>
      <c r="B157" s="18" t="str">
        <f t="shared" si="4"/>
        <v/>
      </c>
      <c r="C157" s="62" t="s">
        <v>17</v>
      </c>
      <c r="D157" s="1" t="s">
        <v>17</v>
      </c>
      <c r="E157" s="65" t="s">
        <v>17</v>
      </c>
      <c r="F157" s="65" t="s">
        <v>17</v>
      </c>
      <c r="G157" s="18" t="str">
        <f t="shared" si="5"/>
        <v/>
      </c>
      <c r="H157" s="66" t="s">
        <v>87</v>
      </c>
      <c r="I157" s="15" t="str">
        <f t="shared" si="7"/>
        <v xml:space="preserve"> </v>
      </c>
      <c r="J157" s="18" t="str">
        <f t="shared" si="6"/>
        <v xml:space="preserve"> </v>
      </c>
      <c r="L157" s="8">
        <v>68</v>
      </c>
      <c r="M157" s="67">
        <v>0</v>
      </c>
      <c r="N157" s="67">
        <v>0</v>
      </c>
      <c r="O157" s="20"/>
      <c r="P157" s="59"/>
      <c r="Q157" s="56"/>
      <c r="R157" s="56"/>
      <c r="S157" s="56"/>
      <c r="T157" s="56"/>
      <c r="U157" s="56"/>
      <c r="V157" s="56"/>
      <c r="W157" s="56"/>
      <c r="X157" s="59"/>
      <c r="Y157" s="59"/>
      <c r="Z157" s="59"/>
      <c r="AA157" s="59"/>
      <c r="AB157" s="59"/>
      <c r="AH157" s="1"/>
    </row>
    <row r="158" spans="1:34" ht="15.75" customHeight="1">
      <c r="A158" s="87" t="s">
        <v>17</v>
      </c>
      <c r="B158" s="18" t="str">
        <f t="shared" si="4"/>
        <v/>
      </c>
      <c r="C158" s="62" t="s">
        <v>17</v>
      </c>
      <c r="D158" s="1" t="s">
        <v>17</v>
      </c>
      <c r="E158" s="65" t="s">
        <v>17</v>
      </c>
      <c r="F158" s="65" t="s">
        <v>17</v>
      </c>
      <c r="G158" s="18" t="str">
        <f t="shared" si="5"/>
        <v/>
      </c>
      <c r="H158" s="66" t="s">
        <v>87</v>
      </c>
      <c r="I158" s="15" t="str">
        <f t="shared" si="7"/>
        <v xml:space="preserve"> </v>
      </c>
      <c r="J158" s="18" t="str">
        <f t="shared" si="6"/>
        <v xml:space="preserve"> </v>
      </c>
      <c r="L158" s="8">
        <v>69</v>
      </c>
      <c r="M158" s="67">
        <v>0</v>
      </c>
      <c r="N158" s="67">
        <v>0</v>
      </c>
      <c r="O158" s="20"/>
      <c r="P158" s="59"/>
      <c r="Q158" s="56"/>
      <c r="R158" s="56"/>
      <c r="S158" s="56"/>
      <c r="T158" s="56"/>
      <c r="U158" s="56"/>
      <c r="V158" s="56"/>
      <c r="W158" s="56"/>
      <c r="X158" s="59"/>
      <c r="Y158" s="59"/>
      <c r="Z158" s="59"/>
      <c r="AA158" s="59"/>
      <c r="AB158" s="59"/>
      <c r="AH158" s="1"/>
    </row>
    <row r="159" spans="1:34" ht="15.75" customHeight="1">
      <c r="A159" s="87" t="s">
        <v>17</v>
      </c>
      <c r="B159" s="18" t="str">
        <f t="shared" si="4"/>
        <v/>
      </c>
      <c r="C159" s="62" t="s">
        <v>17</v>
      </c>
      <c r="D159" s="1" t="s">
        <v>17</v>
      </c>
      <c r="E159" s="65" t="s">
        <v>17</v>
      </c>
      <c r="F159" s="65" t="s">
        <v>17</v>
      </c>
      <c r="G159" s="18" t="str">
        <f t="shared" si="5"/>
        <v/>
      </c>
      <c r="H159" s="66" t="s">
        <v>87</v>
      </c>
      <c r="I159" s="15" t="str">
        <f t="shared" si="7"/>
        <v xml:space="preserve"> </v>
      </c>
      <c r="J159" s="18" t="str">
        <f t="shared" si="6"/>
        <v xml:space="preserve"> </v>
      </c>
      <c r="L159" s="8">
        <v>70</v>
      </c>
      <c r="M159" s="67">
        <v>0</v>
      </c>
      <c r="N159" s="67">
        <v>0</v>
      </c>
      <c r="O159" s="20"/>
      <c r="P159" s="59"/>
      <c r="Q159" s="56"/>
      <c r="R159" s="56"/>
      <c r="S159" s="56"/>
      <c r="T159" s="56"/>
      <c r="U159" s="56"/>
      <c r="V159" s="56"/>
      <c r="W159" s="56"/>
      <c r="X159" s="59"/>
      <c r="Y159" s="59"/>
      <c r="Z159" s="59"/>
      <c r="AA159" s="59"/>
      <c r="AB159" s="59"/>
      <c r="AH159" s="1"/>
    </row>
    <row r="160" spans="1:34" ht="15.75" customHeight="1">
      <c r="A160" s="87" t="s">
        <v>17</v>
      </c>
      <c r="B160" s="18" t="str">
        <f t="shared" si="4"/>
        <v/>
      </c>
      <c r="C160" s="62" t="s">
        <v>17</v>
      </c>
      <c r="D160" s="1" t="s">
        <v>17</v>
      </c>
      <c r="E160" s="65" t="s">
        <v>17</v>
      </c>
      <c r="F160" s="65" t="s">
        <v>17</v>
      </c>
      <c r="G160" s="18" t="str">
        <f t="shared" si="5"/>
        <v/>
      </c>
      <c r="H160" s="66" t="s">
        <v>87</v>
      </c>
      <c r="I160" s="15" t="str">
        <f t="shared" si="7"/>
        <v xml:space="preserve"> </v>
      </c>
      <c r="J160" s="18" t="str">
        <f t="shared" si="6"/>
        <v xml:space="preserve"> </v>
      </c>
      <c r="L160" s="8">
        <v>71</v>
      </c>
      <c r="M160" s="67">
        <v>0</v>
      </c>
      <c r="N160" s="67">
        <v>0</v>
      </c>
      <c r="O160" s="20"/>
      <c r="P160" s="59"/>
      <c r="Q160" s="56"/>
      <c r="R160" s="56"/>
      <c r="S160" s="56"/>
      <c r="T160" s="56"/>
      <c r="U160" s="56"/>
      <c r="V160" s="56"/>
      <c r="W160" s="56"/>
      <c r="X160" s="59"/>
      <c r="Y160" s="59"/>
      <c r="Z160" s="59"/>
      <c r="AA160" s="59"/>
      <c r="AB160" s="59"/>
      <c r="AH160" s="1"/>
    </row>
    <row r="161" spans="1:34" ht="15.75" customHeight="1">
      <c r="A161" s="87" t="s">
        <v>17</v>
      </c>
      <c r="B161" s="18" t="str">
        <f t="shared" si="4"/>
        <v/>
      </c>
      <c r="C161" s="62" t="s">
        <v>17</v>
      </c>
      <c r="D161" s="1" t="s">
        <v>17</v>
      </c>
      <c r="E161" s="65" t="s">
        <v>17</v>
      </c>
      <c r="F161" s="65" t="s">
        <v>17</v>
      </c>
      <c r="G161" s="18" t="str">
        <f t="shared" si="5"/>
        <v/>
      </c>
      <c r="H161" s="66" t="s">
        <v>87</v>
      </c>
      <c r="I161" s="15" t="str">
        <f t="shared" si="7"/>
        <v xml:space="preserve"> </v>
      </c>
      <c r="J161" s="18" t="str">
        <f t="shared" si="6"/>
        <v xml:space="preserve"> </v>
      </c>
      <c r="L161" s="8">
        <v>72</v>
      </c>
      <c r="M161" s="67">
        <v>0</v>
      </c>
      <c r="N161" s="67">
        <v>0</v>
      </c>
      <c r="O161" s="20"/>
      <c r="P161" s="59"/>
      <c r="Q161" s="56"/>
      <c r="R161" s="56"/>
      <c r="S161" s="56"/>
      <c r="T161" s="56"/>
      <c r="U161" s="56"/>
      <c r="V161" s="56"/>
      <c r="W161" s="56"/>
      <c r="X161" s="59"/>
      <c r="Y161" s="59"/>
      <c r="Z161" s="59"/>
      <c r="AA161" s="59"/>
      <c r="AB161" s="59"/>
      <c r="AH161" s="1"/>
    </row>
    <row r="162" spans="1:34" ht="15.75" customHeight="1">
      <c r="A162" s="87" t="s">
        <v>17</v>
      </c>
      <c r="B162" s="18" t="str">
        <f t="shared" si="4"/>
        <v/>
      </c>
      <c r="C162" s="62" t="s">
        <v>17</v>
      </c>
      <c r="D162" s="1" t="s">
        <v>17</v>
      </c>
      <c r="E162" s="65" t="s">
        <v>17</v>
      </c>
      <c r="F162" s="65" t="s">
        <v>17</v>
      </c>
      <c r="G162" s="18" t="str">
        <f t="shared" si="5"/>
        <v/>
      </c>
      <c r="H162" s="66" t="s">
        <v>87</v>
      </c>
      <c r="I162" s="15" t="str">
        <f t="shared" si="7"/>
        <v xml:space="preserve"> </v>
      </c>
      <c r="J162" s="18" t="str">
        <f t="shared" si="6"/>
        <v xml:space="preserve"> </v>
      </c>
      <c r="L162" s="8">
        <v>73</v>
      </c>
      <c r="M162" s="67">
        <v>0</v>
      </c>
      <c r="N162" s="67">
        <v>0</v>
      </c>
      <c r="O162" s="20"/>
      <c r="P162" s="59"/>
      <c r="Q162" s="56"/>
      <c r="R162" s="56"/>
      <c r="S162" s="56"/>
      <c r="T162" s="56"/>
      <c r="U162" s="56"/>
      <c r="V162" s="56"/>
      <c r="W162" s="56"/>
      <c r="X162" s="59"/>
      <c r="Y162" s="59"/>
      <c r="Z162" s="59"/>
      <c r="AA162" s="59"/>
      <c r="AB162" s="59"/>
      <c r="AH162" s="1"/>
    </row>
    <row r="163" spans="1:34" ht="15.75" customHeight="1">
      <c r="A163" s="87" t="s">
        <v>17</v>
      </c>
      <c r="B163" s="18" t="str">
        <f t="shared" si="4"/>
        <v/>
      </c>
      <c r="C163" s="62" t="s">
        <v>17</v>
      </c>
      <c r="D163" s="1" t="s">
        <v>17</v>
      </c>
      <c r="E163" s="65" t="s">
        <v>17</v>
      </c>
      <c r="F163" s="65" t="s">
        <v>17</v>
      </c>
      <c r="G163" s="18" t="str">
        <f t="shared" si="5"/>
        <v/>
      </c>
      <c r="H163" s="66" t="s">
        <v>87</v>
      </c>
      <c r="I163" s="15" t="str">
        <f t="shared" si="7"/>
        <v xml:space="preserve"> </v>
      </c>
      <c r="J163" s="18" t="str">
        <f t="shared" si="6"/>
        <v xml:space="preserve"> </v>
      </c>
      <c r="L163" s="8">
        <v>74</v>
      </c>
      <c r="M163" s="67">
        <v>0</v>
      </c>
      <c r="N163" s="67">
        <v>0</v>
      </c>
      <c r="O163" s="20"/>
      <c r="P163" s="59"/>
      <c r="Q163" s="56"/>
      <c r="R163" s="56"/>
      <c r="S163" s="56"/>
      <c r="T163" s="56"/>
      <c r="U163" s="56"/>
      <c r="V163" s="56"/>
      <c r="W163" s="56"/>
      <c r="X163" s="59"/>
      <c r="Y163" s="59"/>
      <c r="Z163" s="59"/>
      <c r="AA163" s="59"/>
      <c r="AB163" s="59"/>
      <c r="AH163" s="1"/>
    </row>
    <row r="164" spans="1:34" ht="15.75" customHeight="1">
      <c r="A164" s="87" t="s">
        <v>17</v>
      </c>
      <c r="B164" s="18" t="str">
        <f t="shared" si="4"/>
        <v/>
      </c>
      <c r="C164" s="62" t="s">
        <v>17</v>
      </c>
      <c r="D164" s="1" t="s">
        <v>17</v>
      </c>
      <c r="E164" s="65" t="s">
        <v>17</v>
      </c>
      <c r="F164" s="65" t="s">
        <v>17</v>
      </c>
      <c r="G164" s="18" t="str">
        <f t="shared" si="5"/>
        <v/>
      </c>
      <c r="H164" s="66" t="s">
        <v>87</v>
      </c>
      <c r="I164" s="15" t="str">
        <f t="shared" si="7"/>
        <v xml:space="preserve"> </v>
      </c>
      <c r="J164" s="18" t="str">
        <f t="shared" si="6"/>
        <v xml:space="preserve"> </v>
      </c>
      <c r="L164" s="8">
        <v>75</v>
      </c>
      <c r="M164" s="67">
        <v>0</v>
      </c>
      <c r="N164" s="67">
        <v>0</v>
      </c>
      <c r="O164" s="20"/>
      <c r="P164" s="59"/>
      <c r="Q164" s="56"/>
      <c r="R164" s="56"/>
      <c r="S164" s="56"/>
      <c r="T164" s="56"/>
      <c r="U164" s="56"/>
      <c r="V164" s="56"/>
      <c r="W164" s="56"/>
      <c r="X164" s="59"/>
      <c r="Y164" s="59"/>
      <c r="Z164" s="59"/>
      <c r="AA164" s="59"/>
      <c r="AB164" s="59"/>
      <c r="AH164" s="1"/>
    </row>
    <row r="165" spans="1:34" ht="15.75" customHeight="1">
      <c r="A165" s="87" t="s">
        <v>17</v>
      </c>
      <c r="B165" s="18" t="str">
        <f t="shared" si="4"/>
        <v/>
      </c>
      <c r="C165" s="62" t="s">
        <v>17</v>
      </c>
      <c r="D165" s="1" t="s">
        <v>17</v>
      </c>
      <c r="E165" s="65" t="s">
        <v>17</v>
      </c>
      <c r="F165" s="65" t="s">
        <v>17</v>
      </c>
      <c r="G165" s="18" t="str">
        <f t="shared" si="5"/>
        <v/>
      </c>
      <c r="H165" s="66" t="s">
        <v>87</v>
      </c>
      <c r="I165" s="15" t="str">
        <f t="shared" si="7"/>
        <v xml:space="preserve"> </v>
      </c>
      <c r="J165" s="18" t="str">
        <f t="shared" si="6"/>
        <v xml:space="preserve"> </v>
      </c>
      <c r="L165" s="8">
        <v>76</v>
      </c>
      <c r="M165" s="67">
        <v>0</v>
      </c>
      <c r="N165" s="67">
        <v>0</v>
      </c>
      <c r="O165" s="20"/>
      <c r="P165" s="59"/>
      <c r="Q165" s="56"/>
      <c r="R165" s="56"/>
      <c r="S165" s="56"/>
      <c r="T165" s="56"/>
      <c r="U165" s="56"/>
      <c r="V165" s="56"/>
      <c r="W165" s="56"/>
      <c r="X165" s="59"/>
      <c r="Y165" s="59"/>
      <c r="Z165" s="59"/>
      <c r="AA165" s="59"/>
      <c r="AB165" s="59"/>
      <c r="AH165" s="1"/>
    </row>
    <row r="166" spans="1:34" ht="15.75" customHeight="1">
      <c r="A166" s="87" t="s">
        <v>17</v>
      </c>
      <c r="B166" s="18" t="str">
        <f t="shared" si="4"/>
        <v/>
      </c>
      <c r="C166" s="62" t="s">
        <v>17</v>
      </c>
      <c r="D166" s="1" t="s">
        <v>17</v>
      </c>
      <c r="E166" s="65" t="s">
        <v>17</v>
      </c>
      <c r="F166" s="65" t="s">
        <v>17</v>
      </c>
      <c r="G166" s="18" t="str">
        <f t="shared" si="5"/>
        <v/>
      </c>
      <c r="H166" s="66" t="s">
        <v>87</v>
      </c>
      <c r="I166" s="15" t="str">
        <f t="shared" si="7"/>
        <v xml:space="preserve"> </v>
      </c>
      <c r="J166" s="18" t="str">
        <f t="shared" si="6"/>
        <v xml:space="preserve"> </v>
      </c>
      <c r="L166" s="8">
        <v>77</v>
      </c>
      <c r="M166" s="67">
        <v>0</v>
      </c>
      <c r="N166" s="67">
        <v>0</v>
      </c>
      <c r="O166" s="20"/>
      <c r="P166" s="59"/>
      <c r="Q166" s="56"/>
      <c r="R166" s="56"/>
      <c r="S166" s="56"/>
      <c r="T166" s="56"/>
      <c r="U166" s="56"/>
      <c r="V166" s="56"/>
      <c r="W166" s="56"/>
      <c r="X166" s="59"/>
      <c r="Y166" s="59"/>
      <c r="Z166" s="59"/>
      <c r="AA166" s="59"/>
      <c r="AB166" s="59"/>
      <c r="AH166" s="1"/>
    </row>
    <row r="167" spans="1:34" ht="15.75" customHeight="1">
      <c r="A167" s="87" t="s">
        <v>17</v>
      </c>
      <c r="B167" s="18" t="str">
        <f t="shared" si="4"/>
        <v/>
      </c>
      <c r="C167" s="62" t="s">
        <v>17</v>
      </c>
      <c r="D167" s="1" t="s">
        <v>17</v>
      </c>
      <c r="E167" s="65" t="s">
        <v>17</v>
      </c>
      <c r="F167" s="65" t="s">
        <v>17</v>
      </c>
      <c r="G167" s="18" t="str">
        <f t="shared" si="5"/>
        <v/>
      </c>
      <c r="H167" s="66" t="s">
        <v>87</v>
      </c>
      <c r="I167" s="15" t="str">
        <f t="shared" si="7"/>
        <v xml:space="preserve"> </v>
      </c>
      <c r="J167" s="18" t="str">
        <f t="shared" si="6"/>
        <v xml:space="preserve"> </v>
      </c>
      <c r="L167" s="8">
        <v>78</v>
      </c>
      <c r="M167" s="67">
        <v>0</v>
      </c>
      <c r="N167" s="67">
        <v>0</v>
      </c>
      <c r="O167" s="20"/>
      <c r="P167" s="59"/>
      <c r="Q167" s="56"/>
      <c r="R167" s="56"/>
      <c r="S167" s="56"/>
      <c r="T167" s="56"/>
      <c r="U167" s="56"/>
      <c r="V167" s="56"/>
      <c r="W167" s="56"/>
      <c r="X167" s="59"/>
      <c r="Y167" s="59"/>
      <c r="Z167" s="59"/>
      <c r="AA167" s="59"/>
      <c r="AB167" s="59"/>
      <c r="AH167" s="1"/>
    </row>
    <row r="168" spans="1:34" ht="15.75" customHeight="1">
      <c r="A168" s="87" t="s">
        <v>17</v>
      </c>
      <c r="B168" s="18" t="str">
        <f t="shared" si="4"/>
        <v/>
      </c>
      <c r="C168" s="62" t="s">
        <v>17</v>
      </c>
      <c r="D168" s="1" t="s">
        <v>17</v>
      </c>
      <c r="E168" s="65" t="s">
        <v>17</v>
      </c>
      <c r="F168" s="65" t="s">
        <v>17</v>
      </c>
      <c r="G168" s="18" t="str">
        <f t="shared" si="5"/>
        <v/>
      </c>
      <c r="H168" s="66" t="s">
        <v>87</v>
      </c>
      <c r="I168" s="15" t="str">
        <f t="shared" si="7"/>
        <v xml:space="preserve"> </v>
      </c>
      <c r="J168" s="18" t="str">
        <f t="shared" si="6"/>
        <v xml:space="preserve"> </v>
      </c>
      <c r="L168" s="8">
        <v>79</v>
      </c>
      <c r="M168" s="67">
        <v>0</v>
      </c>
      <c r="N168" s="67">
        <v>0</v>
      </c>
      <c r="O168" s="20"/>
      <c r="P168" s="59"/>
      <c r="Q168" s="56"/>
      <c r="R168" s="56"/>
      <c r="S168" s="56"/>
      <c r="T168" s="56"/>
      <c r="U168" s="56"/>
      <c r="V168" s="56"/>
      <c r="W168" s="56"/>
      <c r="X168" s="59"/>
      <c r="Y168" s="59"/>
      <c r="Z168" s="59"/>
      <c r="AA168" s="59"/>
      <c r="AB168" s="59"/>
      <c r="AH168" s="1"/>
    </row>
    <row r="169" spans="1:34" ht="15.75" customHeight="1">
      <c r="A169" s="87" t="s">
        <v>17</v>
      </c>
      <c r="B169" s="18" t="str">
        <f t="shared" si="4"/>
        <v/>
      </c>
      <c r="C169" s="62" t="s">
        <v>17</v>
      </c>
      <c r="D169" s="1" t="s">
        <v>17</v>
      </c>
      <c r="E169" s="65" t="s">
        <v>17</v>
      </c>
      <c r="F169" s="65" t="s">
        <v>17</v>
      </c>
      <c r="G169" s="18" t="str">
        <f t="shared" si="5"/>
        <v/>
      </c>
      <c r="H169" s="66" t="s">
        <v>87</v>
      </c>
      <c r="I169" s="15" t="str">
        <f t="shared" si="7"/>
        <v xml:space="preserve"> </v>
      </c>
      <c r="J169" s="18" t="str">
        <f t="shared" si="6"/>
        <v xml:space="preserve"> </v>
      </c>
      <c r="L169" s="8">
        <v>80</v>
      </c>
      <c r="M169" s="67">
        <v>0</v>
      </c>
      <c r="N169" s="67">
        <v>0</v>
      </c>
      <c r="O169" s="20"/>
      <c r="P169" s="59"/>
      <c r="Q169" s="56"/>
      <c r="R169" s="56"/>
      <c r="S169" s="56"/>
      <c r="T169" s="56"/>
      <c r="U169" s="56"/>
      <c r="V169" s="56"/>
      <c r="W169" s="56"/>
      <c r="X169" s="59"/>
      <c r="Y169" s="59"/>
      <c r="Z169" s="59"/>
      <c r="AA169" s="59"/>
      <c r="AB169" s="59"/>
      <c r="AH169" s="1"/>
    </row>
    <row r="170" spans="1:34" ht="15.75" customHeight="1">
      <c r="A170" s="87" t="s">
        <v>17</v>
      </c>
      <c r="B170" s="18" t="str">
        <f t="shared" si="4"/>
        <v/>
      </c>
      <c r="C170" s="62" t="s">
        <v>17</v>
      </c>
      <c r="D170" s="1" t="s">
        <v>17</v>
      </c>
      <c r="E170" s="65" t="s">
        <v>17</v>
      </c>
      <c r="F170" s="65" t="s">
        <v>17</v>
      </c>
      <c r="G170" s="18" t="str">
        <f t="shared" si="5"/>
        <v/>
      </c>
      <c r="H170" s="66" t="s">
        <v>87</v>
      </c>
      <c r="I170" s="15" t="str">
        <f t="shared" si="7"/>
        <v xml:space="preserve"> </v>
      </c>
      <c r="J170" s="18" t="str">
        <f t="shared" si="6"/>
        <v xml:space="preserve"> </v>
      </c>
      <c r="L170" s="8">
        <v>81</v>
      </c>
      <c r="M170" s="67">
        <v>0</v>
      </c>
      <c r="N170" s="67">
        <v>0</v>
      </c>
      <c r="O170" s="20"/>
      <c r="P170" s="59"/>
      <c r="Q170" s="56"/>
      <c r="R170" s="56"/>
      <c r="S170" s="56"/>
      <c r="T170" s="56"/>
      <c r="U170" s="56"/>
      <c r="V170" s="56"/>
      <c r="W170" s="56"/>
      <c r="X170" s="59"/>
      <c r="Y170" s="59"/>
      <c r="Z170" s="59"/>
      <c r="AA170" s="59"/>
      <c r="AB170" s="59"/>
      <c r="AH170" s="1"/>
    </row>
    <row r="171" spans="1:34" ht="15.75" customHeight="1">
      <c r="A171" s="87" t="s">
        <v>17</v>
      </c>
      <c r="B171" s="18" t="str">
        <f t="shared" si="4"/>
        <v/>
      </c>
      <c r="C171" s="62" t="s">
        <v>17</v>
      </c>
      <c r="D171" s="1" t="s">
        <v>17</v>
      </c>
      <c r="E171" s="65" t="s">
        <v>17</v>
      </c>
      <c r="F171" s="65" t="s">
        <v>17</v>
      </c>
      <c r="G171" s="18" t="str">
        <f t="shared" si="5"/>
        <v/>
      </c>
      <c r="H171" s="66" t="s">
        <v>87</v>
      </c>
      <c r="I171" s="15" t="str">
        <f t="shared" si="7"/>
        <v xml:space="preserve"> </v>
      </c>
      <c r="J171" s="18" t="str">
        <f t="shared" si="6"/>
        <v xml:space="preserve"> </v>
      </c>
      <c r="L171" s="8">
        <v>82</v>
      </c>
      <c r="M171" s="67">
        <v>0</v>
      </c>
      <c r="N171" s="67">
        <v>0</v>
      </c>
      <c r="O171" s="20"/>
      <c r="P171" s="59"/>
      <c r="Q171" s="56"/>
      <c r="R171" s="56"/>
      <c r="S171" s="56"/>
      <c r="T171" s="56"/>
      <c r="U171" s="56"/>
      <c r="V171" s="56"/>
      <c r="W171" s="56"/>
      <c r="X171" s="59"/>
      <c r="Y171" s="59"/>
      <c r="Z171" s="59"/>
      <c r="AA171" s="59"/>
      <c r="AB171" s="59"/>
      <c r="AH171" s="1"/>
    </row>
    <row r="172" spans="1:34" ht="15.75" customHeight="1">
      <c r="A172" s="87" t="s">
        <v>17</v>
      </c>
      <c r="B172" s="18" t="str">
        <f t="shared" si="4"/>
        <v/>
      </c>
      <c r="C172" s="62" t="s">
        <v>17</v>
      </c>
      <c r="D172" s="1" t="s">
        <v>17</v>
      </c>
      <c r="E172" s="65" t="s">
        <v>17</v>
      </c>
      <c r="F172" s="65" t="s">
        <v>17</v>
      </c>
      <c r="G172" s="18" t="str">
        <f t="shared" si="5"/>
        <v/>
      </c>
      <c r="H172" s="66" t="s">
        <v>87</v>
      </c>
      <c r="I172" s="15" t="str">
        <f t="shared" si="7"/>
        <v xml:space="preserve"> </v>
      </c>
      <c r="J172" s="18" t="str">
        <f t="shared" si="6"/>
        <v xml:space="preserve"> </v>
      </c>
      <c r="L172" s="8">
        <v>83</v>
      </c>
      <c r="M172" s="67">
        <v>0</v>
      </c>
      <c r="N172" s="67">
        <v>0</v>
      </c>
      <c r="O172" s="20"/>
      <c r="P172" s="59"/>
      <c r="Q172" s="56"/>
      <c r="R172" s="56"/>
      <c r="S172" s="56"/>
      <c r="T172" s="56"/>
      <c r="U172" s="56"/>
      <c r="V172" s="56"/>
      <c r="W172" s="56"/>
      <c r="X172" s="59"/>
      <c r="Y172" s="59"/>
      <c r="Z172" s="59"/>
      <c r="AA172" s="59"/>
      <c r="AB172" s="59"/>
      <c r="AH172" s="1"/>
    </row>
    <row r="173" spans="1:34" ht="15.75" customHeight="1">
      <c r="A173" s="87" t="s">
        <v>17</v>
      </c>
      <c r="B173" s="18" t="str">
        <f t="shared" si="4"/>
        <v/>
      </c>
      <c r="C173" s="62" t="s">
        <v>17</v>
      </c>
      <c r="D173" s="1" t="s">
        <v>17</v>
      </c>
      <c r="E173" s="65" t="s">
        <v>17</v>
      </c>
      <c r="F173" s="65" t="s">
        <v>17</v>
      </c>
      <c r="G173" s="18" t="str">
        <f t="shared" si="5"/>
        <v/>
      </c>
      <c r="H173" s="66" t="s">
        <v>87</v>
      </c>
      <c r="I173" s="15" t="str">
        <f t="shared" si="7"/>
        <v xml:space="preserve"> </v>
      </c>
      <c r="J173" s="18" t="str">
        <f t="shared" si="6"/>
        <v xml:space="preserve"> </v>
      </c>
      <c r="L173" s="8">
        <v>84</v>
      </c>
      <c r="M173" s="67">
        <v>0</v>
      </c>
      <c r="N173" s="67">
        <v>0</v>
      </c>
      <c r="O173" s="20"/>
      <c r="P173" s="59"/>
      <c r="Q173" s="56"/>
      <c r="R173" s="56"/>
      <c r="S173" s="56"/>
      <c r="T173" s="56"/>
      <c r="U173" s="56"/>
      <c r="V173" s="56"/>
      <c r="W173" s="56"/>
      <c r="X173" s="59"/>
      <c r="Y173" s="59"/>
      <c r="Z173" s="59"/>
      <c r="AA173" s="59"/>
      <c r="AB173" s="59"/>
      <c r="AH173" s="1"/>
    </row>
    <row r="174" spans="1:34" ht="15.75" customHeight="1">
      <c r="A174" s="87" t="s">
        <v>17</v>
      </c>
      <c r="B174" s="18" t="str">
        <f t="shared" si="4"/>
        <v/>
      </c>
      <c r="C174" s="62" t="s">
        <v>17</v>
      </c>
      <c r="D174" s="1" t="s">
        <v>17</v>
      </c>
      <c r="E174" s="65" t="s">
        <v>17</v>
      </c>
      <c r="F174" s="65" t="s">
        <v>17</v>
      </c>
      <c r="G174" s="18" t="str">
        <f t="shared" si="5"/>
        <v/>
      </c>
      <c r="H174" s="66" t="s">
        <v>87</v>
      </c>
      <c r="I174" s="15" t="str">
        <f t="shared" si="7"/>
        <v xml:space="preserve"> </v>
      </c>
      <c r="J174" s="18" t="str">
        <f t="shared" si="6"/>
        <v xml:space="preserve"> </v>
      </c>
      <c r="L174" s="8">
        <v>85</v>
      </c>
      <c r="M174" s="67">
        <v>0</v>
      </c>
      <c r="N174" s="67">
        <v>0</v>
      </c>
      <c r="O174" s="20"/>
      <c r="P174" s="59"/>
      <c r="Q174" s="56"/>
      <c r="R174" s="56"/>
      <c r="S174" s="56"/>
      <c r="T174" s="56"/>
      <c r="U174" s="56"/>
      <c r="V174" s="56"/>
      <c r="W174" s="56"/>
      <c r="X174" s="59"/>
      <c r="Y174" s="59"/>
      <c r="Z174" s="59"/>
      <c r="AA174" s="59"/>
      <c r="AB174" s="59"/>
      <c r="AH174" s="1"/>
    </row>
    <row r="175" spans="1:34" ht="15.75" customHeight="1">
      <c r="A175" s="87" t="s">
        <v>17</v>
      </c>
      <c r="B175" s="18" t="str">
        <f t="shared" si="4"/>
        <v/>
      </c>
      <c r="C175" s="62" t="s">
        <v>17</v>
      </c>
      <c r="D175" s="1" t="s">
        <v>17</v>
      </c>
      <c r="E175" s="65" t="s">
        <v>17</v>
      </c>
      <c r="F175" s="65" t="s">
        <v>17</v>
      </c>
      <c r="G175" s="18" t="str">
        <f t="shared" si="5"/>
        <v/>
      </c>
      <c r="H175" s="66" t="s">
        <v>87</v>
      </c>
      <c r="I175" s="15" t="str">
        <f t="shared" si="7"/>
        <v xml:space="preserve"> </v>
      </c>
      <c r="J175" s="18" t="str">
        <f t="shared" si="6"/>
        <v xml:space="preserve"> </v>
      </c>
      <c r="L175" s="8">
        <v>86</v>
      </c>
      <c r="M175" s="67">
        <v>0</v>
      </c>
      <c r="N175" s="67">
        <v>0</v>
      </c>
      <c r="O175" s="20"/>
      <c r="P175" s="59"/>
      <c r="Q175" s="56"/>
      <c r="R175" s="56"/>
      <c r="S175" s="56"/>
      <c r="T175" s="56"/>
      <c r="U175" s="56"/>
      <c r="V175" s="56"/>
      <c r="W175" s="56"/>
      <c r="X175" s="59"/>
      <c r="Y175" s="59"/>
      <c r="Z175" s="59"/>
      <c r="AA175" s="59"/>
      <c r="AB175" s="59"/>
      <c r="AH175" s="1"/>
    </row>
    <row r="176" spans="1:34" ht="15.75" customHeight="1">
      <c r="A176" s="87" t="s">
        <v>17</v>
      </c>
      <c r="B176" s="18" t="str">
        <f t="shared" si="4"/>
        <v/>
      </c>
      <c r="C176" s="62" t="s">
        <v>17</v>
      </c>
      <c r="D176" s="1" t="s">
        <v>17</v>
      </c>
      <c r="E176" s="65" t="s">
        <v>17</v>
      </c>
      <c r="F176" s="65" t="s">
        <v>17</v>
      </c>
      <c r="G176" s="18" t="str">
        <f t="shared" si="5"/>
        <v/>
      </c>
      <c r="H176" s="66" t="s">
        <v>87</v>
      </c>
      <c r="I176" s="15" t="str">
        <f t="shared" si="7"/>
        <v xml:space="preserve"> </v>
      </c>
      <c r="J176" s="18" t="str">
        <f t="shared" si="6"/>
        <v xml:space="preserve"> </v>
      </c>
      <c r="L176" s="8">
        <v>87</v>
      </c>
      <c r="M176" s="67">
        <v>0</v>
      </c>
      <c r="N176" s="67">
        <v>0</v>
      </c>
      <c r="O176" s="20"/>
      <c r="P176" s="59"/>
      <c r="Q176" s="56"/>
      <c r="R176" s="56"/>
      <c r="S176" s="56"/>
      <c r="T176" s="56"/>
      <c r="U176" s="56"/>
      <c r="V176" s="56"/>
      <c r="W176" s="56"/>
      <c r="X176" s="59"/>
      <c r="Y176" s="59"/>
      <c r="Z176" s="59"/>
      <c r="AA176" s="59"/>
      <c r="AB176" s="59"/>
      <c r="AH176" s="1"/>
    </row>
    <row r="177" spans="1:34" ht="15.75" customHeight="1">
      <c r="A177" s="87" t="s">
        <v>17</v>
      </c>
      <c r="B177" s="18" t="str">
        <f t="shared" si="4"/>
        <v/>
      </c>
      <c r="C177" s="62" t="s">
        <v>17</v>
      </c>
      <c r="D177" s="1" t="s">
        <v>17</v>
      </c>
      <c r="E177" s="65" t="s">
        <v>17</v>
      </c>
      <c r="F177" s="65" t="s">
        <v>17</v>
      </c>
      <c r="G177" s="18" t="str">
        <f t="shared" si="5"/>
        <v/>
      </c>
      <c r="H177" s="66" t="s">
        <v>87</v>
      </c>
      <c r="I177" s="15" t="str">
        <f t="shared" si="7"/>
        <v xml:space="preserve"> </v>
      </c>
      <c r="J177" s="18" t="str">
        <f t="shared" si="6"/>
        <v xml:space="preserve"> </v>
      </c>
      <c r="L177" s="8">
        <v>88</v>
      </c>
      <c r="M177" s="67">
        <v>0</v>
      </c>
      <c r="N177" s="67">
        <v>0</v>
      </c>
      <c r="O177" s="20"/>
      <c r="P177" s="59"/>
      <c r="Q177" s="56"/>
      <c r="R177" s="56"/>
      <c r="S177" s="56"/>
      <c r="T177" s="56"/>
      <c r="U177" s="56"/>
      <c r="V177" s="56"/>
      <c r="W177" s="56"/>
      <c r="X177" s="59"/>
      <c r="Y177" s="59"/>
      <c r="Z177" s="59"/>
      <c r="AA177" s="59"/>
      <c r="AB177" s="59"/>
      <c r="AH177" s="1"/>
    </row>
    <row r="178" spans="1:34" ht="15.75" customHeight="1">
      <c r="A178" s="87" t="s">
        <v>17</v>
      </c>
      <c r="B178" s="18" t="str">
        <f t="shared" si="4"/>
        <v/>
      </c>
      <c r="C178" s="62" t="s">
        <v>17</v>
      </c>
      <c r="D178" s="1" t="s">
        <v>17</v>
      </c>
      <c r="E178" s="65" t="s">
        <v>17</v>
      </c>
      <c r="F178" s="65" t="s">
        <v>17</v>
      </c>
      <c r="G178" s="18" t="str">
        <f t="shared" si="5"/>
        <v/>
      </c>
      <c r="H178" s="66" t="s">
        <v>87</v>
      </c>
      <c r="I178" s="15" t="str">
        <f t="shared" si="7"/>
        <v xml:space="preserve"> </v>
      </c>
      <c r="J178" s="18" t="str">
        <f t="shared" si="6"/>
        <v xml:space="preserve"> </v>
      </c>
      <c r="L178" s="8">
        <v>89</v>
      </c>
      <c r="M178" s="67">
        <v>0</v>
      </c>
      <c r="N178" s="67">
        <v>0</v>
      </c>
      <c r="O178" s="20"/>
      <c r="P178" s="59"/>
      <c r="Q178" s="56"/>
      <c r="R178" s="56"/>
      <c r="S178" s="56"/>
      <c r="T178" s="56"/>
      <c r="U178" s="56"/>
      <c r="V178" s="56"/>
      <c r="W178" s="56"/>
      <c r="X178" s="59"/>
      <c r="Y178" s="59"/>
      <c r="Z178" s="59"/>
      <c r="AA178" s="59"/>
      <c r="AB178" s="59"/>
      <c r="AH178" s="1"/>
    </row>
    <row r="179" spans="1:34" ht="15.75" customHeight="1">
      <c r="A179" s="87" t="s">
        <v>17</v>
      </c>
      <c r="B179" s="18" t="str">
        <f t="shared" si="4"/>
        <v/>
      </c>
      <c r="C179" s="62" t="s">
        <v>17</v>
      </c>
      <c r="D179" s="1" t="s">
        <v>17</v>
      </c>
      <c r="E179" s="65" t="s">
        <v>17</v>
      </c>
      <c r="F179" s="65" t="s">
        <v>17</v>
      </c>
      <c r="G179" s="18" t="str">
        <f t="shared" si="5"/>
        <v/>
      </c>
      <c r="H179" s="66" t="s">
        <v>87</v>
      </c>
      <c r="I179" s="15" t="str">
        <f t="shared" si="7"/>
        <v xml:space="preserve"> </v>
      </c>
      <c r="J179" s="18" t="str">
        <f t="shared" si="6"/>
        <v xml:space="preserve"> </v>
      </c>
      <c r="L179" s="8">
        <v>90</v>
      </c>
      <c r="M179" s="67">
        <v>0</v>
      </c>
      <c r="N179" s="67">
        <v>0</v>
      </c>
      <c r="O179" s="20"/>
      <c r="P179" s="59"/>
      <c r="Q179" s="56"/>
      <c r="R179" s="56"/>
      <c r="S179" s="56"/>
      <c r="T179" s="56"/>
      <c r="U179" s="56"/>
      <c r="V179" s="56"/>
      <c r="W179" s="56"/>
      <c r="X179" s="59"/>
      <c r="Y179" s="59"/>
      <c r="Z179" s="59"/>
      <c r="AA179" s="59"/>
      <c r="AB179" s="59"/>
      <c r="AH179" s="1"/>
    </row>
    <row r="180" spans="1:34" ht="15.75" customHeight="1">
      <c r="A180" s="87" t="s">
        <v>17</v>
      </c>
      <c r="B180" s="18" t="str">
        <f t="shared" si="4"/>
        <v/>
      </c>
      <c r="C180" s="62" t="s">
        <v>17</v>
      </c>
      <c r="D180" s="1" t="s">
        <v>17</v>
      </c>
      <c r="E180" s="65" t="s">
        <v>17</v>
      </c>
      <c r="F180" s="65" t="s">
        <v>17</v>
      </c>
      <c r="G180" s="18" t="str">
        <f t="shared" si="5"/>
        <v/>
      </c>
      <c r="H180" s="66" t="s">
        <v>87</v>
      </c>
      <c r="I180" s="15" t="str">
        <f t="shared" si="7"/>
        <v xml:space="preserve"> </v>
      </c>
      <c r="J180" s="18" t="str">
        <f t="shared" si="6"/>
        <v xml:space="preserve"> </v>
      </c>
      <c r="L180" s="8">
        <v>91</v>
      </c>
      <c r="M180" s="67">
        <v>0</v>
      </c>
      <c r="N180" s="67">
        <v>0</v>
      </c>
      <c r="O180" s="20"/>
      <c r="P180" s="59"/>
      <c r="Q180" s="56"/>
      <c r="R180" s="56"/>
      <c r="S180" s="56"/>
      <c r="T180" s="56"/>
      <c r="U180" s="56"/>
      <c r="V180" s="56"/>
      <c r="W180" s="56"/>
      <c r="X180" s="59"/>
      <c r="Y180" s="59"/>
      <c r="Z180" s="59"/>
      <c r="AA180" s="59"/>
      <c r="AB180" s="59"/>
      <c r="AH180" s="1"/>
    </row>
    <row r="181" spans="1:34" ht="15.75" customHeight="1">
      <c r="A181" s="87" t="s">
        <v>17</v>
      </c>
      <c r="B181" s="18" t="str">
        <f t="shared" si="4"/>
        <v/>
      </c>
      <c r="C181" s="62" t="s">
        <v>17</v>
      </c>
      <c r="D181" s="1" t="s">
        <v>17</v>
      </c>
      <c r="E181" s="65" t="s">
        <v>17</v>
      </c>
      <c r="F181" s="65" t="s">
        <v>17</v>
      </c>
      <c r="G181" s="18" t="str">
        <f t="shared" si="5"/>
        <v/>
      </c>
      <c r="H181" s="66" t="s">
        <v>87</v>
      </c>
      <c r="I181" s="15" t="str">
        <f t="shared" si="7"/>
        <v xml:space="preserve"> </v>
      </c>
      <c r="J181" s="18" t="str">
        <f t="shared" si="6"/>
        <v xml:space="preserve"> </v>
      </c>
      <c r="L181" s="8">
        <v>92</v>
      </c>
      <c r="M181" s="67">
        <v>0</v>
      </c>
      <c r="N181" s="67">
        <v>0</v>
      </c>
      <c r="O181" s="20"/>
      <c r="P181" s="59"/>
      <c r="Q181" s="56"/>
      <c r="R181" s="56"/>
      <c r="S181" s="56"/>
      <c r="T181" s="56"/>
      <c r="U181" s="56"/>
      <c r="V181" s="56"/>
      <c r="W181" s="56"/>
      <c r="X181" s="59"/>
      <c r="Y181" s="59"/>
      <c r="Z181" s="59"/>
      <c r="AA181" s="59"/>
      <c r="AB181" s="59"/>
      <c r="AH181" s="1"/>
    </row>
    <row r="182" spans="1:34" ht="15.75" customHeight="1">
      <c r="A182" s="87" t="s">
        <v>17</v>
      </c>
      <c r="B182" s="18" t="str">
        <f t="shared" si="4"/>
        <v/>
      </c>
      <c r="C182" s="62" t="s">
        <v>17</v>
      </c>
      <c r="D182" s="1" t="s">
        <v>17</v>
      </c>
      <c r="E182" s="65" t="s">
        <v>17</v>
      </c>
      <c r="F182" s="65" t="s">
        <v>17</v>
      </c>
      <c r="G182" s="18" t="str">
        <f t="shared" si="5"/>
        <v/>
      </c>
      <c r="H182" s="66" t="s">
        <v>87</v>
      </c>
      <c r="I182" s="15" t="str">
        <f t="shared" si="7"/>
        <v xml:space="preserve"> </v>
      </c>
      <c r="J182" s="18" t="str">
        <f t="shared" si="6"/>
        <v xml:space="preserve"> </v>
      </c>
      <c r="L182" s="8">
        <v>93</v>
      </c>
      <c r="M182" s="67">
        <v>0</v>
      </c>
      <c r="N182" s="67">
        <v>0</v>
      </c>
      <c r="O182" s="20"/>
      <c r="P182" s="59"/>
      <c r="Q182" s="56"/>
      <c r="R182" s="56"/>
      <c r="S182" s="56"/>
      <c r="T182" s="56"/>
      <c r="U182" s="56"/>
      <c r="V182" s="56"/>
      <c r="W182" s="56"/>
      <c r="X182" s="59"/>
      <c r="Y182" s="59"/>
      <c r="Z182" s="59"/>
      <c r="AA182" s="59"/>
      <c r="AB182" s="59"/>
      <c r="AH182" s="1"/>
    </row>
    <row r="183" spans="1:34" ht="15.75" customHeight="1">
      <c r="A183" s="87" t="s">
        <v>17</v>
      </c>
      <c r="B183" s="18" t="str">
        <f t="shared" si="4"/>
        <v/>
      </c>
      <c r="C183" s="62" t="s">
        <v>17</v>
      </c>
      <c r="D183" s="1" t="s">
        <v>17</v>
      </c>
      <c r="E183" s="65" t="s">
        <v>17</v>
      </c>
      <c r="F183" s="65" t="s">
        <v>17</v>
      </c>
      <c r="G183" s="18" t="str">
        <f t="shared" si="5"/>
        <v/>
      </c>
      <c r="H183" s="66" t="s">
        <v>87</v>
      </c>
      <c r="I183" s="15" t="str">
        <f t="shared" si="7"/>
        <v xml:space="preserve"> </v>
      </c>
      <c r="J183" s="18" t="str">
        <f t="shared" si="6"/>
        <v xml:space="preserve"> </v>
      </c>
      <c r="L183" s="8">
        <v>94</v>
      </c>
      <c r="M183" s="67">
        <v>0</v>
      </c>
      <c r="N183" s="67">
        <v>0</v>
      </c>
      <c r="O183" s="20"/>
      <c r="P183" s="59"/>
      <c r="Q183" s="56"/>
      <c r="R183" s="56"/>
      <c r="S183" s="56"/>
      <c r="T183" s="56"/>
      <c r="U183" s="56"/>
      <c r="V183" s="56"/>
      <c r="W183" s="56"/>
      <c r="X183" s="59"/>
      <c r="Y183" s="59"/>
      <c r="Z183" s="59"/>
      <c r="AA183" s="59"/>
      <c r="AB183" s="59"/>
      <c r="AH183" s="1"/>
    </row>
    <row r="184" spans="1:34" ht="15.75" customHeight="1">
      <c r="A184" s="87" t="s">
        <v>17</v>
      </c>
      <c r="B184" s="18" t="str">
        <f t="shared" si="4"/>
        <v/>
      </c>
      <c r="C184" s="62" t="s">
        <v>17</v>
      </c>
      <c r="D184" s="1" t="s">
        <v>17</v>
      </c>
      <c r="E184" s="65" t="s">
        <v>17</v>
      </c>
      <c r="F184" s="65" t="s">
        <v>17</v>
      </c>
      <c r="G184" s="18" t="str">
        <f t="shared" si="5"/>
        <v/>
      </c>
      <c r="H184" s="66" t="s">
        <v>87</v>
      </c>
      <c r="I184" s="15" t="str">
        <f t="shared" si="7"/>
        <v xml:space="preserve"> </v>
      </c>
      <c r="J184" s="18" t="str">
        <f t="shared" si="6"/>
        <v xml:space="preserve"> </v>
      </c>
      <c r="L184" s="8">
        <v>95</v>
      </c>
      <c r="M184" s="67">
        <v>0</v>
      </c>
      <c r="N184" s="67">
        <v>0</v>
      </c>
      <c r="O184" s="20"/>
      <c r="P184" s="59"/>
      <c r="Q184" s="56"/>
      <c r="R184" s="56"/>
      <c r="S184" s="56"/>
      <c r="T184" s="56"/>
      <c r="U184" s="56"/>
      <c r="V184" s="56"/>
      <c r="W184" s="56"/>
      <c r="X184" s="59"/>
      <c r="Y184" s="59"/>
      <c r="Z184" s="59"/>
      <c r="AA184" s="59"/>
      <c r="AB184" s="59"/>
      <c r="AH184" s="1"/>
    </row>
    <row r="185" spans="1:34" ht="15.75" customHeight="1">
      <c r="A185" s="87" t="s">
        <v>17</v>
      </c>
      <c r="B185" s="18" t="str">
        <f t="shared" si="4"/>
        <v/>
      </c>
      <c r="C185" s="62" t="s">
        <v>17</v>
      </c>
      <c r="D185" s="1" t="s">
        <v>17</v>
      </c>
      <c r="E185" s="65" t="s">
        <v>17</v>
      </c>
      <c r="F185" s="65" t="s">
        <v>17</v>
      </c>
      <c r="G185" s="18" t="str">
        <f t="shared" si="5"/>
        <v/>
      </c>
      <c r="H185" s="66" t="s">
        <v>87</v>
      </c>
      <c r="I185" s="15" t="str">
        <f t="shared" si="7"/>
        <v xml:space="preserve"> </v>
      </c>
      <c r="J185" s="18" t="str">
        <f t="shared" si="6"/>
        <v xml:space="preserve"> </v>
      </c>
      <c r="L185" s="8">
        <v>96</v>
      </c>
      <c r="M185" s="67">
        <v>0</v>
      </c>
      <c r="N185" s="67">
        <v>0</v>
      </c>
      <c r="O185" s="20"/>
      <c r="P185" s="59"/>
      <c r="Q185" s="56"/>
      <c r="R185" s="56"/>
      <c r="S185" s="56"/>
      <c r="T185" s="56"/>
      <c r="U185" s="56"/>
      <c r="V185" s="56"/>
      <c r="W185" s="56"/>
      <c r="X185" s="59"/>
      <c r="Y185" s="59"/>
      <c r="Z185" s="59"/>
      <c r="AA185" s="59"/>
      <c r="AB185" s="59"/>
      <c r="AH185" s="1"/>
    </row>
    <row r="186" spans="1:34" ht="15.75" customHeight="1">
      <c r="A186" s="87" t="s">
        <v>17</v>
      </c>
      <c r="B186" s="18" t="str">
        <f t="shared" si="4"/>
        <v/>
      </c>
      <c r="C186" s="62" t="s">
        <v>17</v>
      </c>
      <c r="D186" s="1" t="s">
        <v>17</v>
      </c>
      <c r="E186" s="65" t="s">
        <v>17</v>
      </c>
      <c r="F186" s="65" t="s">
        <v>17</v>
      </c>
      <c r="G186" s="18" t="str">
        <f t="shared" si="5"/>
        <v/>
      </c>
      <c r="H186" s="66" t="s">
        <v>87</v>
      </c>
      <c r="I186" s="15" t="str">
        <f t="shared" si="7"/>
        <v xml:space="preserve"> </v>
      </c>
      <c r="J186" s="18" t="str">
        <f t="shared" si="6"/>
        <v xml:space="preserve"> </v>
      </c>
      <c r="L186" s="8">
        <v>97</v>
      </c>
      <c r="M186" s="67">
        <v>0</v>
      </c>
      <c r="N186" s="67">
        <v>0</v>
      </c>
      <c r="O186" s="20"/>
      <c r="P186" s="59"/>
      <c r="Q186" s="56"/>
      <c r="R186" s="56"/>
      <c r="S186" s="56"/>
      <c r="T186" s="56"/>
      <c r="U186" s="56"/>
      <c r="V186" s="56"/>
      <c r="W186" s="56"/>
      <c r="X186" s="59"/>
      <c r="Y186" s="59"/>
      <c r="Z186" s="59"/>
      <c r="AA186" s="59"/>
      <c r="AB186" s="59"/>
      <c r="AH186" s="1"/>
    </row>
    <row r="187" spans="1:34" ht="15.75" customHeight="1">
      <c r="A187" s="87" t="s">
        <v>17</v>
      </c>
      <c r="B187" s="18" t="str">
        <f t="shared" si="4"/>
        <v/>
      </c>
      <c r="C187" s="62" t="s">
        <v>17</v>
      </c>
      <c r="D187" s="1" t="s">
        <v>17</v>
      </c>
      <c r="E187" s="65" t="s">
        <v>17</v>
      </c>
      <c r="F187" s="65" t="s">
        <v>17</v>
      </c>
      <c r="G187" s="18" t="str">
        <f t="shared" si="5"/>
        <v/>
      </c>
      <c r="H187" s="66" t="s">
        <v>87</v>
      </c>
      <c r="I187" s="15" t="str">
        <f t="shared" si="7"/>
        <v xml:space="preserve"> </v>
      </c>
      <c r="J187" s="18" t="str">
        <f t="shared" si="6"/>
        <v xml:space="preserve"> </v>
      </c>
      <c r="L187" s="8">
        <v>98</v>
      </c>
      <c r="M187" s="67">
        <v>0</v>
      </c>
      <c r="N187" s="67">
        <v>0</v>
      </c>
      <c r="O187" s="20"/>
      <c r="P187" s="59"/>
      <c r="Q187" s="56"/>
      <c r="R187" s="56"/>
      <c r="S187" s="56"/>
      <c r="T187" s="56"/>
      <c r="U187" s="56"/>
      <c r="V187" s="56"/>
      <c r="W187" s="56"/>
      <c r="X187" s="59"/>
      <c r="Y187" s="59"/>
      <c r="Z187" s="59"/>
      <c r="AA187" s="59"/>
      <c r="AB187" s="59"/>
      <c r="AH187" s="1"/>
    </row>
    <row r="188" spans="1:34" ht="15.75" customHeight="1">
      <c r="A188" s="87" t="s">
        <v>17</v>
      </c>
      <c r="B188" s="18" t="str">
        <f t="shared" si="4"/>
        <v/>
      </c>
      <c r="C188" s="62" t="s">
        <v>17</v>
      </c>
      <c r="D188" s="1" t="s">
        <v>17</v>
      </c>
      <c r="E188" s="65" t="s">
        <v>17</v>
      </c>
      <c r="F188" s="65" t="s">
        <v>17</v>
      </c>
      <c r="G188" s="18" t="str">
        <f t="shared" si="5"/>
        <v/>
      </c>
      <c r="H188" s="66" t="s">
        <v>87</v>
      </c>
      <c r="I188" s="15" t="str">
        <f t="shared" si="7"/>
        <v xml:space="preserve"> </v>
      </c>
      <c r="J188" s="18" t="str">
        <f t="shared" si="6"/>
        <v xml:space="preserve"> </v>
      </c>
      <c r="L188" s="8">
        <v>99</v>
      </c>
      <c r="M188" s="67">
        <v>0</v>
      </c>
      <c r="N188" s="67">
        <v>0</v>
      </c>
      <c r="O188" s="20"/>
      <c r="P188" s="59"/>
      <c r="Q188" s="56"/>
      <c r="R188" s="56"/>
      <c r="S188" s="56"/>
      <c r="T188" s="56"/>
      <c r="U188" s="56"/>
      <c r="V188" s="56"/>
      <c r="W188" s="56"/>
      <c r="X188" s="59"/>
      <c r="Y188" s="59"/>
      <c r="Z188" s="59"/>
      <c r="AA188" s="59"/>
      <c r="AB188" s="59"/>
      <c r="AH188" s="1"/>
    </row>
    <row r="189" spans="1:34" ht="15.75" customHeight="1">
      <c r="A189" s="87" t="s">
        <v>17</v>
      </c>
      <c r="B189" s="18" t="str">
        <f t="shared" si="4"/>
        <v/>
      </c>
      <c r="C189" s="62" t="s">
        <v>17</v>
      </c>
      <c r="D189" s="1" t="s">
        <v>17</v>
      </c>
      <c r="E189" s="65" t="s">
        <v>17</v>
      </c>
      <c r="F189" s="65" t="s">
        <v>17</v>
      </c>
      <c r="G189" s="18" t="str">
        <f t="shared" si="5"/>
        <v/>
      </c>
      <c r="H189" s="66" t="s">
        <v>87</v>
      </c>
      <c r="I189" s="15" t="str">
        <f t="shared" si="7"/>
        <v xml:space="preserve"> </v>
      </c>
      <c r="J189" s="18" t="str">
        <f t="shared" si="6"/>
        <v xml:space="preserve"> </v>
      </c>
      <c r="L189" s="8">
        <v>100</v>
      </c>
      <c r="M189" s="67">
        <v>0</v>
      </c>
      <c r="N189" s="67">
        <v>0</v>
      </c>
      <c r="O189" s="20"/>
      <c r="P189" s="59"/>
      <c r="Q189" s="56"/>
      <c r="R189" s="56"/>
      <c r="S189" s="56"/>
      <c r="T189" s="56"/>
      <c r="U189" s="56"/>
      <c r="V189" s="56"/>
      <c r="W189" s="56"/>
      <c r="X189" s="59"/>
      <c r="Y189" s="59"/>
      <c r="Z189" s="59"/>
      <c r="AA189" s="59"/>
      <c r="AB189" s="59"/>
      <c r="AH189" s="1"/>
    </row>
    <row r="190" spans="1:34" ht="15.75" customHeight="1">
      <c r="A190" s="87" t="s">
        <v>17</v>
      </c>
      <c r="B190" s="18" t="str">
        <f t="shared" si="4"/>
        <v/>
      </c>
      <c r="C190" s="62" t="s">
        <v>17</v>
      </c>
      <c r="D190" s="1" t="s">
        <v>17</v>
      </c>
      <c r="E190" s="65" t="s">
        <v>17</v>
      </c>
      <c r="F190" s="65" t="s">
        <v>17</v>
      </c>
      <c r="G190" s="18" t="str">
        <f t="shared" si="5"/>
        <v/>
      </c>
      <c r="H190" s="66" t="s">
        <v>87</v>
      </c>
      <c r="I190" s="15" t="str">
        <f t="shared" si="7"/>
        <v xml:space="preserve"> </v>
      </c>
      <c r="J190" s="18" t="str">
        <f t="shared" si="6"/>
        <v xml:space="preserve"> </v>
      </c>
      <c r="L190" s="8">
        <v>101</v>
      </c>
      <c r="M190" s="67">
        <v>0</v>
      </c>
      <c r="N190" s="67">
        <v>0</v>
      </c>
      <c r="O190" s="20"/>
      <c r="P190" s="59"/>
      <c r="Q190" s="56"/>
      <c r="R190" s="56"/>
      <c r="S190" s="56"/>
      <c r="T190" s="56"/>
      <c r="U190" s="56"/>
      <c r="V190" s="56"/>
      <c r="W190" s="56"/>
      <c r="X190" s="59"/>
      <c r="Y190" s="59"/>
      <c r="Z190" s="59"/>
      <c r="AA190" s="59"/>
      <c r="AB190" s="59"/>
      <c r="AH190" s="1"/>
    </row>
    <row r="191" spans="1:34" ht="15.75" customHeight="1">
      <c r="A191" s="87" t="s">
        <v>17</v>
      </c>
      <c r="B191" s="18" t="str">
        <f t="shared" si="4"/>
        <v/>
      </c>
      <c r="C191" s="62" t="s">
        <v>17</v>
      </c>
      <c r="D191" s="1" t="s">
        <v>17</v>
      </c>
      <c r="E191" s="65" t="s">
        <v>17</v>
      </c>
      <c r="F191" s="65" t="s">
        <v>17</v>
      </c>
      <c r="G191" s="18" t="str">
        <f t="shared" si="5"/>
        <v/>
      </c>
      <c r="H191" s="66" t="s">
        <v>87</v>
      </c>
      <c r="I191" s="15" t="str">
        <f t="shared" si="7"/>
        <v xml:space="preserve"> </v>
      </c>
      <c r="J191" s="18" t="str">
        <f t="shared" si="6"/>
        <v xml:space="preserve"> </v>
      </c>
      <c r="L191" s="8">
        <v>102</v>
      </c>
      <c r="M191" s="67">
        <v>0</v>
      </c>
      <c r="N191" s="67">
        <v>0</v>
      </c>
      <c r="O191" s="20"/>
      <c r="P191" s="59"/>
      <c r="Q191" s="56"/>
      <c r="R191" s="56"/>
      <c r="S191" s="56"/>
      <c r="T191" s="56"/>
      <c r="U191" s="56"/>
      <c r="V191" s="56"/>
      <c r="W191" s="56"/>
      <c r="X191" s="59"/>
      <c r="Y191" s="59"/>
      <c r="Z191" s="59"/>
      <c r="AA191" s="59"/>
      <c r="AB191" s="59"/>
      <c r="AH191" s="1"/>
    </row>
    <row r="192" spans="1:34" ht="15.75" customHeight="1">
      <c r="A192" s="87" t="s">
        <v>17</v>
      </c>
      <c r="B192" s="18" t="str">
        <f t="shared" si="4"/>
        <v/>
      </c>
      <c r="C192" s="62" t="s">
        <v>17</v>
      </c>
      <c r="D192" s="1" t="s">
        <v>17</v>
      </c>
      <c r="E192" s="65" t="s">
        <v>17</v>
      </c>
      <c r="F192" s="65" t="s">
        <v>17</v>
      </c>
      <c r="G192" s="18" t="str">
        <f t="shared" si="5"/>
        <v/>
      </c>
      <c r="H192" s="66" t="s">
        <v>87</v>
      </c>
      <c r="I192" s="15" t="str">
        <f t="shared" si="7"/>
        <v xml:space="preserve"> </v>
      </c>
      <c r="J192" s="18" t="str">
        <f t="shared" si="6"/>
        <v xml:space="preserve"> </v>
      </c>
      <c r="L192" s="8">
        <v>103</v>
      </c>
      <c r="M192" s="67">
        <v>0</v>
      </c>
      <c r="N192" s="67">
        <v>0</v>
      </c>
      <c r="O192" s="20"/>
      <c r="P192" s="59"/>
      <c r="Q192" s="56"/>
      <c r="R192" s="56"/>
      <c r="S192" s="56"/>
      <c r="T192" s="56"/>
      <c r="U192" s="56"/>
      <c r="V192" s="56"/>
      <c r="W192" s="56"/>
      <c r="X192" s="59"/>
      <c r="Y192" s="59"/>
      <c r="Z192" s="59"/>
      <c r="AA192" s="59"/>
      <c r="AB192" s="59"/>
      <c r="AH192" s="1"/>
    </row>
    <row r="193" spans="1:34" ht="15.75" customHeight="1">
      <c r="A193" s="87" t="s">
        <v>17</v>
      </c>
      <c r="B193" s="18" t="str">
        <f t="shared" si="4"/>
        <v/>
      </c>
      <c r="C193" s="62" t="s">
        <v>17</v>
      </c>
      <c r="D193" s="1" t="s">
        <v>17</v>
      </c>
      <c r="E193" s="65" t="s">
        <v>17</v>
      </c>
      <c r="F193" s="65" t="s">
        <v>17</v>
      </c>
      <c r="G193" s="18" t="str">
        <f t="shared" si="5"/>
        <v/>
      </c>
      <c r="H193" s="66" t="s">
        <v>87</v>
      </c>
      <c r="I193" s="15" t="str">
        <f t="shared" si="7"/>
        <v xml:space="preserve"> </v>
      </c>
      <c r="J193" s="18" t="str">
        <f t="shared" si="6"/>
        <v xml:space="preserve"> </v>
      </c>
      <c r="L193" s="8">
        <v>104</v>
      </c>
      <c r="M193" s="67">
        <v>0</v>
      </c>
      <c r="N193" s="67">
        <v>0</v>
      </c>
      <c r="O193" s="20"/>
      <c r="P193" s="59"/>
      <c r="Q193" s="56"/>
      <c r="R193" s="56"/>
      <c r="S193" s="56"/>
      <c r="T193" s="56"/>
      <c r="U193" s="56"/>
      <c r="V193" s="56"/>
      <c r="W193" s="56"/>
      <c r="X193" s="59"/>
      <c r="Y193" s="59"/>
      <c r="Z193" s="59"/>
      <c r="AA193" s="59"/>
      <c r="AB193" s="59"/>
      <c r="AH193" s="1"/>
    </row>
    <row r="194" spans="1:34" ht="15.75" customHeight="1">
      <c r="A194" s="87" t="s">
        <v>17</v>
      </c>
      <c r="B194" s="18" t="str">
        <f t="shared" si="4"/>
        <v/>
      </c>
      <c r="C194" s="62" t="s">
        <v>17</v>
      </c>
      <c r="D194" s="1" t="s">
        <v>17</v>
      </c>
      <c r="E194" s="65" t="s">
        <v>17</v>
      </c>
      <c r="F194" s="65" t="s">
        <v>17</v>
      </c>
      <c r="G194" s="18" t="str">
        <f t="shared" si="5"/>
        <v/>
      </c>
      <c r="H194" s="66" t="s">
        <v>87</v>
      </c>
      <c r="I194" s="15" t="str">
        <f t="shared" si="7"/>
        <v xml:space="preserve"> </v>
      </c>
      <c r="J194" s="18" t="str">
        <f t="shared" si="6"/>
        <v xml:space="preserve"> </v>
      </c>
      <c r="L194" s="8">
        <v>105</v>
      </c>
      <c r="M194" s="67">
        <v>0</v>
      </c>
      <c r="N194" s="67">
        <v>0</v>
      </c>
      <c r="O194" s="20"/>
      <c r="P194" s="59"/>
      <c r="Q194" s="56"/>
      <c r="R194" s="56"/>
      <c r="S194" s="56"/>
      <c r="T194" s="56"/>
      <c r="U194" s="56"/>
      <c r="V194" s="56"/>
      <c r="W194" s="56"/>
      <c r="X194" s="59"/>
      <c r="Y194" s="59"/>
      <c r="Z194" s="59"/>
      <c r="AA194" s="59"/>
      <c r="AB194" s="59"/>
      <c r="AH194" s="1"/>
    </row>
    <row r="195" spans="1:34" ht="15.75" customHeight="1">
      <c r="A195" s="87" t="s">
        <v>17</v>
      </c>
      <c r="B195" s="18" t="str">
        <f t="shared" si="4"/>
        <v/>
      </c>
      <c r="C195" s="62" t="s">
        <v>17</v>
      </c>
      <c r="D195" s="1" t="s">
        <v>17</v>
      </c>
      <c r="E195" s="65" t="s">
        <v>17</v>
      </c>
      <c r="F195" s="65" t="s">
        <v>17</v>
      </c>
      <c r="G195" s="18" t="str">
        <f t="shared" si="5"/>
        <v/>
      </c>
      <c r="H195" s="66" t="s">
        <v>87</v>
      </c>
      <c r="I195" s="15" t="str">
        <f t="shared" si="7"/>
        <v xml:space="preserve"> </v>
      </c>
      <c r="J195" s="18" t="str">
        <f t="shared" si="6"/>
        <v xml:space="preserve"> </v>
      </c>
      <c r="L195" s="8">
        <v>106</v>
      </c>
      <c r="M195" s="67">
        <v>0</v>
      </c>
      <c r="N195" s="67">
        <v>0</v>
      </c>
      <c r="O195" s="20"/>
      <c r="P195" s="59"/>
      <c r="Q195" s="56"/>
      <c r="R195" s="56"/>
      <c r="S195" s="56"/>
      <c r="T195" s="56"/>
      <c r="U195" s="56"/>
      <c r="V195" s="56"/>
      <c r="W195" s="56"/>
      <c r="X195" s="59"/>
      <c r="Y195" s="59"/>
      <c r="Z195" s="59"/>
      <c r="AA195" s="59"/>
      <c r="AB195" s="59"/>
      <c r="AH195" s="1"/>
    </row>
    <row r="196" spans="1:34" ht="15.75" customHeight="1">
      <c r="A196" s="87" t="s">
        <v>17</v>
      </c>
      <c r="B196" s="18" t="str">
        <f t="shared" si="4"/>
        <v/>
      </c>
      <c r="C196" s="62" t="s">
        <v>17</v>
      </c>
      <c r="D196" s="1" t="s">
        <v>17</v>
      </c>
      <c r="E196" s="65" t="s">
        <v>17</v>
      </c>
      <c r="F196" s="65" t="s">
        <v>17</v>
      </c>
      <c r="G196" s="18" t="str">
        <f t="shared" si="5"/>
        <v/>
      </c>
      <c r="H196" s="66" t="s">
        <v>87</v>
      </c>
      <c r="I196" s="15" t="str">
        <f t="shared" si="7"/>
        <v xml:space="preserve"> </v>
      </c>
      <c r="J196" s="18" t="str">
        <f t="shared" si="6"/>
        <v xml:space="preserve"> </v>
      </c>
      <c r="L196" s="8">
        <v>107</v>
      </c>
      <c r="M196" s="67">
        <v>0</v>
      </c>
      <c r="N196" s="67">
        <v>0</v>
      </c>
      <c r="O196" s="20"/>
      <c r="P196" s="59"/>
      <c r="Q196" s="56"/>
      <c r="R196" s="56"/>
      <c r="S196" s="56"/>
      <c r="T196" s="56"/>
      <c r="U196" s="56"/>
      <c r="V196" s="56"/>
      <c r="W196" s="56"/>
      <c r="X196" s="59"/>
      <c r="Y196" s="59"/>
      <c r="Z196" s="59"/>
      <c r="AA196" s="59"/>
      <c r="AB196" s="59"/>
      <c r="AH196" s="1"/>
    </row>
    <row r="197" spans="1:34" ht="15.75" customHeight="1">
      <c r="A197" s="87" t="s">
        <v>17</v>
      </c>
      <c r="B197" s="18" t="str">
        <f t="shared" si="4"/>
        <v/>
      </c>
      <c r="C197" s="62" t="s">
        <v>17</v>
      </c>
      <c r="D197" s="1" t="s">
        <v>17</v>
      </c>
      <c r="E197" s="65" t="s">
        <v>17</v>
      </c>
      <c r="F197" s="65" t="s">
        <v>17</v>
      </c>
      <c r="G197" s="18" t="str">
        <f t="shared" si="5"/>
        <v/>
      </c>
      <c r="H197" s="66" t="s">
        <v>87</v>
      </c>
      <c r="I197" s="15" t="str">
        <f t="shared" si="7"/>
        <v xml:space="preserve"> </v>
      </c>
      <c r="J197" s="18" t="str">
        <f t="shared" si="6"/>
        <v xml:space="preserve"> </v>
      </c>
      <c r="L197" s="8">
        <v>108</v>
      </c>
      <c r="M197" s="67">
        <v>0</v>
      </c>
      <c r="N197" s="67">
        <v>0</v>
      </c>
      <c r="O197" s="20"/>
      <c r="P197" s="59"/>
      <c r="Q197" s="56"/>
      <c r="R197" s="56"/>
      <c r="S197" s="56"/>
      <c r="T197" s="56"/>
      <c r="U197" s="56"/>
      <c r="V197" s="56"/>
      <c r="W197" s="56"/>
      <c r="X197" s="59"/>
      <c r="Y197" s="59"/>
      <c r="Z197" s="59"/>
      <c r="AA197" s="59"/>
      <c r="AB197" s="59"/>
      <c r="AH197" s="1"/>
    </row>
    <row r="198" spans="1:34" ht="15.75" customHeight="1">
      <c r="A198" s="87" t="s">
        <v>17</v>
      </c>
      <c r="B198" s="18" t="str">
        <f t="shared" si="4"/>
        <v/>
      </c>
      <c r="C198" s="62" t="s">
        <v>17</v>
      </c>
      <c r="D198" s="1" t="s">
        <v>17</v>
      </c>
      <c r="E198" s="65" t="s">
        <v>17</v>
      </c>
      <c r="F198" s="65" t="s">
        <v>17</v>
      </c>
      <c r="G198" s="18" t="str">
        <f t="shared" si="5"/>
        <v/>
      </c>
      <c r="H198" s="66" t="s">
        <v>87</v>
      </c>
      <c r="I198" s="15" t="str">
        <f t="shared" si="7"/>
        <v xml:space="preserve"> </v>
      </c>
      <c r="J198" s="18" t="str">
        <f t="shared" si="6"/>
        <v xml:space="preserve"> </v>
      </c>
      <c r="L198" s="8">
        <v>109</v>
      </c>
      <c r="M198" s="67">
        <v>0</v>
      </c>
      <c r="N198" s="67">
        <v>0</v>
      </c>
      <c r="O198" s="20"/>
      <c r="P198" s="59"/>
      <c r="Q198" s="56"/>
      <c r="R198" s="56"/>
      <c r="S198" s="56"/>
      <c r="T198" s="56"/>
      <c r="U198" s="56"/>
      <c r="V198" s="56"/>
      <c r="W198" s="56"/>
      <c r="X198" s="59"/>
      <c r="Y198" s="59"/>
      <c r="Z198" s="59"/>
      <c r="AA198" s="59"/>
      <c r="AB198" s="59"/>
      <c r="AH198" s="1"/>
    </row>
    <row r="199" spans="1:34" ht="15.75" customHeight="1">
      <c r="A199" s="87" t="s">
        <v>17</v>
      </c>
      <c r="B199" s="18" t="str">
        <f t="shared" si="4"/>
        <v/>
      </c>
      <c r="C199" s="62" t="s">
        <v>17</v>
      </c>
      <c r="D199" s="1" t="s">
        <v>17</v>
      </c>
      <c r="E199" s="65" t="s">
        <v>17</v>
      </c>
      <c r="F199" s="65" t="s">
        <v>17</v>
      </c>
      <c r="G199" s="18" t="str">
        <f t="shared" si="5"/>
        <v/>
      </c>
      <c r="H199" s="66" t="s">
        <v>87</v>
      </c>
      <c r="I199" s="15" t="str">
        <f t="shared" si="7"/>
        <v xml:space="preserve"> </v>
      </c>
      <c r="J199" s="18" t="str">
        <f t="shared" si="6"/>
        <v xml:space="preserve"> </v>
      </c>
      <c r="L199" s="8">
        <v>110</v>
      </c>
      <c r="M199" s="67">
        <v>0</v>
      </c>
      <c r="N199" s="67">
        <v>0</v>
      </c>
      <c r="O199" s="20"/>
      <c r="P199" s="59"/>
      <c r="Q199" s="56"/>
      <c r="R199" s="56"/>
      <c r="S199" s="56"/>
      <c r="T199" s="56"/>
      <c r="U199" s="56"/>
      <c r="V199" s="56"/>
      <c r="W199" s="56"/>
      <c r="X199" s="59"/>
      <c r="Y199" s="59"/>
      <c r="Z199" s="59"/>
      <c r="AA199" s="59"/>
      <c r="AB199" s="59"/>
      <c r="AH199" s="1"/>
    </row>
    <row r="200" spans="1:34" ht="15.75" customHeight="1">
      <c r="J200" s="1"/>
      <c r="L200" s="8"/>
      <c r="M200" s="8"/>
      <c r="N200" s="8"/>
      <c r="O200" s="20"/>
      <c r="P200" s="59"/>
      <c r="Q200" s="56"/>
      <c r="R200" s="56"/>
      <c r="S200" s="56"/>
      <c r="T200" s="56"/>
      <c r="U200" s="56"/>
      <c r="V200" s="56"/>
      <c r="W200" s="56"/>
      <c r="X200" s="59"/>
      <c r="Y200" s="59"/>
      <c r="Z200" s="59"/>
      <c r="AA200" s="59"/>
      <c r="AB200" s="59"/>
      <c r="AH200" s="1"/>
    </row>
    <row r="201" spans="1:34" ht="15.75" customHeight="1">
      <c r="J201" s="1"/>
      <c r="L201" s="8"/>
      <c r="M201" s="8"/>
      <c r="N201" s="8"/>
      <c r="P201" s="59"/>
      <c r="Q201" s="56"/>
      <c r="R201" s="56"/>
      <c r="S201" s="56"/>
      <c r="T201" s="56"/>
      <c r="U201" s="56"/>
      <c r="V201" s="56"/>
      <c r="W201" s="56"/>
      <c r="X201" s="59"/>
      <c r="Y201" s="59"/>
      <c r="Z201" s="59"/>
      <c r="AA201" s="59"/>
      <c r="AB201" s="59"/>
      <c r="AH201" s="1"/>
    </row>
    <row r="202" spans="1:34" ht="15.75" customHeight="1">
      <c r="J202" s="1"/>
      <c r="P202" s="59"/>
      <c r="Q202" s="56"/>
      <c r="R202" s="56"/>
      <c r="S202" s="56"/>
      <c r="T202" s="56"/>
      <c r="U202" s="56"/>
      <c r="V202" s="56"/>
      <c r="W202" s="56"/>
      <c r="X202" s="59"/>
      <c r="Y202" s="59"/>
      <c r="Z202" s="59"/>
      <c r="AA202" s="59"/>
      <c r="AB202" s="59"/>
      <c r="AH202" s="1"/>
    </row>
    <row r="203" spans="1:34" ht="15.75" customHeight="1">
      <c r="J203" s="1"/>
      <c r="P203" s="59"/>
      <c r="Q203" s="56"/>
      <c r="R203" s="56"/>
      <c r="S203" s="56"/>
      <c r="T203" s="56"/>
      <c r="U203" s="56"/>
      <c r="V203" s="56"/>
      <c r="W203" s="56"/>
      <c r="X203" s="59"/>
      <c r="Y203" s="59"/>
      <c r="Z203" s="59"/>
      <c r="AA203" s="59"/>
      <c r="AB203" s="59"/>
      <c r="AH203" s="1"/>
    </row>
    <row r="204" spans="1:34">
      <c r="P204" s="59"/>
      <c r="Q204" s="56"/>
      <c r="R204" s="56"/>
      <c r="S204" s="56"/>
      <c r="T204" s="56"/>
      <c r="U204" s="56"/>
      <c r="V204" s="56"/>
      <c r="W204" s="56"/>
      <c r="X204" s="59"/>
      <c r="Y204" s="59"/>
      <c r="Z204" s="59"/>
      <c r="AA204" s="59"/>
      <c r="AB204" s="59"/>
    </row>
    <row r="205" spans="1:34">
      <c r="P205" s="59"/>
      <c r="Q205" s="56"/>
      <c r="R205" s="56"/>
      <c r="S205" s="56"/>
      <c r="T205" s="56"/>
      <c r="U205" s="56"/>
      <c r="V205" s="56"/>
      <c r="W205" s="56"/>
      <c r="X205" s="59"/>
      <c r="Y205" s="59"/>
      <c r="Z205" s="59"/>
      <c r="AA205" s="59"/>
      <c r="AB205" s="59"/>
    </row>
    <row r="206" spans="1:34">
      <c r="P206" s="59"/>
      <c r="Q206" s="56"/>
      <c r="R206" s="56"/>
      <c r="S206" s="56"/>
      <c r="T206" s="56"/>
      <c r="U206" s="56"/>
      <c r="V206" s="56"/>
      <c r="W206" s="56"/>
      <c r="X206" s="59"/>
      <c r="Y206" s="59"/>
      <c r="Z206" s="59"/>
      <c r="AA206" s="59"/>
      <c r="AB206" s="59"/>
    </row>
    <row r="207" spans="1:34">
      <c r="P207" s="59"/>
      <c r="Q207" s="56"/>
      <c r="R207" s="56"/>
      <c r="S207" s="56"/>
      <c r="T207" s="56"/>
      <c r="U207" s="56"/>
      <c r="V207" s="56"/>
      <c r="W207" s="56"/>
      <c r="X207" s="59"/>
      <c r="Y207" s="59"/>
      <c r="Z207" s="59"/>
      <c r="AA207" s="59"/>
      <c r="AB207" s="59"/>
    </row>
    <row r="208" spans="1:34">
      <c r="P208" s="59"/>
      <c r="Q208" s="56"/>
      <c r="R208" s="56"/>
      <c r="S208" s="56"/>
      <c r="T208" s="56"/>
      <c r="U208" s="56"/>
      <c r="V208" s="56"/>
      <c r="W208" s="56"/>
      <c r="X208" s="59"/>
      <c r="Y208" s="59"/>
      <c r="Z208" s="59"/>
      <c r="AA208" s="59"/>
      <c r="AB208" s="59"/>
    </row>
    <row r="209" spans="16:28">
      <c r="P209" s="59"/>
      <c r="Q209" s="56"/>
      <c r="R209" s="56"/>
      <c r="S209" s="56"/>
      <c r="T209" s="56"/>
      <c r="U209" s="56"/>
      <c r="V209" s="56"/>
      <c r="W209" s="56"/>
      <c r="X209" s="59"/>
      <c r="Y209" s="59"/>
      <c r="Z209" s="59"/>
      <c r="AA209" s="59"/>
      <c r="AB209" s="59"/>
    </row>
    <row r="210" spans="16:28">
      <c r="P210" s="59"/>
      <c r="Q210" s="56"/>
      <c r="R210" s="56"/>
      <c r="S210" s="56"/>
      <c r="T210" s="56"/>
      <c r="U210" s="56"/>
      <c r="V210" s="56"/>
      <c r="W210" s="56"/>
      <c r="X210" s="59"/>
      <c r="Y210" s="59"/>
      <c r="Z210" s="59"/>
      <c r="AA210" s="59"/>
      <c r="AB210" s="59"/>
    </row>
    <row r="211" spans="16:28">
      <c r="P211" s="59"/>
      <c r="Q211" s="56"/>
      <c r="R211" s="56"/>
      <c r="S211" s="56"/>
      <c r="T211" s="56"/>
      <c r="U211" s="56"/>
      <c r="V211" s="56"/>
      <c r="W211" s="56"/>
      <c r="X211" s="59"/>
      <c r="Y211" s="59"/>
      <c r="Z211" s="59"/>
      <c r="AA211" s="59"/>
      <c r="AB211" s="59"/>
    </row>
    <row r="212" spans="16:28">
      <c r="P212" s="59"/>
      <c r="Q212" s="56"/>
      <c r="R212" s="56"/>
      <c r="S212" s="56"/>
      <c r="T212" s="56"/>
      <c r="U212" s="56"/>
      <c r="V212" s="56"/>
      <c r="W212" s="56"/>
      <c r="X212" s="59"/>
      <c r="Y212" s="59"/>
      <c r="Z212" s="59"/>
      <c r="AA212" s="59"/>
      <c r="AB212" s="59"/>
    </row>
    <row r="213" spans="16:28">
      <c r="P213" s="59"/>
      <c r="Q213" s="56"/>
      <c r="R213" s="56"/>
      <c r="S213" s="56"/>
      <c r="T213" s="56"/>
      <c r="U213" s="56"/>
      <c r="V213" s="56"/>
      <c r="W213" s="56"/>
      <c r="X213" s="59"/>
      <c r="Y213" s="59"/>
      <c r="Z213" s="59"/>
      <c r="AA213" s="59"/>
      <c r="AB213" s="59"/>
    </row>
    <row r="214" spans="16:28">
      <c r="P214" s="59"/>
      <c r="Q214" s="56"/>
      <c r="R214" s="56"/>
      <c r="S214" s="56"/>
      <c r="T214" s="56"/>
      <c r="U214" s="56"/>
      <c r="V214" s="56"/>
      <c r="W214" s="56"/>
      <c r="X214" s="59"/>
      <c r="Y214" s="59"/>
      <c r="Z214" s="59"/>
      <c r="AA214" s="59"/>
      <c r="AB214" s="59"/>
    </row>
    <row r="40410" spans="4:34">
      <c r="O40410" s="1"/>
    </row>
    <row r="40411" spans="4:34">
      <c r="AH40411" s="1"/>
    </row>
    <row r="40413" spans="4:34">
      <c r="D40413" s="1">
        <v>1888</v>
      </c>
      <c r="J40413" s="1"/>
      <c r="K40413" s="1"/>
    </row>
  </sheetData>
  <mergeCells count="96">
    <mergeCell ref="W136:X136"/>
    <mergeCell ref="P136:Q136"/>
    <mergeCell ref="W75:X75"/>
    <mergeCell ref="P75:Q75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39:D40"/>
    <mergeCell ref="E39:E40"/>
    <mergeCell ref="Z22:Z26"/>
    <mergeCell ref="AA22:AA26"/>
    <mergeCell ref="AB22:AB26"/>
    <mergeCell ref="B26:J27"/>
    <mergeCell ref="B28:J29"/>
    <mergeCell ref="B30:J31"/>
    <mergeCell ref="B22:J23"/>
    <mergeCell ref="R22:R26"/>
    <mergeCell ref="S22:S26"/>
    <mergeCell ref="T22:T26"/>
    <mergeCell ref="U22:U26"/>
    <mergeCell ref="Y22:Y26"/>
    <mergeCell ref="B33:J34"/>
    <mergeCell ref="B35:D36"/>
    <mergeCell ref="E35:E36"/>
    <mergeCell ref="B37:D38"/>
    <mergeCell ref="E37:E38"/>
    <mergeCell ref="T82:U82"/>
    <mergeCell ref="B41:D42"/>
    <mergeCell ref="E41:E42"/>
    <mergeCell ref="D80:I80"/>
    <mergeCell ref="B82:B89"/>
    <mergeCell ref="C82:C89"/>
    <mergeCell ref="D82:D89"/>
    <mergeCell ref="E82:E89"/>
    <mergeCell ref="F82:F89"/>
    <mergeCell ref="G82:G89"/>
    <mergeCell ref="H82:H89"/>
    <mergeCell ref="I82:I89"/>
    <mergeCell ref="J82:J89"/>
    <mergeCell ref="P82:P87"/>
    <mergeCell ref="Q82:Q87"/>
    <mergeCell ref="R82:S82"/>
    <mergeCell ref="R83:R87"/>
    <mergeCell ref="S83:S87"/>
    <mergeCell ref="T83:T87"/>
    <mergeCell ref="U83:U87"/>
    <mergeCell ref="Y83:Y87"/>
    <mergeCell ref="AA83:AA87"/>
    <mergeCell ref="AB83:AB87"/>
    <mergeCell ref="W82:W87"/>
    <mergeCell ref="X82:X87"/>
    <mergeCell ref="Y82:Z82"/>
    <mergeCell ref="AA82:AB82"/>
    <mergeCell ref="Z83:Z87"/>
  </mergeCells>
  <conditionalFormatting sqref="C90:C124 C126:C199">
    <cfRule type="notContainsBlanks" dxfId="2" priority="2">
      <formula>LEN(TRIM(C90))&gt;0</formula>
    </cfRule>
  </conditionalFormatting>
  <conditionalFormatting sqref="B90:B124 D90:J124 D126:J199 B126:B199">
    <cfRule type="expression" dxfId="1" priority="3">
      <formula>IF($C90=" ",FALSE,TRUE)</formula>
    </cfRule>
  </conditionalFormatting>
  <conditionalFormatting sqref="B90:B124 B126:B199">
    <cfRule type="expression" dxfId="0" priority="1">
      <formula>IF($C90=$L$9,TRUE,FALSE)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78" max="28" man="1"/>
    <brk id="148" max="28" man="1"/>
  </rowBreaks>
  <colBreaks count="1" manualBreakCount="1">
    <brk id="14" max="144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8</vt:i4>
      </vt:variant>
    </vt:vector>
  </HeadingPairs>
  <TitlesOfParts>
    <vt:vector size="14" baseType="lpstr">
      <vt:lpstr>лоты</vt:lpstr>
      <vt:lpstr>Лот</vt:lpstr>
      <vt:lpstr>415</vt:lpstr>
      <vt:lpstr>322</vt:lpstr>
      <vt:lpstr>704</vt:lpstr>
      <vt:lpstr>704к</vt:lpstr>
      <vt:lpstr>'322'!_ftnref1</vt:lpstr>
      <vt:lpstr>'415'!_ftnref1</vt:lpstr>
      <vt:lpstr>'704'!_ftnref1</vt:lpstr>
      <vt:lpstr>'704к'!_ftnref1</vt:lpstr>
      <vt:lpstr>'322'!Область_печати</vt:lpstr>
      <vt:lpstr>'415'!Область_печати</vt:lpstr>
      <vt:lpstr>'704'!Область_печати</vt:lpstr>
      <vt:lpstr>'704к'!Область_печати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shchepinei</cp:lastModifiedBy>
  <cp:lastPrinted>2014-12-08T20:06:02Z</cp:lastPrinted>
  <dcterms:created xsi:type="dcterms:W3CDTF">2014-09-29T16:08:57Z</dcterms:created>
  <dcterms:modified xsi:type="dcterms:W3CDTF">2015-07-30T11:58:56Z</dcterms:modified>
</cp:coreProperties>
</file>