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firstSheet="2" activeTab="7"/>
  </bookViews>
  <sheets>
    <sheet name="лоты" sheetId="4" state="hidden" r:id="rId1"/>
    <sheet name="лоты (2)" sheetId="5" state="hidden" r:id="rId2"/>
    <sheet name="332" sheetId="6" r:id="rId3"/>
    <sheet name="372" sheetId="7" r:id="rId4"/>
    <sheet name="311" sheetId="8" r:id="rId5"/>
    <sheet name="469" sheetId="9" r:id="rId6"/>
    <sheet name="552" sheetId="10" r:id="rId7"/>
    <sheet name="469к" sheetId="11" r:id="rId8"/>
  </sheets>
  <definedNames>
    <definedName name="_ftn1" localSheetId="4">'311'!#REF!</definedName>
    <definedName name="_ftn1" localSheetId="2">'332'!#REF!</definedName>
    <definedName name="_ftn1" localSheetId="3">'372'!#REF!</definedName>
    <definedName name="_ftn1" localSheetId="5">'469'!#REF!</definedName>
    <definedName name="_ftn1" localSheetId="7">'469к'!#REF!</definedName>
    <definedName name="_ftn1" localSheetId="6">'552'!#REF!</definedName>
    <definedName name="_ftnref1" localSheetId="4">'311'!$B$37</definedName>
    <definedName name="_ftnref1" localSheetId="2">'332'!$B$37</definedName>
    <definedName name="_ftnref1" localSheetId="3">'372'!$B$37</definedName>
    <definedName name="_ftnref1" localSheetId="5">'469'!$B$37</definedName>
    <definedName name="_ftnref1" localSheetId="7">'469к'!$B$37</definedName>
    <definedName name="_ftnref1" localSheetId="6">'552'!$B$37</definedName>
    <definedName name="_xlnm.Print_Area" localSheetId="4">'311'!$A$1:$AC$181</definedName>
    <definedName name="_xlnm.Print_Area" localSheetId="2">'332'!$A$1:$AC$158</definedName>
    <definedName name="_xlnm.Print_Area" localSheetId="3">'372'!$A$1:$AC$158</definedName>
    <definedName name="_xlnm.Print_Area" localSheetId="5">'469'!$A$1:$AC$173</definedName>
    <definedName name="_xlnm.Print_Area" localSheetId="7">'469к'!$A$1:$AC$158</definedName>
    <definedName name="_xlnm.Print_Area" localSheetId="6">'552'!$A$1:$AC$158</definedName>
  </definedNames>
  <calcPr calcId="125725"/>
</workbook>
</file>

<file path=xl/calcChain.xml><?xml version="1.0" encoding="utf-8"?>
<calcChain xmlns="http://schemas.openxmlformats.org/spreadsheetml/2006/main">
  <c r="J182" i="11"/>
  <c r="H182"/>
  <c r="G182"/>
  <c r="B182"/>
  <c r="J181"/>
  <c r="H181"/>
  <c r="G181"/>
  <c r="B181"/>
  <c r="J180"/>
  <c r="H180"/>
  <c r="G180"/>
  <c r="B180"/>
  <c r="J179"/>
  <c r="H179"/>
  <c r="G179"/>
  <c r="B179"/>
  <c r="J178"/>
  <c r="H178"/>
  <c r="G178"/>
  <c r="B178"/>
  <c r="J177"/>
  <c r="H177"/>
  <c r="G177"/>
  <c r="B177"/>
  <c r="J176"/>
  <c r="H176"/>
  <c r="G176"/>
  <c r="B176"/>
  <c r="J175"/>
  <c r="H175"/>
  <c r="G175"/>
  <c r="B175"/>
  <c r="J174"/>
  <c r="H174"/>
  <c r="G174"/>
  <c r="B174"/>
  <c r="J173"/>
  <c r="H173"/>
  <c r="G173"/>
  <c r="B173"/>
  <c r="J172"/>
  <c r="H172"/>
  <c r="G172"/>
  <c r="B172"/>
  <c r="J171"/>
  <c r="H171"/>
  <c r="G171"/>
  <c r="B171"/>
  <c r="J170"/>
  <c r="H170"/>
  <c r="G170"/>
  <c r="B170"/>
  <c r="J169"/>
  <c r="H169"/>
  <c r="G169"/>
  <c r="B169"/>
  <c r="J168"/>
  <c r="H168"/>
  <c r="G168"/>
  <c r="B168"/>
  <c r="J167"/>
  <c r="H167"/>
  <c r="G167"/>
  <c r="B167"/>
  <c r="J166"/>
  <c r="H166"/>
  <c r="G166"/>
  <c r="B166"/>
  <c r="J165"/>
  <c r="H165"/>
  <c r="G165"/>
  <c r="B165"/>
  <c r="J164"/>
  <c r="H164"/>
  <c r="G164"/>
  <c r="B164"/>
  <c r="J163"/>
  <c r="H163"/>
  <c r="G163"/>
  <c r="B163"/>
  <c r="J162"/>
  <c r="H162"/>
  <c r="G162"/>
  <c r="B162"/>
  <c r="J161"/>
  <c r="H161"/>
  <c r="G161"/>
  <c r="B161"/>
  <c r="J160"/>
  <c r="H160"/>
  <c r="G160"/>
  <c r="B160"/>
  <c r="J159"/>
  <c r="H159"/>
  <c r="G159"/>
  <c r="B159"/>
  <c r="AA158"/>
  <c r="Y158"/>
  <c r="T158"/>
  <c r="R158"/>
  <c r="J158"/>
  <c r="H158"/>
  <c r="G158"/>
  <c r="B158"/>
  <c r="J157"/>
  <c r="H157"/>
  <c r="G157"/>
  <c r="B157"/>
  <c r="AC156"/>
  <c r="V156"/>
  <c r="J156"/>
  <c r="H156"/>
  <c r="G156"/>
  <c r="B156"/>
  <c r="AC155"/>
  <c r="V155"/>
  <c r="J155"/>
  <c r="H155"/>
  <c r="G155"/>
  <c r="B155"/>
  <c r="AC154"/>
  <c r="V154"/>
  <c r="J154"/>
  <c r="H154"/>
  <c r="G154"/>
  <c r="B154"/>
  <c r="AC153"/>
  <c r="V153"/>
  <c r="J153"/>
  <c r="H153"/>
  <c r="G153"/>
  <c r="B153"/>
  <c r="AC152"/>
  <c r="V152"/>
  <c r="J152"/>
  <c r="H152"/>
  <c r="G152"/>
  <c r="B152"/>
  <c r="AC151"/>
  <c r="V151"/>
  <c r="J151"/>
  <c r="H151"/>
  <c r="G151"/>
  <c r="B151"/>
  <c r="AC150"/>
  <c r="V150"/>
  <c r="J150"/>
  <c r="H150"/>
  <c r="G150"/>
  <c r="B150"/>
  <c r="AC149"/>
  <c r="V149"/>
  <c r="J149"/>
  <c r="H149"/>
  <c r="G149"/>
  <c r="B149"/>
  <c r="AC148"/>
  <c r="V148"/>
  <c r="J148"/>
  <c r="H148"/>
  <c r="G148"/>
  <c r="B148"/>
  <c r="AC147"/>
  <c r="V147"/>
  <c r="J147"/>
  <c r="H147"/>
  <c r="G147"/>
  <c r="B147"/>
  <c r="AC146"/>
  <c r="V146"/>
  <c r="J146"/>
  <c r="H146"/>
  <c r="G146"/>
  <c r="B146"/>
  <c r="AC145"/>
  <c r="V145"/>
  <c r="J145"/>
  <c r="H145"/>
  <c r="G145"/>
  <c r="B145"/>
  <c r="AC144"/>
  <c r="V144"/>
  <c r="J144"/>
  <c r="H144"/>
  <c r="G144"/>
  <c r="B144"/>
  <c r="AC143"/>
  <c r="V143"/>
  <c r="J143"/>
  <c r="H143"/>
  <c r="G143"/>
  <c r="B143"/>
  <c r="AC142"/>
  <c r="V142"/>
  <c r="J142"/>
  <c r="H142"/>
  <c r="G142"/>
  <c r="B142"/>
  <c r="AC141"/>
  <c r="V141"/>
  <c r="J141"/>
  <c r="H141"/>
  <c r="G141"/>
  <c r="B141"/>
  <c r="AC140"/>
  <c r="V140"/>
  <c r="J140"/>
  <c r="H140"/>
  <c r="G140"/>
  <c r="B140"/>
  <c r="AC139"/>
  <c r="V139"/>
  <c r="J139"/>
  <c r="H139"/>
  <c r="G139"/>
  <c r="B139"/>
  <c r="AC138"/>
  <c r="V138"/>
  <c r="J138"/>
  <c r="H138"/>
  <c r="G138"/>
  <c r="B138"/>
  <c r="AC137"/>
  <c r="V137"/>
  <c r="J137"/>
  <c r="H137"/>
  <c r="G137"/>
  <c r="B137"/>
  <c r="AC136"/>
  <c r="V136"/>
  <c r="J136"/>
  <c r="H136"/>
  <c r="G136"/>
  <c r="B136"/>
  <c r="AC135"/>
  <c r="V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H126"/>
  <c r="H127" s="1"/>
  <c r="H128" s="1"/>
  <c r="H129" s="1"/>
  <c r="H130" s="1"/>
  <c r="H131" s="1"/>
  <c r="H132" s="1"/>
  <c r="H133" s="1"/>
  <c r="H134" s="1"/>
  <c r="H135" s="1"/>
  <c r="AC125"/>
  <c r="V125"/>
  <c r="H125"/>
  <c r="AC124"/>
  <c r="V124"/>
  <c r="AC123"/>
  <c r="V123"/>
  <c r="AC122"/>
  <c r="V122"/>
  <c r="AC121"/>
  <c r="V121"/>
  <c r="AC120"/>
  <c r="V120"/>
  <c r="AC119"/>
  <c r="V119"/>
  <c r="AC118"/>
  <c r="V118"/>
  <c r="AC117"/>
  <c r="V117"/>
  <c r="AC116"/>
  <c r="V116"/>
  <c r="AC115"/>
  <c r="V115"/>
  <c r="H115"/>
  <c r="H116" s="1"/>
  <c r="H117" s="1"/>
  <c r="H118" s="1"/>
  <c r="H119" s="1"/>
  <c r="H120" s="1"/>
  <c r="H121" s="1"/>
  <c r="H122" s="1"/>
  <c r="H123" s="1"/>
  <c r="AC114"/>
  <c r="V114"/>
  <c r="H114"/>
  <c r="AC113"/>
  <c r="V113"/>
  <c r="H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J223" i="10"/>
  <c r="H223"/>
  <c r="G223"/>
  <c r="B223"/>
  <c r="J222"/>
  <c r="H222"/>
  <c r="G222"/>
  <c r="B222"/>
  <c r="J221"/>
  <c r="H221"/>
  <c r="G221"/>
  <c r="B221"/>
  <c r="J220"/>
  <c r="H220"/>
  <c r="G220"/>
  <c r="B220"/>
  <c r="J219"/>
  <c r="H219"/>
  <c r="G219"/>
  <c r="B219"/>
  <c r="J218"/>
  <c r="H218"/>
  <c r="G218"/>
  <c r="B218"/>
  <c r="J217"/>
  <c r="H217"/>
  <c r="G217"/>
  <c r="B217"/>
  <c r="J216"/>
  <c r="H216"/>
  <c r="G216"/>
  <c r="B216"/>
  <c r="J215"/>
  <c r="H215"/>
  <c r="G215"/>
  <c r="B215"/>
  <c r="J214"/>
  <c r="H214"/>
  <c r="G214"/>
  <c r="B214"/>
  <c r="J213"/>
  <c r="H213"/>
  <c r="G213"/>
  <c r="B213"/>
  <c r="J212"/>
  <c r="H212"/>
  <c r="G212"/>
  <c r="B212"/>
  <c r="J211"/>
  <c r="H211"/>
  <c r="G211"/>
  <c r="B211"/>
  <c r="J210"/>
  <c r="H210"/>
  <c r="G210"/>
  <c r="B210"/>
  <c r="J209"/>
  <c r="H209"/>
  <c r="G209"/>
  <c r="B209"/>
  <c r="J208"/>
  <c r="H208"/>
  <c r="G208"/>
  <c r="B208"/>
  <c r="J207"/>
  <c r="H207"/>
  <c r="G207"/>
  <c r="B207"/>
  <c r="J206"/>
  <c r="H206"/>
  <c r="G206"/>
  <c r="B206"/>
  <c r="J205"/>
  <c r="H205"/>
  <c r="G205"/>
  <c r="B205"/>
  <c r="J204"/>
  <c r="H204"/>
  <c r="G204"/>
  <c r="B204"/>
  <c r="J203"/>
  <c r="H203"/>
  <c r="G203"/>
  <c r="B203"/>
  <c r="J202"/>
  <c r="H202"/>
  <c r="G202"/>
  <c r="B202"/>
  <c r="J201"/>
  <c r="H201"/>
  <c r="G201"/>
  <c r="B201"/>
  <c r="J200"/>
  <c r="H200"/>
  <c r="G200"/>
  <c r="B200"/>
  <c r="J199"/>
  <c r="H199"/>
  <c r="G199"/>
  <c r="B199"/>
  <c r="J198"/>
  <c r="H198"/>
  <c r="G198"/>
  <c r="B198"/>
  <c r="J197"/>
  <c r="H197"/>
  <c r="G197"/>
  <c r="B197"/>
  <c r="J196"/>
  <c r="H196"/>
  <c r="G196"/>
  <c r="B196"/>
  <c r="J195"/>
  <c r="H195"/>
  <c r="G195"/>
  <c r="B195"/>
  <c r="J194"/>
  <c r="H194"/>
  <c r="G194"/>
  <c r="B194"/>
  <c r="J193"/>
  <c r="H193"/>
  <c r="G193"/>
  <c r="B193"/>
  <c r="J192"/>
  <c r="H192"/>
  <c r="G192"/>
  <c r="B192"/>
  <c r="J191"/>
  <c r="H191"/>
  <c r="G191"/>
  <c r="B191"/>
  <c r="J190"/>
  <c r="H190"/>
  <c r="G190"/>
  <c r="B190"/>
  <c r="J189"/>
  <c r="H189"/>
  <c r="G189"/>
  <c r="B189"/>
  <c r="J188"/>
  <c r="H188"/>
  <c r="G188"/>
  <c r="B188"/>
  <c r="J187"/>
  <c r="H187"/>
  <c r="G187"/>
  <c r="B187"/>
  <c r="J186"/>
  <c r="H186"/>
  <c r="G186"/>
  <c r="B186"/>
  <c r="J185"/>
  <c r="H185"/>
  <c r="G185"/>
  <c r="B185"/>
  <c r="J184"/>
  <c r="H184"/>
  <c r="G184"/>
  <c r="B184"/>
  <c r="J183"/>
  <c r="H183"/>
  <c r="G183"/>
  <c r="B183"/>
  <c r="J182"/>
  <c r="H182"/>
  <c r="G182"/>
  <c r="B182"/>
  <c r="J181"/>
  <c r="H181"/>
  <c r="G181"/>
  <c r="B181"/>
  <c r="J180"/>
  <c r="H180"/>
  <c r="G180"/>
  <c r="B180"/>
  <c r="J179"/>
  <c r="H179"/>
  <c r="G179"/>
  <c r="B179"/>
  <c r="J178"/>
  <c r="H178"/>
  <c r="G178"/>
  <c r="B178"/>
  <c r="J177"/>
  <c r="H177"/>
  <c r="G177"/>
  <c r="B177"/>
  <c r="J176"/>
  <c r="H176"/>
  <c r="G176"/>
  <c r="B176"/>
  <c r="J175"/>
  <c r="H175"/>
  <c r="G175"/>
  <c r="B175"/>
  <c r="J174"/>
  <c r="H174"/>
  <c r="G174"/>
  <c r="B174"/>
  <c r="J173"/>
  <c r="H173"/>
  <c r="G173"/>
  <c r="B173"/>
  <c r="J172"/>
  <c r="H172"/>
  <c r="G172"/>
  <c r="B172"/>
  <c r="J171"/>
  <c r="H171"/>
  <c r="G171"/>
  <c r="B171"/>
  <c r="J170"/>
  <c r="H170"/>
  <c r="G170"/>
  <c r="B170"/>
  <c r="J169"/>
  <c r="H169"/>
  <c r="G169"/>
  <c r="B169"/>
  <c r="J168"/>
  <c r="H168"/>
  <c r="G168"/>
  <c r="B168"/>
  <c r="J167"/>
  <c r="H167"/>
  <c r="G167"/>
  <c r="B167"/>
  <c r="J166"/>
  <c r="H166"/>
  <c r="G166"/>
  <c r="B166"/>
  <c r="J165"/>
  <c r="H165"/>
  <c r="G165"/>
  <c r="B165"/>
  <c r="J164"/>
  <c r="H164"/>
  <c r="G164"/>
  <c r="B164"/>
  <c r="J163"/>
  <c r="H163"/>
  <c r="G163"/>
  <c r="B163"/>
  <c r="J162"/>
  <c r="H162"/>
  <c r="G162"/>
  <c r="B162"/>
  <c r="J161"/>
  <c r="H161"/>
  <c r="G161"/>
  <c r="B161"/>
  <c r="J160"/>
  <c r="H160"/>
  <c r="G160"/>
  <c r="B160"/>
  <c r="J159"/>
  <c r="H159"/>
  <c r="G159"/>
  <c r="B159"/>
  <c r="AA158"/>
  <c r="Y158"/>
  <c r="T158"/>
  <c r="R158"/>
  <c r="J158"/>
  <c r="H158"/>
  <c r="G158"/>
  <c r="B158"/>
  <c r="J157"/>
  <c r="H157"/>
  <c r="G157"/>
  <c r="B157"/>
  <c r="AC156"/>
  <c r="V156"/>
  <c r="J156"/>
  <c r="H156"/>
  <c r="G156"/>
  <c r="B156"/>
  <c r="AC155"/>
  <c r="V155"/>
  <c r="J155"/>
  <c r="H155"/>
  <c r="G155"/>
  <c r="B155"/>
  <c r="AC154"/>
  <c r="V154"/>
  <c r="J154"/>
  <c r="H154"/>
  <c r="G154"/>
  <c r="B154"/>
  <c r="AC153"/>
  <c r="V153"/>
  <c r="J153"/>
  <c r="H153"/>
  <c r="G153"/>
  <c r="B153"/>
  <c r="AC152"/>
  <c r="V152"/>
  <c r="J152"/>
  <c r="H152"/>
  <c r="G152"/>
  <c r="B152"/>
  <c r="AC151"/>
  <c r="V151"/>
  <c r="J151"/>
  <c r="H151"/>
  <c r="G151"/>
  <c r="B151"/>
  <c r="AC150"/>
  <c r="V150"/>
  <c r="J150"/>
  <c r="H150"/>
  <c r="G150"/>
  <c r="B150"/>
  <c r="AC149"/>
  <c r="V149"/>
  <c r="J149"/>
  <c r="H149"/>
  <c r="G149"/>
  <c r="B149"/>
  <c r="AC148"/>
  <c r="V148"/>
  <c r="J148"/>
  <c r="H148"/>
  <c r="G148"/>
  <c r="B148"/>
  <c r="AC147"/>
  <c r="V147"/>
  <c r="J147"/>
  <c r="H147"/>
  <c r="G147"/>
  <c r="B147"/>
  <c r="AC146"/>
  <c r="V146"/>
  <c r="J146"/>
  <c r="H146"/>
  <c r="G146"/>
  <c r="B146"/>
  <c r="AC145"/>
  <c r="V145"/>
  <c r="J145"/>
  <c r="H145"/>
  <c r="G145"/>
  <c r="B145"/>
  <c r="AC144"/>
  <c r="V144"/>
  <c r="J144"/>
  <c r="H144"/>
  <c r="G144"/>
  <c r="B144"/>
  <c r="AC143"/>
  <c r="V143"/>
  <c r="J143"/>
  <c r="H143"/>
  <c r="G143"/>
  <c r="B143"/>
  <c r="AC142"/>
  <c r="V142"/>
  <c r="J142"/>
  <c r="H142"/>
  <c r="G142"/>
  <c r="B142"/>
  <c r="AC141"/>
  <c r="V141"/>
  <c r="J141"/>
  <c r="H141"/>
  <c r="G141"/>
  <c r="B141"/>
  <c r="AC140"/>
  <c r="V140"/>
  <c r="J140"/>
  <c r="H140"/>
  <c r="G140"/>
  <c r="B140"/>
  <c r="AC139"/>
  <c r="V139"/>
  <c r="J139"/>
  <c r="H139"/>
  <c r="G139"/>
  <c r="B139"/>
  <c r="AC138"/>
  <c r="V138"/>
  <c r="J138"/>
  <c r="H138"/>
  <c r="G138"/>
  <c r="B138"/>
  <c r="AC137"/>
  <c r="V137"/>
  <c r="J137"/>
  <c r="H137"/>
  <c r="G137"/>
  <c r="B137"/>
  <c r="AC136"/>
  <c r="V136"/>
  <c r="J136"/>
  <c r="H136"/>
  <c r="G136"/>
  <c r="B136"/>
  <c r="AC135"/>
  <c r="V135"/>
  <c r="J135"/>
  <c r="H135"/>
  <c r="G135"/>
  <c r="B135"/>
  <c r="AC134"/>
  <c r="V134"/>
  <c r="J134"/>
  <c r="H134"/>
  <c r="G134"/>
  <c r="B134"/>
  <c r="AC133"/>
  <c r="V133"/>
  <c r="J133"/>
  <c r="H133"/>
  <c r="G133"/>
  <c r="B133"/>
  <c r="AC132"/>
  <c r="V132"/>
  <c r="J132"/>
  <c r="H132"/>
  <c r="G132"/>
  <c r="B132"/>
  <c r="AC131"/>
  <c r="V131"/>
  <c r="J131"/>
  <c r="H131"/>
  <c r="G131"/>
  <c r="B131"/>
  <c r="AC130"/>
  <c r="V130"/>
  <c r="J130"/>
  <c r="H130"/>
  <c r="G130"/>
  <c r="B130"/>
  <c r="AC129"/>
  <c r="V129"/>
  <c r="J129"/>
  <c r="H129"/>
  <c r="G129"/>
  <c r="B129"/>
  <c r="AC128"/>
  <c r="V128"/>
  <c r="AC127"/>
  <c r="V127"/>
  <c r="AC126"/>
  <c r="V126"/>
  <c r="AC125"/>
  <c r="V125"/>
  <c r="AC124"/>
  <c r="V124"/>
  <c r="H124"/>
  <c r="H125" s="1"/>
  <c r="H126" s="1"/>
  <c r="H127" s="1"/>
  <c r="H128" s="1"/>
  <c r="AC123"/>
  <c r="V123"/>
  <c r="H123"/>
  <c r="AC122"/>
  <c r="V122"/>
  <c r="H122"/>
  <c r="AC121"/>
  <c r="V121"/>
  <c r="AC120"/>
  <c r="V120"/>
  <c r="AC119"/>
  <c r="V119"/>
  <c r="AC118"/>
  <c r="V118"/>
  <c r="AC117"/>
  <c r="V117"/>
  <c r="AC116"/>
  <c r="V116"/>
  <c r="AC115"/>
  <c r="V115"/>
  <c r="AC114"/>
  <c r="V114"/>
  <c r="AC113"/>
  <c r="V113"/>
  <c r="H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J220" i="9"/>
  <c r="H220"/>
  <c r="G220"/>
  <c r="B220"/>
  <c r="J219"/>
  <c r="H219"/>
  <c r="G219"/>
  <c r="B219"/>
  <c r="J218"/>
  <c r="H218"/>
  <c r="G218"/>
  <c r="B218"/>
  <c r="J217"/>
  <c r="H217"/>
  <c r="G217"/>
  <c r="B217"/>
  <c r="J216"/>
  <c r="H216"/>
  <c r="G216"/>
  <c r="B216"/>
  <c r="J215"/>
  <c r="H215"/>
  <c r="G215"/>
  <c r="B215"/>
  <c r="J214"/>
  <c r="H214"/>
  <c r="G214"/>
  <c r="B214"/>
  <c r="J213"/>
  <c r="H213"/>
  <c r="G213"/>
  <c r="B213"/>
  <c r="J212"/>
  <c r="H212"/>
  <c r="G212"/>
  <c r="B212"/>
  <c r="J211"/>
  <c r="H211"/>
  <c r="G211"/>
  <c r="B211"/>
  <c r="J210"/>
  <c r="H210"/>
  <c r="G210"/>
  <c r="B210"/>
  <c r="J209"/>
  <c r="H209"/>
  <c r="G209"/>
  <c r="B209"/>
  <c r="J208"/>
  <c r="H208"/>
  <c r="G208"/>
  <c r="B208"/>
  <c r="J207"/>
  <c r="H207"/>
  <c r="G207"/>
  <c r="B207"/>
  <c r="J206"/>
  <c r="H206"/>
  <c r="G206"/>
  <c r="B206"/>
  <c r="J205"/>
  <c r="H205"/>
  <c r="G205"/>
  <c r="B205"/>
  <c r="J204"/>
  <c r="H204"/>
  <c r="G204"/>
  <c r="B204"/>
  <c r="J203"/>
  <c r="H203"/>
  <c r="G203"/>
  <c r="B203"/>
  <c r="J202"/>
  <c r="H202"/>
  <c r="G202"/>
  <c r="B202"/>
  <c r="J201"/>
  <c r="H201"/>
  <c r="G201"/>
  <c r="B201"/>
  <c r="J200"/>
  <c r="H200"/>
  <c r="G200"/>
  <c r="B200"/>
  <c r="J199"/>
  <c r="H199"/>
  <c r="G199"/>
  <c r="B199"/>
  <c r="J198"/>
  <c r="H198"/>
  <c r="G198"/>
  <c r="B198"/>
  <c r="J197"/>
  <c r="H197"/>
  <c r="G197"/>
  <c r="B197"/>
  <c r="J196"/>
  <c r="H196"/>
  <c r="G196"/>
  <c r="B196"/>
  <c r="J195"/>
  <c r="H195"/>
  <c r="G195"/>
  <c r="B195"/>
  <c r="J194"/>
  <c r="H194"/>
  <c r="G194"/>
  <c r="B194"/>
  <c r="J193"/>
  <c r="H193"/>
  <c r="G193"/>
  <c r="B193"/>
  <c r="J192"/>
  <c r="H192"/>
  <c r="G192"/>
  <c r="B192"/>
  <c r="J191"/>
  <c r="H191"/>
  <c r="G191"/>
  <c r="B191"/>
  <c r="J190"/>
  <c r="H190"/>
  <c r="G190"/>
  <c r="B190"/>
  <c r="J189"/>
  <c r="H189"/>
  <c r="G189"/>
  <c r="B189"/>
  <c r="J188"/>
  <c r="H188"/>
  <c r="G188"/>
  <c r="B188"/>
  <c r="J187"/>
  <c r="H187"/>
  <c r="G187"/>
  <c r="B187"/>
  <c r="J186"/>
  <c r="H186"/>
  <c r="G186"/>
  <c r="B186"/>
  <c r="J185"/>
  <c r="H185"/>
  <c r="G185"/>
  <c r="B185"/>
  <c r="J184"/>
  <c r="H184"/>
  <c r="G184"/>
  <c r="B184"/>
  <c r="J183"/>
  <c r="H183"/>
  <c r="G183"/>
  <c r="B183"/>
  <c r="J182"/>
  <c r="H182"/>
  <c r="G182"/>
  <c r="B182"/>
  <c r="J181"/>
  <c r="H181"/>
  <c r="G181"/>
  <c r="B181"/>
  <c r="J180"/>
  <c r="H180"/>
  <c r="G180"/>
  <c r="B180"/>
  <c r="J179"/>
  <c r="H179"/>
  <c r="G179"/>
  <c r="B179"/>
  <c r="J178"/>
  <c r="H178"/>
  <c r="G178"/>
  <c r="B178"/>
  <c r="J177"/>
  <c r="H177"/>
  <c r="G177"/>
  <c r="B177"/>
  <c r="J176"/>
  <c r="H176"/>
  <c r="G176"/>
  <c r="B176"/>
  <c r="J175"/>
  <c r="H175"/>
  <c r="G175"/>
  <c r="B175"/>
  <c r="J174"/>
  <c r="H174"/>
  <c r="G174"/>
  <c r="B174"/>
  <c r="H161"/>
  <c r="H162" s="1"/>
  <c r="H163" s="1"/>
  <c r="H164" s="1"/>
  <c r="H165" s="1"/>
  <c r="H166" s="1"/>
  <c r="H167" s="1"/>
  <c r="H168" s="1"/>
  <c r="H169" s="1"/>
  <c r="H170" s="1"/>
  <c r="H171" s="1"/>
  <c r="H172" s="1"/>
  <c r="H173" s="1"/>
  <c r="AA158"/>
  <c r="Y158"/>
  <c r="T158"/>
  <c r="R158"/>
  <c r="AC156"/>
  <c r="V156"/>
  <c r="AC155"/>
  <c r="V155"/>
  <c r="AC154"/>
  <c r="V154"/>
  <c r="AC153"/>
  <c r="V153"/>
  <c r="AC152"/>
  <c r="V152"/>
  <c r="H152"/>
  <c r="H153" s="1"/>
  <c r="H154" s="1"/>
  <c r="H155" s="1"/>
  <c r="H156" s="1"/>
  <c r="H157" s="1"/>
  <c r="H158" s="1"/>
  <c r="H159" s="1"/>
  <c r="H160" s="1"/>
  <c r="AC151"/>
  <c r="V151"/>
  <c r="AC150"/>
  <c r="V150"/>
  <c r="AC149"/>
  <c r="V149"/>
  <c r="AC148"/>
  <c r="V148"/>
  <c r="AC147"/>
  <c r="V147"/>
  <c r="AC146"/>
  <c r="V146"/>
  <c r="AC145"/>
  <c r="V145"/>
  <c r="AC144"/>
  <c r="V144"/>
  <c r="H144"/>
  <c r="H145" s="1"/>
  <c r="H146" s="1"/>
  <c r="H147" s="1"/>
  <c r="H148" s="1"/>
  <c r="H149" s="1"/>
  <c r="H150" s="1"/>
  <c r="H151" s="1"/>
  <c r="AC143"/>
  <c r="V143"/>
  <c r="H143"/>
  <c r="AC142"/>
  <c r="V142"/>
  <c r="AC141"/>
  <c r="V141"/>
  <c r="AC140"/>
  <c r="V140"/>
  <c r="AC139"/>
  <c r="V139"/>
  <c r="AC138"/>
  <c r="V138"/>
  <c r="AC137"/>
  <c r="V137"/>
  <c r="AC136"/>
  <c r="V136"/>
  <c r="AC135"/>
  <c r="V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AC122"/>
  <c r="V122"/>
  <c r="AC121"/>
  <c r="V121"/>
  <c r="AC120"/>
  <c r="V120"/>
  <c r="AC119"/>
  <c r="V119"/>
  <c r="AC118"/>
  <c r="V118"/>
  <c r="AC117"/>
  <c r="V117"/>
  <c r="AC116"/>
  <c r="V116"/>
  <c r="AC115"/>
  <c r="V115"/>
  <c r="AC114"/>
  <c r="V114"/>
  <c r="AC113"/>
  <c r="V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J225" i="8"/>
  <c r="H225"/>
  <c r="G225"/>
  <c r="B225"/>
  <c r="J224"/>
  <c r="H224"/>
  <c r="G224"/>
  <c r="B224"/>
  <c r="J223"/>
  <c r="H223"/>
  <c r="G223"/>
  <c r="B223"/>
  <c r="J222"/>
  <c r="H222"/>
  <c r="G222"/>
  <c r="B222"/>
  <c r="J221"/>
  <c r="H221"/>
  <c r="G221"/>
  <c r="B221"/>
  <c r="J220"/>
  <c r="H220"/>
  <c r="G220"/>
  <c r="B220"/>
  <c r="J219"/>
  <c r="H219"/>
  <c r="G219"/>
  <c r="B219"/>
  <c r="J218"/>
  <c r="H218"/>
  <c r="G218"/>
  <c r="B218"/>
  <c r="J217"/>
  <c r="H217"/>
  <c r="G217"/>
  <c r="B217"/>
  <c r="J216"/>
  <c r="H216"/>
  <c r="G216"/>
  <c r="B216"/>
  <c r="J215"/>
  <c r="H215"/>
  <c r="G215"/>
  <c r="B215"/>
  <c r="J214"/>
  <c r="H214"/>
  <c r="G214"/>
  <c r="B214"/>
  <c r="J213"/>
  <c r="H213"/>
  <c r="G213"/>
  <c r="B213"/>
  <c r="J212"/>
  <c r="H212"/>
  <c r="G212"/>
  <c r="B212"/>
  <c r="J211"/>
  <c r="H211"/>
  <c r="G211"/>
  <c r="B211"/>
  <c r="J210"/>
  <c r="H210"/>
  <c r="G210"/>
  <c r="B210"/>
  <c r="J209"/>
  <c r="H209"/>
  <c r="G209"/>
  <c r="B209"/>
  <c r="J208"/>
  <c r="H208"/>
  <c r="G208"/>
  <c r="B208"/>
  <c r="J207"/>
  <c r="H207"/>
  <c r="G207"/>
  <c r="B207"/>
  <c r="J206"/>
  <c r="H206"/>
  <c r="G206"/>
  <c r="B206"/>
  <c r="J205"/>
  <c r="H205"/>
  <c r="G205"/>
  <c r="B205"/>
  <c r="J204"/>
  <c r="H204"/>
  <c r="G204"/>
  <c r="B204"/>
  <c r="J203"/>
  <c r="H203"/>
  <c r="G203"/>
  <c r="B203"/>
  <c r="J202"/>
  <c r="H202"/>
  <c r="G202"/>
  <c r="B202"/>
  <c r="J201"/>
  <c r="H201"/>
  <c r="G201"/>
  <c r="B201"/>
  <c r="J200"/>
  <c r="H200"/>
  <c r="G200"/>
  <c r="B200"/>
  <c r="J199"/>
  <c r="H199"/>
  <c r="G199"/>
  <c r="B199"/>
  <c r="J198"/>
  <c r="H198"/>
  <c r="G198"/>
  <c r="B198"/>
  <c r="J197"/>
  <c r="H197"/>
  <c r="G197"/>
  <c r="B197"/>
  <c r="J196"/>
  <c r="H196"/>
  <c r="G196"/>
  <c r="B196"/>
  <c r="J195"/>
  <c r="H195"/>
  <c r="G195"/>
  <c r="B195"/>
  <c r="J194"/>
  <c r="H194"/>
  <c r="G194"/>
  <c r="B194"/>
  <c r="J193"/>
  <c r="H193"/>
  <c r="G193"/>
  <c r="B193"/>
  <c r="J192"/>
  <c r="H192"/>
  <c r="G192"/>
  <c r="B192"/>
  <c r="J191"/>
  <c r="H191"/>
  <c r="G191"/>
  <c r="B191"/>
  <c r="J190"/>
  <c r="H190"/>
  <c r="G190"/>
  <c r="B190"/>
  <c r="J189"/>
  <c r="H189"/>
  <c r="G189"/>
  <c r="B189"/>
  <c r="J188"/>
  <c r="H188"/>
  <c r="G188"/>
  <c r="B188"/>
  <c r="J187"/>
  <c r="H187"/>
  <c r="G187"/>
  <c r="B187"/>
  <c r="J186"/>
  <c r="H186"/>
  <c r="G186"/>
  <c r="B186"/>
  <c r="J185"/>
  <c r="H185"/>
  <c r="G185"/>
  <c r="B185"/>
  <c r="J184"/>
  <c r="H184"/>
  <c r="G184"/>
  <c r="B184"/>
  <c r="J183"/>
  <c r="H183"/>
  <c r="G183"/>
  <c r="B183"/>
  <c r="J182"/>
  <c r="H182"/>
  <c r="G182"/>
  <c r="B182"/>
  <c r="J181"/>
  <c r="B181"/>
  <c r="AA158"/>
  <c r="Y158"/>
  <c r="T158"/>
  <c r="R158"/>
  <c r="H157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AC156"/>
  <c r="V156"/>
  <c r="AC155"/>
  <c r="V155"/>
  <c r="AC154"/>
  <c r="V154"/>
  <c r="AC153"/>
  <c r="V153"/>
  <c r="AC152"/>
  <c r="V152"/>
  <c r="H152"/>
  <c r="H153" s="1"/>
  <c r="H154" s="1"/>
  <c r="H155" s="1"/>
  <c r="H156" s="1"/>
  <c r="AC151"/>
  <c r="V151"/>
  <c r="AC150"/>
  <c r="V150"/>
  <c r="AC149"/>
  <c r="V149"/>
  <c r="H149"/>
  <c r="H150" s="1"/>
  <c r="H151" s="1"/>
  <c r="AC148"/>
  <c r="V148"/>
  <c r="H148"/>
  <c r="AC147"/>
  <c r="V147"/>
  <c r="H147"/>
  <c r="AC146"/>
  <c r="V146"/>
  <c r="J146"/>
  <c r="B146"/>
  <c r="AC145"/>
  <c r="V145"/>
  <c r="AC144"/>
  <c r="V144"/>
  <c r="AC143"/>
  <c r="V143"/>
  <c r="AC142"/>
  <c r="V142"/>
  <c r="AC141"/>
  <c r="V141"/>
  <c r="AC140"/>
  <c r="V140"/>
  <c r="AC139"/>
  <c r="V139"/>
  <c r="AC138"/>
  <c r="V138"/>
  <c r="AC137"/>
  <c r="V137"/>
  <c r="AC136"/>
  <c r="V136"/>
  <c r="AC135"/>
  <c r="V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AC122"/>
  <c r="V122"/>
  <c r="AC121"/>
  <c r="V121"/>
  <c r="AC120"/>
  <c r="V120"/>
  <c r="AC119"/>
  <c r="V119"/>
  <c r="AC118"/>
  <c r="V118"/>
  <c r="H118"/>
  <c r="AC117"/>
  <c r="V117"/>
  <c r="AC116"/>
  <c r="V116"/>
  <c r="AC115"/>
  <c r="V115"/>
  <c r="H115"/>
  <c r="H116" s="1"/>
  <c r="H117" s="1"/>
  <c r="AC114"/>
  <c r="V114"/>
  <c r="H114"/>
  <c r="AC113"/>
  <c r="V113"/>
  <c r="H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J224" i="7"/>
  <c r="H224"/>
  <c r="G224"/>
  <c r="B224"/>
  <c r="J223"/>
  <c r="H223"/>
  <c r="G223"/>
  <c r="B223"/>
  <c r="J222"/>
  <c r="H222"/>
  <c r="G222"/>
  <c r="B222"/>
  <c r="J221"/>
  <c r="H221"/>
  <c r="G221"/>
  <c r="B221"/>
  <c r="J220"/>
  <c r="H220"/>
  <c r="G220"/>
  <c r="B220"/>
  <c r="J219"/>
  <c r="H219"/>
  <c r="G219"/>
  <c r="B219"/>
  <c r="J218"/>
  <c r="H218"/>
  <c r="G218"/>
  <c r="B218"/>
  <c r="J217"/>
  <c r="H217"/>
  <c r="G217"/>
  <c r="B217"/>
  <c r="J216"/>
  <c r="H216"/>
  <c r="G216"/>
  <c r="B216"/>
  <c r="J215"/>
  <c r="H215"/>
  <c r="G215"/>
  <c r="B215"/>
  <c r="J214"/>
  <c r="H214"/>
  <c r="G214"/>
  <c r="B214"/>
  <c r="J213"/>
  <c r="H213"/>
  <c r="G213"/>
  <c r="B213"/>
  <c r="J212"/>
  <c r="H212"/>
  <c r="G212"/>
  <c r="B212"/>
  <c r="J211"/>
  <c r="H211"/>
  <c r="G211"/>
  <c r="B211"/>
  <c r="J210"/>
  <c r="H210"/>
  <c r="G210"/>
  <c r="B210"/>
  <c r="J209"/>
  <c r="H209"/>
  <c r="G209"/>
  <c r="B209"/>
  <c r="J208"/>
  <c r="H208"/>
  <c r="G208"/>
  <c r="B208"/>
  <c r="J207"/>
  <c r="H207"/>
  <c r="G207"/>
  <c r="B207"/>
  <c r="J206"/>
  <c r="H206"/>
  <c r="G206"/>
  <c r="B206"/>
  <c r="J205"/>
  <c r="H205"/>
  <c r="G205"/>
  <c r="B205"/>
  <c r="J204"/>
  <c r="H204"/>
  <c r="G204"/>
  <c r="B204"/>
  <c r="J203"/>
  <c r="H203"/>
  <c r="G203"/>
  <c r="B203"/>
  <c r="J202"/>
  <c r="H202"/>
  <c r="G202"/>
  <c r="B202"/>
  <c r="J201"/>
  <c r="H201"/>
  <c r="G201"/>
  <c r="B201"/>
  <c r="J200"/>
  <c r="H200"/>
  <c r="G200"/>
  <c r="B200"/>
  <c r="J199"/>
  <c r="H199"/>
  <c r="G199"/>
  <c r="B199"/>
  <c r="J198"/>
  <c r="H198"/>
  <c r="G198"/>
  <c r="B198"/>
  <c r="J197"/>
  <c r="H197"/>
  <c r="G197"/>
  <c r="B197"/>
  <c r="J196"/>
  <c r="H196"/>
  <c r="G196"/>
  <c r="B196"/>
  <c r="J195"/>
  <c r="H195"/>
  <c r="G195"/>
  <c r="B195"/>
  <c r="J194"/>
  <c r="H194"/>
  <c r="G194"/>
  <c r="B194"/>
  <c r="J193"/>
  <c r="H193"/>
  <c r="G193"/>
  <c r="B193"/>
  <c r="J192"/>
  <c r="H192"/>
  <c r="G192"/>
  <c r="B192"/>
  <c r="J191"/>
  <c r="H191"/>
  <c r="G191"/>
  <c r="B191"/>
  <c r="J190"/>
  <c r="H190"/>
  <c r="G190"/>
  <c r="B190"/>
  <c r="J189"/>
  <c r="H189"/>
  <c r="G189"/>
  <c r="B189"/>
  <c r="J188"/>
  <c r="H188"/>
  <c r="G188"/>
  <c r="B188"/>
  <c r="J187"/>
  <c r="H187"/>
  <c r="G187"/>
  <c r="B187"/>
  <c r="J186"/>
  <c r="H186"/>
  <c r="G186"/>
  <c r="B186"/>
  <c r="J185"/>
  <c r="H185"/>
  <c r="G185"/>
  <c r="B185"/>
  <c r="J184"/>
  <c r="H184"/>
  <c r="G184"/>
  <c r="B184"/>
  <c r="J183"/>
  <c r="H183"/>
  <c r="G183"/>
  <c r="B183"/>
  <c r="J182"/>
  <c r="H182"/>
  <c r="G182"/>
  <c r="B182"/>
  <c r="J181"/>
  <c r="H181"/>
  <c r="G181"/>
  <c r="B181"/>
  <c r="J180"/>
  <c r="H180"/>
  <c r="G180"/>
  <c r="B180"/>
  <c r="J179"/>
  <c r="H179"/>
  <c r="G179"/>
  <c r="B179"/>
  <c r="J178"/>
  <c r="H178"/>
  <c r="G178"/>
  <c r="B178"/>
  <c r="J177"/>
  <c r="H177"/>
  <c r="G177"/>
  <c r="B177"/>
  <c r="J176"/>
  <c r="H176"/>
  <c r="G176"/>
  <c r="B176"/>
  <c r="J175"/>
  <c r="H175"/>
  <c r="G175"/>
  <c r="B175"/>
  <c r="J174"/>
  <c r="H174"/>
  <c r="G174"/>
  <c r="B174"/>
  <c r="J173"/>
  <c r="H173"/>
  <c r="G173"/>
  <c r="B173"/>
  <c r="J172"/>
  <c r="H172"/>
  <c r="G172"/>
  <c r="B172"/>
  <c r="J171"/>
  <c r="H171"/>
  <c r="G171"/>
  <c r="B171"/>
  <c r="J170"/>
  <c r="H170"/>
  <c r="G170"/>
  <c r="B170"/>
  <c r="J169"/>
  <c r="H169"/>
  <c r="G169"/>
  <c r="B169"/>
  <c r="J168"/>
  <c r="H168"/>
  <c r="G168"/>
  <c r="B168"/>
  <c r="J167"/>
  <c r="H167"/>
  <c r="G167"/>
  <c r="B167"/>
  <c r="J166"/>
  <c r="H166"/>
  <c r="G166"/>
  <c r="B166"/>
  <c r="J165"/>
  <c r="H165"/>
  <c r="G165"/>
  <c r="B165"/>
  <c r="J164"/>
  <c r="H164"/>
  <c r="G164"/>
  <c r="B164"/>
  <c r="J163"/>
  <c r="H163"/>
  <c r="G163"/>
  <c r="B163"/>
  <c r="J162"/>
  <c r="H162"/>
  <c r="G162"/>
  <c r="B162"/>
  <c r="J161"/>
  <c r="H161"/>
  <c r="G161"/>
  <c r="B161"/>
  <c r="J160"/>
  <c r="H160"/>
  <c r="G160"/>
  <c r="B160"/>
  <c r="J159"/>
  <c r="H159"/>
  <c r="G159"/>
  <c r="B159"/>
  <c r="AA158"/>
  <c r="Y158"/>
  <c r="T158"/>
  <c r="R158"/>
  <c r="J158"/>
  <c r="H158"/>
  <c r="G158"/>
  <c r="B158"/>
  <c r="J157"/>
  <c r="H157"/>
  <c r="G157"/>
  <c r="B157"/>
  <c r="AC156"/>
  <c r="V156"/>
  <c r="J156"/>
  <c r="H156"/>
  <c r="G156"/>
  <c r="B156"/>
  <c r="AC155"/>
  <c r="V155"/>
  <c r="J155"/>
  <c r="H155"/>
  <c r="G155"/>
  <c r="B155"/>
  <c r="AC154"/>
  <c r="V154"/>
  <c r="J154"/>
  <c r="H154"/>
  <c r="G154"/>
  <c r="B154"/>
  <c r="AC153"/>
  <c r="V153"/>
  <c r="J153"/>
  <c r="H153"/>
  <c r="G153"/>
  <c r="B153"/>
  <c r="AC152"/>
  <c r="V152"/>
  <c r="J152"/>
  <c r="H152"/>
  <c r="G152"/>
  <c r="B152"/>
  <c r="AC151"/>
  <c r="V151"/>
  <c r="J151"/>
  <c r="H151"/>
  <c r="G151"/>
  <c r="B151"/>
  <c r="AC150"/>
  <c r="V150"/>
  <c r="J150"/>
  <c r="H150"/>
  <c r="G150"/>
  <c r="B150"/>
  <c r="AC149"/>
  <c r="V149"/>
  <c r="J149"/>
  <c r="H149"/>
  <c r="G149"/>
  <c r="B149"/>
  <c r="AC148"/>
  <c r="V148"/>
  <c r="J148"/>
  <c r="H148"/>
  <c r="G148"/>
  <c r="B148"/>
  <c r="AC147"/>
  <c r="V147"/>
  <c r="J147"/>
  <c r="H147"/>
  <c r="G147"/>
  <c r="B147"/>
  <c r="AC146"/>
  <c r="V146"/>
  <c r="J146"/>
  <c r="H146"/>
  <c r="G146"/>
  <c r="B146"/>
  <c r="AC145"/>
  <c r="V145"/>
  <c r="J145"/>
  <c r="H145"/>
  <c r="G145"/>
  <c r="B145"/>
  <c r="AC144"/>
  <c r="V144"/>
  <c r="J144"/>
  <c r="H144"/>
  <c r="G144"/>
  <c r="B144"/>
  <c r="AC143"/>
  <c r="V143"/>
  <c r="J143"/>
  <c r="H143"/>
  <c r="G143"/>
  <c r="B143"/>
  <c r="AC142"/>
  <c r="V142"/>
  <c r="J142"/>
  <c r="H142"/>
  <c r="G142"/>
  <c r="B142"/>
  <c r="AC141"/>
  <c r="V141"/>
  <c r="J141"/>
  <c r="H141"/>
  <c r="G141"/>
  <c r="B141"/>
  <c r="AC140"/>
  <c r="V140"/>
  <c r="AC139"/>
  <c r="V139"/>
  <c r="H139"/>
  <c r="H140" s="1"/>
  <c r="AC138"/>
  <c r="V138"/>
  <c r="AC137"/>
  <c r="V137"/>
  <c r="AC136"/>
  <c r="V136"/>
  <c r="AC135"/>
  <c r="V135"/>
  <c r="AC134"/>
  <c r="V134"/>
  <c r="AC133"/>
  <c r="V133"/>
  <c r="AC132"/>
  <c r="V132"/>
  <c r="AC131"/>
  <c r="V131"/>
  <c r="AC130"/>
  <c r="V130"/>
  <c r="AC129"/>
  <c r="V129"/>
  <c r="AC128"/>
  <c r="V128"/>
  <c r="H128"/>
  <c r="H129" s="1"/>
  <c r="H130" s="1"/>
  <c r="H131" s="1"/>
  <c r="H132" s="1"/>
  <c r="H133" s="1"/>
  <c r="H134" s="1"/>
  <c r="H135" s="1"/>
  <c r="H136" s="1"/>
  <c r="H137" s="1"/>
  <c r="H138" s="1"/>
  <c r="AC127"/>
  <c r="V127"/>
  <c r="H127"/>
  <c r="AC126"/>
  <c r="V126"/>
  <c r="H126"/>
  <c r="AC125"/>
  <c r="V125"/>
  <c r="AC124"/>
  <c r="V124"/>
  <c r="AC123"/>
  <c r="V123"/>
  <c r="AC122"/>
  <c r="V122"/>
  <c r="AC121"/>
  <c r="V121"/>
  <c r="AC120"/>
  <c r="V120"/>
  <c r="AC119"/>
  <c r="V119"/>
  <c r="AC118"/>
  <c r="V118"/>
  <c r="AC117"/>
  <c r="V117"/>
  <c r="AC116"/>
  <c r="V116"/>
  <c r="AC115"/>
  <c r="V115"/>
  <c r="H115"/>
  <c r="H116" s="1"/>
  <c r="AC114"/>
  <c r="V114"/>
  <c r="H114"/>
  <c r="AC113"/>
  <c r="V113"/>
  <c r="H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J221" i="6"/>
  <c r="H221"/>
  <c r="G221"/>
  <c r="B221"/>
  <c r="J220"/>
  <c r="H220"/>
  <c r="G220"/>
  <c r="B220"/>
  <c r="J219"/>
  <c r="H219"/>
  <c r="G219"/>
  <c r="B219"/>
  <c r="J218"/>
  <c r="H218"/>
  <c r="G218"/>
  <c r="B218"/>
  <c r="J217"/>
  <c r="H217"/>
  <c r="G217"/>
  <c r="B217"/>
  <c r="J216"/>
  <c r="H216"/>
  <c r="G216"/>
  <c r="B216"/>
  <c r="J215"/>
  <c r="H215"/>
  <c r="G215"/>
  <c r="B215"/>
  <c r="J214"/>
  <c r="H214"/>
  <c r="G214"/>
  <c r="B214"/>
  <c r="J213"/>
  <c r="H213"/>
  <c r="G213"/>
  <c r="B213"/>
  <c r="J212"/>
  <c r="H212"/>
  <c r="G212"/>
  <c r="B212"/>
  <c r="J211"/>
  <c r="H211"/>
  <c r="G211"/>
  <c r="B211"/>
  <c r="J210"/>
  <c r="H210"/>
  <c r="G210"/>
  <c r="B210"/>
  <c r="J209"/>
  <c r="H209"/>
  <c r="G209"/>
  <c r="B209"/>
  <c r="J208"/>
  <c r="H208"/>
  <c r="G208"/>
  <c r="B208"/>
  <c r="J207"/>
  <c r="H207"/>
  <c r="G207"/>
  <c r="B207"/>
  <c r="J206"/>
  <c r="H206"/>
  <c r="G206"/>
  <c r="B206"/>
  <c r="J205"/>
  <c r="H205"/>
  <c r="G205"/>
  <c r="B205"/>
  <c r="J204"/>
  <c r="H204"/>
  <c r="G204"/>
  <c r="B204"/>
  <c r="J203"/>
  <c r="H203"/>
  <c r="G203"/>
  <c r="B203"/>
  <c r="J202"/>
  <c r="H202"/>
  <c r="G202"/>
  <c r="B202"/>
  <c r="J201"/>
  <c r="H201"/>
  <c r="G201"/>
  <c r="B201"/>
  <c r="J200"/>
  <c r="H200"/>
  <c r="G200"/>
  <c r="B200"/>
  <c r="J199"/>
  <c r="H199"/>
  <c r="G199"/>
  <c r="B199"/>
  <c r="J198"/>
  <c r="H198"/>
  <c r="G198"/>
  <c r="B198"/>
  <c r="J197"/>
  <c r="H197"/>
  <c r="G197"/>
  <c r="B197"/>
  <c r="J196"/>
  <c r="H196"/>
  <c r="G196"/>
  <c r="B196"/>
  <c r="J195"/>
  <c r="H195"/>
  <c r="G195"/>
  <c r="B195"/>
  <c r="J194"/>
  <c r="H194"/>
  <c r="G194"/>
  <c r="B194"/>
  <c r="J193"/>
  <c r="H193"/>
  <c r="G193"/>
  <c r="B193"/>
  <c r="J192"/>
  <c r="H192"/>
  <c r="G192"/>
  <c r="B192"/>
  <c r="J191"/>
  <c r="H191"/>
  <c r="G191"/>
  <c r="B191"/>
  <c r="J190"/>
  <c r="H190"/>
  <c r="G190"/>
  <c r="B190"/>
  <c r="J189"/>
  <c r="H189"/>
  <c r="G189"/>
  <c r="B189"/>
  <c r="J188"/>
  <c r="H188"/>
  <c r="G188"/>
  <c r="B188"/>
  <c r="J187"/>
  <c r="H187"/>
  <c r="G187"/>
  <c r="B187"/>
  <c r="J186"/>
  <c r="H186"/>
  <c r="G186"/>
  <c r="B186"/>
  <c r="J185"/>
  <c r="H185"/>
  <c r="G185"/>
  <c r="B185"/>
  <c r="J184"/>
  <c r="H184"/>
  <c r="G184"/>
  <c r="B184"/>
  <c r="J183"/>
  <c r="H183"/>
  <c r="G183"/>
  <c r="B183"/>
  <c r="J182"/>
  <c r="H182"/>
  <c r="G182"/>
  <c r="B182"/>
  <c r="J181"/>
  <c r="H181"/>
  <c r="G181"/>
  <c r="B181"/>
  <c r="J180"/>
  <c r="H180"/>
  <c r="G180"/>
  <c r="B180"/>
  <c r="J179"/>
  <c r="H179"/>
  <c r="G179"/>
  <c r="B179"/>
  <c r="J178"/>
  <c r="H178"/>
  <c r="G178"/>
  <c r="B178"/>
  <c r="J177"/>
  <c r="H177"/>
  <c r="G177"/>
  <c r="B177"/>
  <c r="J176"/>
  <c r="H176"/>
  <c r="G176"/>
  <c r="B176"/>
  <c r="J175"/>
  <c r="H175"/>
  <c r="G175"/>
  <c r="B175"/>
  <c r="J174"/>
  <c r="H174"/>
  <c r="G174"/>
  <c r="B174"/>
  <c r="J173"/>
  <c r="H173"/>
  <c r="G173"/>
  <c r="B173"/>
  <c r="J172"/>
  <c r="H172"/>
  <c r="G172"/>
  <c r="B172"/>
  <c r="J171"/>
  <c r="H171"/>
  <c r="G171"/>
  <c r="B171"/>
  <c r="J170"/>
  <c r="H170"/>
  <c r="G170"/>
  <c r="B170"/>
  <c r="J169"/>
  <c r="H169"/>
  <c r="G169"/>
  <c r="B169"/>
  <c r="J168"/>
  <c r="H168"/>
  <c r="G168"/>
  <c r="B168"/>
  <c r="J167"/>
  <c r="H167"/>
  <c r="G167"/>
  <c r="B167"/>
  <c r="J166"/>
  <c r="H166"/>
  <c r="G166"/>
  <c r="B166"/>
  <c r="J165"/>
  <c r="H165"/>
  <c r="G165"/>
  <c r="B165"/>
  <c r="J164"/>
  <c r="H164"/>
  <c r="G164"/>
  <c r="B164"/>
  <c r="J163"/>
  <c r="H163"/>
  <c r="G163"/>
  <c r="B163"/>
  <c r="J162"/>
  <c r="H162"/>
  <c r="G162"/>
  <c r="B162"/>
  <c r="J161"/>
  <c r="H161"/>
  <c r="G161"/>
  <c r="B161"/>
  <c r="J160"/>
  <c r="H160"/>
  <c r="G160"/>
  <c r="B160"/>
  <c r="J159"/>
  <c r="H159"/>
  <c r="G159"/>
  <c r="B159"/>
  <c r="AA158"/>
  <c r="Y158"/>
  <c r="T158"/>
  <c r="R158"/>
  <c r="J158"/>
  <c r="H158"/>
  <c r="G158"/>
  <c r="B158"/>
  <c r="J157"/>
  <c r="H157"/>
  <c r="G157"/>
  <c r="B157"/>
  <c r="AC156"/>
  <c r="V156"/>
  <c r="J156"/>
  <c r="H156"/>
  <c r="G156"/>
  <c r="B156"/>
  <c r="AC155"/>
  <c r="V155"/>
  <c r="J155"/>
  <c r="H155"/>
  <c r="G155"/>
  <c r="B155"/>
  <c r="AC154"/>
  <c r="V154"/>
  <c r="J154"/>
  <c r="G154"/>
  <c r="AC153"/>
  <c r="V153"/>
  <c r="J153"/>
  <c r="G153"/>
  <c r="AC152"/>
  <c r="V152"/>
  <c r="J152"/>
  <c r="G152"/>
  <c r="AC151"/>
  <c r="V151"/>
  <c r="J151"/>
  <c r="G151"/>
  <c r="AC150"/>
  <c r="V150"/>
  <c r="J150"/>
  <c r="G150"/>
  <c r="AC149"/>
  <c r="V149"/>
  <c r="J149"/>
  <c r="G149"/>
  <c r="AC148"/>
  <c r="V148"/>
  <c r="J148"/>
  <c r="G148"/>
  <c r="AC147"/>
  <c r="V147"/>
  <c r="J147"/>
  <c r="G147"/>
  <c r="AC146"/>
  <c r="V146"/>
  <c r="J146"/>
  <c r="G146"/>
  <c r="AC145"/>
  <c r="V145"/>
  <c r="J145"/>
  <c r="G145"/>
  <c r="AC144"/>
  <c r="V144"/>
  <c r="J144"/>
  <c r="H144"/>
  <c r="H145" s="1"/>
  <c r="H146" s="1"/>
  <c r="H147" s="1"/>
  <c r="H148" s="1"/>
  <c r="H149" s="1"/>
  <c r="H150" s="1"/>
  <c r="H151" s="1"/>
  <c r="H152" s="1"/>
  <c r="H153" s="1"/>
  <c r="H154" s="1"/>
  <c r="G144"/>
  <c r="AC143"/>
  <c r="V143"/>
  <c r="J143"/>
  <c r="G143"/>
  <c r="AC142"/>
  <c r="V142"/>
  <c r="J142"/>
  <c r="G142"/>
  <c r="AC141"/>
  <c r="V141"/>
  <c r="J141"/>
  <c r="G141"/>
  <c r="AC140"/>
  <c r="V140"/>
  <c r="J140"/>
  <c r="G140"/>
  <c r="AC139"/>
  <c r="V139"/>
  <c r="J139"/>
  <c r="G139"/>
  <c r="AC138"/>
  <c r="V138"/>
  <c r="J138"/>
  <c r="G138"/>
  <c r="AC137"/>
  <c r="V137"/>
  <c r="J137"/>
  <c r="G137"/>
  <c r="AC136"/>
  <c r="V136"/>
  <c r="J136"/>
  <c r="H136"/>
  <c r="H137" s="1"/>
  <c r="H138" s="1"/>
  <c r="H139" s="1"/>
  <c r="H140" s="1"/>
  <c r="H141" s="1"/>
  <c r="H142" s="1"/>
  <c r="H143" s="1"/>
  <c r="G136"/>
  <c r="AC135"/>
  <c r="V135"/>
  <c r="J135"/>
  <c r="G135"/>
  <c r="AC134"/>
  <c r="V134"/>
  <c r="J134"/>
  <c r="H134"/>
  <c r="H135" s="1"/>
  <c r="G134"/>
  <c r="AC133"/>
  <c r="V133"/>
  <c r="J133"/>
  <c r="H133"/>
  <c r="G133"/>
  <c r="AC132"/>
  <c r="V132"/>
  <c r="J132"/>
  <c r="G132"/>
  <c r="AC131"/>
  <c r="V131"/>
  <c r="J131"/>
  <c r="G131"/>
  <c r="AC130"/>
  <c r="V130"/>
  <c r="J130"/>
  <c r="G130"/>
  <c r="AC129"/>
  <c r="V129"/>
  <c r="J129"/>
  <c r="G129"/>
  <c r="AC128"/>
  <c r="V128"/>
  <c r="J128"/>
  <c r="G128"/>
  <c r="AC127"/>
  <c r="V127"/>
  <c r="J127"/>
  <c r="G127"/>
  <c r="AC126"/>
  <c r="V126"/>
  <c r="J126"/>
  <c r="G126"/>
  <c r="AC125"/>
  <c r="V125"/>
  <c r="J125"/>
  <c r="G125"/>
  <c r="AC124"/>
  <c r="V124"/>
  <c r="J124"/>
  <c r="G124"/>
  <c r="AC123"/>
  <c r="V123"/>
  <c r="J123"/>
  <c r="G123"/>
  <c r="AC122"/>
  <c r="V122"/>
  <c r="J122"/>
  <c r="G122"/>
  <c r="AC121"/>
  <c r="V121"/>
  <c r="J121"/>
  <c r="G121"/>
  <c r="AC120"/>
  <c r="V120"/>
  <c r="J120"/>
  <c r="G120"/>
  <c r="AC119"/>
  <c r="V119"/>
  <c r="J119"/>
  <c r="G119"/>
  <c r="AC118"/>
  <c r="V118"/>
  <c r="J118"/>
  <c r="G118"/>
  <c r="AC117"/>
  <c r="V117"/>
  <c r="J117"/>
  <c r="G117"/>
  <c r="AC116"/>
  <c r="V116"/>
  <c r="J116"/>
  <c r="H116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E35" s="1" a="1"/>
  <c r="E35" s="1"/>
  <c r="G116"/>
  <c r="AC115"/>
  <c r="V115"/>
  <c r="J115"/>
  <c r="G115"/>
  <c r="AC114"/>
  <c r="V114"/>
  <c r="J114"/>
  <c r="H114"/>
  <c r="H115" s="1"/>
  <c r="G114"/>
  <c r="AC113"/>
  <c r="V113"/>
  <c r="J113"/>
  <c r="H113"/>
  <c r="G113"/>
  <c r="B113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AC112"/>
  <c r="V112"/>
  <c r="J112"/>
  <c r="G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AM16" i="5"/>
  <c r="AM16" i="4"/>
  <c r="E37" i="6" l="1" a="1"/>
  <c r="E37" s="1"/>
  <c r="E39" s="1"/>
  <c r="E35" i="11" a="1"/>
  <c r="E35" s="1"/>
  <c r="E39" s="1"/>
  <c r="H119" i="8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17" i="7"/>
  <c r="H118" s="1"/>
  <c r="H119" s="1"/>
  <c r="H120" s="1"/>
  <c r="H121" s="1"/>
  <c r="H122" s="1"/>
  <c r="H123" s="1"/>
  <c r="H124" s="1"/>
  <c r="H125" s="1"/>
  <c r="E37" a="1"/>
  <c r="E37" s="1"/>
  <c r="E37" i="9" a="1"/>
  <c r="E37" s="1"/>
  <c r="E35" a="1"/>
  <c r="E35" s="1"/>
  <c r="H114" i="10"/>
  <c r="H115" s="1"/>
  <c r="H116" s="1"/>
  <c r="H117" s="1"/>
  <c r="H118" s="1"/>
  <c r="H119" s="1"/>
  <c r="H120" s="1"/>
  <c r="E35" a="1"/>
  <c r="E35" s="1"/>
  <c r="E37" a="1"/>
  <c r="E37" s="1"/>
  <c r="E37" i="11" a="1"/>
  <c r="E37" s="1"/>
  <c r="E35" i="7" a="1"/>
  <c r="E35" s="1"/>
  <c r="E39" i="10" l="1"/>
  <c r="E37" i="8" a="1"/>
  <c r="E37" s="1"/>
  <c r="E39" i="7"/>
  <c r="E39" i="9"/>
  <c r="E35" i="8" a="1"/>
  <c r="E35" s="1"/>
  <c r="L3" i="6"/>
  <c r="V29" i="5"/>
  <c r="W22"/>
  <c r="V14"/>
  <c r="W7"/>
  <c r="W33"/>
  <c r="AF35"/>
  <c r="AC28"/>
  <c r="AD21"/>
  <c r="AC13"/>
  <c r="AD6"/>
  <c r="AE32"/>
  <c r="U23"/>
  <c r="U35"/>
  <c r="U26"/>
  <c r="AF15"/>
  <c r="U6"/>
  <c r="AF29" i="4"/>
  <c r="AC22"/>
  <c r="O26" i="5"/>
  <c r="O9"/>
  <c r="X30" i="4"/>
  <c r="V20"/>
  <c r="U12"/>
  <c r="V5"/>
  <c r="O22" i="5"/>
  <c r="AC4"/>
  <c r="X26" i="4"/>
  <c r="AD17"/>
  <c r="AC9"/>
  <c r="U29" i="5"/>
  <c r="W31" i="4"/>
  <c r="U14"/>
  <c r="V30" i="5"/>
  <c r="U32" i="4"/>
  <c r="AF10"/>
  <c r="AF14" i="5"/>
  <c r="L2" i="9"/>
  <c r="AD33" i="5"/>
  <c r="AE26"/>
  <c r="X19"/>
  <c r="AE11"/>
  <c r="X4"/>
  <c r="U30"/>
  <c r="AD20"/>
  <c r="AD32"/>
  <c r="AD23"/>
  <c r="V13"/>
  <c r="O35" i="4"/>
  <c r="AD27"/>
  <c r="AE20"/>
  <c r="V18" i="5"/>
  <c r="AD4"/>
  <c r="AE26" i="4"/>
  <c r="O18"/>
  <c r="W10"/>
  <c r="X33" i="5"/>
  <c r="AC15"/>
  <c r="V32" i="4"/>
  <c r="AE22"/>
  <c r="AD14"/>
  <c r="AE7"/>
  <c r="X15" i="5"/>
  <c r="AF26" i="4"/>
  <c r="O9"/>
  <c r="O20" i="5"/>
  <c r="X24" i="4"/>
  <c r="AE5"/>
  <c r="AF7" i="5"/>
  <c r="AD29"/>
  <c r="O34"/>
  <c r="AE35"/>
  <c r="U17"/>
  <c r="U30" i="4"/>
  <c r="AD26" i="5"/>
  <c r="AD30" i="4"/>
  <c r="AC12"/>
  <c r="AD22" i="5"/>
  <c r="AD26" i="4"/>
  <c r="V10"/>
  <c r="O34"/>
  <c r="AC33" i="5"/>
  <c r="U11" i="4"/>
  <c r="AC27"/>
  <c r="AF9"/>
  <c r="AE12" i="5"/>
  <c r="AC24" i="4"/>
  <c r="AE9"/>
  <c r="X31" i="5"/>
  <c r="X32"/>
  <c r="V27"/>
  <c r="AF32"/>
  <c r="U14"/>
  <c r="W6"/>
  <c r="V30" i="4"/>
  <c r="AF27" i="5"/>
  <c r="AC31"/>
  <c r="X34"/>
  <c r="AC14"/>
  <c r="O29" i="4"/>
  <c r="AF22" i="5"/>
  <c r="AD28" i="4"/>
  <c r="X11"/>
  <c r="AF18" i="5"/>
  <c r="AD24" i="4"/>
  <c r="AF8"/>
  <c r="O30"/>
  <c r="AF25" i="5"/>
  <c r="AD8" i="4"/>
  <c r="V24"/>
  <c r="X9"/>
  <c r="U11" i="5"/>
  <c r="X22" i="4"/>
  <c r="L10" i="9"/>
  <c r="AC10" i="5"/>
  <c r="AE31" i="4"/>
  <c r="AE8"/>
  <c r="W35" i="5"/>
  <c r="L2" i="8"/>
  <c r="W11" i="5"/>
  <c r="AF21"/>
  <c r="AF24"/>
  <c r="V4"/>
  <c r="X21" i="4"/>
  <c r="O6" i="5"/>
  <c r="AF18" i="4"/>
  <c r="L2" i="6"/>
  <c r="X34" i="4"/>
  <c r="AE34" i="5"/>
  <c r="X27"/>
  <c r="U20"/>
  <c r="X12"/>
  <c r="U5"/>
  <c r="L2" i="11"/>
  <c r="W34" i="5"/>
  <c r="O27"/>
  <c r="AF19"/>
  <c r="O12"/>
  <c r="AF4"/>
  <c r="AF30"/>
  <c r="U21"/>
  <c r="U33"/>
  <c r="V24"/>
  <c r="AF13"/>
  <c r="AD35" i="4"/>
  <c r="W28"/>
  <c r="O21"/>
  <c r="AC21" i="5"/>
  <c r="AF5"/>
  <c r="W27" i="4"/>
  <c r="X18"/>
  <c r="AE10"/>
  <c r="AC35" i="5"/>
  <c r="AC17"/>
  <c r="AD33" i="4"/>
  <c r="W23"/>
  <c r="W15"/>
  <c r="O8"/>
  <c r="V20" i="5"/>
  <c r="X27" i="4"/>
  <c r="V11"/>
  <c r="W21" i="5"/>
  <c r="O27" i="4"/>
  <c r="O6"/>
  <c r="V9" i="5"/>
  <c r="L3" i="10"/>
  <c r="AF31" i="5"/>
  <c r="AC24"/>
  <c r="AD17"/>
  <c r="AC9"/>
  <c r="AD34" i="4"/>
  <c r="V28" i="5"/>
  <c r="O18"/>
  <c r="O30"/>
  <c r="W20"/>
  <c r="O10"/>
  <c r="O33" i="4"/>
  <c r="AF25"/>
  <c r="W32" i="5"/>
  <c r="O15"/>
  <c r="AE33" i="4"/>
  <c r="AF24"/>
  <c r="X15"/>
  <c r="U8"/>
  <c r="W28" i="5"/>
  <c r="U10"/>
  <c r="AE29" i="4"/>
  <c r="AF20"/>
  <c r="AF12"/>
  <c r="AC5"/>
  <c r="O11" i="5"/>
  <c r="AE21" i="4"/>
  <c r="U6"/>
  <c r="AC8" i="5"/>
  <c r="AD18" i="4"/>
  <c r="O33" i="5"/>
  <c r="V33" i="4"/>
  <c r="AE22" i="5"/>
  <c r="X29"/>
  <c r="V31"/>
  <c r="V11"/>
  <c r="AC26" i="4"/>
  <c r="O17" i="5"/>
  <c r="AC25" i="4"/>
  <c r="V9"/>
  <c r="AD11" i="5"/>
  <c r="AC21" i="4"/>
  <c r="AD6"/>
  <c r="AD25"/>
  <c r="AC11" i="5"/>
  <c r="AD4" i="4"/>
  <c r="X20"/>
  <c r="O5"/>
  <c r="AE6" i="5"/>
  <c r="O20" i="4"/>
  <c r="AF6"/>
  <c r="V17" i="5"/>
  <c r="V22"/>
  <c r="W4"/>
  <c r="AE5"/>
  <c r="O17" i="4"/>
  <c r="O23"/>
  <c r="AD20"/>
  <c r="AC20" i="5"/>
  <c r="AD27"/>
  <c r="W29"/>
  <c r="W9"/>
  <c r="X25" i="4"/>
  <c r="AD13" i="5"/>
  <c r="U24" i="4"/>
  <c r="AF7"/>
  <c r="AF9" i="5"/>
  <c r="U20" i="4"/>
  <c r="U5"/>
  <c r="U21"/>
  <c r="O7" i="5"/>
  <c r="AF29"/>
  <c r="AC18" i="4"/>
  <c r="AC4"/>
  <c r="V5" i="5"/>
  <c r="AE19" i="4"/>
  <c r="L10" i="6"/>
  <c r="V22" i="4"/>
  <c r="AE18"/>
  <c r="AF23"/>
  <c r="V8" i="5"/>
  <c r="V33"/>
  <c r="O4"/>
  <c r="V15"/>
  <c r="U19"/>
  <c r="W32" i="4"/>
  <c r="U31" i="5"/>
  <c r="AC32" i="4"/>
  <c r="AE14"/>
  <c r="U27" i="5"/>
  <c r="O24" i="4"/>
  <c r="L10" i="7"/>
  <c r="AC32" i="5"/>
  <c r="AD25"/>
  <c r="AE18"/>
  <c r="AD10"/>
  <c r="AE35" i="4"/>
  <c r="L10" i="11"/>
  <c r="U32" i="5"/>
  <c r="V25"/>
  <c r="W18"/>
  <c r="V10"/>
  <c r="W35" i="4"/>
  <c r="AF28" i="5"/>
  <c r="AD18"/>
  <c r="AD30"/>
  <c r="O21"/>
  <c r="AE10"/>
  <c r="X33" i="4"/>
  <c r="U26"/>
  <c r="AD35" i="5"/>
  <c r="AD15"/>
  <c r="AF34" i="4"/>
  <c r="W25"/>
  <c r="AF15"/>
  <c r="AC8"/>
  <c r="AD31" i="5"/>
  <c r="X11"/>
  <c r="W30" i="4"/>
  <c r="W21"/>
  <c r="U13"/>
  <c r="V6"/>
  <c r="AC12" i="5"/>
  <c r="W22" i="4"/>
  <c r="AC6"/>
  <c r="X9" i="5"/>
  <c r="AD22" i="4"/>
  <c r="V34" i="5"/>
  <c r="V35" i="4"/>
  <c r="L2" i="7"/>
  <c r="W30" i="5"/>
  <c r="O23"/>
  <c r="W15"/>
  <c r="O8"/>
  <c r="AD34"/>
  <c r="O25"/>
  <c r="O14"/>
  <c r="AC27"/>
  <c r="X18"/>
  <c r="AC7"/>
  <c r="V31" i="4"/>
  <c r="W24"/>
  <c r="X28" i="5"/>
  <c r="AF11"/>
  <c r="AF31" i="4"/>
  <c r="AF22"/>
  <c r="AD13"/>
  <c r="AE6"/>
  <c r="X24" i="5"/>
  <c r="U7"/>
  <c r="AF27" i="4"/>
  <c r="O19"/>
  <c r="W11"/>
  <c r="O4"/>
  <c r="O5" i="5"/>
  <c r="V19" i="4"/>
  <c r="U4"/>
  <c r="AC34"/>
  <c r="W13"/>
  <c r="O24" i="5"/>
  <c r="AF28" i="4"/>
  <c r="AD14" i="5"/>
  <c r="AE23"/>
  <c r="AF26"/>
  <c r="AF6"/>
  <c r="V23" i="4"/>
  <c r="W10" i="5"/>
  <c r="AD21" i="4"/>
  <c r="AD5"/>
  <c r="W5" i="5"/>
  <c r="W18" i="4"/>
  <c r="X30" i="5"/>
  <c r="AC14" i="4"/>
  <c r="AF32"/>
  <c r="AD19" i="5"/>
  <c r="X17" i="4"/>
  <c r="U34" i="5"/>
  <c r="AC33" i="4"/>
  <c r="U17"/>
  <c r="AD12"/>
  <c r="V34"/>
  <c r="AD12" i="5"/>
  <c r="O26" i="4"/>
  <c r="O22"/>
  <c r="W12" i="5"/>
  <c r="U10" i="4"/>
  <c r="O10"/>
  <c r="AF12" i="5"/>
  <c r="X22"/>
  <c r="X25"/>
  <c r="X5"/>
  <c r="AF21" i="4"/>
  <c r="V7" i="5"/>
  <c r="U19" i="4"/>
  <c r="L3" i="9"/>
  <c r="AE34" i="4"/>
  <c r="O16"/>
  <c r="AC23" i="5"/>
  <c r="X13" i="4"/>
  <c r="V28"/>
  <c r="V12" i="5"/>
  <c r="AD15" i="4"/>
  <c r="AE29" i="5"/>
  <c r="X31" i="4"/>
  <c r="AC15"/>
  <c r="W34"/>
  <c r="AD9"/>
  <c r="W7"/>
  <c r="AF20" i="5"/>
  <c r="U25" i="4"/>
  <c r="W26" i="5"/>
  <c r="W31"/>
  <c r="AF33"/>
  <c r="X14"/>
  <c r="AE28" i="4"/>
  <c r="U22" i="5"/>
  <c r="O28" i="4"/>
  <c r="O11"/>
  <c r="U18" i="5"/>
  <c r="L10" i="8"/>
  <c r="O31" i="5"/>
  <c r="AF23"/>
  <c r="O16"/>
  <c r="AF8"/>
  <c r="L3" i="7"/>
  <c r="L2" i="10"/>
  <c r="AE30" i="5"/>
  <c r="X23"/>
  <c r="AE15"/>
  <c r="X8"/>
  <c r="V35"/>
  <c r="AE25"/>
  <c r="AE14"/>
  <c r="O28"/>
  <c r="AC18"/>
  <c r="U8"/>
  <c r="AD31" i="4"/>
  <c r="AE24"/>
  <c r="AC30" i="5"/>
  <c r="U12"/>
  <c r="X32" i="4"/>
  <c r="X23"/>
  <c r="W14"/>
  <c r="O7"/>
  <c r="AC26" i="5"/>
  <c r="W8"/>
  <c r="X28" i="4"/>
  <c r="X19"/>
  <c r="AE11"/>
  <c r="X4"/>
  <c r="AC6" i="5"/>
  <c r="AD19" i="4"/>
  <c r="AE4"/>
  <c r="X35"/>
  <c r="AE13"/>
  <c r="W25" i="5"/>
  <c r="W29" i="4"/>
  <c r="X35" i="5"/>
  <c r="U28"/>
  <c r="V21"/>
  <c r="U13"/>
  <c r="V6"/>
  <c r="O32"/>
  <c r="AC22"/>
  <c r="AC34"/>
  <c r="AC25"/>
  <c r="U15"/>
  <c r="AD5"/>
  <c r="X29" i="4"/>
  <c r="U22"/>
  <c r="W23" i="5"/>
  <c r="AD7"/>
  <c r="V29" i="4"/>
  <c r="AC19"/>
  <c r="AF11"/>
  <c r="L10" i="10"/>
  <c r="W19" i="5"/>
  <c r="U4"/>
  <c r="V25" i="4"/>
  <c r="V17"/>
  <c r="U9"/>
  <c r="AE24" i="5"/>
  <c r="AE30" i="4"/>
  <c r="AF13"/>
  <c r="O29" i="5"/>
  <c r="AC31" i="4"/>
  <c r="X10"/>
  <c r="AE13" i="5"/>
  <c r="L3" i="8"/>
  <c r="AE7" i="5"/>
  <c r="V19"/>
  <c r="AE21"/>
  <c r="AF33" i="4"/>
  <c r="L3" i="11"/>
  <c r="U35" i="4"/>
  <c r="W17"/>
  <c r="V32" i="5"/>
  <c r="O31" i="4"/>
  <c r="AC13"/>
  <c r="X13" i="5"/>
  <c r="W8" i="4"/>
  <c r="U23"/>
  <c r="AE4" i="5"/>
  <c r="AE12" i="4"/>
  <c r="AE20" i="5"/>
  <c r="AD29" i="4"/>
  <c r="X14"/>
  <c r="X6"/>
  <c r="W24" i="5"/>
  <c r="AC30" i="4"/>
  <c r="V13"/>
  <c r="AD10"/>
  <c r="AC11"/>
  <c r="W14" i="5"/>
  <c r="O35"/>
  <c r="AC5"/>
  <c r="W17"/>
  <c r="AE19"/>
  <c r="AE32" i="4"/>
  <c r="AE31" i="5"/>
  <c r="U33" i="4"/>
  <c r="O15"/>
  <c r="AE27" i="5"/>
  <c r="U29" i="4"/>
  <c r="X12"/>
  <c r="X10" i="5"/>
  <c r="AF5" i="4"/>
  <c r="V18"/>
  <c r="AD32"/>
  <c r="W12"/>
  <c r="AC19" i="5"/>
  <c r="W26" i="4"/>
  <c r="W9"/>
  <c r="AD23"/>
  <c r="V23" i="5"/>
  <c r="AC35" i="4"/>
  <c r="AF17"/>
  <c r="AF14"/>
  <c r="O19" i="5"/>
  <c r="V26"/>
  <c r="AE28"/>
  <c r="AE8"/>
  <c r="O25" i="4"/>
  <c r="W13" i="5"/>
  <c r="AC23" i="4"/>
  <c r="X7"/>
  <c r="AD8" i="5"/>
  <c r="X8" i="4"/>
  <c r="AC29"/>
  <c r="AD24" i="5"/>
  <c r="V8" i="4"/>
  <c r="AE23"/>
  <c r="AD7"/>
  <c r="AE9" i="5"/>
  <c r="V21" i="4"/>
  <c r="AC7"/>
  <c r="AC29" i="5"/>
  <c r="X7"/>
  <c r="U31" i="4"/>
  <c r="U27"/>
  <c r="AF34" i="5"/>
  <c r="O13" i="4"/>
  <c r="AC17"/>
  <c r="AC28"/>
  <c r="O12"/>
  <c r="AD9" i="5"/>
  <c r="X5" i="4"/>
  <c r="O14"/>
  <c r="O32"/>
  <c r="AC10"/>
  <c r="X17" i="5"/>
  <c r="AE25" i="4"/>
  <c r="V12"/>
  <c r="U9" i="5"/>
  <c r="AF17"/>
  <c r="AE17"/>
  <c r="O13"/>
  <c r="V26" i="4"/>
  <c r="U28"/>
  <c r="U34"/>
  <c r="AE15"/>
  <c r="X21" i="5"/>
  <c r="AD11" i="4"/>
  <c r="AE27"/>
  <c r="AF10" i="5"/>
  <c r="V15" i="4"/>
  <c r="X26" i="5"/>
  <c r="AF30" i="4"/>
  <c r="U15"/>
  <c r="U24" i="5"/>
  <c r="W27"/>
  <c r="W20" i="4"/>
  <c r="W6"/>
  <c r="AE33" i="5"/>
  <c r="W5" i="4"/>
  <c r="U25" i="5"/>
  <c r="U7" i="4"/>
  <c r="AF19"/>
  <c r="AF4"/>
  <c r="AC20"/>
  <c r="X6" i="5"/>
  <c r="AD28"/>
  <c r="U18" i="4"/>
  <c r="W4"/>
  <c r="AF35"/>
  <c r="W19"/>
  <c r="V4"/>
  <c r="X20" i="5"/>
  <c r="V27" i="4"/>
  <c r="AE17"/>
  <c r="V14"/>
  <c r="W33"/>
  <c r="V7"/>
  <c r="AA13" i="5" l="1"/>
  <c r="Y13"/>
  <c r="AH13"/>
  <c r="AI13" s="1"/>
  <c r="AJ13" s="1"/>
  <c r="AK13" s="1"/>
  <c r="Z13"/>
  <c r="AB13"/>
  <c r="AA32" i="4"/>
  <c r="Z32"/>
  <c r="Y32"/>
  <c r="AB32"/>
  <c r="AH32"/>
  <c r="AI32" s="1"/>
  <c r="AJ32" s="1"/>
  <c r="AK32" s="1"/>
  <c r="AB14"/>
  <c r="Z14"/>
  <c r="AA14"/>
  <c r="Y14"/>
  <c r="AH14"/>
  <c r="AI14" s="1"/>
  <c r="AJ14" s="1"/>
  <c r="AK14" s="1"/>
  <c r="Y12"/>
  <c r="AH12"/>
  <c r="AI12" s="1"/>
  <c r="AJ12" s="1"/>
  <c r="AK12" s="1"/>
  <c r="Z12"/>
  <c r="AA12"/>
  <c r="AB12"/>
  <c r="Y13"/>
  <c r="AH13"/>
  <c r="AI13" s="1"/>
  <c r="Z13"/>
  <c r="AA13"/>
  <c r="AB13"/>
  <c r="Z25"/>
  <c r="AA25"/>
  <c r="AH25"/>
  <c r="AI25" s="1"/>
  <c r="AJ25" s="1"/>
  <c r="AK25" s="1"/>
  <c r="AB25"/>
  <c r="Y25"/>
  <c r="Z19" i="5"/>
  <c r="AA19"/>
  <c r="AH19"/>
  <c r="AI19" s="1"/>
  <c r="AJ19" s="1"/>
  <c r="AK19" s="1"/>
  <c r="AB19"/>
  <c r="Y19"/>
  <c r="AH15" i="4"/>
  <c r="AI15" s="1"/>
  <c r="Z15"/>
  <c r="AA15"/>
  <c r="AB15"/>
  <c r="Y15"/>
  <c r="AH35" i="5"/>
  <c r="AI35" s="1"/>
  <c r="AJ35" s="1"/>
  <c r="AK35" s="1"/>
  <c r="AB35"/>
  <c r="Y35"/>
  <c r="Z35"/>
  <c r="AA35"/>
  <c r="AH31" i="4"/>
  <c r="AI31" s="1"/>
  <c r="AJ31" s="1"/>
  <c r="AK31" s="1"/>
  <c r="Y31"/>
  <c r="AA31"/>
  <c r="Z31"/>
  <c r="AB31"/>
  <c r="Z29" i="5"/>
  <c r="Y29"/>
  <c r="AA29"/>
  <c r="AB29"/>
  <c r="AH29"/>
  <c r="AI29" s="1"/>
  <c r="Z32"/>
  <c r="Y32"/>
  <c r="AH32"/>
  <c r="AI32" s="1"/>
  <c r="AA32"/>
  <c r="AB32"/>
  <c r="AH7" i="4"/>
  <c r="AI7" s="1"/>
  <c r="Z7"/>
  <c r="AA7"/>
  <c r="AB7"/>
  <c r="Y7"/>
  <c r="Z28" i="5"/>
  <c r="AA28"/>
  <c r="Y28"/>
  <c r="AH28"/>
  <c r="AI28" s="1"/>
  <c r="AB28"/>
  <c r="B22" i="10"/>
  <c r="B16"/>
  <c r="B5"/>
  <c r="AB31" i="5"/>
  <c r="Y31"/>
  <c r="Z31"/>
  <c r="AA31"/>
  <c r="AH31"/>
  <c r="AI31" s="1"/>
  <c r="AJ31" s="1"/>
  <c r="AK31" s="1"/>
  <c r="AB11" i="4"/>
  <c r="Y11"/>
  <c r="AH11"/>
  <c r="AI11" s="1"/>
  <c r="Z11"/>
  <c r="AA11"/>
  <c r="Z28"/>
  <c r="Y28"/>
  <c r="AA28"/>
  <c r="AB28"/>
  <c r="AH28"/>
  <c r="AI28" s="1"/>
  <c r="AJ28" s="1"/>
  <c r="AK28" s="1"/>
  <c r="Z10"/>
  <c r="AA10"/>
  <c r="AB10"/>
  <c r="Y10"/>
  <c r="AH10"/>
  <c r="AI10" s="1"/>
  <c r="Z22"/>
  <c r="AA22"/>
  <c r="Y22"/>
  <c r="AH22"/>
  <c r="AI22" s="1"/>
  <c r="AB22"/>
  <c r="Y26"/>
  <c r="AH26"/>
  <c r="AI26" s="1"/>
  <c r="AJ26" s="1"/>
  <c r="AK26" s="1"/>
  <c r="AA26"/>
  <c r="AB26"/>
  <c r="Z26"/>
  <c r="AA24" i="5"/>
  <c r="AB24"/>
  <c r="Y24"/>
  <c r="AH24"/>
  <c r="AI24" s="1"/>
  <c r="Z24"/>
  <c r="Y5"/>
  <c r="AH5"/>
  <c r="AI5" s="1"/>
  <c r="AJ5" s="1"/>
  <c r="AK5" s="1"/>
  <c r="AA5"/>
  <c r="AB5"/>
  <c r="Z5"/>
  <c r="AH4" i="4"/>
  <c r="AI4" s="1"/>
  <c r="AJ4" s="1"/>
  <c r="AK4" s="1"/>
  <c r="Y4"/>
  <c r="Z4"/>
  <c r="AB4"/>
  <c r="AA4"/>
  <c r="AH19"/>
  <c r="AI19" s="1"/>
  <c r="Z19"/>
  <c r="AA19"/>
  <c r="AB19"/>
  <c r="Y19"/>
  <c r="AA14" i="5"/>
  <c r="AB14"/>
  <c r="Y14"/>
  <c r="Z14"/>
  <c r="AH14"/>
  <c r="AI14" s="1"/>
  <c r="Y25"/>
  <c r="Z25"/>
  <c r="AH25"/>
  <c r="AI25" s="1"/>
  <c r="AJ25" s="1"/>
  <c r="AK25" s="1"/>
  <c r="AA25"/>
  <c r="AB25"/>
  <c r="Y8"/>
  <c r="AH8"/>
  <c r="AI8" s="1"/>
  <c r="Z8"/>
  <c r="AB8"/>
  <c r="AA8"/>
  <c r="AB23"/>
  <c r="AA23"/>
  <c r="AH23"/>
  <c r="AI23" s="1"/>
  <c r="Y23"/>
  <c r="Z23"/>
  <c r="B16" i="7"/>
  <c r="B5"/>
  <c r="B22"/>
  <c r="Z21" i="5"/>
  <c r="AH21"/>
  <c r="AI21" s="1"/>
  <c r="AB21"/>
  <c r="Y21"/>
  <c r="AA21"/>
  <c r="AA24" i="4"/>
  <c r="AH24"/>
  <c r="AI24" s="1"/>
  <c r="AJ24" s="1"/>
  <c r="AK24" s="1"/>
  <c r="AB24"/>
  <c r="Y24"/>
  <c r="Z24"/>
  <c r="AB4" i="5"/>
  <c r="Z4"/>
  <c r="Y4"/>
  <c r="AA4"/>
  <c r="AH4"/>
  <c r="AI4" s="1"/>
  <c r="AA7"/>
  <c r="Z7"/>
  <c r="AH7"/>
  <c r="AI7" s="1"/>
  <c r="AJ7" s="1"/>
  <c r="AK7" s="1"/>
  <c r="Y7"/>
  <c r="AB7"/>
  <c r="Y23" i="4"/>
  <c r="AB23"/>
  <c r="AH23"/>
  <c r="AI23" s="1"/>
  <c r="Z23"/>
  <c r="AA23"/>
  <c r="AA17"/>
  <c r="Y17"/>
  <c r="AH17"/>
  <c r="AI17" s="1"/>
  <c r="AB17"/>
  <c r="Z17"/>
  <c r="AB20"/>
  <c r="AH20"/>
  <c r="AI20" s="1"/>
  <c r="AJ20" s="1"/>
  <c r="AK20" s="1"/>
  <c r="AA20"/>
  <c r="Y20"/>
  <c r="Z20"/>
  <c r="AH5"/>
  <c r="AI5" s="1"/>
  <c r="AJ5" s="1"/>
  <c r="AK5" s="1"/>
  <c r="Z5"/>
  <c r="AA5"/>
  <c r="AB5"/>
  <c r="Y5"/>
  <c r="Z17" i="5"/>
  <c r="Y17"/>
  <c r="AA17"/>
  <c r="AB17"/>
  <c r="AH17"/>
  <c r="AI17" s="1"/>
  <c r="AJ17" s="1"/>
  <c r="AK17" s="1"/>
  <c r="AB33"/>
  <c r="AH33"/>
  <c r="AI33" s="1"/>
  <c r="AJ33" s="1"/>
  <c r="AK33" s="1"/>
  <c r="Z33"/>
  <c r="Y33"/>
  <c r="AA33"/>
  <c r="AB11"/>
  <c r="AH11"/>
  <c r="AI11" s="1"/>
  <c r="AA11"/>
  <c r="Z11"/>
  <c r="Y11"/>
  <c r="AH15"/>
  <c r="AI15" s="1"/>
  <c r="AJ15" s="1"/>
  <c r="AK15" s="1"/>
  <c r="AA15"/>
  <c r="Y15"/>
  <c r="Z15"/>
  <c r="AB15"/>
  <c r="AA33" i="4"/>
  <c r="Y33"/>
  <c r="Z33"/>
  <c r="AB33"/>
  <c r="AH33"/>
  <c r="AI33" s="1"/>
  <c r="AJ33" s="1"/>
  <c r="AK33" s="1"/>
  <c r="Y10" i="5"/>
  <c r="Z10"/>
  <c r="AA10"/>
  <c r="AH10"/>
  <c r="AI10" s="1"/>
  <c r="AB10"/>
  <c r="Y30"/>
  <c r="Z30"/>
  <c r="AA30"/>
  <c r="AH30"/>
  <c r="AI30" s="1"/>
  <c r="AB30"/>
  <c r="AA18"/>
  <c r="Z18"/>
  <c r="AB18"/>
  <c r="AH18"/>
  <c r="AI18" s="1"/>
  <c r="Y18"/>
  <c r="Z6" i="4"/>
  <c r="AA6"/>
  <c r="Y6"/>
  <c r="AH6"/>
  <c r="AI6" s="1"/>
  <c r="AJ6" s="1"/>
  <c r="AK6" s="1"/>
  <c r="AB6"/>
  <c r="AA27"/>
  <c r="AB27"/>
  <c r="AH27"/>
  <c r="AI27" s="1"/>
  <c r="AJ27" s="1"/>
  <c r="AK27" s="1"/>
  <c r="Z27"/>
  <c r="Y27"/>
  <c r="AH8"/>
  <c r="AI8" s="1"/>
  <c r="AJ8" s="1"/>
  <c r="AK8" s="1"/>
  <c r="Z8"/>
  <c r="AA8"/>
  <c r="AB8"/>
  <c r="Y8"/>
  <c r="AB21"/>
  <c r="AH21"/>
  <c r="AI21" s="1"/>
  <c r="Z21"/>
  <c r="AA21"/>
  <c r="Y21"/>
  <c r="AB12" i="5"/>
  <c r="Z12"/>
  <c r="AH12"/>
  <c r="AI12" s="1"/>
  <c r="AJ12" s="1"/>
  <c r="AK12" s="1"/>
  <c r="AA12"/>
  <c r="Y12"/>
  <c r="AA27"/>
  <c r="AH27"/>
  <c r="AI27" s="1"/>
  <c r="AJ27" s="1"/>
  <c r="AK27" s="1"/>
  <c r="Y27"/>
  <c r="AB27"/>
  <c r="Z27"/>
  <c r="B5" i="11"/>
  <c r="B16"/>
  <c r="B22"/>
  <c r="B5" i="6"/>
  <c r="B22"/>
  <c r="B16"/>
  <c r="AA6" i="5"/>
  <c r="Z6"/>
  <c r="Y6"/>
  <c r="AH6"/>
  <c r="AI6" s="1"/>
  <c r="AJ6" s="1"/>
  <c r="AK6" s="1"/>
  <c r="AB6"/>
  <c r="B22" i="8"/>
  <c r="B16"/>
  <c r="B5"/>
  <c r="Y30" i="4"/>
  <c r="AH30"/>
  <c r="AI30" s="1"/>
  <c r="AJ30" s="1"/>
  <c r="AK30" s="1"/>
  <c r="Z30"/>
  <c r="AA30"/>
  <c r="AB30"/>
  <c r="AA29"/>
  <c r="AH29"/>
  <c r="AI29" s="1"/>
  <c r="AB29"/>
  <c r="Y29"/>
  <c r="Z29"/>
  <c r="AB34"/>
  <c r="AH34"/>
  <c r="AI34" s="1"/>
  <c r="Z34"/>
  <c r="AA34"/>
  <c r="Y34"/>
  <c r="Y34" i="5"/>
  <c r="AA34"/>
  <c r="AH34"/>
  <c r="AI34" s="1"/>
  <c r="Z34"/>
  <c r="AB34"/>
  <c r="Y20"/>
  <c r="AH20"/>
  <c r="AI20" s="1"/>
  <c r="AJ20" s="1"/>
  <c r="AK20" s="1"/>
  <c r="Z20"/>
  <c r="AA20"/>
  <c r="AB20"/>
  <c r="AB9" i="4"/>
  <c r="Y9"/>
  <c r="AH9"/>
  <c r="AI9" s="1"/>
  <c r="Z9"/>
  <c r="AA9"/>
  <c r="AH18"/>
  <c r="AI18" s="1"/>
  <c r="AJ18" s="1"/>
  <c r="AK18" s="1"/>
  <c r="AA18"/>
  <c r="AB18"/>
  <c r="Z18"/>
  <c r="Y18"/>
  <c r="AA35"/>
  <c r="Z35"/>
  <c r="AH35"/>
  <c r="AI35" s="1"/>
  <c r="AJ35" s="1"/>
  <c r="AK35" s="1"/>
  <c r="AB35"/>
  <c r="Y35"/>
  <c r="B22" i="9"/>
  <c r="B5"/>
  <c r="B16"/>
  <c r="Z22" i="5"/>
  <c r="AB22"/>
  <c r="AH22"/>
  <c r="AI22" s="1"/>
  <c r="AJ22" s="1"/>
  <c r="AK22" s="1"/>
  <c r="AA22"/>
  <c r="Y22"/>
  <c r="AH9"/>
  <c r="AI9" s="1"/>
  <c r="Z9"/>
  <c r="AA9"/>
  <c r="AB9"/>
  <c r="Y9"/>
  <c r="Z26"/>
  <c r="AB26"/>
  <c r="AH26"/>
  <c r="AI26" s="1"/>
  <c r="AJ26" s="1"/>
  <c r="AK26" s="1"/>
  <c r="AA26"/>
  <c r="Y26"/>
  <c r="AJ19" i="4"/>
  <c r="AK19" s="1"/>
  <c r="AL19" s="1"/>
  <c r="AM19" s="1"/>
  <c r="AJ23" i="5"/>
  <c r="AK23" s="1"/>
  <c r="AL23" s="1"/>
  <c r="AM23" s="1"/>
  <c r="AL27" i="4"/>
  <c r="AM27" s="1"/>
  <c r="AJ7"/>
  <c r="AK7" s="1"/>
  <c r="AL7" s="1"/>
  <c r="AM7" s="1"/>
  <c r="AJ30" i="5"/>
  <c r="AK30" s="1"/>
  <c r="AL30" s="1"/>
  <c r="AM30" s="1"/>
  <c r="AL31" i="4"/>
  <c r="AM31" s="1"/>
  <c r="AJ15"/>
  <c r="AK15" s="1"/>
  <c r="AL15" s="1"/>
  <c r="AM15" s="1"/>
  <c r="AL6" i="5"/>
  <c r="AM6" s="1"/>
  <c r="AL25" i="4"/>
  <c r="AM25" s="1"/>
  <c r="AJ10"/>
  <c r="AK10" s="1"/>
  <c r="AL10" s="1"/>
  <c r="AM10" s="1"/>
  <c r="AJ17"/>
  <c r="AK17" s="1"/>
  <c r="AL17" s="1"/>
  <c r="AM17" s="1"/>
  <c r="AJ29"/>
  <c r="AK29" s="1"/>
  <c r="AL29" s="1"/>
  <c r="AM29" s="1"/>
  <c r="AL20" i="5"/>
  <c r="AM20" s="1"/>
  <c r="AL28" i="4"/>
  <c r="AM28" s="1"/>
  <c r="AJ28" i="5"/>
  <c r="AK28" s="1"/>
  <c r="AL28" s="1"/>
  <c r="AM28" s="1"/>
  <c r="AJ4"/>
  <c r="AK4" s="1"/>
  <c r="AL4" s="1"/>
  <c r="AM4" s="1"/>
  <c r="AL4" i="4"/>
  <c r="AM4" s="1"/>
  <c r="AL26" i="5"/>
  <c r="AM26" s="1"/>
  <c r="AL8" i="4"/>
  <c r="AM8" s="1"/>
  <c r="AL19" i="5"/>
  <c r="AM19" s="1"/>
  <c r="AL32" i="4"/>
  <c r="AM32" s="1"/>
  <c r="AL7" i="5"/>
  <c r="AM7" s="1"/>
  <c r="AL5"/>
  <c r="AM5" s="1"/>
  <c r="AL35" i="4"/>
  <c r="AM35" s="1"/>
  <c r="AJ18" i="5"/>
  <c r="AK18" s="1"/>
  <c r="AL18" s="1"/>
  <c r="AM18" s="1"/>
  <c r="AL33"/>
  <c r="AM33" s="1"/>
  <c r="AJ11"/>
  <c r="AK11" s="1"/>
  <c r="AL11" s="1"/>
  <c r="AM11" s="1"/>
  <c r="AJ11" i="4"/>
  <c r="AK11" s="1"/>
  <c r="AL11" s="1"/>
  <c r="AM11" s="1"/>
  <c r="AJ34" i="5"/>
  <c r="AK34" s="1"/>
  <c r="AL34" s="1"/>
  <c r="AM34" s="1"/>
  <c r="AL31"/>
  <c r="AM31" s="1"/>
  <c r="AJ13" i="4"/>
  <c r="AK13" s="1"/>
  <c r="AL13" s="1"/>
  <c r="AM13" s="1"/>
  <c r="AL14"/>
  <c r="AM14" s="1"/>
  <c r="AL30"/>
  <c r="AM30" s="1"/>
  <c r="AJ22"/>
  <c r="AK22" s="1"/>
  <c r="AL22" s="1"/>
  <c r="AM22" s="1"/>
  <c r="AL26"/>
  <c r="AM26" s="1"/>
  <c r="AJ14" i="5"/>
  <c r="AK14" s="1"/>
  <c r="AL14" s="1"/>
  <c r="AM14" s="1"/>
  <c r="AJ8"/>
  <c r="AK8" s="1"/>
  <c r="AL8" s="1"/>
  <c r="AM8" s="1"/>
  <c r="AL27"/>
  <c r="AM27" s="1"/>
  <c r="E39" i="8"/>
  <c r="AL17" i="5"/>
  <c r="AM17" s="1"/>
  <c r="AL25"/>
  <c r="AM25" s="1"/>
  <c r="AL6" i="4"/>
  <c r="AM6" s="1"/>
  <c r="AJ9"/>
  <c r="AK9" s="1"/>
  <c r="AL9" s="1"/>
  <c r="AM9" s="1"/>
  <c r="AL13" i="5"/>
  <c r="AM13" s="1"/>
  <c r="AJ9"/>
  <c r="AK9" s="1"/>
  <c r="AL9" s="1"/>
  <c r="AM9" s="1"/>
  <c r="AJ10"/>
  <c r="AK10" s="1"/>
  <c r="AL10" s="1"/>
  <c r="AM10" s="1"/>
  <c r="AJ23" i="4"/>
  <c r="AK23" s="1"/>
  <c r="AL23" s="1"/>
  <c r="AM23" s="1"/>
  <c r="AL24"/>
  <c r="AM24" s="1"/>
  <c r="AL22" i="5"/>
  <c r="AM22" s="1"/>
  <c r="AL18" i="4"/>
  <c r="AM18" s="1"/>
  <c r="AL15" i="5"/>
  <c r="AM15" s="1"/>
  <c r="AJ21"/>
  <c r="AK21" s="1"/>
  <c r="AL21" s="1"/>
  <c r="AM21" s="1"/>
  <c r="AL35"/>
  <c r="AM35" s="1"/>
  <c r="AL20" i="4"/>
  <c r="AM20" s="1"/>
  <c r="AJ24" i="5"/>
  <c r="AK24" s="1"/>
  <c r="AL24" s="1"/>
  <c r="AM24" s="1"/>
  <c r="AJ29"/>
  <c r="AK29" s="1"/>
  <c r="AL29" s="1"/>
  <c r="AM29" s="1"/>
  <c r="AJ34" i="4"/>
  <c r="AK34" s="1"/>
  <c r="AL34" s="1"/>
  <c r="AM34" s="1"/>
  <c r="AL12"/>
  <c r="AM12" s="1"/>
  <c r="AL33"/>
  <c r="AM33" s="1"/>
  <c r="AL12" i="5"/>
  <c r="AM12" s="1"/>
  <c r="AL5" i="4"/>
  <c r="AM5" s="1"/>
  <c r="AJ21"/>
  <c r="AK21" s="1"/>
  <c r="AL21" s="1"/>
  <c r="AM21" s="1"/>
  <c r="AJ32" i="5"/>
  <c r="AK32" s="1"/>
  <c r="AL32" s="1"/>
  <c r="AM32" s="1"/>
</calcChain>
</file>

<file path=xl/comments1.xml><?xml version="1.0" encoding="utf-8"?>
<comments xmlns="http://schemas.openxmlformats.org/spreadsheetml/2006/main">
  <authors>
    <author>Автор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<sst xmlns="http://schemas.openxmlformats.org/spreadsheetml/2006/main" count="6356" uniqueCount="306">
  <si>
    <t>измененные ячейки</t>
  </si>
  <si>
    <t>Текущий выпуск</t>
  </si>
  <si>
    <t>Длина маршрута,  км</t>
  </si>
  <si>
    <t>Присоединенные</t>
  </si>
  <si>
    <t>Средняя скорость на маршруте, км/час</t>
  </si>
  <si>
    <t>Макс. Число рейсов в час (Зима, буд)</t>
  </si>
  <si>
    <t>Макс. Число рейсов в час (Зима, вых)</t>
  </si>
  <si>
    <t>Макс. Число рейсов в час (Лето, буд)</t>
  </si>
  <si>
    <t>Макс. Число рейсов в час (Лето, вых)</t>
  </si>
  <si>
    <t>Число ТС (Зима, буд)</t>
  </si>
  <si>
    <t>Число ТС (Зима, вых)</t>
  </si>
  <si>
    <t>Число ТС (Лето, буд)</t>
  </si>
  <si>
    <t>Число ТС (Лето, вых)</t>
  </si>
  <si>
    <t>ВАО</t>
  </si>
  <si>
    <t>Новая модель</t>
  </si>
  <si>
    <t>МГТ</t>
  </si>
  <si>
    <t>ЧП</t>
  </si>
  <si>
    <t>№</t>
  </si>
  <si>
    <t>Номер маршрута</t>
  </si>
  <si>
    <t>Буква маршрута</t>
  </si>
  <si>
    <t>Имя маршрута</t>
  </si>
  <si>
    <t>Тип ТС</t>
  </si>
  <si>
    <t>Новое название маршрута</t>
  </si>
  <si>
    <t>Кол-во ТС</t>
  </si>
  <si>
    <t>ОБВ</t>
  </si>
  <si>
    <t>БВ</t>
  </si>
  <si>
    <t>СВ</t>
  </si>
  <si>
    <t>МВ</t>
  </si>
  <si>
    <t>Число ТС</t>
  </si>
  <si>
    <t>Ср. вместимость</t>
  </si>
  <si>
    <t>ТС</t>
  </si>
  <si>
    <t>delta</t>
  </si>
  <si>
    <t>108м</t>
  </si>
  <si>
    <t>613к</t>
  </si>
  <si>
    <t/>
  </si>
  <si>
    <t>114м</t>
  </si>
  <si>
    <t>136м</t>
  </si>
  <si>
    <t>175м</t>
  </si>
  <si>
    <t>187м</t>
  </si>
  <si>
    <t>21м</t>
  </si>
  <si>
    <t>21к</t>
  </si>
  <si>
    <t>104м</t>
  </si>
  <si>
    <t>272м</t>
  </si>
  <si>
    <t>311м</t>
  </si>
  <si>
    <t>32м</t>
  </si>
  <si>
    <t>340м</t>
  </si>
  <si>
    <t>765м</t>
  </si>
  <si>
    <t>502м</t>
  </si>
  <si>
    <t>505м</t>
  </si>
  <si>
    <t>570м</t>
  </si>
  <si>
    <t>не считаем</t>
  </si>
  <si>
    <t>69м</t>
  </si>
  <si>
    <t>717м</t>
  </si>
  <si>
    <t>740м</t>
  </si>
  <si>
    <t>752м</t>
  </si>
  <si>
    <t>9м</t>
  </si>
  <si>
    <t>ав:125</t>
  </si>
  <si>
    <t>199м</t>
  </si>
  <si>
    <t>ав:140</t>
  </si>
  <si>
    <t>727м</t>
  </si>
  <si>
    <t>ав:141</t>
  </si>
  <si>
    <t>341м</t>
  </si>
  <si>
    <t>ав:265</t>
  </si>
  <si>
    <t>265м</t>
  </si>
  <si>
    <t>ав:602</t>
  </si>
  <si>
    <t>602м</t>
  </si>
  <si>
    <t>ав:617</t>
  </si>
  <si>
    <t>617м</t>
  </si>
  <si>
    <t>ав:702</t>
  </si>
  <si>
    <t>202м</t>
  </si>
  <si>
    <t>ав:787</t>
  </si>
  <si>
    <t>646м</t>
  </si>
  <si>
    <t>ав:80</t>
  </si>
  <si>
    <t>234м</t>
  </si>
  <si>
    <t>ав:83</t>
  </si>
  <si>
    <t>83м</t>
  </si>
  <si>
    <t>180м</t>
  </si>
  <si>
    <t>к</t>
  </si>
  <si>
    <t>ав:86к</t>
  </si>
  <si>
    <t>86к</t>
  </si>
  <si>
    <t>235м</t>
  </si>
  <si>
    <t>452м</t>
  </si>
  <si>
    <t>469к</t>
  </si>
  <si>
    <t>новый</t>
  </si>
  <si>
    <t>C7</t>
  </si>
  <si>
    <t>С7</t>
  </si>
  <si>
    <t>Вспомогательные ячейки</t>
  </si>
  <si>
    <t>номер маршрута</t>
  </si>
  <si>
    <t>Таблица 2 «Тип (ID) расписания»</t>
  </si>
  <si>
    <t>буква маршрута</t>
  </si>
  <si>
    <t>код маршрута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</si>
  <si>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</si>
  <si>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</si>
  <si>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</si>
  <si>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</si>
  <si>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</si>
  <si>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</si>
  <si>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</si>
  <si>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</si>
  <si>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Праздничные дни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</si>
  <si>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</si>
  <si>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</si>
  <si>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код варианта (посл дата)</t>
  </si>
  <si>
    <t>LAD1</t>
  </si>
  <si>
    <t>LAD2</t>
  </si>
  <si>
    <t>Дата начала осуществления перевозок</t>
  </si>
  <si>
    <t>тип транспорта</t>
  </si>
  <si>
    <t>октябрь</t>
  </si>
  <si>
    <t>апрель</t>
  </si>
  <si>
    <t>Разворот</t>
  </si>
  <si>
    <t>обозначение разворота в списке остановок</t>
  </si>
  <si>
    <t>«___» __________________ 20__ г.</t>
  </si>
  <si>
    <t>имя автобуса (модель, ЭС …)</t>
  </si>
  <si>
    <t>май</t>
  </si>
  <si>
    <t>сентябрь</t>
  </si>
  <si>
    <t xml:space="preserve">Б-ца Соколиной Горы </t>
  </si>
  <si>
    <t>последняя остановка</t>
  </si>
  <si>
    <t>Таблица 3 «Исключения для каждого типа (ID) расписания»</t>
  </si>
  <si>
    <t>Тип транспортного средства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</si>
  <si>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</si>
  <si>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</si>
  <si>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</si>
  <si>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[код типа (ID) расписания]</t>
  </si>
  <si>
    <t>[дата]</t>
  </si>
  <si>
    <t>[день недели]</t>
  </si>
  <si>
    <t>Количество транспортных средств</t>
  </si>
  <si>
    <t>Таблица 4 «Интервалы движения для каждого типа (ID) расписания»</t>
  </si>
  <si>
    <t>Время (период суток)</t>
  </si>
  <si>
    <t>Прямое направление</t>
  </si>
  <si>
    <t>Обратное направление</t>
  </si>
  <si>
    <t>Количество рейсов</t>
  </si>
  <si>
    <t>Период времени с момента отправления предыдущего ТС (минут)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</si>
  <si>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</si>
  <si>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нет рейсов</t>
  </si>
  <si>
    <t>Начальный пункт: Трамв. депо им. Русакова</t>
  </si>
  <si>
    <t>Конечный пункт: Б-ца Соколиной Горы</t>
  </si>
  <si>
    <t xml:space="preserve">Протяженность маршрута (в километрах): </t>
  </si>
  <si>
    <t>27 - 33</t>
  </si>
  <si>
    <t>Прямой путь следования:</t>
  </si>
  <si>
    <t>Обратный путь следования:</t>
  </si>
  <si>
    <t>Длина оборотного рейса:</t>
  </si>
  <si>
    <t>16 - 20</t>
  </si>
  <si>
    <t>15 - 18</t>
  </si>
  <si>
    <t>11 - 13</t>
  </si>
  <si>
    <t>18 - 22</t>
  </si>
  <si>
    <t>Таблица 1 «Трасса маршрута»</t>
  </si>
  <si>
    <t>№ (ID) остановочного пункта</t>
  </si>
  <si>
    <t>Наименование остановочных пунктов</t>
  </si>
  <si>
    <t>Трасса следования маршрута</t>
  </si>
  <si>
    <t>Широта</t>
  </si>
  <si>
    <t>Долгота</t>
  </si>
  <si>
    <t>Путь следования (прямой/ обратный)</t>
  </si>
  <si>
    <t>Накопленная длина маршрута, км</t>
  </si>
  <si>
    <t>Длина перегона между остановками, км</t>
  </si>
  <si>
    <t>Номер остановки от первого остановочного пункта по прямому/ обратному пути следования, соответственно</t>
  </si>
  <si>
    <t>Количество рейсов (для параметров перевозок)</t>
  </si>
  <si>
    <t>1-110</t>
  </si>
  <si>
    <t>Трамв. депо им. Русакова</t>
  </si>
  <si>
    <t xml:space="preserve"> улица Стромынка</t>
  </si>
  <si>
    <t>Ул. Короленко - Социальный Университет</t>
  </si>
  <si>
    <t>Клуб Русакова</t>
  </si>
  <si>
    <t>Метро "Сокольники"</t>
  </si>
  <si>
    <t xml:space="preserve"> Русаковская улица</t>
  </si>
  <si>
    <t>1-я Сокольническая ул.</t>
  </si>
  <si>
    <t xml:space="preserve"> улица Гастелло</t>
  </si>
  <si>
    <t>3-я Сокольническая ул.</t>
  </si>
  <si>
    <t>Ул. Матросская Тишина</t>
  </si>
  <si>
    <t>Попов пр. - Драматический театр</t>
  </si>
  <si>
    <t>Метро "Электрозаводская"</t>
  </si>
  <si>
    <t xml:space="preserve"> Большая Семеновская улица</t>
  </si>
  <si>
    <t>Б. Семеновская ул.</t>
  </si>
  <si>
    <t>Кирпичная ул.</t>
  </si>
  <si>
    <t xml:space="preserve"> проспект Буденного</t>
  </si>
  <si>
    <t>Вольная ул.</t>
  </si>
  <si>
    <t>10-я ул. Соколиной Горы</t>
  </si>
  <si>
    <t>9-я ул. Соколиной Горы</t>
  </si>
  <si>
    <t>8-я ул. Соколиной Горы</t>
  </si>
  <si>
    <t>Просп. Буденного, 24</t>
  </si>
  <si>
    <t>5-я ул. Соколиной Горы</t>
  </si>
  <si>
    <t xml:space="preserve"> 5-я улица Соколиной Горы</t>
  </si>
  <si>
    <t>Ул. Бориса Жигуленкова, 27</t>
  </si>
  <si>
    <t xml:space="preserve"> улица Бориса Жигуленкова</t>
  </si>
  <si>
    <t>Ул. Бориса Жигуленкова</t>
  </si>
  <si>
    <t xml:space="preserve"> </t>
  </si>
  <si>
    <t>Б-ца Соколиной Горы (выс.)</t>
  </si>
  <si>
    <t xml:space="preserve"> 8-я улица Соколиной Горы</t>
  </si>
  <si>
    <t>Б-ца Соколиной Горы (пос.)</t>
  </si>
  <si>
    <t>13 - 17</t>
  </si>
  <si>
    <t>Измайловское ш.</t>
  </si>
  <si>
    <t xml:space="preserve"> Вельяминовская улица</t>
  </si>
  <si>
    <t xml:space="preserve">Метро "Семеновская" </t>
  </si>
  <si>
    <t xml:space="preserve"> Семеновская площадь</t>
  </si>
  <si>
    <t>Метро "Партизанская"</t>
  </si>
  <si>
    <t>Начальный пункт: Метро "Преображенская площадь"</t>
  </si>
  <si>
    <t>Конечный пункт: Метро "Партизанская"</t>
  </si>
  <si>
    <t>Метро "Преображенская площадь"</t>
  </si>
  <si>
    <t xml:space="preserve"> Большая Черкизовская улица</t>
  </si>
  <si>
    <t>Зельев пер.</t>
  </si>
  <si>
    <t>Халтуринская ул.</t>
  </si>
  <si>
    <t>Дворец творчества</t>
  </si>
  <si>
    <t>Стадион "Локомотив"</t>
  </si>
  <si>
    <t>Окружной проезд, 4</t>
  </si>
  <si>
    <t xml:space="preserve"> Окружной проезд</t>
  </si>
  <si>
    <t>Окружной проезд</t>
  </si>
  <si>
    <t>Лечебная улица</t>
  </si>
  <si>
    <t xml:space="preserve"> Лечебная улица</t>
  </si>
  <si>
    <t>Больница №36</t>
  </si>
  <si>
    <t>Мироновская ул., 27</t>
  </si>
  <si>
    <t xml:space="preserve"> Мироновская улица</t>
  </si>
  <si>
    <t>Мироновская ул.</t>
  </si>
  <si>
    <t xml:space="preserve"> Ткацкая улица</t>
  </si>
  <si>
    <t>Фортунатовcкая улица</t>
  </si>
  <si>
    <t xml:space="preserve"> Измайловское шоссе</t>
  </si>
  <si>
    <t>Мост Окружной ж.д.</t>
  </si>
  <si>
    <t>new</t>
  </si>
  <si>
    <t>Метро "Черкизовская"</t>
  </si>
  <si>
    <t xml:space="preserve">Метро "Партизанская" </t>
  </si>
  <si>
    <t>Начальный пункт: Платформа Останкино</t>
  </si>
  <si>
    <t>Платформа Останкино</t>
  </si>
  <si>
    <t xml:space="preserve"> улица Дубовая Роща</t>
  </si>
  <si>
    <t>Телецентр</t>
  </si>
  <si>
    <t xml:space="preserve"> улица Академика Королева</t>
  </si>
  <si>
    <t>Останкинский пруд</t>
  </si>
  <si>
    <t>Ул. Акад. Королева</t>
  </si>
  <si>
    <t>Аргуновская ул.</t>
  </si>
  <si>
    <t>Ул. Цандера</t>
  </si>
  <si>
    <t>Метро "ВДНХ"</t>
  </si>
  <si>
    <t xml:space="preserve"> Продольный проезд</t>
  </si>
  <si>
    <t>6 - 7</t>
  </si>
  <si>
    <t>ВДНХ (сев.)</t>
  </si>
  <si>
    <t>Улица Бориса Галушкина, 4</t>
  </si>
  <si>
    <t xml:space="preserve"> улица Бориса Галушкина</t>
  </si>
  <si>
    <t>Ярославская улица - 40-я городская больница</t>
  </si>
  <si>
    <t>Универмаг</t>
  </si>
  <si>
    <t>Пл. Акад. Люльки</t>
  </si>
  <si>
    <t>Ст. юных натуралистов</t>
  </si>
  <si>
    <t xml:space="preserve"> Ростокинский проезд</t>
  </si>
  <si>
    <t>Ин-т Иностранных языков</t>
  </si>
  <si>
    <t>Ростокинский пр.</t>
  </si>
  <si>
    <t>Богатырский мост</t>
  </si>
  <si>
    <t xml:space="preserve"> Краснобогатырская улица</t>
  </si>
  <si>
    <t>Богородский храм</t>
  </si>
  <si>
    <t>Университет РАО</t>
  </si>
  <si>
    <t>1-я Прогонная ул.</t>
  </si>
  <si>
    <t>Объединение ЛИТ</t>
  </si>
  <si>
    <t>Мосгорсуд</t>
  </si>
  <si>
    <t>Краснобогатырская ул.</t>
  </si>
  <si>
    <t>Ул. Хромова</t>
  </si>
  <si>
    <t>Преображенский рынок</t>
  </si>
  <si>
    <t xml:space="preserve"> улица Преображенский Вал</t>
  </si>
  <si>
    <t>Преображенский вал</t>
  </si>
  <si>
    <t xml:space="preserve"> улица Измайловский Вал</t>
  </si>
  <si>
    <t>Измайловский вал</t>
  </si>
  <si>
    <t>Метро "Семеновская"</t>
  </si>
  <si>
    <t xml:space="preserve"> Щербаковская улица</t>
  </si>
  <si>
    <t>Ул. Ибрагимова</t>
  </si>
  <si>
    <t>Фортунатовская ул.</t>
  </si>
  <si>
    <t xml:space="preserve"> 2-я улица Измайловского Зверинца</t>
  </si>
  <si>
    <t>Метро "Партизанская" (выс.)</t>
  </si>
  <si>
    <t xml:space="preserve"> Проектируемый проезд № 6605</t>
  </si>
  <si>
    <t>Метро "Партизанская" (пос.)</t>
  </si>
  <si>
    <t>Фортунатовская улица</t>
  </si>
  <si>
    <t>Ул. Измайловский Вал</t>
  </si>
  <si>
    <t>Преображенское кладб.</t>
  </si>
  <si>
    <t>Площадь Академика Люльки</t>
  </si>
  <si>
    <t>Просп. Мира</t>
  </si>
  <si>
    <t>1-я Останкинская ул.</t>
  </si>
  <si>
    <t>Станция метро «Черкизовская»</t>
  </si>
  <si>
    <t xml:space="preserve">Начальный пункт: Ст. Перово </t>
  </si>
  <si>
    <t>Конечный пункт: Метро "Черкизовская"</t>
  </si>
  <si>
    <t>7 - 8</t>
  </si>
  <si>
    <t>Ст. Перово (пос.)</t>
  </si>
  <si>
    <t xml:space="preserve"> Кусковская улица</t>
  </si>
  <si>
    <t>Кусковская ул.</t>
  </si>
  <si>
    <t xml:space="preserve"> улица Плеханова</t>
  </si>
  <si>
    <t>Ул. Плеханова, 22</t>
  </si>
  <si>
    <t>Перовская ул.</t>
  </si>
  <si>
    <t>Вентиляторный з-д</t>
  </si>
  <si>
    <t>Ж.д. переезд</t>
  </si>
  <si>
    <t>З-д ЖБИ № 11</t>
  </si>
  <si>
    <t>8 - 9</t>
  </si>
  <si>
    <t>Ш. Энтузиастов</t>
  </si>
  <si>
    <t>Метро "Ш. Энтузиастов"</t>
  </si>
  <si>
    <t xml:space="preserve"> шоссе Энтузиастов</t>
  </si>
  <si>
    <t>Просп. Буденного</t>
  </si>
  <si>
    <t>Компьютерный центр "Буденовский"</t>
  </si>
  <si>
    <t>3-я ул. Соколиной Горы</t>
  </si>
  <si>
    <t>Ткацкая ул.</t>
  </si>
  <si>
    <t>Борисовская ул.</t>
  </si>
  <si>
    <t xml:space="preserve"> Борисовская улица</t>
  </si>
  <si>
    <t>Гаражная ул.</t>
  </si>
  <si>
    <t>Ст. Перово (выс.)</t>
  </si>
  <si>
    <t xml:space="preserve"> Кусковский тупик</t>
  </si>
  <si>
    <t>Начальный пункт: Рубцовская набережная</t>
  </si>
  <si>
    <t>Конечный пункт: Метро "Семеновская"</t>
  </si>
  <si>
    <t>Рубцовская набережная</t>
  </si>
  <si>
    <t xml:space="preserve"> улица Новая Дорога</t>
  </si>
  <si>
    <t>Улица Новая Дорога</t>
  </si>
  <si>
    <t xml:space="preserve"> Большая Почтовая улица</t>
  </si>
  <si>
    <t>Большая Почтовая улица, 30</t>
  </si>
  <si>
    <t>Бакунинская улица</t>
  </si>
  <si>
    <t>Электрозаводский мост</t>
  </si>
  <si>
    <t xml:space="preserve"> Электрозаводский мост</t>
  </si>
  <si>
    <t>Метро "Семеновская" (пос.)</t>
  </si>
  <si>
    <t>Начальный пункт: Метро "Семёновская"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</si>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</sst>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2">
    <numFmt numFmtId="164" formatCode="h:mm;@"/>
    <numFmt numFmtId="165" formatCode="0.000000000000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24"/>
      <name val="Calibri"/>
      <family val="2"/>
      <charset val="204"/>
      <scheme val="minor"/>
    </font>
    <font>
      <b/>
      <sz val="12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6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2"/>
      <color theme="0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77">
    <xf numFmtId="0" fontId="0" fillId="0" borderId="0" xfId="0"/>
    <xf numFmtId="0" fontId="2" fillId="0" borderId="0" xfId="1" applyFont="1"/>
    <xf numFmtId="0" fontId="2" fillId="0" borderId="0" xfId="1" applyFont="1" applyFill="1"/>
    <xf numFmtId="0" fontId="2" fillId="2" borderId="0" xfId="1" applyFont="1" applyFill="1"/>
    <xf numFmtId="0" fontId="3" fillId="0" borderId="2" xfId="1" applyFont="1" applyBorder="1" applyAlignment="1">
      <alignment horizontal="centerContinuous" wrapText="1"/>
    </xf>
    <xf numFmtId="0" fontId="3" fillId="0" borderId="3" xfId="1" applyFont="1" applyBorder="1" applyAlignment="1">
      <alignment horizontal="centerContinuous" wrapText="1"/>
    </xf>
    <xf numFmtId="0" fontId="3" fillId="0" borderId="4" xfId="1" applyFont="1" applyBorder="1" applyAlignment="1">
      <alignment horizontal="centerContinuous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/>
    <xf numFmtId="0" fontId="3" fillId="0" borderId="1" xfId="1" applyNumberFormat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2" fillId="0" borderId="6" xfId="1" applyFont="1" applyBorder="1"/>
    <xf numFmtId="0" fontId="2" fillId="0" borderId="1" xfId="1" applyFont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1" fontId="2" fillId="0" borderId="1" xfId="1" applyNumberFormat="1" applyFont="1" applyBorder="1" applyAlignment="1">
      <alignment horizontal="center" vertical="center" wrapText="1"/>
    </xf>
    <xf numFmtId="1" fontId="2" fillId="0" borderId="1" xfId="1" applyNumberFormat="1" applyFont="1" applyBorder="1" applyAlignment="1">
      <alignment horizontal="center"/>
    </xf>
    <xf numFmtId="2" fontId="2" fillId="0" borderId="1" xfId="1" applyNumberFormat="1" applyFont="1" applyBorder="1"/>
    <xf numFmtId="0" fontId="2" fillId="0" borderId="1" xfId="1" applyNumberFormat="1" applyFont="1" applyBorder="1"/>
    <xf numFmtId="2" fontId="2" fillId="0" borderId="1" xfId="1" applyNumberFormat="1" applyFont="1" applyFill="1" applyBorder="1"/>
    <xf numFmtId="0" fontId="2" fillId="0" borderId="1" xfId="1" applyFont="1" applyBorder="1"/>
    <xf numFmtId="0" fontId="2" fillId="3" borderId="5" xfId="1" applyFont="1" applyFill="1" applyBorder="1"/>
    <xf numFmtId="0" fontId="2" fillId="4" borderId="1" xfId="1" applyNumberFormat="1" applyFont="1" applyFill="1" applyBorder="1" applyAlignment="1">
      <alignment horizontal="center" vertical="center"/>
    </xf>
    <xf numFmtId="0" fontId="2" fillId="3" borderId="7" xfId="1" applyFont="1" applyFill="1" applyBorder="1"/>
    <xf numFmtId="0" fontId="2" fillId="0" borderId="1" xfId="1" applyFont="1" applyFill="1" applyBorder="1"/>
    <xf numFmtId="0" fontId="2" fillId="0" borderId="1" xfId="1" applyFont="1" applyFill="1" applyBorder="1" applyAlignment="1">
      <alignment horizontal="center"/>
    </xf>
    <xf numFmtId="0" fontId="2" fillId="4" borderId="1" xfId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 vertical="center"/>
    </xf>
    <xf numFmtId="0" fontId="2" fillId="5" borderId="1" xfId="1" applyFont="1" applyFill="1" applyBorder="1" applyAlignment="1">
      <alignment horizontal="center"/>
    </xf>
    <xf numFmtId="0" fontId="2" fillId="5" borderId="1" xfId="1" applyFont="1" applyFill="1" applyBorder="1"/>
    <xf numFmtId="0" fontId="2" fillId="5" borderId="1" xfId="1" applyFont="1" applyFill="1" applyBorder="1" applyAlignment="1">
      <alignment horizontal="center" vertical="center" wrapText="1"/>
    </xf>
    <xf numFmtId="1" fontId="2" fillId="5" borderId="1" xfId="1" applyNumberFormat="1" applyFont="1" applyFill="1" applyBorder="1" applyAlignment="1">
      <alignment horizontal="center" vertical="center" wrapText="1"/>
    </xf>
    <xf numFmtId="1" fontId="2" fillId="5" borderId="1" xfId="1" applyNumberFormat="1" applyFont="1" applyFill="1" applyBorder="1" applyAlignment="1">
      <alignment horizontal="center"/>
    </xf>
    <xf numFmtId="2" fontId="2" fillId="5" borderId="1" xfId="1" applyNumberFormat="1" applyFont="1" applyFill="1" applyBorder="1"/>
    <xf numFmtId="0" fontId="2" fillId="5" borderId="1" xfId="1" applyNumberFormat="1" applyFont="1" applyFill="1" applyBorder="1"/>
    <xf numFmtId="0" fontId="4" fillId="0" borderId="0" xfId="1" applyFont="1" applyFill="1"/>
    <xf numFmtId="0" fontId="4" fillId="3" borderId="7" xfId="1" applyFont="1" applyFill="1" applyBorder="1"/>
    <xf numFmtId="0" fontId="2" fillId="0" borderId="1" xfId="1" applyNumberFormat="1" applyFont="1" applyFill="1" applyBorder="1" applyAlignment="1">
      <alignment horizontal="center"/>
    </xf>
    <xf numFmtId="0" fontId="2" fillId="0" borderId="1" xfId="1" applyNumberFormat="1" applyFont="1" applyFill="1" applyBorder="1" applyAlignment="1">
      <alignment horizontal="center" vertical="center" wrapText="1"/>
    </xf>
    <xf numFmtId="0" fontId="2" fillId="6" borderId="1" xfId="1" applyFont="1" applyFill="1" applyBorder="1" applyAlignment="1">
      <alignment horizontal="center" vertical="center" wrapText="1"/>
    </xf>
    <xf numFmtId="0" fontId="2" fillId="4" borderId="1" xfId="1" applyNumberFormat="1" applyFont="1" applyFill="1" applyBorder="1" applyAlignment="1">
      <alignment horizontal="center"/>
    </xf>
    <xf numFmtId="0" fontId="2" fillId="0" borderId="5" xfId="1" applyFont="1" applyFill="1" applyBorder="1"/>
    <xf numFmtId="0" fontId="2" fillId="0" borderId="5" xfId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horizontal="center"/>
    </xf>
    <xf numFmtId="0" fontId="2" fillId="0" borderId="5" xfId="1" applyFont="1" applyFill="1" applyBorder="1" applyAlignment="1">
      <alignment horizontal="center" vertical="center" wrapText="1"/>
    </xf>
    <xf numFmtId="1" fontId="2" fillId="0" borderId="5" xfId="1" applyNumberFormat="1" applyFont="1" applyFill="1" applyBorder="1" applyAlignment="1">
      <alignment horizontal="center" vertical="center" wrapText="1"/>
    </xf>
    <xf numFmtId="1" fontId="2" fillId="0" borderId="5" xfId="1" applyNumberFormat="1" applyFont="1" applyFill="1" applyBorder="1" applyAlignment="1">
      <alignment horizontal="center"/>
    </xf>
    <xf numFmtId="2" fontId="2" fillId="0" borderId="5" xfId="1" applyNumberFormat="1" applyFont="1" applyFill="1" applyBorder="1"/>
    <xf numFmtId="0" fontId="2" fillId="0" borderId="5" xfId="1" applyNumberFormat="1" applyFont="1" applyFill="1" applyBorder="1"/>
    <xf numFmtId="0" fontId="2" fillId="0" borderId="0" xfId="1" applyFont="1" applyFill="1" applyBorder="1"/>
    <xf numFmtId="1" fontId="2" fillId="0" borderId="1" xfId="1" applyNumberFormat="1" applyFont="1" applyFill="1" applyBorder="1" applyAlignment="1">
      <alignment horizontal="center" vertical="center" wrapText="1"/>
    </xf>
    <xf numFmtId="1" fontId="2" fillId="0" borderId="1" xfId="1" applyNumberFormat="1" applyFont="1" applyFill="1" applyBorder="1" applyAlignment="1">
      <alignment horizontal="center"/>
    </xf>
    <xf numFmtId="0" fontId="2" fillId="3" borderId="8" xfId="1" applyFont="1" applyFill="1" applyBorder="1"/>
    <xf numFmtId="0" fontId="2" fillId="0" borderId="0" xfId="1" applyFont="1" applyBorder="1"/>
    <xf numFmtId="0" fontId="2" fillId="0" borderId="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/>
    </xf>
    <xf numFmtId="0" fontId="2" fillId="0" borderId="0" xfId="1" applyFont="1" applyFill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1" fontId="2" fillId="0" borderId="0" xfId="1" applyNumberFormat="1" applyFont="1" applyBorder="1" applyAlignment="1">
      <alignment horizontal="center" vertical="center" wrapText="1"/>
    </xf>
    <xf numFmtId="1" fontId="2" fillId="0" borderId="0" xfId="1" applyNumberFormat="1" applyFont="1" applyBorder="1" applyAlignment="1">
      <alignment horizontal="center"/>
    </xf>
    <xf numFmtId="0" fontId="7" fillId="0" borderId="0" xfId="1" applyFont="1" applyFill="1"/>
    <xf numFmtId="0" fontId="1" fillId="0" borderId="0" xfId="1" applyFill="1"/>
    <xf numFmtId="0" fontId="9" fillId="0" borderId="0" xfId="1" applyFont="1" applyFill="1"/>
    <xf numFmtId="0" fontId="10" fillId="0" borderId="0" xfId="1" applyFont="1" applyFill="1" applyAlignment="1">
      <alignment horizontal="left"/>
    </xf>
    <xf numFmtId="0" fontId="11" fillId="0" borderId="0" xfId="1" applyFont="1" applyFill="1"/>
    <xf numFmtId="0" fontId="11" fillId="0" borderId="0" xfId="1" applyFont="1" applyFill="1" applyAlignment="1">
      <alignment wrapText="1"/>
    </xf>
    <xf numFmtId="0" fontId="7" fillId="0" borderId="0" xfId="1" applyFont="1"/>
    <xf numFmtId="1" fontId="7" fillId="0" borderId="0" xfId="1" applyNumberFormat="1" applyFont="1"/>
    <xf numFmtId="0" fontId="8" fillId="0" borderId="0" xfId="1" applyFont="1" applyFill="1" applyAlignment="1">
      <alignment vertical="center" wrapText="1"/>
    </xf>
    <xf numFmtId="0" fontId="12" fillId="0" borderId="3" xfId="1" applyFont="1" applyFill="1" applyBorder="1" applyAlignment="1">
      <alignment horizontal="right"/>
    </xf>
    <xf numFmtId="0" fontId="7" fillId="0" borderId="3" xfId="1" applyFont="1" applyFill="1" applyBorder="1"/>
    <xf numFmtId="0" fontId="7" fillId="0" borderId="3" xfId="1" applyFont="1" applyFill="1" applyBorder="1" applyAlignment="1">
      <alignment vertical="center" wrapText="1"/>
    </xf>
    <xf numFmtId="0" fontId="11" fillId="0" borderId="0" xfId="1" applyFont="1" applyFill="1" applyAlignment="1">
      <alignment vertical="center" wrapText="1"/>
    </xf>
    <xf numFmtId="0" fontId="7" fillId="0" borderId="0" xfId="1" applyFont="1" applyBorder="1"/>
    <xf numFmtId="1" fontId="7" fillId="0" borderId="0" xfId="1" applyNumberFormat="1" applyFont="1" applyBorder="1"/>
    <xf numFmtId="0" fontId="7" fillId="0" borderId="0" xfId="1" applyFont="1" applyFill="1" applyAlignment="1">
      <alignment vertical="center" wrapText="1"/>
    </xf>
    <xf numFmtId="0" fontId="7" fillId="0" borderId="0" xfId="1" applyFont="1" applyFill="1" applyBorder="1"/>
    <xf numFmtId="0" fontId="7" fillId="0" borderId="3" xfId="1" applyFont="1" applyFill="1" applyBorder="1" applyAlignment="1">
      <alignment wrapText="1"/>
    </xf>
    <xf numFmtId="0" fontId="8" fillId="0" borderId="0" xfId="1" applyFont="1" applyFill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 applyAlignment="1">
      <alignment horizontal="center" wrapText="1"/>
    </xf>
    <xf numFmtId="0" fontId="7" fillId="0" borderId="3" xfId="1" applyFont="1" applyFill="1" applyBorder="1" applyAlignment="1">
      <alignment horizontal="right"/>
    </xf>
    <xf numFmtId="0" fontId="7" fillId="0" borderId="0" xfId="1" applyNumberFormat="1" applyFont="1" applyFill="1" applyBorder="1"/>
    <xf numFmtId="0" fontId="11" fillId="0" borderId="0" xfId="1" applyFont="1" applyFill="1" applyBorder="1"/>
    <xf numFmtId="0" fontId="11" fillId="0" borderId="0" xfId="1" applyFont="1" applyFill="1" applyAlignment="1">
      <alignment vertical="center"/>
    </xf>
    <xf numFmtId="0" fontId="7" fillId="0" borderId="0" xfId="1" applyFont="1" applyBorder="1" applyAlignment="1">
      <alignment horizontal="center" vertical="center"/>
    </xf>
    <xf numFmtId="20" fontId="7" fillId="0" borderId="0" xfId="1" applyNumberFormat="1" applyFont="1" applyBorder="1" applyAlignment="1">
      <alignment horizontal="center"/>
    </xf>
    <xf numFmtId="20" fontId="7" fillId="0" borderId="0" xfId="1" applyNumberFormat="1" applyFont="1" applyBorder="1"/>
    <xf numFmtId="0" fontId="11" fillId="0" borderId="0" xfId="1" applyFont="1" applyFill="1" applyAlignment="1">
      <alignment horizontal="center" wrapText="1"/>
    </xf>
    <xf numFmtId="0" fontId="11" fillId="0" borderId="0" xfId="1" applyFont="1" applyFill="1" applyAlignment="1">
      <alignment horizontal="center" vertical="center" wrapText="1"/>
    </xf>
    <xf numFmtId="0" fontId="11" fillId="0" borderId="1" xfId="1" applyFont="1" applyFill="1" applyBorder="1" applyAlignment="1">
      <alignment horizontal="center" vertical="center"/>
    </xf>
    <xf numFmtId="164" fontId="11" fillId="0" borderId="1" xfId="1" applyNumberFormat="1" applyFont="1" applyFill="1" applyBorder="1" applyAlignment="1">
      <alignment horizontal="center" vertical="center"/>
    </xf>
    <xf numFmtId="0" fontId="16" fillId="0" borderId="0" xfId="1" applyFont="1" applyFill="1" applyAlignment="1">
      <alignment horizontal="center" wrapText="1"/>
    </xf>
    <xf numFmtId="0" fontId="11" fillId="0" borderId="6" xfId="1" applyFont="1" applyFill="1" applyBorder="1" applyAlignment="1">
      <alignment horizontal="center" vertical="center" wrapText="1"/>
    </xf>
    <xf numFmtId="164" fontId="11" fillId="0" borderId="1" xfId="1" applyNumberFormat="1" applyFont="1" applyFill="1" applyBorder="1" applyAlignment="1">
      <alignment horizontal="center"/>
    </xf>
    <xf numFmtId="0" fontId="11" fillId="0" borderId="6" xfId="1" applyFont="1" applyFill="1" applyBorder="1" applyAlignment="1">
      <alignment horizontal="center" wrapText="1"/>
    </xf>
    <xf numFmtId="20" fontId="11" fillId="0" borderId="1" xfId="1" applyNumberFormat="1" applyFont="1" applyFill="1" applyBorder="1" applyAlignment="1">
      <alignment horizontal="center"/>
    </xf>
    <xf numFmtId="0" fontId="7" fillId="0" borderId="0" xfId="1" applyFont="1" applyFill="1" applyAlignment="1">
      <alignment wrapText="1"/>
    </xf>
    <xf numFmtId="20" fontId="11" fillId="0" borderId="1" xfId="1" applyNumberFormat="1" applyFont="1" applyFill="1" applyBorder="1" applyAlignment="1">
      <alignment horizontal="center" vertical="center"/>
    </xf>
    <xf numFmtId="0" fontId="8" fillId="0" borderId="0" xfId="1" applyFont="1" applyFill="1" applyAlignment="1">
      <alignment wrapText="1"/>
    </xf>
    <xf numFmtId="0" fontId="14" fillId="0" borderId="0" xfId="1" applyFont="1" applyFill="1" applyAlignment="1"/>
    <xf numFmtId="0" fontId="18" fillId="0" borderId="1" xfId="1" applyFont="1" applyFill="1" applyBorder="1" applyAlignment="1">
      <alignment horizontal="center"/>
    </xf>
    <xf numFmtId="0" fontId="18" fillId="0" borderId="0" xfId="1" applyFont="1" applyFill="1" applyBorder="1" applyAlignment="1">
      <alignment horizontal="center"/>
    </xf>
    <xf numFmtId="0" fontId="11" fillId="0" borderId="0" xfId="1" applyFont="1" applyFill="1" applyBorder="1" applyAlignment="1">
      <alignment horizontal="center"/>
    </xf>
    <xf numFmtId="164" fontId="11" fillId="0" borderId="0" xfId="1" applyNumberFormat="1" applyFont="1" applyFill="1" applyBorder="1" applyAlignment="1">
      <alignment horizontal="center"/>
    </xf>
    <xf numFmtId="1" fontId="11" fillId="0" borderId="0" xfId="1" applyNumberFormat="1" applyFont="1" applyFill="1" applyBorder="1" applyAlignment="1">
      <alignment horizontal="center"/>
    </xf>
    <xf numFmtId="0" fontId="11" fillId="0" borderId="0" xfId="1" applyFont="1" applyFill="1" applyBorder="1" applyAlignment="1">
      <alignment horizontal="center" wrapText="1"/>
    </xf>
    <xf numFmtId="20" fontId="11" fillId="0" borderId="0" xfId="1" applyNumberFormat="1" applyFont="1" applyFill="1" applyBorder="1" applyAlignment="1">
      <alignment horizontal="center"/>
    </xf>
    <xf numFmtId="0" fontId="19" fillId="0" borderId="0" xfId="1" applyFont="1" applyFill="1"/>
    <xf numFmtId="1" fontId="7" fillId="0" borderId="0" xfId="1" applyNumberFormat="1" applyFont="1" applyFill="1" applyBorder="1"/>
    <xf numFmtId="0" fontId="7" fillId="0" borderId="0" xfId="1" applyFont="1" applyFill="1" applyBorder="1" applyAlignment="1">
      <alignment wrapText="1"/>
    </xf>
    <xf numFmtId="165" fontId="7" fillId="0" borderId="0" xfId="1" applyNumberFormat="1" applyFont="1" applyFill="1" applyBorder="1" applyAlignment="1">
      <alignment wrapText="1"/>
    </xf>
    <xf numFmtId="2" fontId="7" fillId="0" borderId="0" xfId="1" applyNumberFormat="1" applyFont="1" applyFill="1" applyBorder="1" applyAlignment="1">
      <alignment wrapText="1"/>
    </xf>
    <xf numFmtId="2" fontId="7" fillId="0" borderId="0" xfId="1" applyNumberFormat="1" applyFont="1" applyFill="1" applyBorder="1"/>
    <xf numFmtId="1" fontId="11" fillId="0" borderId="0" xfId="1" applyNumberFormat="1" applyFont="1" applyFill="1" applyBorder="1" applyAlignment="1">
      <alignment vertical="center"/>
    </xf>
    <xf numFmtId="0" fontId="13" fillId="0" borderId="0" xfId="1" applyFont="1" applyFill="1" applyAlignment="1">
      <alignment horizontal="center"/>
    </xf>
    <xf numFmtId="0" fontId="11" fillId="0" borderId="0" xfId="1" applyFont="1" applyFill="1" applyAlignment="1">
      <alignment horizontal="center"/>
    </xf>
    <xf numFmtId="0" fontId="19" fillId="0" borderId="0" xfId="1" applyFont="1"/>
    <xf numFmtId="0" fontId="1" fillId="0" borderId="0" xfId="1"/>
    <xf numFmtId="0" fontId="7" fillId="0" borderId="0" xfId="1" applyFont="1" applyBorder="1" applyAlignment="1">
      <alignment wrapText="1"/>
    </xf>
    <xf numFmtId="0" fontId="11" fillId="0" borderId="0" xfId="1" applyFont="1" applyBorder="1"/>
    <xf numFmtId="0" fontId="11" fillId="0" borderId="0" xfId="1" applyFont="1" applyAlignment="1">
      <alignment horizontal="center"/>
    </xf>
    <xf numFmtId="0" fontId="11" fillId="0" borderId="0" xfId="1" applyFont="1" applyAlignment="1">
      <alignment horizontal="center" wrapText="1"/>
    </xf>
    <xf numFmtId="0" fontId="11" fillId="0" borderId="0" xfId="1" applyFont="1"/>
    <xf numFmtId="0" fontId="11" fillId="0" borderId="0" xfId="1" applyFont="1" applyAlignment="1">
      <alignment wrapText="1"/>
    </xf>
    <xf numFmtId="0" fontId="11" fillId="0" borderId="1" xfId="1" quotePrefix="1" applyFont="1" applyFill="1" applyBorder="1" applyAlignment="1">
      <alignment horizontal="center" vertical="center"/>
    </xf>
    <xf numFmtId="16" fontId="11" fillId="0" borderId="1" xfId="1" quotePrefix="1" applyNumberFormat="1" applyFont="1" applyFill="1" applyBorder="1" applyAlignment="1">
      <alignment horizontal="center" vertical="center"/>
    </xf>
    <xf numFmtId="0" fontId="20" fillId="0" borderId="0" xfId="1" applyFont="1" applyFill="1"/>
    <xf numFmtId="0" fontId="11" fillId="0" borderId="1" xfId="1" quotePrefix="1" applyFont="1" applyFill="1" applyBorder="1" applyAlignment="1">
      <alignment horizontal="center"/>
    </xf>
    <xf numFmtId="1" fontId="7" fillId="0" borderId="0" xfId="1" applyNumberFormat="1" applyFont="1" applyFill="1" applyBorder="1" applyAlignment="1">
      <alignment horizontal="right"/>
    </xf>
    <xf numFmtId="0" fontId="7" fillId="0" borderId="6" xfId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right" vertical="center" wrapText="1"/>
    </xf>
    <xf numFmtId="1" fontId="7" fillId="0" borderId="1" xfId="1" applyNumberFormat="1" applyFont="1" applyFill="1" applyBorder="1" applyAlignment="1">
      <alignment horizontal="right"/>
    </xf>
    <xf numFmtId="1" fontId="7" fillId="0" borderId="1" xfId="1" applyNumberFormat="1" applyFont="1" applyFill="1" applyBorder="1"/>
    <xf numFmtId="0" fontId="7" fillId="0" borderId="1" xfId="1" applyFont="1" applyFill="1" applyBorder="1" applyAlignment="1">
      <alignment horizontal="left" vertical="center" wrapText="1"/>
    </xf>
    <xf numFmtId="0" fontId="7" fillId="0" borderId="0" xfId="1" applyFont="1" applyFill="1" applyBorder="1" applyAlignment="1">
      <alignment horizontal="left" vertical="center" wrapText="1"/>
    </xf>
    <xf numFmtId="0" fontId="3" fillId="0" borderId="2" xfId="1" applyFont="1" applyBorder="1" applyAlignment="1">
      <alignment horizontal="center"/>
    </xf>
    <xf numFmtId="0" fontId="3" fillId="0" borderId="4" xfId="1" applyFont="1" applyBorder="1" applyAlignment="1">
      <alignment horizontal="center"/>
    </xf>
    <xf numFmtId="0" fontId="3" fillId="0" borderId="5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wrapText="1"/>
    </xf>
    <xf numFmtId="0" fontId="3" fillId="0" borderId="1" xfId="1" applyNumberFormat="1" applyFont="1" applyBorder="1" applyAlignment="1">
      <alignment horizontal="center" vertical="center" wrapText="1"/>
    </xf>
    <xf numFmtId="2" fontId="3" fillId="0" borderId="1" xfId="1" applyNumberFormat="1" applyFont="1" applyBorder="1" applyAlignment="1">
      <alignment horizontal="center" vertical="center" wrapText="1"/>
    </xf>
    <xf numFmtId="0" fontId="18" fillId="0" borderId="6" xfId="1" applyFont="1" applyFill="1" applyBorder="1" applyAlignment="1">
      <alignment horizontal="center"/>
    </xf>
    <xf numFmtId="0" fontId="18" fillId="0" borderId="13" xfId="1" applyFont="1" applyFill="1" applyBorder="1" applyAlignment="1">
      <alignment horizontal="center"/>
    </xf>
    <xf numFmtId="0" fontId="13" fillId="0" borderId="5" xfId="1" applyFont="1" applyFill="1" applyBorder="1" applyAlignment="1">
      <alignment horizontal="center" vertical="center" wrapText="1"/>
    </xf>
    <xf numFmtId="0" fontId="13" fillId="0" borderId="7" xfId="1" applyFont="1" applyFill="1" applyBorder="1" applyAlignment="1">
      <alignment horizontal="center" vertical="center" wrapText="1"/>
    </xf>
    <xf numFmtId="0" fontId="13" fillId="0" borderId="8" xfId="1" applyFont="1" applyFill="1" applyBorder="1" applyAlignment="1">
      <alignment horizontal="center" vertical="center" wrapText="1"/>
    </xf>
    <xf numFmtId="0" fontId="13" fillId="0" borderId="6" xfId="1" applyFont="1" applyFill="1" applyBorder="1" applyAlignment="1">
      <alignment horizontal="center" vertical="center" wrapText="1"/>
    </xf>
    <xf numFmtId="0" fontId="13" fillId="0" borderId="13" xfId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center" vertical="center" wrapText="1"/>
    </xf>
    <xf numFmtId="0" fontId="8" fillId="0" borderId="0" xfId="1" applyFont="1" applyFill="1" applyAlignment="1">
      <alignment horizontal="right" vertical="center"/>
    </xf>
    <xf numFmtId="2" fontId="8" fillId="0" borderId="0" xfId="1" applyNumberFormat="1" applyFont="1" applyFill="1" applyAlignment="1">
      <alignment horizontal="left" vertical="center"/>
    </xf>
    <xf numFmtId="0" fontId="13" fillId="0" borderId="0" xfId="1" applyFont="1" applyFill="1" applyAlignment="1">
      <alignment horizontal="center"/>
    </xf>
    <xf numFmtId="2" fontId="17" fillId="0" borderId="0" xfId="1" applyNumberFormat="1" applyFont="1" applyFill="1" applyAlignment="1">
      <alignment horizontal="left" vertical="center"/>
    </xf>
    <xf numFmtId="0" fontId="7" fillId="0" borderId="5" xfId="1" applyFont="1" applyFill="1" applyBorder="1" applyAlignment="1">
      <alignment horizontal="center" vertical="center" wrapText="1"/>
    </xf>
    <xf numFmtId="0" fontId="7" fillId="0" borderId="7" xfId="1" applyFont="1" applyFill="1" applyBorder="1" applyAlignment="1">
      <alignment horizontal="center" vertical="center" wrapText="1"/>
    </xf>
    <xf numFmtId="0" fontId="7" fillId="0" borderId="8" xfId="1" applyFont="1" applyFill="1" applyBorder="1" applyAlignment="1">
      <alignment horizontal="center" vertical="center" wrapText="1"/>
    </xf>
    <xf numFmtId="0" fontId="8" fillId="0" borderId="0" xfId="1" applyFont="1" applyFill="1" applyAlignment="1">
      <alignment horizontal="center" vertical="center"/>
    </xf>
    <xf numFmtId="0" fontId="14" fillId="0" borderId="0" xfId="1" applyFont="1" applyFill="1" applyAlignment="1">
      <alignment horizontal="center" vertical="center"/>
    </xf>
    <xf numFmtId="0" fontId="11" fillId="0" borderId="1" xfId="1" applyFont="1" applyFill="1" applyBorder="1" applyAlignment="1">
      <alignment horizontal="center" vertical="center"/>
    </xf>
    <xf numFmtId="0" fontId="11" fillId="0" borderId="1" xfId="1" applyFont="1" applyFill="1" applyBorder="1" applyAlignment="1">
      <alignment horizontal="center" vertical="center" wrapText="1"/>
    </xf>
    <xf numFmtId="0" fontId="13" fillId="0" borderId="0" xfId="1" applyFont="1" applyFill="1" applyAlignment="1">
      <alignment horizontal="center" vertical="center"/>
    </xf>
    <xf numFmtId="0" fontId="11" fillId="0" borderId="2" xfId="1" applyFont="1" applyFill="1" applyBorder="1" applyAlignment="1">
      <alignment horizontal="center" vertical="center" wrapText="1"/>
    </xf>
    <xf numFmtId="0" fontId="11" fillId="0" borderId="4" xfId="1" applyFont="1" applyFill="1" applyBorder="1" applyAlignment="1">
      <alignment horizontal="center" vertical="center" wrapText="1"/>
    </xf>
    <xf numFmtId="0" fontId="11" fillId="0" borderId="9" xfId="1" applyFont="1" applyFill="1" applyBorder="1" applyAlignment="1">
      <alignment horizontal="center" vertical="center" wrapText="1"/>
    </xf>
    <xf numFmtId="0" fontId="11" fillId="0" borderId="10" xfId="1" applyFont="1" applyFill="1" applyBorder="1" applyAlignment="1">
      <alignment horizontal="center" vertical="center" wrapText="1"/>
    </xf>
    <xf numFmtId="0" fontId="11" fillId="0" borderId="11" xfId="1" applyFont="1" applyFill="1" applyBorder="1" applyAlignment="1">
      <alignment horizontal="center" vertical="center" wrapText="1"/>
    </xf>
    <xf numFmtId="0" fontId="11" fillId="0" borderId="12" xfId="1" applyFont="1" applyFill="1" applyBorder="1" applyAlignment="1">
      <alignment horizontal="center" vertical="center" wrapText="1"/>
    </xf>
    <xf numFmtId="0" fontId="15" fillId="0" borderId="1" xfId="1" applyFont="1" applyFill="1" applyBorder="1" applyAlignment="1">
      <alignment horizontal="center"/>
    </xf>
    <xf numFmtId="0" fontId="8" fillId="0" borderId="0" xfId="1" applyFont="1" applyFill="1" applyAlignment="1">
      <alignment horizontal="right" vertical="center" wrapText="1"/>
    </xf>
    <xf numFmtId="0" fontId="11" fillId="0" borderId="5" xfId="1" applyFont="1" applyFill="1" applyBorder="1" applyAlignment="1">
      <alignment horizontal="center" vertical="center" wrapText="1"/>
    </xf>
    <xf numFmtId="0" fontId="11" fillId="0" borderId="7" xfId="1" applyFont="1" applyFill="1" applyBorder="1" applyAlignment="1">
      <alignment horizontal="center" vertical="center" wrapText="1"/>
    </xf>
    <xf numFmtId="0" fontId="11" fillId="0" borderId="8" xfId="1" applyFont="1" applyFill="1" applyBorder="1" applyAlignment="1">
      <alignment horizontal="center" vertical="center" wrapText="1"/>
    </xf>
  </cellXfs>
  <cellStyles count="2">
    <cellStyle name="Normal 2" xfId="1"/>
    <cellStyle name="Обычный" xfId="0" builtinId="0"/>
  </cellStyles>
  <dxfs count="41">
    <dxf>
      <font>
        <color theme="0"/>
      </font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-1</xdr:rowOff>
    </xdr:from>
    <xdr:to>
      <xdr:col>15</xdr:col>
      <xdr:colOff>47625</xdr:colOff>
      <xdr:row>90</xdr:row>
      <xdr:rowOff>34618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3636" r="15341"/>
        <a:stretch/>
      </xdr:blipFill>
      <xdr:spPr>
        <a:xfrm>
          <a:off x="0" y="9124949"/>
          <a:ext cx="12858750" cy="96358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-1</xdr:rowOff>
    </xdr:from>
    <xdr:to>
      <xdr:col>9</xdr:col>
      <xdr:colOff>941949</xdr:colOff>
      <xdr:row>89</xdr:row>
      <xdr:rowOff>23812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734" r="23083"/>
        <a:stretch/>
      </xdr:blipFill>
      <xdr:spPr>
        <a:xfrm>
          <a:off x="0" y="9124949"/>
          <a:ext cx="12786286" cy="94249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334505</xdr:colOff>
      <xdr:row>87</xdr:row>
      <xdr:rowOff>9524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1514" r="12717"/>
        <a:stretch/>
      </xdr:blipFill>
      <xdr:spPr>
        <a:xfrm>
          <a:off x="0" y="9124950"/>
          <a:ext cx="12821780" cy="90011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19050</xdr:rowOff>
    </xdr:from>
    <xdr:to>
      <xdr:col>10</xdr:col>
      <xdr:colOff>309562</xdr:colOff>
      <xdr:row>99</xdr:row>
      <xdr:rowOff>134551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6704" t="5771" r="17613"/>
        <a:stretch/>
      </xdr:blipFill>
      <xdr:spPr>
        <a:xfrm>
          <a:off x="0" y="9144000"/>
          <a:ext cx="12796837" cy="115169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333374</xdr:colOff>
      <xdr:row>77</xdr:row>
      <xdr:rowOff>151310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652" r="1894"/>
        <a:stretch/>
      </xdr:blipFill>
      <xdr:spPr>
        <a:xfrm>
          <a:off x="0" y="9124950"/>
          <a:ext cx="12820649" cy="71521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309562</xdr:colOff>
      <xdr:row>99</xdr:row>
      <xdr:rowOff>127622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6477" r="24530"/>
        <a:stretch/>
      </xdr:blipFill>
      <xdr:spPr>
        <a:xfrm>
          <a:off x="0" y="9124950"/>
          <a:ext cx="12796837" cy="11529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36"/>
  <sheetViews>
    <sheetView zoomScale="30" zoomScaleNormal="30" workbookViewId="0">
      <selection activeCell="AS97" sqref="AS97"/>
    </sheetView>
  </sheetViews>
  <sheetFormatPr defaultRowHeight="31.5"/>
  <cols>
    <col min="1" max="1" width="4.28515625" style="1" customWidth="1"/>
    <col min="2" max="2" width="19.140625" style="1" customWidth="1"/>
    <col min="3" max="3" width="47.7109375" style="1" bestFit="1" customWidth="1"/>
    <col min="4" max="4" width="40.42578125" style="1" customWidth="1"/>
    <col min="5" max="5" width="42.28515625" style="1" customWidth="1"/>
    <col min="6" max="6" width="25" style="1" customWidth="1"/>
    <col min="7" max="7" width="61" style="1" customWidth="1"/>
    <col min="8" max="8" width="44.5703125" style="1" customWidth="1"/>
    <col min="9" max="12" width="10.5703125" style="1" customWidth="1"/>
    <col min="13" max="13" width="20.85546875" style="1" bestFit="1" customWidth="1"/>
    <col min="14" max="14" width="38" style="1" customWidth="1"/>
    <col min="15" max="15" width="25.140625" style="1" customWidth="1"/>
    <col min="16" max="19" width="11.5703125" style="1" customWidth="1"/>
    <col min="20" max="20" width="37.28515625" style="1" customWidth="1"/>
    <col min="21" max="28" width="13.7109375" style="1" customWidth="1"/>
    <col min="29" max="37" width="9.140625" style="1"/>
    <col min="38" max="38" width="9.5703125" style="1" customWidth="1"/>
    <col min="39" max="39" width="28.85546875" style="1" customWidth="1"/>
    <col min="40" max="16384" width="9.140625" style="1"/>
  </cols>
  <sheetData>
    <row r="1" spans="1:39">
      <c r="C1" s="2"/>
      <c r="E1" s="2"/>
      <c r="G1" s="3" t="s">
        <v>0</v>
      </c>
      <c r="I1" s="142" t="s">
        <v>1</v>
      </c>
      <c r="J1" s="142"/>
      <c r="K1" s="142"/>
      <c r="L1" s="142"/>
      <c r="M1" s="142"/>
      <c r="N1" s="142"/>
      <c r="O1" s="143" t="s">
        <v>2</v>
      </c>
      <c r="P1" s="144" t="s">
        <v>3</v>
      </c>
      <c r="Q1" s="144"/>
      <c r="R1" s="144"/>
      <c r="S1" s="144"/>
      <c r="T1" s="145" t="s">
        <v>4</v>
      </c>
      <c r="U1" s="142" t="s">
        <v>5</v>
      </c>
      <c r="V1" s="142" t="s">
        <v>6</v>
      </c>
      <c r="W1" s="142" t="s">
        <v>7</v>
      </c>
      <c r="X1" s="142" t="s">
        <v>8</v>
      </c>
      <c r="Y1" s="142" t="s">
        <v>9</v>
      </c>
      <c r="Z1" s="142" t="s">
        <v>10</v>
      </c>
      <c r="AA1" s="142" t="s">
        <v>11</v>
      </c>
      <c r="AB1" s="142" t="s">
        <v>12</v>
      </c>
    </row>
    <row r="2" spans="1:39">
      <c r="B2" s="4"/>
      <c r="C2" s="5"/>
      <c r="D2" s="5" t="s">
        <v>13</v>
      </c>
      <c r="E2" s="5"/>
      <c r="F2" s="6"/>
      <c r="G2" s="138" t="s">
        <v>14</v>
      </c>
      <c r="H2" s="139"/>
      <c r="I2" s="140" t="s">
        <v>15</v>
      </c>
      <c r="J2" s="140"/>
      <c r="K2" s="140"/>
      <c r="L2" s="140"/>
      <c r="M2" s="141" t="s">
        <v>16</v>
      </c>
      <c r="N2" s="141"/>
      <c r="O2" s="143"/>
      <c r="P2" s="144"/>
      <c r="Q2" s="144"/>
      <c r="R2" s="144"/>
      <c r="S2" s="144"/>
      <c r="T2" s="145"/>
      <c r="U2" s="142"/>
      <c r="V2" s="142"/>
      <c r="W2" s="142"/>
      <c r="X2" s="142"/>
      <c r="Y2" s="142"/>
      <c r="Z2" s="142"/>
      <c r="AA2" s="142"/>
      <c r="AB2" s="142"/>
    </row>
    <row r="3" spans="1:39" s="10" customFormat="1">
      <c r="A3" s="7"/>
      <c r="B3" s="7" t="s">
        <v>17</v>
      </c>
      <c r="C3" s="7" t="s">
        <v>18</v>
      </c>
      <c r="D3" s="7" t="s">
        <v>19</v>
      </c>
      <c r="E3" s="7" t="s">
        <v>20</v>
      </c>
      <c r="F3" s="7" t="s">
        <v>21</v>
      </c>
      <c r="G3" s="7" t="s">
        <v>22</v>
      </c>
      <c r="H3" s="7" t="s">
        <v>23</v>
      </c>
      <c r="I3" s="7" t="s">
        <v>24</v>
      </c>
      <c r="J3" s="8" t="s">
        <v>25</v>
      </c>
      <c r="K3" s="7" t="s">
        <v>26</v>
      </c>
      <c r="L3" s="7" t="s">
        <v>27</v>
      </c>
      <c r="M3" s="7" t="s">
        <v>28</v>
      </c>
      <c r="N3" s="7" t="s">
        <v>29</v>
      </c>
      <c r="O3" s="143"/>
      <c r="P3" s="9">
        <v>1</v>
      </c>
      <c r="Q3" s="9">
        <v>2</v>
      </c>
      <c r="R3" s="9">
        <v>3</v>
      </c>
      <c r="S3" s="9">
        <v>4</v>
      </c>
      <c r="T3" s="145"/>
      <c r="U3" s="142"/>
      <c r="V3" s="142"/>
      <c r="W3" s="142"/>
      <c r="X3" s="142"/>
      <c r="Y3" s="142"/>
      <c r="Z3" s="142"/>
      <c r="AA3" s="142"/>
      <c r="AB3" s="142"/>
      <c r="AL3" s="10" t="s">
        <v>30</v>
      </c>
      <c r="AM3" s="10" t="s">
        <v>31</v>
      </c>
    </row>
    <row r="4" spans="1:39">
      <c r="A4" s="11"/>
      <c r="B4" s="12">
        <v>1</v>
      </c>
      <c r="C4" s="13" t="s">
        <v>32</v>
      </c>
      <c r="D4" s="13"/>
      <c r="E4" s="13" t="s">
        <v>32</v>
      </c>
      <c r="F4" s="14" t="s">
        <v>27</v>
      </c>
      <c r="G4" s="15" t="s">
        <v>33</v>
      </c>
      <c r="H4" s="16">
        <v>1</v>
      </c>
      <c r="I4" s="17" t="s">
        <v>34</v>
      </c>
      <c r="J4" s="17" t="s">
        <v>34</v>
      </c>
      <c r="K4" s="17" t="s">
        <v>34</v>
      </c>
      <c r="L4" s="17" t="s">
        <v>34</v>
      </c>
      <c r="M4" s="18">
        <v>4</v>
      </c>
      <c r="N4" s="18">
        <v>16</v>
      </c>
      <c r="O4" s="19" t="e">
        <f ca="1">INDIRECT("'"&amp;B4&amp;"'!E39")</f>
        <v>#REF!</v>
      </c>
      <c r="P4" s="20" t="s">
        <v>34</v>
      </c>
      <c r="Q4" s="20" t="s">
        <v>34</v>
      </c>
      <c r="R4" s="20" t="s">
        <v>34</v>
      </c>
      <c r="S4" s="20" t="s">
        <v>34</v>
      </c>
      <c r="T4" s="21">
        <v>18.2</v>
      </c>
      <c r="U4" s="22" t="e">
        <f ca="1">MAX(INDIRECT("'"&amp;$B4&amp;"'!V27:V73"))</f>
        <v>#REF!</v>
      </c>
      <c r="V4" s="22" t="e">
        <f ca="1">MAX(INDIRECT("'"&amp;$B4&amp;"'!AC27:AC73"))</f>
        <v>#REF!</v>
      </c>
      <c r="W4" s="22" t="e">
        <f ca="1">MAX(INDIRECT("'"&amp;$B4&amp;"'!V110:V157"))</f>
        <v>#REF!</v>
      </c>
      <c r="X4" s="22" t="e">
        <f ca="1">MAX(INDIRECT("'"&amp;$B4&amp;"'!AC110:AC157"))</f>
        <v>#REF!</v>
      </c>
      <c r="Y4" s="22" t="e">
        <f ca="1">MIN(ROUNDUP($O4*U4/$T4,0),$H4)</f>
        <v>#REF!</v>
      </c>
      <c r="Z4" s="22" t="e">
        <f t="shared" ref="Z4:AB15" ca="1" si="0">MIN(ROUNDUP($O4*V4/$T4,0),$H4)</f>
        <v>#REF!</v>
      </c>
      <c r="AA4" s="22" t="e">
        <f t="shared" ca="1" si="0"/>
        <v>#REF!</v>
      </c>
      <c r="AB4" s="22" t="e">
        <f t="shared" ca="1" si="0"/>
        <v>#REF!</v>
      </c>
      <c r="AC4" s="1" t="e">
        <f ca="1">INDIRECT("'"&amp;$B4&amp;"'!R75")</f>
        <v>#REF!</v>
      </c>
      <c r="AD4" s="1" t="e">
        <f ca="1">INDIRECT("'"&amp;B4&amp;"'!Y75")</f>
        <v>#REF!</v>
      </c>
      <c r="AE4" s="1" t="e">
        <f ca="1">INDIRECT("'"&amp;B4&amp;"'!R158")</f>
        <v>#REF!</v>
      </c>
      <c r="AF4" s="1" t="e">
        <f ca="1">INDIRECT("'"&amp;B4&amp;"'!Y158")</f>
        <v>#REF!</v>
      </c>
      <c r="AH4" s="1" t="e">
        <f ca="1">$O4*U4/$T4</f>
        <v>#REF!</v>
      </c>
      <c r="AI4" s="1" t="e">
        <f ca="1">ROUNDDOWN(AH4,0)</f>
        <v>#REF!</v>
      </c>
      <c r="AJ4" s="1" t="e">
        <f ca="1">AH4-AI4</f>
        <v>#REF!</v>
      </c>
      <c r="AK4" s="1" t="e">
        <f ca="1">IF(AJ4&gt;0.1,ROUNDUP(AJ4,0),0)</f>
        <v>#REF!</v>
      </c>
      <c r="AL4" s="23" t="e">
        <f ca="1">AI4+AK4</f>
        <v>#REF!</v>
      </c>
      <c r="AM4" s="1" t="e">
        <f ca="1">H4-AL4</f>
        <v>#REF!</v>
      </c>
    </row>
    <row r="5" spans="1:39">
      <c r="A5" s="11"/>
      <c r="B5" s="12">
        <v>2</v>
      </c>
      <c r="C5" s="24" t="s">
        <v>35</v>
      </c>
      <c r="D5" s="13"/>
      <c r="E5" s="13" t="s">
        <v>35</v>
      </c>
      <c r="F5" s="14" t="s">
        <v>26</v>
      </c>
      <c r="G5" s="15">
        <v>314</v>
      </c>
      <c r="H5" s="16">
        <v>9</v>
      </c>
      <c r="I5" s="17" t="s">
        <v>34</v>
      </c>
      <c r="J5" s="17" t="s">
        <v>34</v>
      </c>
      <c r="K5" s="17" t="s">
        <v>34</v>
      </c>
      <c r="L5" s="17" t="s">
        <v>34</v>
      </c>
      <c r="M5" s="18">
        <v>17</v>
      </c>
      <c r="N5" s="18">
        <v>19</v>
      </c>
      <c r="O5" s="19" t="e">
        <f t="shared" ref="O5:O35" ca="1" si="1">INDIRECT("'"&amp;B5&amp;"'!E39")</f>
        <v>#REF!</v>
      </c>
      <c r="P5" s="20" t="s">
        <v>34</v>
      </c>
      <c r="Q5" s="20" t="s">
        <v>34</v>
      </c>
      <c r="R5" s="20" t="s">
        <v>34</v>
      </c>
      <c r="S5" s="20" t="s">
        <v>34</v>
      </c>
      <c r="T5" s="21">
        <v>15.393189852025085</v>
      </c>
      <c r="U5" s="22" t="e">
        <f t="shared" ref="U5:U15" ca="1" si="2">MAX(INDIRECT("'"&amp;$B5&amp;"'!V27:V73"))</f>
        <v>#REF!</v>
      </c>
      <c r="V5" s="22" t="e">
        <f t="shared" ref="V5:V15" ca="1" si="3">MAX(INDIRECT("'"&amp;$B5&amp;"'!AC27:AC73"))</f>
        <v>#REF!</v>
      </c>
      <c r="W5" s="22" t="e">
        <f t="shared" ref="W5:W15" ca="1" si="4">MAX(INDIRECT("'"&amp;$B5&amp;"'!V110:V157"))</f>
        <v>#REF!</v>
      </c>
      <c r="X5" s="22" t="e">
        <f t="shared" ref="X5:X15" ca="1" si="5">MAX(INDIRECT("'"&amp;$B5&amp;"'!AC110:AC157"))</f>
        <v>#REF!</v>
      </c>
      <c r="Y5" s="22" t="e">
        <f t="shared" ref="Y5:Y15" ca="1" si="6">MIN(ROUNDUP($O5*U5/$T5,0),$H5)</f>
        <v>#REF!</v>
      </c>
      <c r="Z5" s="22" t="e">
        <f t="shared" ca="1" si="0"/>
        <v>#REF!</v>
      </c>
      <c r="AA5" s="22" t="e">
        <f t="shared" ca="1" si="0"/>
        <v>#REF!</v>
      </c>
      <c r="AB5" s="22" t="e">
        <f t="shared" ca="1" si="0"/>
        <v>#REF!</v>
      </c>
      <c r="AC5" s="1" t="e">
        <f t="shared" ref="AC5:AC15" ca="1" si="7">INDIRECT("'"&amp;$B5&amp;"'!R75")</f>
        <v>#REF!</v>
      </c>
      <c r="AD5" s="1" t="e">
        <f t="shared" ref="AD5:AD15" ca="1" si="8">INDIRECT("'"&amp;B5&amp;"'!Y75")</f>
        <v>#REF!</v>
      </c>
      <c r="AE5" s="1" t="e">
        <f t="shared" ref="AE5:AE15" ca="1" si="9">INDIRECT("'"&amp;B5&amp;"'!R158")</f>
        <v>#REF!</v>
      </c>
      <c r="AF5" s="1" t="e">
        <f t="shared" ref="AF5:AF15" ca="1" si="10">INDIRECT("'"&amp;B5&amp;"'!Y158")</f>
        <v>#REF!</v>
      </c>
      <c r="AH5" s="1" t="e">
        <f t="shared" ref="AH5:AH35" ca="1" si="11">$O5*U5/$T5</f>
        <v>#REF!</v>
      </c>
      <c r="AI5" s="1" t="e">
        <f t="shared" ref="AI5:AI35" ca="1" si="12">ROUNDDOWN(AH5,0)</f>
        <v>#REF!</v>
      </c>
      <c r="AJ5" s="1" t="e">
        <f t="shared" ref="AJ5:AJ35" ca="1" si="13">AH5-AI5</f>
        <v>#REF!</v>
      </c>
      <c r="AK5" s="1" t="e">
        <f t="shared" ref="AK5:AK35" ca="1" si="14">IF(AJ5&gt;0.1,ROUNDUP(AJ5,0),0)</f>
        <v>#REF!</v>
      </c>
      <c r="AL5" s="25" t="e">
        <f t="shared" ref="AL5:AL35" ca="1" si="15">AI5+AK5</f>
        <v>#REF!</v>
      </c>
      <c r="AM5" s="1" t="e">
        <f t="shared" ref="AM5:AM35" ca="1" si="16">H5-AL5</f>
        <v>#REF!</v>
      </c>
    </row>
    <row r="6" spans="1:39">
      <c r="A6" s="11"/>
      <c r="B6" s="12">
        <v>3</v>
      </c>
      <c r="C6" s="13" t="s">
        <v>36</v>
      </c>
      <c r="D6" s="26"/>
      <c r="E6" s="27" t="s">
        <v>36</v>
      </c>
      <c r="F6" s="14" t="s">
        <v>27</v>
      </c>
      <c r="G6" s="15">
        <v>436</v>
      </c>
      <c r="H6" s="16">
        <v>4</v>
      </c>
      <c r="I6" s="17" t="s">
        <v>34</v>
      </c>
      <c r="J6" s="17" t="s">
        <v>34</v>
      </c>
      <c r="K6" s="17" t="s">
        <v>34</v>
      </c>
      <c r="L6" s="17" t="s">
        <v>34</v>
      </c>
      <c r="M6" s="18">
        <v>5</v>
      </c>
      <c r="N6" s="18">
        <v>19</v>
      </c>
      <c r="O6" s="19" t="e">
        <f t="shared" ca="1" si="1"/>
        <v>#REF!</v>
      </c>
      <c r="P6" s="20" t="s">
        <v>34</v>
      </c>
      <c r="Q6" s="20" t="s">
        <v>34</v>
      </c>
      <c r="R6" s="20" t="s">
        <v>34</v>
      </c>
      <c r="S6" s="20" t="s">
        <v>34</v>
      </c>
      <c r="T6" s="21">
        <v>17.696594926012544</v>
      </c>
      <c r="U6" s="22" t="e">
        <f t="shared" ca="1" si="2"/>
        <v>#REF!</v>
      </c>
      <c r="V6" s="22" t="e">
        <f t="shared" ca="1" si="3"/>
        <v>#REF!</v>
      </c>
      <c r="W6" s="22" t="e">
        <f t="shared" ca="1" si="4"/>
        <v>#REF!</v>
      </c>
      <c r="X6" s="22" t="e">
        <f t="shared" ca="1" si="5"/>
        <v>#REF!</v>
      </c>
      <c r="Y6" s="22" t="e">
        <f t="shared" ca="1" si="6"/>
        <v>#REF!</v>
      </c>
      <c r="Z6" s="22" t="e">
        <f t="shared" ca="1" si="0"/>
        <v>#REF!</v>
      </c>
      <c r="AA6" s="22" t="e">
        <f t="shared" ca="1" si="0"/>
        <v>#REF!</v>
      </c>
      <c r="AB6" s="22" t="e">
        <f t="shared" ca="1" si="0"/>
        <v>#REF!</v>
      </c>
      <c r="AC6" s="1" t="e">
        <f t="shared" ca="1" si="7"/>
        <v>#REF!</v>
      </c>
      <c r="AD6" s="1" t="e">
        <f t="shared" ca="1" si="8"/>
        <v>#REF!</v>
      </c>
      <c r="AE6" s="1" t="e">
        <f t="shared" ca="1" si="9"/>
        <v>#REF!</v>
      </c>
      <c r="AF6" s="1" t="e">
        <f t="shared" ca="1" si="10"/>
        <v>#REF!</v>
      </c>
      <c r="AH6" s="1" t="e">
        <f t="shared" ca="1" si="11"/>
        <v>#REF!</v>
      </c>
      <c r="AI6" s="1" t="e">
        <f t="shared" ca="1" si="12"/>
        <v>#REF!</v>
      </c>
      <c r="AJ6" s="1" t="e">
        <f t="shared" ca="1" si="13"/>
        <v>#REF!</v>
      </c>
      <c r="AK6" s="1" t="e">
        <f t="shared" ca="1" si="14"/>
        <v>#REF!</v>
      </c>
      <c r="AL6" s="25" t="e">
        <f t="shared" ca="1" si="15"/>
        <v>#REF!</v>
      </c>
      <c r="AM6" s="1" t="e">
        <f t="shared" ca="1" si="16"/>
        <v>#REF!</v>
      </c>
    </row>
    <row r="7" spans="1:39">
      <c r="A7" s="11"/>
      <c r="B7" s="12">
        <v>4</v>
      </c>
      <c r="C7" s="13" t="s">
        <v>37</v>
      </c>
      <c r="D7" s="26"/>
      <c r="E7" s="27" t="s">
        <v>37</v>
      </c>
      <c r="F7" s="14" t="s">
        <v>27</v>
      </c>
      <c r="G7" s="15">
        <v>975</v>
      </c>
      <c r="H7" s="16">
        <v>3</v>
      </c>
      <c r="I7" s="17" t="s">
        <v>34</v>
      </c>
      <c r="J7" s="17" t="s">
        <v>34</v>
      </c>
      <c r="K7" s="17" t="s">
        <v>34</v>
      </c>
      <c r="L7" s="17" t="s">
        <v>34</v>
      </c>
      <c r="M7" s="18">
        <v>3</v>
      </c>
      <c r="N7" s="18">
        <v>15.666666666666666</v>
      </c>
      <c r="O7" s="19" t="e">
        <f t="shared" ca="1" si="1"/>
        <v>#REF!</v>
      </c>
      <c r="P7" s="20" t="s">
        <v>34</v>
      </c>
      <c r="Q7" s="20" t="s">
        <v>34</v>
      </c>
      <c r="R7" s="20" t="s">
        <v>34</v>
      </c>
      <c r="S7" s="20" t="s">
        <v>34</v>
      </c>
      <c r="T7" s="21">
        <v>17.696594926012544</v>
      </c>
      <c r="U7" s="22" t="e">
        <f t="shared" ca="1" si="2"/>
        <v>#REF!</v>
      </c>
      <c r="V7" s="22" t="e">
        <f t="shared" ca="1" si="3"/>
        <v>#REF!</v>
      </c>
      <c r="W7" s="22" t="e">
        <f t="shared" ca="1" si="4"/>
        <v>#REF!</v>
      </c>
      <c r="X7" s="22" t="e">
        <f t="shared" ca="1" si="5"/>
        <v>#REF!</v>
      </c>
      <c r="Y7" s="22" t="e">
        <f t="shared" ca="1" si="6"/>
        <v>#REF!</v>
      </c>
      <c r="Z7" s="22" t="e">
        <f t="shared" ca="1" si="0"/>
        <v>#REF!</v>
      </c>
      <c r="AA7" s="22" t="e">
        <f t="shared" ca="1" si="0"/>
        <v>#REF!</v>
      </c>
      <c r="AB7" s="22" t="e">
        <f t="shared" ca="1" si="0"/>
        <v>#REF!</v>
      </c>
      <c r="AC7" s="1" t="e">
        <f t="shared" ca="1" si="7"/>
        <v>#REF!</v>
      </c>
      <c r="AD7" s="1" t="e">
        <f t="shared" ca="1" si="8"/>
        <v>#REF!</v>
      </c>
      <c r="AE7" s="1" t="e">
        <f t="shared" ca="1" si="9"/>
        <v>#REF!</v>
      </c>
      <c r="AF7" s="1" t="e">
        <f t="shared" ca="1" si="10"/>
        <v>#REF!</v>
      </c>
      <c r="AH7" s="1" t="e">
        <f t="shared" ca="1" si="11"/>
        <v>#REF!</v>
      </c>
      <c r="AI7" s="1" t="e">
        <f t="shared" ca="1" si="12"/>
        <v>#REF!</v>
      </c>
      <c r="AJ7" s="1" t="e">
        <f t="shared" ca="1" si="13"/>
        <v>#REF!</v>
      </c>
      <c r="AK7" s="1" t="e">
        <f t="shared" ca="1" si="14"/>
        <v>#REF!</v>
      </c>
      <c r="AL7" s="25" t="e">
        <f t="shared" ca="1" si="15"/>
        <v>#REF!</v>
      </c>
      <c r="AM7" s="1" t="e">
        <f t="shared" ca="1" si="16"/>
        <v>#REF!</v>
      </c>
    </row>
    <row r="8" spans="1:39">
      <c r="A8" s="11"/>
      <c r="B8" s="12">
        <v>5</v>
      </c>
      <c r="C8" s="13" t="s">
        <v>38</v>
      </c>
      <c r="D8" s="26"/>
      <c r="E8" s="27" t="s">
        <v>38</v>
      </c>
      <c r="F8" s="14" t="s">
        <v>27</v>
      </c>
      <c r="G8" s="15">
        <v>987</v>
      </c>
      <c r="H8" s="16">
        <v>2</v>
      </c>
      <c r="I8" s="17" t="s">
        <v>34</v>
      </c>
      <c r="J8" s="17" t="s">
        <v>34</v>
      </c>
      <c r="K8" s="17" t="s">
        <v>34</v>
      </c>
      <c r="L8" s="17" t="s">
        <v>34</v>
      </c>
      <c r="M8" s="18">
        <v>4</v>
      </c>
      <c r="N8" s="18">
        <v>15.666666666666666</v>
      </c>
      <c r="O8" s="19" t="e">
        <f t="shared" ca="1" si="1"/>
        <v>#REF!</v>
      </c>
      <c r="P8" s="20" t="s">
        <v>34</v>
      </c>
      <c r="Q8" s="20" t="s">
        <v>34</v>
      </c>
      <c r="R8" s="20" t="s">
        <v>34</v>
      </c>
      <c r="S8" s="20" t="s">
        <v>34</v>
      </c>
      <c r="T8" s="21">
        <v>17.696594926012544</v>
      </c>
      <c r="U8" s="22" t="e">
        <f t="shared" ca="1" si="2"/>
        <v>#REF!</v>
      </c>
      <c r="V8" s="22" t="e">
        <f t="shared" ca="1" si="3"/>
        <v>#REF!</v>
      </c>
      <c r="W8" s="22" t="e">
        <f t="shared" ca="1" si="4"/>
        <v>#REF!</v>
      </c>
      <c r="X8" s="22" t="e">
        <f t="shared" ca="1" si="5"/>
        <v>#REF!</v>
      </c>
      <c r="Y8" s="22" t="e">
        <f t="shared" ca="1" si="6"/>
        <v>#REF!</v>
      </c>
      <c r="Z8" s="22" t="e">
        <f t="shared" ca="1" si="0"/>
        <v>#REF!</v>
      </c>
      <c r="AA8" s="22" t="e">
        <f t="shared" ca="1" si="0"/>
        <v>#REF!</v>
      </c>
      <c r="AB8" s="22" t="e">
        <f t="shared" ca="1" si="0"/>
        <v>#REF!</v>
      </c>
      <c r="AC8" s="1" t="e">
        <f t="shared" ca="1" si="7"/>
        <v>#REF!</v>
      </c>
      <c r="AD8" s="1" t="e">
        <f t="shared" ca="1" si="8"/>
        <v>#REF!</v>
      </c>
      <c r="AE8" s="1" t="e">
        <f t="shared" ca="1" si="9"/>
        <v>#REF!</v>
      </c>
      <c r="AF8" s="1" t="e">
        <f t="shared" ca="1" si="10"/>
        <v>#REF!</v>
      </c>
      <c r="AH8" s="1" t="e">
        <f t="shared" ca="1" si="11"/>
        <v>#REF!</v>
      </c>
      <c r="AI8" s="1" t="e">
        <f t="shared" ca="1" si="12"/>
        <v>#REF!</v>
      </c>
      <c r="AJ8" s="1" t="e">
        <f t="shared" ca="1" si="13"/>
        <v>#REF!</v>
      </c>
      <c r="AK8" s="1" t="e">
        <f t="shared" ca="1" si="14"/>
        <v>#REF!</v>
      </c>
      <c r="AL8" s="25" t="e">
        <f t="shared" ca="1" si="15"/>
        <v>#REF!</v>
      </c>
      <c r="AM8" s="1" t="e">
        <f t="shared" ca="1" si="16"/>
        <v>#REF!</v>
      </c>
    </row>
    <row r="9" spans="1:39">
      <c r="A9" s="11"/>
      <c r="B9" s="12">
        <v>6</v>
      </c>
      <c r="C9" s="13" t="s">
        <v>39</v>
      </c>
      <c r="D9" s="26"/>
      <c r="E9" s="27" t="s">
        <v>39</v>
      </c>
      <c r="F9" s="14" t="s">
        <v>26</v>
      </c>
      <c r="G9" s="15" t="s">
        <v>40</v>
      </c>
      <c r="H9" s="16">
        <v>3</v>
      </c>
      <c r="I9" s="17" t="s">
        <v>34</v>
      </c>
      <c r="J9" s="17" t="s">
        <v>34</v>
      </c>
      <c r="K9" s="17" t="s">
        <v>34</v>
      </c>
      <c r="L9" s="17" t="s">
        <v>34</v>
      </c>
      <c r="M9" s="18">
        <v>13</v>
      </c>
      <c r="N9" s="18">
        <v>19.5</v>
      </c>
      <c r="O9" s="19" t="e">
        <f t="shared" ca="1" si="1"/>
        <v>#REF!</v>
      </c>
      <c r="P9" s="20" t="s">
        <v>41</v>
      </c>
      <c r="Q9" s="20" t="s">
        <v>34</v>
      </c>
      <c r="R9" s="20" t="s">
        <v>34</v>
      </c>
      <c r="S9" s="20" t="s">
        <v>34</v>
      </c>
      <c r="T9" s="21">
        <v>15.393189852025085</v>
      </c>
      <c r="U9" s="22" t="e">
        <f t="shared" ca="1" si="2"/>
        <v>#REF!</v>
      </c>
      <c r="V9" s="22" t="e">
        <f t="shared" ca="1" si="3"/>
        <v>#REF!</v>
      </c>
      <c r="W9" s="22" t="e">
        <f t="shared" ca="1" si="4"/>
        <v>#REF!</v>
      </c>
      <c r="X9" s="22" t="e">
        <f t="shared" ca="1" si="5"/>
        <v>#REF!</v>
      </c>
      <c r="Y9" s="22" t="e">
        <f t="shared" ca="1" si="6"/>
        <v>#REF!</v>
      </c>
      <c r="Z9" s="22" t="e">
        <f t="shared" ca="1" si="0"/>
        <v>#REF!</v>
      </c>
      <c r="AA9" s="22" t="e">
        <f t="shared" ca="1" si="0"/>
        <v>#REF!</v>
      </c>
      <c r="AB9" s="22" t="e">
        <f t="shared" ca="1" si="0"/>
        <v>#REF!</v>
      </c>
      <c r="AC9" s="1" t="e">
        <f t="shared" ca="1" si="7"/>
        <v>#REF!</v>
      </c>
      <c r="AD9" s="1" t="e">
        <f t="shared" ca="1" si="8"/>
        <v>#REF!</v>
      </c>
      <c r="AE9" s="1" t="e">
        <f t="shared" ca="1" si="9"/>
        <v>#REF!</v>
      </c>
      <c r="AF9" s="1" t="e">
        <f t="shared" ca="1" si="10"/>
        <v>#REF!</v>
      </c>
      <c r="AH9" s="1" t="e">
        <f t="shared" ca="1" si="11"/>
        <v>#REF!</v>
      </c>
      <c r="AI9" s="1" t="e">
        <f t="shared" ca="1" si="12"/>
        <v>#REF!</v>
      </c>
      <c r="AJ9" s="1" t="e">
        <f t="shared" ca="1" si="13"/>
        <v>#REF!</v>
      </c>
      <c r="AK9" s="1" t="e">
        <f t="shared" ca="1" si="14"/>
        <v>#REF!</v>
      </c>
      <c r="AL9" s="25" t="e">
        <f t="shared" ca="1" si="15"/>
        <v>#REF!</v>
      </c>
      <c r="AM9" s="1" t="e">
        <f t="shared" ca="1" si="16"/>
        <v>#REF!</v>
      </c>
    </row>
    <row r="10" spans="1:39">
      <c r="A10" s="11"/>
      <c r="B10" s="12">
        <v>7</v>
      </c>
      <c r="C10" s="13" t="s">
        <v>42</v>
      </c>
      <c r="D10" s="26"/>
      <c r="E10" s="27" t="s">
        <v>42</v>
      </c>
      <c r="F10" s="14" t="s">
        <v>27</v>
      </c>
      <c r="G10" s="15">
        <v>372</v>
      </c>
      <c r="H10" s="16">
        <v>4</v>
      </c>
      <c r="I10" s="17" t="s">
        <v>34</v>
      </c>
      <c r="J10" s="17" t="s">
        <v>34</v>
      </c>
      <c r="K10" s="17" t="s">
        <v>34</v>
      </c>
      <c r="L10" s="17" t="s">
        <v>34</v>
      </c>
      <c r="M10" s="18">
        <v>8</v>
      </c>
      <c r="N10" s="18">
        <v>20.75</v>
      </c>
      <c r="O10" s="19" t="e">
        <f t="shared" ca="1" si="1"/>
        <v>#REF!</v>
      </c>
      <c r="P10" s="20" t="s">
        <v>34</v>
      </c>
      <c r="Q10" s="20" t="s">
        <v>34</v>
      </c>
      <c r="R10" s="20" t="s">
        <v>34</v>
      </c>
      <c r="S10" s="20" t="s">
        <v>34</v>
      </c>
      <c r="T10" s="21">
        <v>17.052105340310376</v>
      </c>
      <c r="U10" s="22" t="e">
        <f t="shared" ca="1" si="2"/>
        <v>#REF!</v>
      </c>
      <c r="V10" s="22" t="e">
        <f t="shared" ca="1" si="3"/>
        <v>#REF!</v>
      </c>
      <c r="W10" s="22" t="e">
        <f t="shared" ca="1" si="4"/>
        <v>#REF!</v>
      </c>
      <c r="X10" s="22" t="e">
        <f t="shared" ca="1" si="5"/>
        <v>#REF!</v>
      </c>
      <c r="Y10" s="22" t="e">
        <f t="shared" ca="1" si="6"/>
        <v>#REF!</v>
      </c>
      <c r="Z10" s="22" t="e">
        <f t="shared" ca="1" si="0"/>
        <v>#REF!</v>
      </c>
      <c r="AA10" s="22" t="e">
        <f t="shared" ca="1" si="0"/>
        <v>#REF!</v>
      </c>
      <c r="AB10" s="22" t="e">
        <f t="shared" ca="1" si="0"/>
        <v>#REF!</v>
      </c>
      <c r="AC10" s="1" t="e">
        <f t="shared" ca="1" si="7"/>
        <v>#REF!</v>
      </c>
      <c r="AD10" s="1" t="e">
        <f t="shared" ca="1" si="8"/>
        <v>#REF!</v>
      </c>
      <c r="AE10" s="1" t="e">
        <f t="shared" ca="1" si="9"/>
        <v>#REF!</v>
      </c>
      <c r="AF10" s="1" t="e">
        <f t="shared" ca="1" si="10"/>
        <v>#REF!</v>
      </c>
      <c r="AH10" s="1" t="e">
        <f t="shared" ca="1" si="11"/>
        <v>#REF!</v>
      </c>
      <c r="AI10" s="1" t="e">
        <f t="shared" ca="1" si="12"/>
        <v>#REF!</v>
      </c>
      <c r="AJ10" s="1" t="e">
        <f t="shared" ca="1" si="13"/>
        <v>#REF!</v>
      </c>
      <c r="AK10" s="1" t="e">
        <f t="shared" ca="1" si="14"/>
        <v>#REF!</v>
      </c>
      <c r="AL10" s="25" t="e">
        <f t="shared" ca="1" si="15"/>
        <v>#REF!</v>
      </c>
      <c r="AM10" s="1" t="e">
        <f t="shared" ca="1" si="16"/>
        <v>#REF!</v>
      </c>
    </row>
    <row r="11" spans="1:39">
      <c r="A11" s="11"/>
      <c r="B11" s="12">
        <v>8</v>
      </c>
      <c r="C11" s="13" t="s">
        <v>43</v>
      </c>
      <c r="D11" s="26"/>
      <c r="E11" s="27" t="s">
        <v>43</v>
      </c>
      <c r="F11" s="14" t="s">
        <v>27</v>
      </c>
      <c r="G11" s="15">
        <v>311</v>
      </c>
      <c r="H11" s="16">
        <v>16</v>
      </c>
      <c r="I11" s="17" t="s">
        <v>34</v>
      </c>
      <c r="J11" s="17" t="s">
        <v>34</v>
      </c>
      <c r="K11" s="17" t="s">
        <v>34</v>
      </c>
      <c r="L11" s="17" t="s">
        <v>34</v>
      </c>
      <c r="M11" s="18">
        <v>25</v>
      </c>
      <c r="N11" s="18">
        <v>16</v>
      </c>
      <c r="O11" s="19" t="e">
        <f t="shared" ca="1" si="1"/>
        <v>#REF!</v>
      </c>
      <c r="P11" s="20" t="s">
        <v>34</v>
      </c>
      <c r="Q11" s="20" t="s">
        <v>34</v>
      </c>
      <c r="R11" s="20" t="s">
        <v>34</v>
      </c>
      <c r="S11" s="20" t="s">
        <v>34</v>
      </c>
      <c r="T11" s="21">
        <v>17.696594926012544</v>
      </c>
      <c r="U11" s="22" t="e">
        <f t="shared" ca="1" si="2"/>
        <v>#REF!</v>
      </c>
      <c r="V11" s="22" t="e">
        <f t="shared" ca="1" si="3"/>
        <v>#REF!</v>
      </c>
      <c r="W11" s="22" t="e">
        <f t="shared" ca="1" si="4"/>
        <v>#REF!</v>
      </c>
      <c r="X11" s="22" t="e">
        <f t="shared" ca="1" si="5"/>
        <v>#REF!</v>
      </c>
      <c r="Y11" s="22" t="e">
        <f t="shared" ca="1" si="6"/>
        <v>#REF!</v>
      </c>
      <c r="Z11" s="22" t="e">
        <f t="shared" ca="1" si="0"/>
        <v>#REF!</v>
      </c>
      <c r="AA11" s="22" t="e">
        <f t="shared" ca="1" si="0"/>
        <v>#REF!</v>
      </c>
      <c r="AB11" s="22" t="e">
        <f t="shared" ca="1" si="0"/>
        <v>#REF!</v>
      </c>
      <c r="AC11" s="1" t="e">
        <f t="shared" ca="1" si="7"/>
        <v>#REF!</v>
      </c>
      <c r="AD11" s="1" t="e">
        <f t="shared" ca="1" si="8"/>
        <v>#REF!</v>
      </c>
      <c r="AE11" s="1" t="e">
        <f t="shared" ca="1" si="9"/>
        <v>#REF!</v>
      </c>
      <c r="AF11" s="1" t="e">
        <f t="shared" ca="1" si="10"/>
        <v>#REF!</v>
      </c>
      <c r="AH11" s="1" t="e">
        <f t="shared" ca="1" si="11"/>
        <v>#REF!</v>
      </c>
      <c r="AI11" s="1" t="e">
        <f t="shared" ca="1" si="12"/>
        <v>#REF!</v>
      </c>
      <c r="AJ11" s="1" t="e">
        <f t="shared" ca="1" si="13"/>
        <v>#REF!</v>
      </c>
      <c r="AK11" s="1" t="e">
        <f t="shared" ca="1" si="14"/>
        <v>#REF!</v>
      </c>
      <c r="AL11" s="25" t="e">
        <f t="shared" ca="1" si="15"/>
        <v>#REF!</v>
      </c>
      <c r="AM11" s="1" t="e">
        <f t="shared" ca="1" si="16"/>
        <v>#REF!</v>
      </c>
    </row>
    <row r="12" spans="1:39">
      <c r="A12" s="11"/>
      <c r="B12" s="12">
        <v>9</v>
      </c>
      <c r="C12" s="24" t="s">
        <v>44</v>
      </c>
      <c r="D12" s="26"/>
      <c r="E12" s="27" t="s">
        <v>44</v>
      </c>
      <c r="F12" s="14" t="s">
        <v>27</v>
      </c>
      <c r="G12" s="15">
        <v>332</v>
      </c>
      <c r="H12" s="16">
        <v>6</v>
      </c>
      <c r="I12" s="17" t="s">
        <v>34</v>
      </c>
      <c r="J12" s="17" t="s">
        <v>34</v>
      </c>
      <c r="K12" s="17" t="s">
        <v>34</v>
      </c>
      <c r="L12" s="17" t="s">
        <v>34</v>
      </c>
      <c r="M12" s="18">
        <v>6</v>
      </c>
      <c r="N12" s="18">
        <v>16</v>
      </c>
      <c r="O12" s="19" t="e">
        <f t="shared" ca="1" si="1"/>
        <v>#REF!</v>
      </c>
      <c r="P12" s="20" t="s">
        <v>34</v>
      </c>
      <c r="Q12" s="20" t="s">
        <v>34</v>
      </c>
      <c r="R12" s="20" t="s">
        <v>34</v>
      </c>
      <c r="S12" s="20" t="s">
        <v>34</v>
      </c>
      <c r="T12" s="21">
        <v>17.575091968424232</v>
      </c>
      <c r="U12" s="22" t="e">
        <f t="shared" ca="1" si="2"/>
        <v>#REF!</v>
      </c>
      <c r="V12" s="22" t="e">
        <f t="shared" ca="1" si="3"/>
        <v>#REF!</v>
      </c>
      <c r="W12" s="22" t="e">
        <f t="shared" ca="1" si="4"/>
        <v>#REF!</v>
      </c>
      <c r="X12" s="22" t="e">
        <f t="shared" ca="1" si="5"/>
        <v>#REF!</v>
      </c>
      <c r="Y12" s="22" t="e">
        <f t="shared" ca="1" si="6"/>
        <v>#REF!</v>
      </c>
      <c r="Z12" s="22" t="e">
        <f t="shared" ca="1" si="0"/>
        <v>#REF!</v>
      </c>
      <c r="AA12" s="22" t="e">
        <f t="shared" ca="1" si="0"/>
        <v>#REF!</v>
      </c>
      <c r="AB12" s="22" t="e">
        <f t="shared" ca="1" si="0"/>
        <v>#REF!</v>
      </c>
      <c r="AC12" s="1" t="e">
        <f t="shared" ca="1" si="7"/>
        <v>#REF!</v>
      </c>
      <c r="AD12" s="1" t="e">
        <f t="shared" ca="1" si="8"/>
        <v>#REF!</v>
      </c>
      <c r="AE12" s="1" t="e">
        <f t="shared" ca="1" si="9"/>
        <v>#REF!</v>
      </c>
      <c r="AF12" s="1" t="e">
        <f t="shared" ca="1" si="10"/>
        <v>#REF!</v>
      </c>
      <c r="AH12" s="1" t="e">
        <f t="shared" ca="1" si="11"/>
        <v>#REF!</v>
      </c>
      <c r="AI12" s="1" t="e">
        <f t="shared" ca="1" si="12"/>
        <v>#REF!</v>
      </c>
      <c r="AJ12" s="1" t="e">
        <f t="shared" ca="1" si="13"/>
        <v>#REF!</v>
      </c>
      <c r="AK12" s="1" t="e">
        <f t="shared" ca="1" si="14"/>
        <v>#REF!</v>
      </c>
      <c r="AL12" s="25" t="e">
        <f t="shared" ca="1" si="15"/>
        <v>#REF!</v>
      </c>
      <c r="AM12" s="1" t="e">
        <f t="shared" ca="1" si="16"/>
        <v>#REF!</v>
      </c>
    </row>
    <row r="13" spans="1:39">
      <c r="A13" s="22"/>
      <c r="B13" s="14">
        <v>10</v>
      </c>
      <c r="C13" s="27" t="s">
        <v>45</v>
      </c>
      <c r="D13" s="26"/>
      <c r="E13" s="27" t="s">
        <v>45</v>
      </c>
      <c r="F13" s="14" t="s">
        <v>26</v>
      </c>
      <c r="G13" s="15">
        <v>340</v>
      </c>
      <c r="H13" s="16">
        <v>4</v>
      </c>
      <c r="I13" s="17" t="s">
        <v>34</v>
      </c>
      <c r="J13" s="17" t="s">
        <v>34</v>
      </c>
      <c r="K13" s="17" t="s">
        <v>34</v>
      </c>
      <c r="L13" s="17" t="s">
        <v>34</v>
      </c>
      <c r="M13" s="18">
        <v>4</v>
      </c>
      <c r="N13" s="18">
        <v>23.25</v>
      </c>
      <c r="O13" s="19" t="e">
        <f t="shared" ca="1" si="1"/>
        <v>#REF!</v>
      </c>
      <c r="P13" s="20" t="s">
        <v>46</v>
      </c>
      <c r="Q13" s="20" t="s">
        <v>34</v>
      </c>
      <c r="R13" s="20" t="s">
        <v>34</v>
      </c>
      <c r="S13" s="20" t="s">
        <v>34</v>
      </c>
      <c r="T13" s="21">
        <v>15.393189852025085</v>
      </c>
      <c r="U13" s="22" t="e">
        <f t="shared" ca="1" si="2"/>
        <v>#REF!</v>
      </c>
      <c r="V13" s="22" t="e">
        <f t="shared" ca="1" si="3"/>
        <v>#REF!</v>
      </c>
      <c r="W13" s="22" t="e">
        <f t="shared" ca="1" si="4"/>
        <v>#REF!</v>
      </c>
      <c r="X13" s="22" t="e">
        <f t="shared" ca="1" si="5"/>
        <v>#REF!</v>
      </c>
      <c r="Y13" s="22" t="e">
        <f t="shared" ca="1" si="6"/>
        <v>#REF!</v>
      </c>
      <c r="Z13" s="22" t="e">
        <f t="shared" ca="1" si="0"/>
        <v>#REF!</v>
      </c>
      <c r="AA13" s="22" t="e">
        <f t="shared" ca="1" si="0"/>
        <v>#REF!</v>
      </c>
      <c r="AB13" s="22" t="e">
        <f t="shared" ca="1" si="0"/>
        <v>#REF!</v>
      </c>
      <c r="AC13" s="1" t="e">
        <f t="shared" ca="1" si="7"/>
        <v>#REF!</v>
      </c>
      <c r="AD13" s="1" t="e">
        <f t="shared" ca="1" si="8"/>
        <v>#REF!</v>
      </c>
      <c r="AE13" s="1" t="e">
        <f t="shared" ca="1" si="9"/>
        <v>#REF!</v>
      </c>
      <c r="AF13" s="1" t="e">
        <f t="shared" ca="1" si="10"/>
        <v>#REF!</v>
      </c>
      <c r="AH13" s="1" t="e">
        <f t="shared" ca="1" si="11"/>
        <v>#REF!</v>
      </c>
      <c r="AI13" s="1" t="e">
        <f t="shared" ca="1" si="12"/>
        <v>#REF!</v>
      </c>
      <c r="AJ13" s="1" t="e">
        <f t="shared" ca="1" si="13"/>
        <v>#REF!</v>
      </c>
      <c r="AK13" s="1" t="e">
        <f t="shared" ca="1" si="14"/>
        <v>#REF!</v>
      </c>
      <c r="AL13" s="25" t="e">
        <f t="shared" ca="1" si="15"/>
        <v>#REF!</v>
      </c>
      <c r="AM13" s="1" t="e">
        <f t="shared" ca="1" si="16"/>
        <v>#REF!</v>
      </c>
    </row>
    <row r="14" spans="1:39">
      <c r="A14" s="22"/>
      <c r="B14" s="12">
        <v>11</v>
      </c>
      <c r="C14" s="28" t="s">
        <v>47</v>
      </c>
      <c r="D14" s="26"/>
      <c r="E14" s="27" t="s">
        <v>47</v>
      </c>
      <c r="F14" s="14" t="s">
        <v>25</v>
      </c>
      <c r="G14" s="15">
        <v>502</v>
      </c>
      <c r="H14" s="16">
        <v>3</v>
      </c>
      <c r="I14" s="17" t="s">
        <v>34</v>
      </c>
      <c r="J14" s="17" t="s">
        <v>34</v>
      </c>
      <c r="K14" s="17" t="s">
        <v>34</v>
      </c>
      <c r="L14" s="17" t="s">
        <v>34</v>
      </c>
      <c r="M14" s="18">
        <v>6</v>
      </c>
      <c r="N14" s="18">
        <v>19.75</v>
      </c>
      <c r="O14" s="19" t="e">
        <f t="shared" ca="1" si="1"/>
        <v>#REF!</v>
      </c>
      <c r="P14" s="20" t="s">
        <v>34</v>
      </c>
      <c r="Q14" s="20" t="s">
        <v>34</v>
      </c>
      <c r="R14" s="20" t="s">
        <v>34</v>
      </c>
      <c r="S14" s="20" t="s">
        <v>34</v>
      </c>
      <c r="T14" s="21">
        <v>14.828051218329952</v>
      </c>
      <c r="U14" s="22" t="e">
        <f t="shared" ca="1" si="2"/>
        <v>#REF!</v>
      </c>
      <c r="V14" s="22" t="e">
        <f t="shared" ca="1" si="3"/>
        <v>#REF!</v>
      </c>
      <c r="W14" s="22" t="e">
        <f t="shared" ca="1" si="4"/>
        <v>#REF!</v>
      </c>
      <c r="X14" s="22" t="e">
        <f t="shared" ca="1" si="5"/>
        <v>#REF!</v>
      </c>
      <c r="Y14" s="22" t="e">
        <f t="shared" ca="1" si="6"/>
        <v>#REF!</v>
      </c>
      <c r="Z14" s="22" t="e">
        <f t="shared" ca="1" si="0"/>
        <v>#REF!</v>
      </c>
      <c r="AA14" s="22" t="e">
        <f t="shared" ca="1" si="0"/>
        <v>#REF!</v>
      </c>
      <c r="AB14" s="22" t="e">
        <f t="shared" ca="1" si="0"/>
        <v>#REF!</v>
      </c>
      <c r="AC14" s="1" t="e">
        <f t="shared" ca="1" si="7"/>
        <v>#REF!</v>
      </c>
      <c r="AD14" s="1" t="e">
        <f t="shared" ca="1" si="8"/>
        <v>#REF!</v>
      </c>
      <c r="AE14" s="1" t="e">
        <f t="shared" ca="1" si="9"/>
        <v>#REF!</v>
      </c>
      <c r="AF14" s="1" t="e">
        <f t="shared" ca="1" si="10"/>
        <v>#REF!</v>
      </c>
      <c r="AH14" s="1" t="e">
        <f t="shared" ca="1" si="11"/>
        <v>#REF!</v>
      </c>
      <c r="AI14" s="1" t="e">
        <f t="shared" ca="1" si="12"/>
        <v>#REF!</v>
      </c>
      <c r="AJ14" s="1" t="e">
        <f t="shared" ca="1" si="13"/>
        <v>#REF!</v>
      </c>
      <c r="AK14" s="1" t="e">
        <f t="shared" ca="1" si="14"/>
        <v>#REF!</v>
      </c>
      <c r="AL14" s="25" t="e">
        <f t="shared" ca="1" si="15"/>
        <v>#REF!</v>
      </c>
      <c r="AM14" s="1" t="e">
        <f t="shared" ca="1" si="16"/>
        <v>#REF!</v>
      </c>
    </row>
    <row r="15" spans="1:39">
      <c r="A15" s="22"/>
      <c r="B15" s="12">
        <v>12</v>
      </c>
      <c r="C15" s="28" t="s">
        <v>48</v>
      </c>
      <c r="D15" s="26"/>
      <c r="E15" s="27" t="s">
        <v>48</v>
      </c>
      <c r="F15" s="14" t="s">
        <v>27</v>
      </c>
      <c r="G15" s="15">
        <v>505</v>
      </c>
      <c r="H15" s="16">
        <v>6</v>
      </c>
      <c r="I15" s="17" t="s">
        <v>34</v>
      </c>
      <c r="J15" s="17" t="s">
        <v>34</v>
      </c>
      <c r="K15" s="17" t="s">
        <v>34</v>
      </c>
      <c r="L15" s="17" t="s">
        <v>34</v>
      </c>
      <c r="M15" s="18">
        <v>6</v>
      </c>
      <c r="N15" s="18">
        <v>19</v>
      </c>
      <c r="O15" s="19" t="e">
        <f t="shared" ca="1" si="1"/>
        <v>#REF!</v>
      </c>
      <c r="P15" s="20" t="s">
        <v>34</v>
      </c>
      <c r="Q15" s="20" t="s">
        <v>34</v>
      </c>
      <c r="R15" s="20" t="s">
        <v>34</v>
      </c>
      <c r="S15" s="20" t="s">
        <v>34</v>
      </c>
      <c r="T15" s="21">
        <v>15.020016725476495</v>
      </c>
      <c r="U15" s="22" t="e">
        <f t="shared" ca="1" si="2"/>
        <v>#REF!</v>
      </c>
      <c r="V15" s="22" t="e">
        <f t="shared" ca="1" si="3"/>
        <v>#REF!</v>
      </c>
      <c r="W15" s="22" t="e">
        <f t="shared" ca="1" si="4"/>
        <v>#REF!</v>
      </c>
      <c r="X15" s="22" t="e">
        <f t="shared" ca="1" si="5"/>
        <v>#REF!</v>
      </c>
      <c r="Y15" s="22" t="e">
        <f t="shared" ca="1" si="6"/>
        <v>#REF!</v>
      </c>
      <c r="Z15" s="22" t="e">
        <f t="shared" ca="1" si="0"/>
        <v>#REF!</v>
      </c>
      <c r="AA15" s="22" t="e">
        <f t="shared" ca="1" si="0"/>
        <v>#REF!</v>
      </c>
      <c r="AB15" s="22" t="e">
        <f t="shared" ca="1" si="0"/>
        <v>#REF!</v>
      </c>
      <c r="AC15" s="1" t="e">
        <f t="shared" ca="1" si="7"/>
        <v>#REF!</v>
      </c>
      <c r="AD15" s="1" t="e">
        <f t="shared" ca="1" si="8"/>
        <v>#REF!</v>
      </c>
      <c r="AE15" s="1" t="e">
        <f t="shared" ca="1" si="9"/>
        <v>#REF!</v>
      </c>
      <c r="AF15" s="1" t="e">
        <f t="shared" ca="1" si="10"/>
        <v>#REF!</v>
      </c>
      <c r="AH15" s="1" t="e">
        <f t="shared" ca="1" si="11"/>
        <v>#REF!</v>
      </c>
      <c r="AI15" s="1" t="e">
        <f t="shared" ca="1" si="12"/>
        <v>#REF!</v>
      </c>
      <c r="AJ15" s="1" t="e">
        <f t="shared" ca="1" si="13"/>
        <v>#REF!</v>
      </c>
      <c r="AK15" s="1" t="e">
        <f t="shared" ca="1" si="14"/>
        <v>#REF!</v>
      </c>
      <c r="AL15" s="25" t="e">
        <f t="shared" ca="1" si="15"/>
        <v>#REF!</v>
      </c>
      <c r="AM15" s="1" t="e">
        <f t="shared" ca="1" si="16"/>
        <v>#REF!</v>
      </c>
    </row>
    <row r="16" spans="1:39">
      <c r="A16" s="22"/>
      <c r="B16" s="29">
        <v>13</v>
      </c>
      <c r="C16" s="30" t="s">
        <v>49</v>
      </c>
      <c r="D16" s="31" t="s">
        <v>50</v>
      </c>
      <c r="E16" s="30" t="s">
        <v>49</v>
      </c>
      <c r="F16" s="29" t="s">
        <v>27</v>
      </c>
      <c r="G16" s="32">
        <v>570</v>
      </c>
      <c r="H16" s="32"/>
      <c r="I16" s="33" t="s">
        <v>34</v>
      </c>
      <c r="J16" s="33" t="s">
        <v>34</v>
      </c>
      <c r="K16" s="33" t="s">
        <v>34</v>
      </c>
      <c r="L16" s="33" t="s">
        <v>34</v>
      </c>
      <c r="M16" s="34">
        <v>9</v>
      </c>
      <c r="N16" s="34">
        <v>19</v>
      </c>
      <c r="O16" s="35" t="e">
        <f t="shared" ca="1" si="1"/>
        <v>#REF!</v>
      </c>
      <c r="P16" s="36" t="s">
        <v>34</v>
      </c>
      <c r="Q16" s="36" t="s">
        <v>34</v>
      </c>
      <c r="R16" s="36" t="s">
        <v>34</v>
      </c>
      <c r="S16" s="36" t="s">
        <v>34</v>
      </c>
      <c r="T16" s="35">
        <v>17.107081501722146</v>
      </c>
      <c r="U16" s="31"/>
      <c r="V16" s="31"/>
      <c r="W16" s="31"/>
      <c r="X16" s="31"/>
      <c r="Y16" s="31"/>
      <c r="Z16" s="31"/>
      <c r="AA16" s="31"/>
      <c r="AB16" s="31"/>
      <c r="AC16" s="37"/>
      <c r="AD16" s="37"/>
      <c r="AE16" s="37"/>
      <c r="AF16" s="37"/>
      <c r="AG16" s="37"/>
      <c r="AH16" s="37"/>
      <c r="AI16" s="37"/>
      <c r="AJ16" s="37"/>
      <c r="AK16" s="37"/>
      <c r="AL16" s="38"/>
      <c r="AM16" s="1">
        <f t="shared" si="16"/>
        <v>0</v>
      </c>
    </row>
    <row r="17" spans="1:39">
      <c r="A17" s="22"/>
      <c r="B17" s="12">
        <v>14</v>
      </c>
      <c r="C17" s="27" t="s">
        <v>51</v>
      </c>
      <c r="D17" s="26"/>
      <c r="E17" s="27" t="s">
        <v>51</v>
      </c>
      <c r="F17" s="14" t="s">
        <v>27</v>
      </c>
      <c r="G17" s="15">
        <v>469</v>
      </c>
      <c r="H17" s="16">
        <v>11</v>
      </c>
      <c r="I17" s="17" t="s">
        <v>34</v>
      </c>
      <c r="J17" s="17" t="s">
        <v>34</v>
      </c>
      <c r="K17" s="17" t="s">
        <v>34</v>
      </c>
      <c r="L17" s="17" t="s">
        <v>34</v>
      </c>
      <c r="M17" s="18">
        <v>14</v>
      </c>
      <c r="N17" s="18">
        <v>17</v>
      </c>
      <c r="O17" s="19" t="e">
        <f t="shared" ca="1" si="1"/>
        <v>#REF!</v>
      </c>
      <c r="P17" s="20"/>
      <c r="Q17" s="20" t="s">
        <v>34</v>
      </c>
      <c r="R17" s="20" t="s">
        <v>34</v>
      </c>
      <c r="S17" s="20" t="s">
        <v>34</v>
      </c>
      <c r="T17" s="21">
        <v>16.325251595812304</v>
      </c>
      <c r="U17" s="22" t="e">
        <f t="shared" ref="U17:U35" ca="1" si="17">MAX(INDIRECT("'"&amp;$B17&amp;"'!V27:V73"))</f>
        <v>#REF!</v>
      </c>
      <c r="V17" s="22" t="e">
        <f t="shared" ref="V17:V35" ca="1" si="18">MAX(INDIRECT("'"&amp;$B17&amp;"'!AC27:AC73"))</f>
        <v>#REF!</v>
      </c>
      <c r="W17" s="22" t="e">
        <f t="shared" ref="W17:W35" ca="1" si="19">MAX(INDIRECT("'"&amp;$B17&amp;"'!V110:V157"))</f>
        <v>#REF!</v>
      </c>
      <c r="X17" s="22" t="e">
        <f t="shared" ref="X17:X35" ca="1" si="20">MAX(INDIRECT("'"&amp;$B17&amp;"'!AC110:AC157"))</f>
        <v>#REF!</v>
      </c>
      <c r="Y17" s="22" t="e">
        <f t="shared" ref="Y17:AB35" ca="1" si="21">MIN(ROUNDUP($O17*U17/$T17,0),$H17)</f>
        <v>#REF!</v>
      </c>
      <c r="Z17" s="22" t="e">
        <f t="shared" ca="1" si="21"/>
        <v>#REF!</v>
      </c>
      <c r="AA17" s="22" t="e">
        <f t="shared" ca="1" si="21"/>
        <v>#REF!</v>
      </c>
      <c r="AB17" s="22" t="e">
        <f t="shared" ca="1" si="21"/>
        <v>#REF!</v>
      </c>
      <c r="AC17" s="1" t="e">
        <f t="shared" ref="AC17:AC35" ca="1" si="22">INDIRECT("'"&amp;$B17&amp;"'!R75")</f>
        <v>#REF!</v>
      </c>
      <c r="AD17" s="1" t="e">
        <f t="shared" ref="AD17:AD35" ca="1" si="23">INDIRECT("'"&amp;B17&amp;"'!Y75")</f>
        <v>#REF!</v>
      </c>
      <c r="AE17" s="1" t="e">
        <f t="shared" ref="AE17:AE35" ca="1" si="24">INDIRECT("'"&amp;B17&amp;"'!R158")</f>
        <v>#REF!</v>
      </c>
      <c r="AF17" s="1" t="e">
        <f t="shared" ref="AF17:AF35" ca="1" si="25">INDIRECT("'"&amp;B17&amp;"'!Y158")</f>
        <v>#REF!</v>
      </c>
      <c r="AH17" s="1" t="e">
        <f t="shared" ca="1" si="11"/>
        <v>#REF!</v>
      </c>
      <c r="AI17" s="1" t="e">
        <f t="shared" ca="1" si="12"/>
        <v>#REF!</v>
      </c>
      <c r="AJ17" s="1" t="e">
        <f t="shared" ca="1" si="13"/>
        <v>#REF!</v>
      </c>
      <c r="AK17" s="1" t="e">
        <f t="shared" ca="1" si="14"/>
        <v>#REF!</v>
      </c>
      <c r="AL17" s="25" t="e">
        <f t="shared" ca="1" si="15"/>
        <v>#REF!</v>
      </c>
      <c r="AM17" s="1" t="e">
        <f t="shared" ca="1" si="16"/>
        <v>#REF!</v>
      </c>
    </row>
    <row r="18" spans="1:39">
      <c r="A18" s="22"/>
      <c r="B18" s="12">
        <v>15</v>
      </c>
      <c r="C18" s="27" t="s">
        <v>52</v>
      </c>
      <c r="D18" s="26"/>
      <c r="E18" s="27" t="s">
        <v>52</v>
      </c>
      <c r="F18" s="14" t="s">
        <v>25</v>
      </c>
      <c r="G18" s="15">
        <v>417</v>
      </c>
      <c r="H18" s="16">
        <v>3</v>
      </c>
      <c r="I18" s="17" t="s">
        <v>34</v>
      </c>
      <c r="J18" s="17" t="s">
        <v>34</v>
      </c>
      <c r="K18" s="17" t="s">
        <v>34</v>
      </c>
      <c r="L18" s="17" t="s">
        <v>34</v>
      </c>
      <c r="M18" s="18">
        <v>10</v>
      </c>
      <c r="N18" s="18">
        <v>19</v>
      </c>
      <c r="O18" s="19" t="e">
        <f t="shared" ca="1" si="1"/>
        <v>#REF!</v>
      </c>
      <c r="P18" s="20" t="s">
        <v>34</v>
      </c>
      <c r="Q18" s="20" t="s">
        <v>34</v>
      </c>
      <c r="R18" s="20" t="s">
        <v>34</v>
      </c>
      <c r="S18" s="20" t="s">
        <v>34</v>
      </c>
      <c r="T18" s="21">
        <v>15.393189852025085</v>
      </c>
      <c r="U18" s="22" t="e">
        <f t="shared" ca="1" si="17"/>
        <v>#REF!</v>
      </c>
      <c r="V18" s="22" t="e">
        <f t="shared" ca="1" si="18"/>
        <v>#REF!</v>
      </c>
      <c r="W18" s="22" t="e">
        <f t="shared" ca="1" si="19"/>
        <v>#REF!</v>
      </c>
      <c r="X18" s="22" t="e">
        <f t="shared" ca="1" si="20"/>
        <v>#REF!</v>
      </c>
      <c r="Y18" s="22" t="e">
        <f t="shared" ca="1" si="21"/>
        <v>#REF!</v>
      </c>
      <c r="Z18" s="22" t="e">
        <f t="shared" ca="1" si="21"/>
        <v>#REF!</v>
      </c>
      <c r="AA18" s="22" t="e">
        <f t="shared" ca="1" si="21"/>
        <v>#REF!</v>
      </c>
      <c r="AB18" s="22" t="e">
        <f t="shared" ca="1" si="21"/>
        <v>#REF!</v>
      </c>
      <c r="AC18" s="1" t="e">
        <f t="shared" ca="1" si="22"/>
        <v>#REF!</v>
      </c>
      <c r="AD18" s="1" t="e">
        <f t="shared" ca="1" si="23"/>
        <v>#REF!</v>
      </c>
      <c r="AE18" s="1" t="e">
        <f t="shared" ca="1" si="24"/>
        <v>#REF!</v>
      </c>
      <c r="AF18" s="1" t="e">
        <f t="shared" ca="1" si="25"/>
        <v>#REF!</v>
      </c>
      <c r="AH18" s="1" t="e">
        <f t="shared" ca="1" si="11"/>
        <v>#REF!</v>
      </c>
      <c r="AI18" s="1" t="e">
        <f t="shared" ca="1" si="12"/>
        <v>#REF!</v>
      </c>
      <c r="AJ18" s="1" t="e">
        <f t="shared" ca="1" si="13"/>
        <v>#REF!</v>
      </c>
      <c r="AK18" s="1" t="e">
        <f t="shared" ca="1" si="14"/>
        <v>#REF!</v>
      </c>
      <c r="AL18" s="25" t="e">
        <f t="shared" ca="1" si="15"/>
        <v>#REF!</v>
      </c>
      <c r="AM18" s="1" t="e">
        <f t="shared" ca="1" si="16"/>
        <v>#REF!</v>
      </c>
    </row>
    <row r="19" spans="1:39">
      <c r="A19" s="22"/>
      <c r="B19" s="12">
        <v>16</v>
      </c>
      <c r="C19" s="27" t="s">
        <v>53</v>
      </c>
      <c r="D19" s="26"/>
      <c r="E19" s="27" t="s">
        <v>53</v>
      </c>
      <c r="F19" s="14" t="s">
        <v>27</v>
      </c>
      <c r="G19" s="15">
        <v>440</v>
      </c>
      <c r="H19" s="16">
        <v>5</v>
      </c>
      <c r="I19" s="17" t="s">
        <v>34</v>
      </c>
      <c r="J19" s="17" t="s">
        <v>34</v>
      </c>
      <c r="K19" s="17" t="s">
        <v>34</v>
      </c>
      <c r="L19" s="17" t="s">
        <v>34</v>
      </c>
      <c r="M19" s="18">
        <v>8</v>
      </c>
      <c r="N19" s="18">
        <v>22.5</v>
      </c>
      <c r="O19" s="19" t="e">
        <f t="shared" ca="1" si="1"/>
        <v>#REF!</v>
      </c>
      <c r="P19" s="20" t="s">
        <v>34</v>
      </c>
      <c r="Q19" s="20" t="s">
        <v>34</v>
      </c>
      <c r="R19" s="20" t="s">
        <v>34</v>
      </c>
      <c r="S19" s="20" t="s">
        <v>34</v>
      </c>
      <c r="T19" s="21">
        <v>17.696594926012544</v>
      </c>
      <c r="U19" s="22" t="e">
        <f t="shared" ca="1" si="17"/>
        <v>#REF!</v>
      </c>
      <c r="V19" s="22" t="e">
        <f t="shared" ca="1" si="18"/>
        <v>#REF!</v>
      </c>
      <c r="W19" s="22" t="e">
        <f ca="1">MAX(INDIRECT("'"&amp;$B19&amp;"'!V124:V171"))</f>
        <v>#REF!</v>
      </c>
      <c r="X19" s="22" t="e">
        <f ca="1">MAX(INDIRECT("'"&amp;$B19&amp;"'!AC124:AC171"))</f>
        <v>#REF!</v>
      </c>
      <c r="Y19" s="22" t="e">
        <f t="shared" ca="1" si="21"/>
        <v>#REF!</v>
      </c>
      <c r="Z19" s="22" t="e">
        <f t="shared" ca="1" si="21"/>
        <v>#REF!</v>
      </c>
      <c r="AA19" s="22" t="e">
        <f t="shared" ca="1" si="21"/>
        <v>#REF!</v>
      </c>
      <c r="AB19" s="22" t="e">
        <f t="shared" ca="1" si="21"/>
        <v>#REF!</v>
      </c>
      <c r="AC19" s="1" t="e">
        <f t="shared" ca="1" si="22"/>
        <v>#REF!</v>
      </c>
      <c r="AD19" s="1" t="e">
        <f t="shared" ca="1" si="23"/>
        <v>#REF!</v>
      </c>
      <c r="AE19" s="1" t="e">
        <f ca="1">INDIRECT("'"&amp;B19&amp;"'!R172")</f>
        <v>#REF!</v>
      </c>
      <c r="AF19" s="1" t="e">
        <f ca="1">INDIRECT("'"&amp;B19&amp;"'!Y172")</f>
        <v>#REF!</v>
      </c>
      <c r="AH19" s="1" t="e">
        <f t="shared" ca="1" si="11"/>
        <v>#REF!</v>
      </c>
      <c r="AI19" s="1" t="e">
        <f t="shared" ca="1" si="12"/>
        <v>#REF!</v>
      </c>
      <c r="AJ19" s="1" t="e">
        <f t="shared" ca="1" si="13"/>
        <v>#REF!</v>
      </c>
      <c r="AK19" s="1" t="e">
        <f t="shared" ca="1" si="14"/>
        <v>#REF!</v>
      </c>
      <c r="AL19" s="25" t="e">
        <f t="shared" ca="1" si="15"/>
        <v>#REF!</v>
      </c>
      <c r="AM19" s="1" t="e">
        <f t="shared" ca="1" si="16"/>
        <v>#REF!</v>
      </c>
    </row>
    <row r="20" spans="1:39" s="10" customFormat="1">
      <c r="A20" s="22"/>
      <c r="B20" s="12">
        <v>17</v>
      </c>
      <c r="C20" s="27" t="s">
        <v>54</v>
      </c>
      <c r="D20" s="26"/>
      <c r="E20" s="27" t="s">
        <v>54</v>
      </c>
      <c r="F20" s="14" t="s">
        <v>27</v>
      </c>
      <c r="G20" s="15">
        <v>552</v>
      </c>
      <c r="H20" s="16">
        <v>2</v>
      </c>
      <c r="I20" s="17" t="s">
        <v>34</v>
      </c>
      <c r="J20" s="17" t="s">
        <v>34</v>
      </c>
      <c r="K20" s="17" t="s">
        <v>34</v>
      </c>
      <c r="L20" s="17" t="s">
        <v>34</v>
      </c>
      <c r="M20" s="18">
        <v>4</v>
      </c>
      <c r="N20" s="18">
        <v>20.5</v>
      </c>
      <c r="O20" s="19" t="e">
        <f t="shared" ca="1" si="1"/>
        <v>#REF!</v>
      </c>
      <c r="P20" s="20" t="s">
        <v>34</v>
      </c>
      <c r="Q20" s="20" t="s">
        <v>34</v>
      </c>
      <c r="R20" s="20" t="s">
        <v>34</v>
      </c>
      <c r="S20" s="20" t="s">
        <v>34</v>
      </c>
      <c r="T20" s="21">
        <v>17.696594926012544</v>
      </c>
      <c r="U20" s="22" t="e">
        <f t="shared" ca="1" si="17"/>
        <v>#REF!</v>
      </c>
      <c r="V20" s="22" t="e">
        <f t="shared" ca="1" si="18"/>
        <v>#REF!</v>
      </c>
      <c r="W20" s="22" t="e">
        <f t="shared" ca="1" si="19"/>
        <v>#REF!</v>
      </c>
      <c r="X20" s="22" t="e">
        <f t="shared" ca="1" si="20"/>
        <v>#REF!</v>
      </c>
      <c r="Y20" s="22" t="e">
        <f t="shared" ca="1" si="21"/>
        <v>#REF!</v>
      </c>
      <c r="Z20" s="22" t="e">
        <f t="shared" ca="1" si="21"/>
        <v>#REF!</v>
      </c>
      <c r="AA20" s="22" t="e">
        <f t="shared" ca="1" si="21"/>
        <v>#REF!</v>
      </c>
      <c r="AB20" s="22" t="e">
        <f t="shared" ca="1" si="21"/>
        <v>#REF!</v>
      </c>
      <c r="AC20" s="1" t="e">
        <f t="shared" ca="1" si="22"/>
        <v>#REF!</v>
      </c>
      <c r="AD20" s="1" t="e">
        <f t="shared" ca="1" si="23"/>
        <v>#REF!</v>
      </c>
      <c r="AE20" s="1" t="e">
        <f t="shared" ca="1" si="24"/>
        <v>#REF!</v>
      </c>
      <c r="AF20" s="1" t="e">
        <f t="shared" ca="1" si="25"/>
        <v>#REF!</v>
      </c>
      <c r="AG20" s="1"/>
      <c r="AH20" s="1" t="e">
        <f t="shared" ca="1" si="11"/>
        <v>#REF!</v>
      </c>
      <c r="AI20" s="1" t="e">
        <f t="shared" ca="1" si="12"/>
        <v>#REF!</v>
      </c>
      <c r="AJ20" s="1" t="e">
        <f t="shared" ca="1" si="13"/>
        <v>#REF!</v>
      </c>
      <c r="AK20" s="1" t="e">
        <f t="shared" ca="1" si="14"/>
        <v>#REF!</v>
      </c>
      <c r="AL20" s="25" t="e">
        <f t="shared" ca="1" si="15"/>
        <v>#REF!</v>
      </c>
      <c r="AM20" s="1" t="e">
        <f t="shared" ca="1" si="16"/>
        <v>#REF!</v>
      </c>
    </row>
    <row r="21" spans="1:39">
      <c r="A21" s="22"/>
      <c r="B21" s="12">
        <v>18</v>
      </c>
      <c r="C21" s="27" t="s">
        <v>55</v>
      </c>
      <c r="D21" s="26"/>
      <c r="E21" s="27" t="s">
        <v>55</v>
      </c>
      <c r="F21" s="14" t="s">
        <v>26</v>
      </c>
      <c r="G21" s="15">
        <v>409</v>
      </c>
      <c r="H21" s="16">
        <v>2</v>
      </c>
      <c r="I21" s="17" t="s">
        <v>34</v>
      </c>
      <c r="J21" s="17" t="s">
        <v>34</v>
      </c>
      <c r="K21" s="17" t="s">
        <v>34</v>
      </c>
      <c r="L21" s="17" t="s">
        <v>34</v>
      </c>
      <c r="M21" s="18">
        <v>2</v>
      </c>
      <c r="N21" s="18">
        <v>19</v>
      </c>
      <c r="O21" s="19" t="e">
        <f t="shared" ca="1" si="1"/>
        <v>#REF!</v>
      </c>
      <c r="P21" s="20" t="s">
        <v>34</v>
      </c>
      <c r="Q21" s="20" t="s">
        <v>34</v>
      </c>
      <c r="R21" s="20" t="s">
        <v>34</v>
      </c>
      <c r="S21" s="20" t="s">
        <v>34</v>
      </c>
      <c r="T21" s="21">
        <v>15.393189852025085</v>
      </c>
      <c r="U21" s="22" t="e">
        <f t="shared" ca="1" si="17"/>
        <v>#REF!</v>
      </c>
      <c r="V21" s="22" t="e">
        <f t="shared" ca="1" si="18"/>
        <v>#REF!</v>
      </c>
      <c r="W21" s="22" t="e">
        <f t="shared" ca="1" si="19"/>
        <v>#REF!</v>
      </c>
      <c r="X21" s="22" t="e">
        <f t="shared" ca="1" si="20"/>
        <v>#REF!</v>
      </c>
      <c r="Y21" s="22" t="e">
        <f t="shared" ca="1" si="21"/>
        <v>#REF!</v>
      </c>
      <c r="Z21" s="22" t="e">
        <f t="shared" ca="1" si="21"/>
        <v>#REF!</v>
      </c>
      <c r="AA21" s="22" t="e">
        <f t="shared" ca="1" si="21"/>
        <v>#REF!</v>
      </c>
      <c r="AB21" s="22" t="e">
        <f t="shared" ca="1" si="21"/>
        <v>#REF!</v>
      </c>
      <c r="AC21" s="1" t="e">
        <f t="shared" ca="1" si="22"/>
        <v>#REF!</v>
      </c>
      <c r="AD21" s="1" t="e">
        <f t="shared" ca="1" si="23"/>
        <v>#REF!</v>
      </c>
      <c r="AE21" s="1" t="e">
        <f t="shared" ca="1" si="24"/>
        <v>#REF!</v>
      </c>
      <c r="AF21" s="1" t="e">
        <f t="shared" ca="1" si="25"/>
        <v>#REF!</v>
      </c>
      <c r="AH21" s="1" t="e">
        <f t="shared" ca="1" si="11"/>
        <v>#REF!</v>
      </c>
      <c r="AI21" s="1" t="e">
        <f t="shared" ca="1" si="12"/>
        <v>#REF!</v>
      </c>
      <c r="AJ21" s="1" t="e">
        <f t="shared" ca="1" si="13"/>
        <v>#REF!</v>
      </c>
      <c r="AK21" s="1" t="e">
        <f t="shared" ca="1" si="14"/>
        <v>#REF!</v>
      </c>
      <c r="AL21" s="25" t="e">
        <f t="shared" ca="1" si="15"/>
        <v>#REF!</v>
      </c>
      <c r="AM21" s="1" t="e">
        <f t="shared" ca="1" si="16"/>
        <v>#REF!</v>
      </c>
    </row>
    <row r="22" spans="1:39">
      <c r="A22" s="22"/>
      <c r="B22" s="12">
        <v>19</v>
      </c>
      <c r="C22" s="39">
        <v>125</v>
      </c>
      <c r="D22" s="26"/>
      <c r="E22" s="27" t="s">
        <v>56</v>
      </c>
      <c r="F22" s="14" t="s">
        <v>26</v>
      </c>
      <c r="G22" s="40">
        <v>125</v>
      </c>
      <c r="H22" s="16">
        <v>12</v>
      </c>
      <c r="I22" s="17">
        <v>0</v>
      </c>
      <c r="J22" s="17">
        <v>7</v>
      </c>
      <c r="K22" s="17">
        <v>0</v>
      </c>
      <c r="L22" s="17">
        <v>0</v>
      </c>
      <c r="M22" s="18" t="s">
        <v>34</v>
      </c>
      <c r="N22" s="18" t="s">
        <v>34</v>
      </c>
      <c r="O22" s="19" t="e">
        <f t="shared" ca="1" si="1"/>
        <v>#REF!</v>
      </c>
      <c r="P22" s="20" t="s">
        <v>57</v>
      </c>
      <c r="Q22" s="20" t="s">
        <v>34</v>
      </c>
      <c r="R22" s="20" t="s">
        <v>34</v>
      </c>
      <c r="S22" s="20" t="s">
        <v>34</v>
      </c>
      <c r="T22" s="21">
        <v>17.457142857142859</v>
      </c>
      <c r="U22" s="22" t="e">
        <f t="shared" ca="1" si="17"/>
        <v>#REF!</v>
      </c>
      <c r="V22" s="22" t="e">
        <f t="shared" ca="1" si="18"/>
        <v>#REF!</v>
      </c>
      <c r="W22" s="22" t="e">
        <f t="shared" ca="1" si="19"/>
        <v>#REF!</v>
      </c>
      <c r="X22" s="22" t="e">
        <f t="shared" ca="1" si="20"/>
        <v>#REF!</v>
      </c>
      <c r="Y22" s="22" t="e">
        <f t="shared" ca="1" si="21"/>
        <v>#REF!</v>
      </c>
      <c r="Z22" s="22" t="e">
        <f t="shared" ca="1" si="21"/>
        <v>#REF!</v>
      </c>
      <c r="AA22" s="22" t="e">
        <f t="shared" ca="1" si="21"/>
        <v>#REF!</v>
      </c>
      <c r="AB22" s="22" t="e">
        <f t="shared" ca="1" si="21"/>
        <v>#REF!</v>
      </c>
      <c r="AC22" s="1" t="e">
        <f t="shared" ca="1" si="22"/>
        <v>#REF!</v>
      </c>
      <c r="AD22" s="1" t="e">
        <f t="shared" ca="1" si="23"/>
        <v>#REF!</v>
      </c>
      <c r="AE22" s="1" t="e">
        <f t="shared" ca="1" si="24"/>
        <v>#REF!</v>
      </c>
      <c r="AF22" s="1" t="e">
        <f t="shared" ca="1" si="25"/>
        <v>#REF!</v>
      </c>
      <c r="AH22" s="1" t="e">
        <f t="shared" ca="1" si="11"/>
        <v>#REF!</v>
      </c>
      <c r="AI22" s="1" t="e">
        <f t="shared" ca="1" si="12"/>
        <v>#REF!</v>
      </c>
      <c r="AJ22" s="1" t="e">
        <f t="shared" ca="1" si="13"/>
        <v>#REF!</v>
      </c>
      <c r="AK22" s="1" t="e">
        <f t="shared" ca="1" si="14"/>
        <v>#REF!</v>
      </c>
      <c r="AL22" s="25" t="e">
        <f t="shared" ca="1" si="15"/>
        <v>#REF!</v>
      </c>
      <c r="AM22" s="1" t="e">
        <f t="shared" ca="1" si="16"/>
        <v>#REF!</v>
      </c>
    </row>
    <row r="23" spans="1:39">
      <c r="A23" s="22"/>
      <c r="B23" s="12">
        <v>20</v>
      </c>
      <c r="C23" s="39">
        <v>140</v>
      </c>
      <c r="D23" s="26"/>
      <c r="E23" s="27" t="s">
        <v>58</v>
      </c>
      <c r="F23" s="14" t="s">
        <v>26</v>
      </c>
      <c r="G23" s="40">
        <v>140</v>
      </c>
      <c r="H23" s="16">
        <v>4</v>
      </c>
      <c r="I23" s="17">
        <v>0</v>
      </c>
      <c r="J23" s="17">
        <v>0</v>
      </c>
      <c r="K23" s="17">
        <v>2</v>
      </c>
      <c r="L23" s="17">
        <v>0</v>
      </c>
      <c r="M23" s="18" t="s">
        <v>34</v>
      </c>
      <c r="N23" s="18" t="s">
        <v>34</v>
      </c>
      <c r="O23" s="19" t="e">
        <f t="shared" ca="1" si="1"/>
        <v>#REF!</v>
      </c>
      <c r="P23" s="20" t="s">
        <v>59</v>
      </c>
      <c r="Q23" s="20" t="s">
        <v>34</v>
      </c>
      <c r="R23" s="20" t="s">
        <v>34</v>
      </c>
      <c r="S23" s="20" t="s">
        <v>34</v>
      </c>
      <c r="T23" s="21">
        <v>14.4</v>
      </c>
      <c r="U23" s="22" t="e">
        <f t="shared" ca="1" si="17"/>
        <v>#REF!</v>
      </c>
      <c r="V23" s="22" t="e">
        <f t="shared" ca="1" si="18"/>
        <v>#REF!</v>
      </c>
      <c r="W23" s="22" t="e">
        <f t="shared" ca="1" si="19"/>
        <v>#REF!</v>
      </c>
      <c r="X23" s="22" t="e">
        <f t="shared" ca="1" si="20"/>
        <v>#REF!</v>
      </c>
      <c r="Y23" s="22" t="e">
        <f t="shared" ca="1" si="21"/>
        <v>#REF!</v>
      </c>
      <c r="Z23" s="22" t="e">
        <f t="shared" ca="1" si="21"/>
        <v>#REF!</v>
      </c>
      <c r="AA23" s="22" t="e">
        <f t="shared" ca="1" si="21"/>
        <v>#REF!</v>
      </c>
      <c r="AB23" s="22" t="e">
        <f t="shared" ca="1" si="21"/>
        <v>#REF!</v>
      </c>
      <c r="AC23" s="1" t="e">
        <f t="shared" ca="1" si="22"/>
        <v>#REF!</v>
      </c>
      <c r="AD23" s="1" t="e">
        <f t="shared" ca="1" si="23"/>
        <v>#REF!</v>
      </c>
      <c r="AE23" s="1" t="e">
        <f t="shared" ca="1" si="24"/>
        <v>#REF!</v>
      </c>
      <c r="AF23" s="1" t="e">
        <f t="shared" ca="1" si="25"/>
        <v>#REF!</v>
      </c>
      <c r="AH23" s="1" t="e">
        <f t="shared" ca="1" si="11"/>
        <v>#REF!</v>
      </c>
      <c r="AI23" s="1" t="e">
        <f t="shared" ca="1" si="12"/>
        <v>#REF!</v>
      </c>
      <c r="AJ23" s="1" t="e">
        <f t="shared" ca="1" si="13"/>
        <v>#REF!</v>
      </c>
      <c r="AK23" s="1" t="e">
        <f t="shared" ca="1" si="14"/>
        <v>#REF!</v>
      </c>
      <c r="AL23" s="25" t="e">
        <f t="shared" ca="1" si="15"/>
        <v>#REF!</v>
      </c>
      <c r="AM23" s="1" t="e">
        <f t="shared" ca="1" si="16"/>
        <v>#REF!</v>
      </c>
    </row>
    <row r="24" spans="1:39">
      <c r="A24" s="22"/>
      <c r="B24" s="12">
        <v>21</v>
      </c>
      <c r="C24" s="39">
        <v>141</v>
      </c>
      <c r="D24" s="26"/>
      <c r="E24" s="27" t="s">
        <v>60</v>
      </c>
      <c r="F24" s="14" t="s">
        <v>26</v>
      </c>
      <c r="G24" s="40">
        <v>141</v>
      </c>
      <c r="H24" s="16">
        <v>10</v>
      </c>
      <c r="I24" s="17">
        <v>0</v>
      </c>
      <c r="J24" s="17">
        <v>5</v>
      </c>
      <c r="K24" s="17">
        <v>0</v>
      </c>
      <c r="L24" s="17">
        <v>0</v>
      </c>
      <c r="M24" s="18" t="s">
        <v>34</v>
      </c>
      <c r="N24" s="18" t="s">
        <v>34</v>
      </c>
      <c r="O24" s="19" t="e">
        <f t="shared" ca="1" si="1"/>
        <v>#REF!</v>
      </c>
      <c r="P24" s="20" t="s">
        <v>61</v>
      </c>
      <c r="Q24" s="20" t="s">
        <v>34</v>
      </c>
      <c r="R24" s="20" t="s">
        <v>34</v>
      </c>
      <c r="S24" s="20" t="s">
        <v>34</v>
      </c>
      <c r="T24" s="21">
        <v>15.660000000000002</v>
      </c>
      <c r="U24" s="22" t="e">
        <f t="shared" ca="1" si="17"/>
        <v>#REF!</v>
      </c>
      <c r="V24" s="22" t="e">
        <f t="shared" ca="1" si="18"/>
        <v>#REF!</v>
      </c>
      <c r="W24" s="22" t="e">
        <f t="shared" ca="1" si="19"/>
        <v>#REF!</v>
      </c>
      <c r="X24" s="22" t="e">
        <f t="shared" ca="1" si="20"/>
        <v>#REF!</v>
      </c>
      <c r="Y24" s="22" t="e">
        <f t="shared" ca="1" si="21"/>
        <v>#REF!</v>
      </c>
      <c r="Z24" s="22" t="e">
        <f t="shared" ca="1" si="21"/>
        <v>#REF!</v>
      </c>
      <c r="AA24" s="22" t="e">
        <f t="shared" ca="1" si="21"/>
        <v>#REF!</v>
      </c>
      <c r="AB24" s="22" t="e">
        <f t="shared" ca="1" si="21"/>
        <v>#REF!</v>
      </c>
      <c r="AC24" s="1" t="e">
        <f t="shared" ca="1" si="22"/>
        <v>#REF!</v>
      </c>
      <c r="AD24" s="1" t="e">
        <f t="shared" ca="1" si="23"/>
        <v>#REF!</v>
      </c>
      <c r="AE24" s="1" t="e">
        <f t="shared" ca="1" si="24"/>
        <v>#REF!</v>
      </c>
      <c r="AF24" s="1" t="e">
        <f t="shared" ca="1" si="25"/>
        <v>#REF!</v>
      </c>
      <c r="AH24" s="1" t="e">
        <f t="shared" ca="1" si="11"/>
        <v>#REF!</v>
      </c>
      <c r="AI24" s="1" t="e">
        <f t="shared" ca="1" si="12"/>
        <v>#REF!</v>
      </c>
      <c r="AJ24" s="1" t="e">
        <f t="shared" ca="1" si="13"/>
        <v>#REF!</v>
      </c>
      <c r="AK24" s="1" t="e">
        <f t="shared" ca="1" si="14"/>
        <v>#REF!</v>
      </c>
      <c r="AL24" s="25" t="e">
        <f t="shared" ca="1" si="15"/>
        <v>#REF!</v>
      </c>
      <c r="AM24" s="1" t="e">
        <f t="shared" ca="1" si="16"/>
        <v>#REF!</v>
      </c>
    </row>
    <row r="25" spans="1:39">
      <c r="A25" s="22"/>
      <c r="B25" s="12">
        <v>22</v>
      </c>
      <c r="C25" s="39">
        <v>265</v>
      </c>
      <c r="D25" s="26"/>
      <c r="E25" s="27" t="s">
        <v>62</v>
      </c>
      <c r="F25" s="14" t="s">
        <v>26</v>
      </c>
      <c r="G25" s="40">
        <v>265</v>
      </c>
      <c r="H25" s="41">
        <v>12</v>
      </c>
      <c r="I25" s="17">
        <v>0</v>
      </c>
      <c r="J25" s="17">
        <v>6</v>
      </c>
      <c r="K25" s="17">
        <v>0</v>
      </c>
      <c r="L25" s="17">
        <v>0</v>
      </c>
      <c r="M25" s="18" t="s">
        <v>34</v>
      </c>
      <c r="N25" s="18" t="s">
        <v>34</v>
      </c>
      <c r="O25" s="19" t="e">
        <f t="shared" ca="1" si="1"/>
        <v>#REF!</v>
      </c>
      <c r="P25" s="20" t="s">
        <v>63</v>
      </c>
      <c r="Q25" s="20" t="s">
        <v>34</v>
      </c>
      <c r="R25" s="20" t="s">
        <v>34</v>
      </c>
      <c r="S25" s="20" t="s">
        <v>34</v>
      </c>
      <c r="T25" s="21">
        <v>14.313333333333333</v>
      </c>
      <c r="U25" s="22" t="e">
        <f t="shared" ca="1" si="17"/>
        <v>#REF!</v>
      </c>
      <c r="V25" s="22" t="e">
        <f t="shared" ca="1" si="18"/>
        <v>#REF!</v>
      </c>
      <c r="W25" s="22" t="e">
        <f t="shared" ca="1" si="19"/>
        <v>#REF!</v>
      </c>
      <c r="X25" s="22" t="e">
        <f t="shared" ca="1" si="20"/>
        <v>#REF!</v>
      </c>
      <c r="Y25" s="22" t="e">
        <f t="shared" ca="1" si="21"/>
        <v>#REF!</v>
      </c>
      <c r="Z25" s="22" t="e">
        <f t="shared" ca="1" si="21"/>
        <v>#REF!</v>
      </c>
      <c r="AA25" s="22" t="e">
        <f t="shared" ca="1" si="21"/>
        <v>#REF!</v>
      </c>
      <c r="AB25" s="22" t="e">
        <f t="shared" ca="1" si="21"/>
        <v>#REF!</v>
      </c>
      <c r="AC25" s="1" t="e">
        <f t="shared" ca="1" si="22"/>
        <v>#REF!</v>
      </c>
      <c r="AD25" s="1" t="e">
        <f t="shared" ca="1" si="23"/>
        <v>#REF!</v>
      </c>
      <c r="AE25" s="1" t="e">
        <f t="shared" ca="1" si="24"/>
        <v>#REF!</v>
      </c>
      <c r="AF25" s="1" t="e">
        <f t="shared" ca="1" si="25"/>
        <v>#REF!</v>
      </c>
      <c r="AH25" s="1" t="e">
        <f t="shared" ca="1" si="11"/>
        <v>#REF!</v>
      </c>
      <c r="AI25" s="1" t="e">
        <f t="shared" ca="1" si="12"/>
        <v>#REF!</v>
      </c>
      <c r="AJ25" s="1" t="e">
        <f t="shared" ca="1" si="13"/>
        <v>#REF!</v>
      </c>
      <c r="AK25" s="1" t="e">
        <f t="shared" ca="1" si="14"/>
        <v>#REF!</v>
      </c>
      <c r="AL25" s="25" t="e">
        <f t="shared" ca="1" si="15"/>
        <v>#REF!</v>
      </c>
      <c r="AM25" s="1" t="e">
        <f t="shared" ca="1" si="16"/>
        <v>#REF!</v>
      </c>
    </row>
    <row r="26" spans="1:39">
      <c r="A26" s="22"/>
      <c r="B26" s="12">
        <v>23</v>
      </c>
      <c r="C26" s="39">
        <v>602</v>
      </c>
      <c r="D26" s="26"/>
      <c r="E26" s="27" t="s">
        <v>64</v>
      </c>
      <c r="F26" s="14" t="s">
        <v>27</v>
      </c>
      <c r="G26" s="40">
        <v>602</v>
      </c>
      <c r="H26" s="16">
        <v>7</v>
      </c>
      <c r="I26" s="17">
        <v>0</v>
      </c>
      <c r="J26" s="17">
        <v>1</v>
      </c>
      <c r="K26" s="17">
        <v>0</v>
      </c>
      <c r="L26" s="17">
        <v>0</v>
      </c>
      <c r="M26" s="18" t="s">
        <v>34</v>
      </c>
      <c r="N26" s="18" t="s">
        <v>34</v>
      </c>
      <c r="O26" s="19" t="e">
        <f t="shared" ca="1" si="1"/>
        <v>#REF!</v>
      </c>
      <c r="P26" s="20" t="s">
        <v>65</v>
      </c>
      <c r="Q26" s="20" t="s">
        <v>34</v>
      </c>
      <c r="R26" s="20" t="s">
        <v>34</v>
      </c>
      <c r="S26" s="20" t="s">
        <v>34</v>
      </c>
      <c r="T26" s="21">
        <v>16.559999999999999</v>
      </c>
      <c r="U26" s="22" t="e">
        <f t="shared" ca="1" si="17"/>
        <v>#REF!</v>
      </c>
      <c r="V26" s="22" t="e">
        <f t="shared" ca="1" si="18"/>
        <v>#REF!</v>
      </c>
      <c r="W26" s="22" t="e">
        <f t="shared" ca="1" si="19"/>
        <v>#REF!</v>
      </c>
      <c r="X26" s="22" t="e">
        <f t="shared" ca="1" si="20"/>
        <v>#REF!</v>
      </c>
      <c r="Y26" s="22" t="e">
        <f t="shared" ca="1" si="21"/>
        <v>#REF!</v>
      </c>
      <c r="Z26" s="22" t="e">
        <f t="shared" ca="1" si="21"/>
        <v>#REF!</v>
      </c>
      <c r="AA26" s="22" t="e">
        <f t="shared" ca="1" si="21"/>
        <v>#REF!</v>
      </c>
      <c r="AB26" s="22" t="e">
        <f t="shared" ca="1" si="21"/>
        <v>#REF!</v>
      </c>
      <c r="AC26" s="1" t="e">
        <f t="shared" ca="1" si="22"/>
        <v>#REF!</v>
      </c>
      <c r="AD26" s="1" t="e">
        <f t="shared" ca="1" si="23"/>
        <v>#REF!</v>
      </c>
      <c r="AE26" s="1" t="e">
        <f t="shared" ca="1" si="24"/>
        <v>#REF!</v>
      </c>
      <c r="AF26" s="1" t="e">
        <f t="shared" ca="1" si="25"/>
        <v>#REF!</v>
      </c>
      <c r="AH26" s="1" t="e">
        <f t="shared" ca="1" si="11"/>
        <v>#REF!</v>
      </c>
      <c r="AI26" s="1" t="e">
        <f t="shared" ca="1" si="12"/>
        <v>#REF!</v>
      </c>
      <c r="AJ26" s="1" t="e">
        <f t="shared" ca="1" si="13"/>
        <v>#REF!</v>
      </c>
      <c r="AK26" s="1" t="e">
        <f t="shared" ca="1" si="14"/>
        <v>#REF!</v>
      </c>
      <c r="AL26" s="25" t="e">
        <f t="shared" ca="1" si="15"/>
        <v>#REF!</v>
      </c>
      <c r="AM26" s="1" t="e">
        <f t="shared" ca="1" si="16"/>
        <v>#REF!</v>
      </c>
    </row>
    <row r="27" spans="1:39">
      <c r="A27" s="22"/>
      <c r="B27" s="12">
        <v>24</v>
      </c>
      <c r="C27" s="39">
        <v>617</v>
      </c>
      <c r="D27" s="26"/>
      <c r="E27" s="27" t="s">
        <v>66</v>
      </c>
      <c r="F27" s="14" t="s">
        <v>25</v>
      </c>
      <c r="G27" s="40">
        <v>617</v>
      </c>
      <c r="H27" s="16">
        <v>15</v>
      </c>
      <c r="I27" s="17">
        <v>9</v>
      </c>
      <c r="J27" s="17">
        <v>5</v>
      </c>
      <c r="K27" s="17">
        <v>0</v>
      </c>
      <c r="L27" s="17">
        <v>0</v>
      </c>
      <c r="M27" s="18" t="s">
        <v>34</v>
      </c>
      <c r="N27" s="18" t="s">
        <v>34</v>
      </c>
      <c r="O27" s="19" t="e">
        <f t="shared" ca="1" si="1"/>
        <v>#REF!</v>
      </c>
      <c r="P27" s="20" t="s">
        <v>67</v>
      </c>
      <c r="Q27" s="20" t="s">
        <v>34</v>
      </c>
      <c r="R27" s="20" t="s">
        <v>34</v>
      </c>
      <c r="S27" s="20" t="s">
        <v>34</v>
      </c>
      <c r="T27" s="21">
        <v>13.317142857142859</v>
      </c>
      <c r="U27" s="22" t="e">
        <f t="shared" ca="1" si="17"/>
        <v>#REF!</v>
      </c>
      <c r="V27" s="22" t="e">
        <f t="shared" ca="1" si="18"/>
        <v>#REF!</v>
      </c>
      <c r="W27" s="22" t="e">
        <f t="shared" ca="1" si="19"/>
        <v>#REF!</v>
      </c>
      <c r="X27" s="22" t="e">
        <f t="shared" ca="1" si="20"/>
        <v>#REF!</v>
      </c>
      <c r="Y27" s="22" t="e">
        <f t="shared" ca="1" si="21"/>
        <v>#REF!</v>
      </c>
      <c r="Z27" s="22" t="e">
        <f t="shared" ca="1" si="21"/>
        <v>#REF!</v>
      </c>
      <c r="AA27" s="22" t="e">
        <f t="shared" ca="1" si="21"/>
        <v>#REF!</v>
      </c>
      <c r="AB27" s="22" t="e">
        <f t="shared" ca="1" si="21"/>
        <v>#REF!</v>
      </c>
      <c r="AC27" s="1" t="e">
        <f t="shared" ca="1" si="22"/>
        <v>#REF!</v>
      </c>
      <c r="AD27" s="1" t="e">
        <f t="shared" ca="1" si="23"/>
        <v>#REF!</v>
      </c>
      <c r="AE27" s="1" t="e">
        <f t="shared" ca="1" si="24"/>
        <v>#REF!</v>
      </c>
      <c r="AF27" s="1" t="e">
        <f t="shared" ca="1" si="25"/>
        <v>#REF!</v>
      </c>
      <c r="AH27" s="1" t="e">
        <f t="shared" ca="1" si="11"/>
        <v>#REF!</v>
      </c>
      <c r="AI27" s="1" t="e">
        <f t="shared" ca="1" si="12"/>
        <v>#REF!</v>
      </c>
      <c r="AJ27" s="1" t="e">
        <f t="shared" ca="1" si="13"/>
        <v>#REF!</v>
      </c>
      <c r="AK27" s="1" t="e">
        <f t="shared" ca="1" si="14"/>
        <v>#REF!</v>
      </c>
      <c r="AL27" s="25" t="e">
        <f t="shared" ca="1" si="15"/>
        <v>#REF!</v>
      </c>
      <c r="AM27" s="1" t="e">
        <f t="shared" ca="1" si="16"/>
        <v>#REF!</v>
      </c>
    </row>
    <row r="28" spans="1:39">
      <c r="A28" s="22"/>
      <c r="B28" s="12">
        <v>25</v>
      </c>
      <c r="C28" s="42">
        <v>702</v>
      </c>
      <c r="D28" s="26"/>
      <c r="E28" s="27" t="s">
        <v>68</v>
      </c>
      <c r="F28" s="14" t="s">
        <v>26</v>
      </c>
      <c r="G28" s="40">
        <v>702</v>
      </c>
      <c r="H28" s="16">
        <v>10</v>
      </c>
      <c r="I28" s="17">
        <v>0</v>
      </c>
      <c r="J28" s="17">
        <v>7</v>
      </c>
      <c r="K28" s="17">
        <v>0</v>
      </c>
      <c r="L28" s="17">
        <v>0</v>
      </c>
      <c r="M28" s="18" t="s">
        <v>34</v>
      </c>
      <c r="N28" s="18" t="s">
        <v>34</v>
      </c>
      <c r="O28" s="19" t="e">
        <f t="shared" ca="1" si="1"/>
        <v>#REF!</v>
      </c>
      <c r="P28" s="20" t="s">
        <v>69</v>
      </c>
      <c r="Q28" s="20" t="s">
        <v>34</v>
      </c>
      <c r="R28" s="20" t="s">
        <v>34</v>
      </c>
      <c r="S28" s="20" t="s">
        <v>34</v>
      </c>
      <c r="T28" s="21">
        <v>18.239999999999998</v>
      </c>
      <c r="U28" s="22" t="e">
        <f t="shared" ca="1" si="17"/>
        <v>#REF!</v>
      </c>
      <c r="V28" s="22" t="e">
        <f t="shared" ca="1" si="18"/>
        <v>#REF!</v>
      </c>
      <c r="W28" s="22" t="e">
        <f t="shared" ca="1" si="19"/>
        <v>#REF!</v>
      </c>
      <c r="X28" s="22" t="e">
        <f t="shared" ca="1" si="20"/>
        <v>#REF!</v>
      </c>
      <c r="Y28" s="22" t="e">
        <f t="shared" ca="1" si="21"/>
        <v>#REF!</v>
      </c>
      <c r="Z28" s="22" t="e">
        <f t="shared" ca="1" si="21"/>
        <v>#REF!</v>
      </c>
      <c r="AA28" s="22" t="e">
        <f t="shared" ca="1" si="21"/>
        <v>#REF!</v>
      </c>
      <c r="AB28" s="22" t="e">
        <f t="shared" ca="1" si="21"/>
        <v>#REF!</v>
      </c>
      <c r="AC28" s="1" t="e">
        <f t="shared" ca="1" si="22"/>
        <v>#REF!</v>
      </c>
      <c r="AD28" s="1" t="e">
        <f t="shared" ca="1" si="23"/>
        <v>#REF!</v>
      </c>
      <c r="AE28" s="1" t="e">
        <f t="shared" ca="1" si="24"/>
        <v>#REF!</v>
      </c>
      <c r="AF28" s="1" t="e">
        <f t="shared" ca="1" si="25"/>
        <v>#REF!</v>
      </c>
      <c r="AH28" s="1" t="e">
        <f t="shared" ca="1" si="11"/>
        <v>#REF!</v>
      </c>
      <c r="AI28" s="1" t="e">
        <f t="shared" ca="1" si="12"/>
        <v>#REF!</v>
      </c>
      <c r="AJ28" s="1" t="e">
        <f t="shared" ca="1" si="13"/>
        <v>#REF!</v>
      </c>
      <c r="AK28" s="1" t="e">
        <f t="shared" ca="1" si="14"/>
        <v>#REF!</v>
      </c>
      <c r="AL28" s="25" t="e">
        <f t="shared" ca="1" si="15"/>
        <v>#REF!</v>
      </c>
      <c r="AM28" s="1" t="e">
        <f t="shared" ca="1" si="16"/>
        <v>#REF!</v>
      </c>
    </row>
    <row r="29" spans="1:39">
      <c r="A29" s="22"/>
      <c r="B29" s="12">
        <v>26</v>
      </c>
      <c r="C29" s="39">
        <v>787</v>
      </c>
      <c r="D29" s="26"/>
      <c r="E29" s="27" t="s">
        <v>70</v>
      </c>
      <c r="F29" s="14" t="s">
        <v>26</v>
      </c>
      <c r="G29" s="40">
        <v>787</v>
      </c>
      <c r="H29" s="16">
        <v>13</v>
      </c>
      <c r="I29" s="17">
        <v>0</v>
      </c>
      <c r="J29" s="17">
        <v>5</v>
      </c>
      <c r="K29" s="17">
        <v>0</v>
      </c>
      <c r="L29" s="17">
        <v>0</v>
      </c>
      <c r="M29" s="18" t="s">
        <v>34</v>
      </c>
      <c r="N29" s="18" t="s">
        <v>34</v>
      </c>
      <c r="O29" s="19" t="e">
        <f t="shared" ca="1" si="1"/>
        <v>#REF!</v>
      </c>
      <c r="P29" s="20" t="s">
        <v>71</v>
      </c>
      <c r="Q29" s="20" t="s">
        <v>34</v>
      </c>
      <c r="R29" s="20" t="s">
        <v>34</v>
      </c>
      <c r="S29" s="20" t="s">
        <v>34</v>
      </c>
      <c r="T29" s="21">
        <v>18.815999999999999</v>
      </c>
      <c r="U29" s="22" t="e">
        <f t="shared" ca="1" si="17"/>
        <v>#REF!</v>
      </c>
      <c r="V29" s="22" t="e">
        <f t="shared" ca="1" si="18"/>
        <v>#REF!</v>
      </c>
      <c r="W29" s="22" t="e">
        <f t="shared" ca="1" si="19"/>
        <v>#REF!</v>
      </c>
      <c r="X29" s="22" t="e">
        <f t="shared" ca="1" si="20"/>
        <v>#REF!</v>
      </c>
      <c r="Y29" s="22" t="e">
        <f t="shared" ca="1" si="21"/>
        <v>#REF!</v>
      </c>
      <c r="Z29" s="22" t="e">
        <f t="shared" ca="1" si="21"/>
        <v>#REF!</v>
      </c>
      <c r="AA29" s="22" t="e">
        <f t="shared" ca="1" si="21"/>
        <v>#REF!</v>
      </c>
      <c r="AB29" s="22" t="e">
        <f t="shared" ca="1" si="21"/>
        <v>#REF!</v>
      </c>
      <c r="AC29" s="1" t="e">
        <f t="shared" ca="1" si="22"/>
        <v>#REF!</v>
      </c>
      <c r="AD29" s="1" t="e">
        <f t="shared" ca="1" si="23"/>
        <v>#REF!</v>
      </c>
      <c r="AE29" s="1" t="e">
        <f t="shared" ca="1" si="24"/>
        <v>#REF!</v>
      </c>
      <c r="AF29" s="1" t="e">
        <f t="shared" ca="1" si="25"/>
        <v>#REF!</v>
      </c>
      <c r="AH29" s="1" t="e">
        <f t="shared" ca="1" si="11"/>
        <v>#REF!</v>
      </c>
      <c r="AI29" s="1" t="e">
        <f t="shared" ca="1" si="12"/>
        <v>#REF!</v>
      </c>
      <c r="AJ29" s="1" t="e">
        <f t="shared" ca="1" si="13"/>
        <v>#REF!</v>
      </c>
      <c r="AK29" s="1" t="e">
        <f t="shared" ca="1" si="14"/>
        <v>#REF!</v>
      </c>
      <c r="AL29" s="25" t="e">
        <f t="shared" ca="1" si="15"/>
        <v>#REF!</v>
      </c>
      <c r="AM29" s="1" t="e">
        <f t="shared" ca="1" si="16"/>
        <v>#REF!</v>
      </c>
    </row>
    <row r="30" spans="1:39">
      <c r="A30" s="22"/>
      <c r="B30" s="12">
        <v>27</v>
      </c>
      <c r="C30" s="39">
        <v>80</v>
      </c>
      <c r="D30" s="26"/>
      <c r="E30" s="27" t="s">
        <v>72</v>
      </c>
      <c r="F30" s="14" t="s">
        <v>26</v>
      </c>
      <c r="G30" s="40">
        <v>80</v>
      </c>
      <c r="H30" s="16">
        <v>14</v>
      </c>
      <c r="I30" s="17">
        <v>0</v>
      </c>
      <c r="J30" s="17">
        <v>9</v>
      </c>
      <c r="K30" s="17">
        <v>0</v>
      </c>
      <c r="L30" s="17">
        <v>0</v>
      </c>
      <c r="M30" s="18" t="s">
        <v>34</v>
      </c>
      <c r="N30" s="18" t="s">
        <v>34</v>
      </c>
      <c r="O30" s="19" t="e">
        <f t="shared" ca="1" si="1"/>
        <v>#REF!</v>
      </c>
      <c r="P30" s="20" t="s">
        <v>73</v>
      </c>
      <c r="Q30" s="20" t="s">
        <v>34</v>
      </c>
      <c r="R30" s="20" t="s">
        <v>34</v>
      </c>
      <c r="S30" s="20" t="s">
        <v>34</v>
      </c>
      <c r="T30" s="21">
        <v>12.126666666666665</v>
      </c>
      <c r="U30" s="22" t="e">
        <f t="shared" ca="1" si="17"/>
        <v>#REF!</v>
      </c>
      <c r="V30" s="22" t="e">
        <f t="shared" ca="1" si="18"/>
        <v>#REF!</v>
      </c>
      <c r="W30" s="22" t="e">
        <f t="shared" ca="1" si="19"/>
        <v>#REF!</v>
      </c>
      <c r="X30" s="22" t="e">
        <f t="shared" ca="1" si="20"/>
        <v>#REF!</v>
      </c>
      <c r="Y30" s="22" t="e">
        <f t="shared" ca="1" si="21"/>
        <v>#REF!</v>
      </c>
      <c r="Z30" s="22" t="e">
        <f t="shared" ca="1" si="21"/>
        <v>#REF!</v>
      </c>
      <c r="AA30" s="22" t="e">
        <f t="shared" ca="1" si="21"/>
        <v>#REF!</v>
      </c>
      <c r="AB30" s="22" t="e">
        <f t="shared" ca="1" si="21"/>
        <v>#REF!</v>
      </c>
      <c r="AC30" s="1" t="e">
        <f t="shared" ca="1" si="22"/>
        <v>#REF!</v>
      </c>
      <c r="AD30" s="1" t="e">
        <f t="shared" ca="1" si="23"/>
        <v>#REF!</v>
      </c>
      <c r="AE30" s="1" t="e">
        <f t="shared" ca="1" si="24"/>
        <v>#REF!</v>
      </c>
      <c r="AF30" s="1" t="e">
        <f t="shared" ca="1" si="25"/>
        <v>#REF!</v>
      </c>
      <c r="AH30" s="1" t="e">
        <f t="shared" ca="1" si="11"/>
        <v>#REF!</v>
      </c>
      <c r="AI30" s="1" t="e">
        <f t="shared" ca="1" si="12"/>
        <v>#REF!</v>
      </c>
      <c r="AJ30" s="1" t="e">
        <f t="shared" ca="1" si="13"/>
        <v>#REF!</v>
      </c>
      <c r="AK30" s="1" t="e">
        <f t="shared" ca="1" si="14"/>
        <v>#REF!</v>
      </c>
      <c r="AL30" s="25" t="e">
        <f t="shared" ca="1" si="15"/>
        <v>#REF!</v>
      </c>
      <c r="AM30" s="1" t="e">
        <f t="shared" ca="1" si="16"/>
        <v>#REF!</v>
      </c>
    </row>
    <row r="31" spans="1:39">
      <c r="A31" s="22"/>
      <c r="B31" s="12">
        <v>28</v>
      </c>
      <c r="C31" s="39">
        <v>83</v>
      </c>
      <c r="D31" s="26"/>
      <c r="E31" s="27" t="s">
        <v>74</v>
      </c>
      <c r="F31" s="14" t="s">
        <v>25</v>
      </c>
      <c r="G31" s="40">
        <v>83</v>
      </c>
      <c r="H31" s="16">
        <v>11</v>
      </c>
      <c r="I31" s="17">
        <v>0</v>
      </c>
      <c r="J31" s="17">
        <v>7</v>
      </c>
      <c r="K31" s="17">
        <v>0</v>
      </c>
      <c r="L31" s="17">
        <v>0</v>
      </c>
      <c r="M31" s="18" t="s">
        <v>34</v>
      </c>
      <c r="N31" s="18" t="s">
        <v>34</v>
      </c>
      <c r="O31" s="19" t="e">
        <f t="shared" ca="1" si="1"/>
        <v>#REF!</v>
      </c>
      <c r="P31" s="20" t="s">
        <v>75</v>
      </c>
      <c r="Q31" s="20" t="s">
        <v>76</v>
      </c>
      <c r="R31" s="20" t="s">
        <v>34</v>
      </c>
      <c r="S31" s="20" t="s">
        <v>34</v>
      </c>
      <c r="T31" s="21">
        <v>15.9</v>
      </c>
      <c r="U31" s="22" t="e">
        <f t="shared" ca="1" si="17"/>
        <v>#REF!</v>
      </c>
      <c r="V31" s="22" t="e">
        <f t="shared" ca="1" si="18"/>
        <v>#REF!</v>
      </c>
      <c r="W31" s="22" t="e">
        <f t="shared" ca="1" si="19"/>
        <v>#REF!</v>
      </c>
      <c r="X31" s="22" t="e">
        <f t="shared" ca="1" si="20"/>
        <v>#REF!</v>
      </c>
      <c r="Y31" s="22" t="e">
        <f t="shared" ca="1" si="21"/>
        <v>#REF!</v>
      </c>
      <c r="Z31" s="22" t="e">
        <f t="shared" ca="1" si="21"/>
        <v>#REF!</v>
      </c>
      <c r="AA31" s="22" t="e">
        <f t="shared" ca="1" si="21"/>
        <v>#REF!</v>
      </c>
      <c r="AB31" s="22" t="e">
        <f t="shared" ca="1" si="21"/>
        <v>#REF!</v>
      </c>
      <c r="AC31" s="1" t="e">
        <f t="shared" ca="1" si="22"/>
        <v>#REF!</v>
      </c>
      <c r="AD31" s="1" t="e">
        <f t="shared" ca="1" si="23"/>
        <v>#REF!</v>
      </c>
      <c r="AE31" s="1" t="e">
        <f t="shared" ca="1" si="24"/>
        <v>#REF!</v>
      </c>
      <c r="AF31" s="1" t="e">
        <f t="shared" ca="1" si="25"/>
        <v>#REF!</v>
      </c>
      <c r="AH31" s="1" t="e">
        <f t="shared" ca="1" si="11"/>
        <v>#REF!</v>
      </c>
      <c r="AI31" s="1" t="e">
        <f t="shared" ca="1" si="12"/>
        <v>#REF!</v>
      </c>
      <c r="AJ31" s="1" t="e">
        <f t="shared" ca="1" si="13"/>
        <v>#REF!</v>
      </c>
      <c r="AK31" s="1" t="e">
        <f t="shared" ca="1" si="14"/>
        <v>#REF!</v>
      </c>
      <c r="AL31" s="25" t="e">
        <f t="shared" ca="1" si="15"/>
        <v>#REF!</v>
      </c>
      <c r="AM31" s="1" t="e">
        <f t="shared" ca="1" si="16"/>
        <v>#REF!</v>
      </c>
    </row>
    <row r="32" spans="1:39">
      <c r="A32" s="22"/>
      <c r="B32" s="12">
        <v>29</v>
      </c>
      <c r="C32" s="27">
        <v>86</v>
      </c>
      <c r="D32" s="26" t="s">
        <v>77</v>
      </c>
      <c r="E32" s="27" t="s">
        <v>78</v>
      </c>
      <c r="F32" s="14" t="s">
        <v>27</v>
      </c>
      <c r="G32" s="15" t="s">
        <v>79</v>
      </c>
      <c r="H32" s="16">
        <v>7</v>
      </c>
      <c r="I32" s="17">
        <v>0</v>
      </c>
      <c r="J32" s="17">
        <v>0</v>
      </c>
      <c r="K32" s="17">
        <v>0</v>
      </c>
      <c r="L32" s="17">
        <v>6</v>
      </c>
      <c r="M32" s="18" t="s">
        <v>34</v>
      </c>
      <c r="N32" s="18" t="s">
        <v>34</v>
      </c>
      <c r="O32" s="19" t="e">
        <f t="shared" ca="1" si="1"/>
        <v>#REF!</v>
      </c>
      <c r="P32" s="20" t="s">
        <v>80</v>
      </c>
      <c r="Q32" s="20" t="s">
        <v>34</v>
      </c>
      <c r="R32" s="20" t="s">
        <v>34</v>
      </c>
      <c r="S32" s="20" t="s">
        <v>34</v>
      </c>
      <c r="T32" s="21">
        <v>16.3</v>
      </c>
      <c r="U32" s="22" t="e">
        <f t="shared" ca="1" si="17"/>
        <v>#REF!</v>
      </c>
      <c r="V32" s="22" t="e">
        <f t="shared" ca="1" si="18"/>
        <v>#REF!</v>
      </c>
      <c r="W32" s="22" t="e">
        <f t="shared" ca="1" si="19"/>
        <v>#REF!</v>
      </c>
      <c r="X32" s="22" t="e">
        <f t="shared" ca="1" si="20"/>
        <v>#REF!</v>
      </c>
      <c r="Y32" s="22" t="e">
        <f t="shared" ca="1" si="21"/>
        <v>#REF!</v>
      </c>
      <c r="Z32" s="22" t="e">
        <f t="shared" ca="1" si="21"/>
        <v>#REF!</v>
      </c>
      <c r="AA32" s="22" t="e">
        <f t="shared" ca="1" si="21"/>
        <v>#REF!</v>
      </c>
      <c r="AB32" s="22" t="e">
        <f t="shared" ca="1" si="21"/>
        <v>#REF!</v>
      </c>
      <c r="AC32" s="1" t="e">
        <f t="shared" ca="1" si="22"/>
        <v>#REF!</v>
      </c>
      <c r="AD32" s="1" t="e">
        <f t="shared" ca="1" si="23"/>
        <v>#REF!</v>
      </c>
      <c r="AE32" s="1" t="e">
        <f t="shared" ca="1" si="24"/>
        <v>#REF!</v>
      </c>
      <c r="AF32" s="1" t="e">
        <f t="shared" ca="1" si="25"/>
        <v>#REF!</v>
      </c>
      <c r="AH32" s="1" t="e">
        <f t="shared" ca="1" si="11"/>
        <v>#REF!</v>
      </c>
      <c r="AI32" s="1" t="e">
        <f t="shared" ca="1" si="12"/>
        <v>#REF!</v>
      </c>
      <c r="AJ32" s="1" t="e">
        <f t="shared" ca="1" si="13"/>
        <v>#REF!</v>
      </c>
      <c r="AK32" s="1" t="e">
        <f t="shared" ca="1" si="14"/>
        <v>#REF!</v>
      </c>
      <c r="AL32" s="25" t="e">
        <f t="shared" ca="1" si="15"/>
        <v>#REF!</v>
      </c>
      <c r="AM32" s="1" t="e">
        <f t="shared" ca="1" si="16"/>
        <v>#REF!</v>
      </c>
    </row>
    <row r="33" spans="1:39" s="2" customFormat="1">
      <c r="A33" s="43"/>
      <c r="B33" s="44">
        <v>30</v>
      </c>
      <c r="C33" s="45" t="s">
        <v>81</v>
      </c>
      <c r="D33" s="43"/>
      <c r="E33" s="45" t="s">
        <v>81</v>
      </c>
      <c r="F33" s="44" t="s">
        <v>27</v>
      </c>
      <c r="G33" s="46" t="s">
        <v>82</v>
      </c>
      <c r="H33" s="46">
        <v>4</v>
      </c>
      <c r="I33" s="47">
        <v>0</v>
      </c>
      <c r="J33" s="47">
        <v>0</v>
      </c>
      <c r="K33" s="47">
        <v>0</v>
      </c>
      <c r="L33" s="47">
        <v>6</v>
      </c>
      <c r="M33" s="48" t="s">
        <v>34</v>
      </c>
      <c r="N33" s="48" t="s">
        <v>34</v>
      </c>
      <c r="O33" s="49" t="e">
        <f t="shared" ca="1" si="1"/>
        <v>#REF!</v>
      </c>
      <c r="P33" s="50" t="s">
        <v>81</v>
      </c>
      <c r="Q33" s="50" t="s">
        <v>34</v>
      </c>
      <c r="R33" s="50" t="s">
        <v>34</v>
      </c>
      <c r="S33" s="50" t="s">
        <v>34</v>
      </c>
      <c r="T33" s="49">
        <v>17.696594926012544</v>
      </c>
      <c r="U33" s="43" t="e">
        <f t="shared" ca="1" si="17"/>
        <v>#REF!</v>
      </c>
      <c r="V33" s="43" t="e">
        <f t="shared" ca="1" si="18"/>
        <v>#REF!</v>
      </c>
      <c r="W33" s="43" t="e">
        <f t="shared" ca="1" si="19"/>
        <v>#REF!</v>
      </c>
      <c r="X33" s="43" t="e">
        <f t="shared" ca="1" si="20"/>
        <v>#REF!</v>
      </c>
      <c r="Y33" s="43" t="e">
        <f t="shared" ca="1" si="21"/>
        <v>#REF!</v>
      </c>
      <c r="Z33" s="43" t="e">
        <f t="shared" ca="1" si="21"/>
        <v>#REF!</v>
      </c>
      <c r="AA33" s="43" t="e">
        <f t="shared" ca="1" si="21"/>
        <v>#REF!</v>
      </c>
      <c r="AB33" s="43" t="e">
        <f t="shared" ca="1" si="21"/>
        <v>#REF!</v>
      </c>
      <c r="AC33" s="2" t="e">
        <f t="shared" ca="1" si="22"/>
        <v>#REF!</v>
      </c>
      <c r="AD33" s="2" t="e">
        <f t="shared" ca="1" si="23"/>
        <v>#REF!</v>
      </c>
      <c r="AE33" s="2" t="e">
        <f t="shared" ca="1" si="24"/>
        <v>#REF!</v>
      </c>
      <c r="AF33" s="2" t="e">
        <f t="shared" ca="1" si="25"/>
        <v>#REF!</v>
      </c>
      <c r="AH33" s="2" t="e">
        <f t="shared" ca="1" si="11"/>
        <v>#REF!</v>
      </c>
      <c r="AI33" s="2" t="e">
        <f t="shared" ca="1" si="12"/>
        <v>#REF!</v>
      </c>
      <c r="AJ33" s="2" t="e">
        <f t="shared" ca="1" si="13"/>
        <v>#REF!</v>
      </c>
      <c r="AK33" s="2" t="e">
        <f t="shared" ca="1" si="14"/>
        <v>#REF!</v>
      </c>
      <c r="AL33" s="25" t="e">
        <f t="shared" ca="1" si="15"/>
        <v>#REF!</v>
      </c>
      <c r="AM33" s="2" t="e">
        <f t="shared" ca="1" si="16"/>
        <v>#REF!</v>
      </c>
    </row>
    <row r="34" spans="1:39" s="2" customFormat="1">
      <c r="A34" s="43"/>
      <c r="B34" s="44">
        <v>31</v>
      </c>
      <c r="C34" s="45" t="s">
        <v>46</v>
      </c>
      <c r="D34" s="43" t="s">
        <v>83</v>
      </c>
      <c r="E34" s="45" t="s">
        <v>46</v>
      </c>
      <c r="F34" s="44" t="s">
        <v>27</v>
      </c>
      <c r="G34" s="46">
        <v>365</v>
      </c>
      <c r="H34" s="46">
        <v>2</v>
      </c>
      <c r="I34" s="47"/>
      <c r="J34" s="47"/>
      <c r="K34" s="47"/>
      <c r="L34" s="47"/>
      <c r="M34" s="48"/>
      <c r="N34" s="48"/>
      <c r="O34" s="43" t="e">
        <f t="shared" ca="1" si="1"/>
        <v>#REF!</v>
      </c>
      <c r="P34" s="43"/>
      <c r="Q34" s="43"/>
      <c r="R34" s="43"/>
      <c r="S34" s="43"/>
      <c r="T34" s="49">
        <v>17.696594926012544</v>
      </c>
      <c r="U34" s="43" t="e">
        <f t="shared" ca="1" si="17"/>
        <v>#REF!</v>
      </c>
      <c r="V34" s="43" t="e">
        <f t="shared" ca="1" si="18"/>
        <v>#REF!</v>
      </c>
      <c r="W34" s="43" t="e">
        <f t="shared" ca="1" si="19"/>
        <v>#REF!</v>
      </c>
      <c r="X34" s="43" t="e">
        <f t="shared" ca="1" si="20"/>
        <v>#REF!</v>
      </c>
      <c r="Y34" s="43" t="e">
        <f t="shared" ca="1" si="21"/>
        <v>#REF!</v>
      </c>
      <c r="Z34" s="43" t="e">
        <f t="shared" ca="1" si="21"/>
        <v>#REF!</v>
      </c>
      <c r="AA34" s="43" t="e">
        <f t="shared" ca="1" si="21"/>
        <v>#REF!</v>
      </c>
      <c r="AB34" s="26" t="e">
        <f t="shared" ca="1" si="21"/>
        <v>#REF!</v>
      </c>
      <c r="AC34" s="51" t="e">
        <f t="shared" ca="1" si="22"/>
        <v>#REF!</v>
      </c>
      <c r="AD34" s="51" t="e">
        <f t="shared" ca="1" si="23"/>
        <v>#REF!</v>
      </c>
      <c r="AE34" s="51" t="e">
        <f t="shared" ca="1" si="24"/>
        <v>#REF!</v>
      </c>
      <c r="AF34" s="51" t="e">
        <f t="shared" ca="1" si="25"/>
        <v>#REF!</v>
      </c>
      <c r="AG34" s="51"/>
      <c r="AH34" s="2" t="e">
        <f t="shared" ca="1" si="11"/>
        <v>#REF!</v>
      </c>
      <c r="AI34" s="2" t="e">
        <f t="shared" ca="1" si="12"/>
        <v>#REF!</v>
      </c>
      <c r="AJ34" s="2" t="e">
        <f t="shared" ca="1" si="13"/>
        <v>#REF!</v>
      </c>
      <c r="AK34" s="2" t="e">
        <f t="shared" ca="1" si="14"/>
        <v>#REF!</v>
      </c>
      <c r="AL34" s="25" t="e">
        <f t="shared" ca="1" si="15"/>
        <v>#REF!</v>
      </c>
      <c r="AM34" s="51" t="e">
        <f t="shared" ca="1" si="16"/>
        <v>#REF!</v>
      </c>
    </row>
    <row r="35" spans="1:39" s="2" customFormat="1">
      <c r="A35" s="26"/>
      <c r="B35" s="14">
        <v>32</v>
      </c>
      <c r="C35" s="28" t="s">
        <v>84</v>
      </c>
      <c r="D35" s="26" t="s">
        <v>83</v>
      </c>
      <c r="E35" s="27" t="s">
        <v>85</v>
      </c>
      <c r="F35" s="14" t="s">
        <v>26</v>
      </c>
      <c r="G35" s="15" t="s">
        <v>85</v>
      </c>
      <c r="H35" s="15">
        <v>3</v>
      </c>
      <c r="I35" s="52"/>
      <c r="J35" s="52"/>
      <c r="K35" s="52"/>
      <c r="L35" s="52"/>
      <c r="M35" s="53"/>
      <c r="N35" s="53"/>
      <c r="O35" s="26" t="e">
        <f t="shared" ca="1" si="1"/>
        <v>#REF!</v>
      </c>
      <c r="P35" s="26"/>
      <c r="Q35" s="26"/>
      <c r="R35" s="26"/>
      <c r="S35" s="26"/>
      <c r="T35" s="26">
        <v>12.9</v>
      </c>
      <c r="U35" s="26" t="e">
        <f t="shared" ca="1" si="17"/>
        <v>#REF!</v>
      </c>
      <c r="V35" s="26" t="e">
        <f t="shared" ca="1" si="18"/>
        <v>#REF!</v>
      </c>
      <c r="W35" s="26" t="e">
        <f t="shared" ca="1" si="19"/>
        <v>#REF!</v>
      </c>
      <c r="X35" s="26" t="e">
        <f t="shared" ca="1" si="20"/>
        <v>#REF!</v>
      </c>
      <c r="Y35" s="26" t="e">
        <f t="shared" ca="1" si="21"/>
        <v>#REF!</v>
      </c>
      <c r="Z35" s="26" t="e">
        <f t="shared" ca="1" si="21"/>
        <v>#REF!</v>
      </c>
      <c r="AA35" s="26" t="e">
        <f t="shared" ca="1" si="21"/>
        <v>#REF!</v>
      </c>
      <c r="AB35" s="26" t="e">
        <f t="shared" ca="1" si="21"/>
        <v>#REF!</v>
      </c>
      <c r="AC35" s="2" t="e">
        <f t="shared" ca="1" si="22"/>
        <v>#REF!</v>
      </c>
      <c r="AD35" s="2" t="e">
        <f t="shared" ca="1" si="23"/>
        <v>#REF!</v>
      </c>
      <c r="AE35" s="2" t="e">
        <f t="shared" ca="1" si="24"/>
        <v>#REF!</v>
      </c>
      <c r="AF35" s="2" t="e">
        <f t="shared" ca="1" si="25"/>
        <v>#REF!</v>
      </c>
      <c r="AH35" s="2" t="e">
        <f t="shared" ca="1" si="11"/>
        <v>#REF!</v>
      </c>
      <c r="AI35" s="2" t="e">
        <f t="shared" ca="1" si="12"/>
        <v>#REF!</v>
      </c>
      <c r="AJ35" s="2" t="e">
        <f t="shared" ca="1" si="13"/>
        <v>#REF!</v>
      </c>
      <c r="AK35" s="2" t="e">
        <f t="shared" ca="1" si="14"/>
        <v>#REF!</v>
      </c>
      <c r="AL35" s="54" t="e">
        <f t="shared" ca="1" si="15"/>
        <v>#REF!</v>
      </c>
      <c r="AM35" s="2" t="e">
        <f t="shared" ca="1" si="16"/>
        <v>#REF!</v>
      </c>
    </row>
    <row r="36" spans="1:39">
      <c r="A36" s="55"/>
      <c r="B36" s="56"/>
      <c r="C36" s="57"/>
      <c r="D36" s="55"/>
      <c r="E36" s="57"/>
      <c r="F36" s="56"/>
      <c r="G36" s="58"/>
      <c r="H36" s="59"/>
      <c r="I36" s="60"/>
      <c r="J36" s="60"/>
      <c r="K36" s="60"/>
      <c r="L36" s="60"/>
      <c r="M36" s="61"/>
      <c r="N36" s="61"/>
    </row>
  </sheetData>
  <mergeCells count="15">
    <mergeCell ref="Y1:Y3"/>
    <mergeCell ref="Z1:Z3"/>
    <mergeCell ref="AA1:AA3"/>
    <mergeCell ref="AB1:AB3"/>
    <mergeCell ref="I1:N1"/>
    <mergeCell ref="O1:O3"/>
    <mergeCell ref="P1:S2"/>
    <mergeCell ref="T1:T3"/>
    <mergeCell ref="U1:U3"/>
    <mergeCell ref="V1:V3"/>
    <mergeCell ref="G2:H2"/>
    <mergeCell ref="I2:L2"/>
    <mergeCell ref="M2:N2"/>
    <mergeCell ref="W1:W3"/>
    <mergeCell ref="X1:X3"/>
  </mergeCells>
  <conditionalFormatting sqref="AL4:AL32">
    <cfRule type="expression" dxfId="40" priority="2">
      <formula>$AM4&lt;&gt;0</formula>
    </cfRule>
  </conditionalFormatting>
  <conditionalFormatting sqref="AL33:AL35">
    <cfRule type="expression" dxfId="39" priority="1">
      <formula>$AM33&lt;&gt;0</formula>
    </cfRule>
  </conditionalFormatting>
  <pageMargins left="0.7" right="0.7" top="0.75" bottom="0.75" header="0.3" footer="0.3"/>
  <pageSetup paperSize="9" scale="44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36"/>
  <sheetViews>
    <sheetView zoomScale="30" zoomScaleNormal="30" workbookViewId="0">
      <selection activeCell="AS97" sqref="AS97"/>
    </sheetView>
  </sheetViews>
  <sheetFormatPr defaultRowHeight="31.5"/>
  <cols>
    <col min="1" max="1" width="4.28515625" style="1" customWidth="1"/>
    <col min="2" max="2" width="19.140625" style="1" customWidth="1"/>
    <col min="3" max="3" width="47.7109375" style="1" bestFit="1" customWidth="1"/>
    <col min="4" max="4" width="40.42578125" style="1" customWidth="1"/>
    <col min="5" max="5" width="42.28515625" style="1" customWidth="1"/>
    <col min="6" max="6" width="25" style="1" customWidth="1"/>
    <col min="7" max="7" width="61" style="1" customWidth="1"/>
    <col min="8" max="8" width="44.5703125" style="1" customWidth="1"/>
    <col min="9" max="12" width="10.5703125" style="1" customWidth="1"/>
    <col min="13" max="13" width="20.85546875" style="1" bestFit="1" customWidth="1"/>
    <col min="14" max="14" width="38" style="1" customWidth="1"/>
    <col min="15" max="15" width="25.140625" style="1" customWidth="1"/>
    <col min="16" max="19" width="11.5703125" style="1" customWidth="1"/>
    <col min="20" max="20" width="37.28515625" style="1" customWidth="1"/>
    <col min="21" max="28" width="13.7109375" style="1" customWidth="1"/>
    <col min="29" max="37" width="9.140625" style="1"/>
    <col min="38" max="38" width="9.5703125" style="1" customWidth="1"/>
    <col min="39" max="39" width="28.85546875" style="1" customWidth="1"/>
    <col min="40" max="16384" width="9.140625" style="1"/>
  </cols>
  <sheetData>
    <row r="1" spans="1:39">
      <c r="C1" s="2"/>
      <c r="E1" s="2"/>
      <c r="G1" s="3" t="s">
        <v>0</v>
      </c>
      <c r="I1" s="142" t="s">
        <v>1</v>
      </c>
      <c r="J1" s="142"/>
      <c r="K1" s="142"/>
      <c r="L1" s="142"/>
      <c r="M1" s="142"/>
      <c r="N1" s="142"/>
      <c r="O1" s="143" t="s">
        <v>2</v>
      </c>
      <c r="P1" s="144" t="s">
        <v>3</v>
      </c>
      <c r="Q1" s="144"/>
      <c r="R1" s="144"/>
      <c r="S1" s="144"/>
      <c r="T1" s="145" t="s">
        <v>4</v>
      </c>
      <c r="U1" s="142" t="s">
        <v>5</v>
      </c>
      <c r="V1" s="142" t="s">
        <v>6</v>
      </c>
      <c r="W1" s="142" t="s">
        <v>7</v>
      </c>
      <c r="X1" s="142" t="s">
        <v>8</v>
      </c>
      <c r="Y1" s="142" t="s">
        <v>9</v>
      </c>
      <c r="Z1" s="142" t="s">
        <v>10</v>
      </c>
      <c r="AA1" s="142" t="s">
        <v>11</v>
      </c>
      <c r="AB1" s="142" t="s">
        <v>12</v>
      </c>
    </row>
    <row r="2" spans="1:39">
      <c r="B2" s="4"/>
      <c r="C2" s="5"/>
      <c r="D2" s="5" t="s">
        <v>13</v>
      </c>
      <c r="E2" s="5"/>
      <c r="F2" s="6"/>
      <c r="G2" s="138" t="s">
        <v>14</v>
      </c>
      <c r="H2" s="139"/>
      <c r="I2" s="140" t="s">
        <v>15</v>
      </c>
      <c r="J2" s="140"/>
      <c r="K2" s="140"/>
      <c r="L2" s="140"/>
      <c r="M2" s="141" t="s">
        <v>16</v>
      </c>
      <c r="N2" s="141"/>
      <c r="O2" s="143"/>
      <c r="P2" s="144"/>
      <c r="Q2" s="144"/>
      <c r="R2" s="144"/>
      <c r="S2" s="144"/>
      <c r="T2" s="145"/>
      <c r="U2" s="142"/>
      <c r="V2" s="142"/>
      <c r="W2" s="142"/>
      <c r="X2" s="142"/>
      <c r="Y2" s="142"/>
      <c r="Z2" s="142"/>
      <c r="AA2" s="142"/>
      <c r="AB2" s="142"/>
    </row>
    <row r="3" spans="1:39" s="10" customFormat="1">
      <c r="A3" s="7"/>
      <c r="B3" s="7" t="s">
        <v>17</v>
      </c>
      <c r="C3" s="7" t="s">
        <v>18</v>
      </c>
      <c r="D3" s="7" t="s">
        <v>19</v>
      </c>
      <c r="E3" s="7" t="s">
        <v>20</v>
      </c>
      <c r="F3" s="7" t="s">
        <v>21</v>
      </c>
      <c r="G3" s="7" t="s">
        <v>22</v>
      </c>
      <c r="H3" s="7" t="s">
        <v>23</v>
      </c>
      <c r="I3" s="7" t="s">
        <v>24</v>
      </c>
      <c r="J3" s="8" t="s">
        <v>25</v>
      </c>
      <c r="K3" s="7" t="s">
        <v>26</v>
      </c>
      <c r="L3" s="7" t="s">
        <v>27</v>
      </c>
      <c r="M3" s="7" t="s">
        <v>28</v>
      </c>
      <c r="N3" s="7" t="s">
        <v>29</v>
      </c>
      <c r="O3" s="143"/>
      <c r="P3" s="9">
        <v>1</v>
      </c>
      <c r="Q3" s="9">
        <v>2</v>
      </c>
      <c r="R3" s="9">
        <v>3</v>
      </c>
      <c r="S3" s="9">
        <v>4</v>
      </c>
      <c r="T3" s="145"/>
      <c r="U3" s="142"/>
      <c r="V3" s="142"/>
      <c r="W3" s="142"/>
      <c r="X3" s="142"/>
      <c r="Y3" s="142"/>
      <c r="Z3" s="142"/>
      <c r="AA3" s="142"/>
      <c r="AB3" s="142"/>
      <c r="AL3" s="10" t="s">
        <v>30</v>
      </c>
      <c r="AM3" s="10" t="s">
        <v>31</v>
      </c>
    </row>
    <row r="4" spans="1:39">
      <c r="A4" s="11"/>
      <c r="B4" s="12">
        <v>1</v>
      </c>
      <c r="C4" s="13" t="s">
        <v>32</v>
      </c>
      <c r="D4" s="13"/>
      <c r="E4" s="13" t="s">
        <v>32</v>
      </c>
      <c r="F4" s="14" t="s">
        <v>27</v>
      </c>
      <c r="G4" s="15" t="s">
        <v>33</v>
      </c>
      <c r="H4" s="16">
        <v>1</v>
      </c>
      <c r="I4" s="17" t="s">
        <v>34</v>
      </c>
      <c r="J4" s="17" t="s">
        <v>34</v>
      </c>
      <c r="K4" s="17" t="s">
        <v>34</v>
      </c>
      <c r="L4" s="17" t="s">
        <v>34</v>
      </c>
      <c r="M4" s="18">
        <v>4</v>
      </c>
      <c r="N4" s="18">
        <v>16</v>
      </c>
      <c r="O4" s="19" t="e">
        <f ca="1">INDIRECT("'"&amp;B4&amp;"'!E39")</f>
        <v>#REF!</v>
      </c>
      <c r="P4" s="20" t="s">
        <v>34</v>
      </c>
      <c r="Q4" s="20" t="s">
        <v>34</v>
      </c>
      <c r="R4" s="20" t="s">
        <v>34</v>
      </c>
      <c r="S4" s="20" t="s">
        <v>34</v>
      </c>
      <c r="T4" s="21">
        <v>18.2</v>
      </c>
      <c r="U4" s="22" t="e">
        <f ca="1">MAX(INDIRECT("'"&amp;$B4&amp;"'!V27:V73"))</f>
        <v>#REF!</v>
      </c>
      <c r="V4" s="22" t="e">
        <f ca="1">MAX(INDIRECT("'"&amp;$B4&amp;"'!AC27:AC73"))</f>
        <v>#REF!</v>
      </c>
      <c r="W4" s="22" t="e">
        <f ca="1">MAX(INDIRECT("'"&amp;$B4&amp;"'!V110:V157"))</f>
        <v>#REF!</v>
      </c>
      <c r="X4" s="22" t="e">
        <f ca="1">MAX(INDIRECT("'"&amp;$B4&amp;"'!AC110:AC157"))</f>
        <v>#REF!</v>
      </c>
      <c r="Y4" s="22" t="e">
        <f ca="1">MIN(ROUNDUP($O4*U4/$T4,0),$H4)</f>
        <v>#REF!</v>
      </c>
      <c r="Z4" s="22" t="e">
        <f t="shared" ref="Z4:AB15" ca="1" si="0">MIN(ROUNDUP($O4*V4/$T4,0),$H4)</f>
        <v>#REF!</v>
      </c>
      <c r="AA4" s="22" t="e">
        <f t="shared" ca="1" si="0"/>
        <v>#REF!</v>
      </c>
      <c r="AB4" s="22" t="e">
        <f t="shared" ca="1" si="0"/>
        <v>#REF!</v>
      </c>
      <c r="AC4" s="1" t="e">
        <f ca="1">INDIRECT("'"&amp;$B4&amp;"'!R75")</f>
        <v>#REF!</v>
      </c>
      <c r="AD4" s="1" t="e">
        <f ca="1">INDIRECT("'"&amp;B4&amp;"'!Y75")</f>
        <v>#REF!</v>
      </c>
      <c r="AE4" s="1" t="e">
        <f ca="1">INDIRECT("'"&amp;B4&amp;"'!R158")</f>
        <v>#REF!</v>
      </c>
      <c r="AF4" s="1" t="e">
        <f ca="1">INDIRECT("'"&amp;B4&amp;"'!Y158")</f>
        <v>#REF!</v>
      </c>
      <c r="AH4" s="1" t="e">
        <f ca="1">$O4*U4/$T4</f>
        <v>#REF!</v>
      </c>
      <c r="AI4" s="1" t="e">
        <f ca="1">ROUNDDOWN(AH4,0)</f>
        <v>#REF!</v>
      </c>
      <c r="AJ4" s="1" t="e">
        <f ca="1">AH4-AI4</f>
        <v>#REF!</v>
      </c>
      <c r="AK4" s="1" t="e">
        <f ca="1">IF(AJ4&gt;0.1,ROUNDUP(AJ4,0),0)</f>
        <v>#REF!</v>
      </c>
      <c r="AL4" s="23" t="e">
        <f ca="1">AI4+AK4</f>
        <v>#REF!</v>
      </c>
      <c r="AM4" s="1" t="e">
        <f ca="1">H4-AL4</f>
        <v>#REF!</v>
      </c>
    </row>
    <row r="5" spans="1:39">
      <c r="A5" s="11"/>
      <c r="B5" s="12">
        <v>2</v>
      </c>
      <c r="C5" s="24" t="s">
        <v>35</v>
      </c>
      <c r="D5" s="13"/>
      <c r="E5" s="13" t="s">
        <v>35</v>
      </c>
      <c r="F5" s="14" t="s">
        <v>26</v>
      </c>
      <c r="G5" s="15">
        <v>314</v>
      </c>
      <c r="H5" s="16">
        <v>9</v>
      </c>
      <c r="I5" s="17" t="s">
        <v>34</v>
      </c>
      <c r="J5" s="17" t="s">
        <v>34</v>
      </c>
      <c r="K5" s="17" t="s">
        <v>34</v>
      </c>
      <c r="L5" s="17" t="s">
        <v>34</v>
      </c>
      <c r="M5" s="18">
        <v>17</v>
      </c>
      <c r="N5" s="18">
        <v>19</v>
      </c>
      <c r="O5" s="19" t="e">
        <f t="shared" ref="O5:O35" ca="1" si="1">INDIRECT("'"&amp;B5&amp;"'!E39")</f>
        <v>#REF!</v>
      </c>
      <c r="P5" s="20" t="s">
        <v>34</v>
      </c>
      <c r="Q5" s="20" t="s">
        <v>34</v>
      </c>
      <c r="R5" s="20" t="s">
        <v>34</v>
      </c>
      <c r="S5" s="20" t="s">
        <v>34</v>
      </c>
      <c r="T5" s="21">
        <v>15.393189852025085</v>
      </c>
      <c r="U5" s="22" t="e">
        <f t="shared" ref="U5:U15" ca="1" si="2">MAX(INDIRECT("'"&amp;$B5&amp;"'!V27:V73"))</f>
        <v>#REF!</v>
      </c>
      <c r="V5" s="22" t="e">
        <f t="shared" ref="V5:V15" ca="1" si="3">MAX(INDIRECT("'"&amp;$B5&amp;"'!AC27:AC73"))</f>
        <v>#REF!</v>
      </c>
      <c r="W5" s="22" t="e">
        <f t="shared" ref="W5:W15" ca="1" si="4">MAX(INDIRECT("'"&amp;$B5&amp;"'!V110:V157"))</f>
        <v>#REF!</v>
      </c>
      <c r="X5" s="22" t="e">
        <f t="shared" ref="X5:X15" ca="1" si="5">MAX(INDIRECT("'"&amp;$B5&amp;"'!AC110:AC157"))</f>
        <v>#REF!</v>
      </c>
      <c r="Y5" s="22" t="e">
        <f t="shared" ref="Y5:Y15" ca="1" si="6">MIN(ROUNDUP($O5*U5/$T5,0),$H5)</f>
        <v>#REF!</v>
      </c>
      <c r="Z5" s="22" t="e">
        <f t="shared" ca="1" si="0"/>
        <v>#REF!</v>
      </c>
      <c r="AA5" s="22" t="e">
        <f t="shared" ca="1" si="0"/>
        <v>#REF!</v>
      </c>
      <c r="AB5" s="22" t="e">
        <f t="shared" ca="1" si="0"/>
        <v>#REF!</v>
      </c>
      <c r="AC5" s="1" t="e">
        <f t="shared" ref="AC5:AC15" ca="1" si="7">INDIRECT("'"&amp;$B5&amp;"'!R75")</f>
        <v>#REF!</v>
      </c>
      <c r="AD5" s="1" t="e">
        <f t="shared" ref="AD5:AD15" ca="1" si="8">INDIRECT("'"&amp;B5&amp;"'!Y75")</f>
        <v>#REF!</v>
      </c>
      <c r="AE5" s="1" t="e">
        <f t="shared" ref="AE5:AE15" ca="1" si="9">INDIRECT("'"&amp;B5&amp;"'!R158")</f>
        <v>#REF!</v>
      </c>
      <c r="AF5" s="1" t="e">
        <f t="shared" ref="AF5:AF15" ca="1" si="10">INDIRECT("'"&amp;B5&amp;"'!Y158")</f>
        <v>#REF!</v>
      </c>
      <c r="AH5" s="1" t="e">
        <f t="shared" ref="AH5:AH35" ca="1" si="11">$O5*U5/$T5</f>
        <v>#REF!</v>
      </c>
      <c r="AI5" s="1" t="e">
        <f t="shared" ref="AI5:AI35" ca="1" si="12">ROUNDDOWN(AH5,0)</f>
        <v>#REF!</v>
      </c>
      <c r="AJ5" s="1" t="e">
        <f t="shared" ref="AJ5:AJ35" ca="1" si="13">AH5-AI5</f>
        <v>#REF!</v>
      </c>
      <c r="AK5" s="1" t="e">
        <f t="shared" ref="AK5:AK35" ca="1" si="14">IF(AJ5&gt;0.1,ROUNDUP(AJ5,0),0)</f>
        <v>#REF!</v>
      </c>
      <c r="AL5" s="25" t="e">
        <f t="shared" ref="AL5:AL35" ca="1" si="15">AI5+AK5</f>
        <v>#REF!</v>
      </c>
      <c r="AM5" s="1" t="e">
        <f t="shared" ref="AM5:AM35" ca="1" si="16">H5-AL5</f>
        <v>#REF!</v>
      </c>
    </row>
    <row r="6" spans="1:39">
      <c r="A6" s="11"/>
      <c r="B6" s="12">
        <v>3</v>
      </c>
      <c r="C6" s="13" t="s">
        <v>36</v>
      </c>
      <c r="D6" s="26"/>
      <c r="E6" s="27" t="s">
        <v>36</v>
      </c>
      <c r="F6" s="14" t="s">
        <v>27</v>
      </c>
      <c r="G6" s="15">
        <v>436</v>
      </c>
      <c r="H6" s="16">
        <v>4</v>
      </c>
      <c r="I6" s="17" t="s">
        <v>34</v>
      </c>
      <c r="J6" s="17" t="s">
        <v>34</v>
      </c>
      <c r="K6" s="17" t="s">
        <v>34</v>
      </c>
      <c r="L6" s="17" t="s">
        <v>34</v>
      </c>
      <c r="M6" s="18">
        <v>5</v>
      </c>
      <c r="N6" s="18">
        <v>19</v>
      </c>
      <c r="O6" s="19" t="e">
        <f t="shared" ca="1" si="1"/>
        <v>#REF!</v>
      </c>
      <c r="P6" s="20" t="s">
        <v>34</v>
      </c>
      <c r="Q6" s="20" t="s">
        <v>34</v>
      </c>
      <c r="R6" s="20" t="s">
        <v>34</v>
      </c>
      <c r="S6" s="20" t="s">
        <v>34</v>
      </c>
      <c r="T6" s="21">
        <v>17.696594926012544</v>
      </c>
      <c r="U6" s="22" t="e">
        <f t="shared" ca="1" si="2"/>
        <v>#REF!</v>
      </c>
      <c r="V6" s="22" t="e">
        <f t="shared" ca="1" si="3"/>
        <v>#REF!</v>
      </c>
      <c r="W6" s="22" t="e">
        <f t="shared" ca="1" si="4"/>
        <v>#REF!</v>
      </c>
      <c r="X6" s="22" t="e">
        <f t="shared" ca="1" si="5"/>
        <v>#REF!</v>
      </c>
      <c r="Y6" s="22" t="e">
        <f t="shared" ca="1" si="6"/>
        <v>#REF!</v>
      </c>
      <c r="Z6" s="22" t="e">
        <f t="shared" ca="1" si="0"/>
        <v>#REF!</v>
      </c>
      <c r="AA6" s="22" t="e">
        <f t="shared" ca="1" si="0"/>
        <v>#REF!</v>
      </c>
      <c r="AB6" s="22" t="e">
        <f t="shared" ca="1" si="0"/>
        <v>#REF!</v>
      </c>
      <c r="AC6" s="1" t="e">
        <f t="shared" ca="1" si="7"/>
        <v>#REF!</v>
      </c>
      <c r="AD6" s="1" t="e">
        <f t="shared" ca="1" si="8"/>
        <v>#REF!</v>
      </c>
      <c r="AE6" s="1" t="e">
        <f t="shared" ca="1" si="9"/>
        <v>#REF!</v>
      </c>
      <c r="AF6" s="1" t="e">
        <f t="shared" ca="1" si="10"/>
        <v>#REF!</v>
      </c>
      <c r="AH6" s="1" t="e">
        <f t="shared" ca="1" si="11"/>
        <v>#REF!</v>
      </c>
      <c r="AI6" s="1" t="e">
        <f t="shared" ca="1" si="12"/>
        <v>#REF!</v>
      </c>
      <c r="AJ6" s="1" t="e">
        <f t="shared" ca="1" si="13"/>
        <v>#REF!</v>
      </c>
      <c r="AK6" s="1" t="e">
        <f t="shared" ca="1" si="14"/>
        <v>#REF!</v>
      </c>
      <c r="AL6" s="25" t="e">
        <f t="shared" ca="1" si="15"/>
        <v>#REF!</v>
      </c>
      <c r="AM6" s="1" t="e">
        <f t="shared" ca="1" si="16"/>
        <v>#REF!</v>
      </c>
    </row>
    <row r="7" spans="1:39">
      <c r="A7" s="11"/>
      <c r="B7" s="12">
        <v>4</v>
      </c>
      <c r="C7" s="13" t="s">
        <v>37</v>
      </c>
      <c r="D7" s="26"/>
      <c r="E7" s="27" t="s">
        <v>37</v>
      </c>
      <c r="F7" s="14" t="s">
        <v>27</v>
      </c>
      <c r="G7" s="15">
        <v>975</v>
      </c>
      <c r="H7" s="16">
        <v>3</v>
      </c>
      <c r="I7" s="17" t="s">
        <v>34</v>
      </c>
      <c r="J7" s="17" t="s">
        <v>34</v>
      </c>
      <c r="K7" s="17" t="s">
        <v>34</v>
      </c>
      <c r="L7" s="17" t="s">
        <v>34</v>
      </c>
      <c r="M7" s="18">
        <v>3</v>
      </c>
      <c r="N7" s="18">
        <v>15.666666666666666</v>
      </c>
      <c r="O7" s="19" t="e">
        <f t="shared" ca="1" si="1"/>
        <v>#REF!</v>
      </c>
      <c r="P7" s="20" t="s">
        <v>34</v>
      </c>
      <c r="Q7" s="20" t="s">
        <v>34</v>
      </c>
      <c r="R7" s="20" t="s">
        <v>34</v>
      </c>
      <c r="S7" s="20" t="s">
        <v>34</v>
      </c>
      <c r="T7" s="21">
        <v>17.696594926012544</v>
      </c>
      <c r="U7" s="22" t="e">
        <f t="shared" ca="1" si="2"/>
        <v>#REF!</v>
      </c>
      <c r="V7" s="22" t="e">
        <f t="shared" ca="1" si="3"/>
        <v>#REF!</v>
      </c>
      <c r="W7" s="22" t="e">
        <f t="shared" ca="1" si="4"/>
        <v>#REF!</v>
      </c>
      <c r="X7" s="22" t="e">
        <f t="shared" ca="1" si="5"/>
        <v>#REF!</v>
      </c>
      <c r="Y7" s="22" t="e">
        <f t="shared" ca="1" si="6"/>
        <v>#REF!</v>
      </c>
      <c r="Z7" s="22" t="e">
        <f t="shared" ca="1" si="0"/>
        <v>#REF!</v>
      </c>
      <c r="AA7" s="22" t="e">
        <f t="shared" ca="1" si="0"/>
        <v>#REF!</v>
      </c>
      <c r="AB7" s="22" t="e">
        <f t="shared" ca="1" si="0"/>
        <v>#REF!</v>
      </c>
      <c r="AC7" s="1" t="e">
        <f t="shared" ca="1" si="7"/>
        <v>#REF!</v>
      </c>
      <c r="AD7" s="1" t="e">
        <f t="shared" ca="1" si="8"/>
        <v>#REF!</v>
      </c>
      <c r="AE7" s="1" t="e">
        <f t="shared" ca="1" si="9"/>
        <v>#REF!</v>
      </c>
      <c r="AF7" s="1" t="e">
        <f t="shared" ca="1" si="10"/>
        <v>#REF!</v>
      </c>
      <c r="AH7" s="1" t="e">
        <f t="shared" ca="1" si="11"/>
        <v>#REF!</v>
      </c>
      <c r="AI7" s="1" t="e">
        <f t="shared" ca="1" si="12"/>
        <v>#REF!</v>
      </c>
      <c r="AJ7" s="1" t="e">
        <f t="shared" ca="1" si="13"/>
        <v>#REF!</v>
      </c>
      <c r="AK7" s="1" t="e">
        <f t="shared" ca="1" si="14"/>
        <v>#REF!</v>
      </c>
      <c r="AL7" s="25" t="e">
        <f t="shared" ca="1" si="15"/>
        <v>#REF!</v>
      </c>
      <c r="AM7" s="1" t="e">
        <f t="shared" ca="1" si="16"/>
        <v>#REF!</v>
      </c>
    </row>
    <row r="8" spans="1:39">
      <c r="A8" s="11"/>
      <c r="B8" s="12">
        <v>5</v>
      </c>
      <c r="C8" s="13" t="s">
        <v>38</v>
      </c>
      <c r="D8" s="26"/>
      <c r="E8" s="27" t="s">
        <v>38</v>
      </c>
      <c r="F8" s="14" t="s">
        <v>27</v>
      </c>
      <c r="G8" s="15">
        <v>987</v>
      </c>
      <c r="H8" s="16">
        <v>2</v>
      </c>
      <c r="I8" s="17" t="s">
        <v>34</v>
      </c>
      <c r="J8" s="17" t="s">
        <v>34</v>
      </c>
      <c r="K8" s="17" t="s">
        <v>34</v>
      </c>
      <c r="L8" s="17" t="s">
        <v>34</v>
      </c>
      <c r="M8" s="18">
        <v>4</v>
      </c>
      <c r="N8" s="18">
        <v>15.666666666666666</v>
      </c>
      <c r="O8" s="19" t="e">
        <f t="shared" ca="1" si="1"/>
        <v>#REF!</v>
      </c>
      <c r="P8" s="20" t="s">
        <v>34</v>
      </c>
      <c r="Q8" s="20" t="s">
        <v>34</v>
      </c>
      <c r="R8" s="20" t="s">
        <v>34</v>
      </c>
      <c r="S8" s="20" t="s">
        <v>34</v>
      </c>
      <c r="T8" s="21">
        <v>17.696594926012544</v>
      </c>
      <c r="U8" s="22" t="e">
        <f t="shared" ca="1" si="2"/>
        <v>#REF!</v>
      </c>
      <c r="V8" s="22" t="e">
        <f t="shared" ca="1" si="3"/>
        <v>#REF!</v>
      </c>
      <c r="W8" s="22" t="e">
        <f t="shared" ca="1" si="4"/>
        <v>#REF!</v>
      </c>
      <c r="X8" s="22" t="e">
        <f t="shared" ca="1" si="5"/>
        <v>#REF!</v>
      </c>
      <c r="Y8" s="22" t="e">
        <f t="shared" ca="1" si="6"/>
        <v>#REF!</v>
      </c>
      <c r="Z8" s="22" t="e">
        <f t="shared" ca="1" si="0"/>
        <v>#REF!</v>
      </c>
      <c r="AA8" s="22" t="e">
        <f t="shared" ca="1" si="0"/>
        <v>#REF!</v>
      </c>
      <c r="AB8" s="22" t="e">
        <f t="shared" ca="1" si="0"/>
        <v>#REF!</v>
      </c>
      <c r="AC8" s="1" t="e">
        <f t="shared" ca="1" si="7"/>
        <v>#REF!</v>
      </c>
      <c r="AD8" s="1" t="e">
        <f t="shared" ca="1" si="8"/>
        <v>#REF!</v>
      </c>
      <c r="AE8" s="1" t="e">
        <f t="shared" ca="1" si="9"/>
        <v>#REF!</v>
      </c>
      <c r="AF8" s="1" t="e">
        <f t="shared" ca="1" si="10"/>
        <v>#REF!</v>
      </c>
      <c r="AH8" s="1" t="e">
        <f t="shared" ca="1" si="11"/>
        <v>#REF!</v>
      </c>
      <c r="AI8" s="1" t="e">
        <f t="shared" ca="1" si="12"/>
        <v>#REF!</v>
      </c>
      <c r="AJ8" s="1" t="e">
        <f t="shared" ca="1" si="13"/>
        <v>#REF!</v>
      </c>
      <c r="AK8" s="1" t="e">
        <f t="shared" ca="1" si="14"/>
        <v>#REF!</v>
      </c>
      <c r="AL8" s="25" t="e">
        <f t="shared" ca="1" si="15"/>
        <v>#REF!</v>
      </c>
      <c r="AM8" s="1" t="e">
        <f t="shared" ca="1" si="16"/>
        <v>#REF!</v>
      </c>
    </row>
    <row r="9" spans="1:39">
      <c r="A9" s="11"/>
      <c r="B9" s="12">
        <v>6</v>
      </c>
      <c r="C9" s="13" t="s">
        <v>39</v>
      </c>
      <c r="D9" s="26"/>
      <c r="E9" s="27" t="s">
        <v>39</v>
      </c>
      <c r="F9" s="14" t="s">
        <v>26</v>
      </c>
      <c r="G9" s="15" t="s">
        <v>40</v>
      </c>
      <c r="H9" s="16">
        <v>3</v>
      </c>
      <c r="I9" s="17" t="s">
        <v>34</v>
      </c>
      <c r="J9" s="17" t="s">
        <v>34</v>
      </c>
      <c r="K9" s="17" t="s">
        <v>34</v>
      </c>
      <c r="L9" s="17" t="s">
        <v>34</v>
      </c>
      <c r="M9" s="18">
        <v>13</v>
      </c>
      <c r="N9" s="18">
        <v>19.5</v>
      </c>
      <c r="O9" s="19" t="e">
        <f t="shared" ca="1" si="1"/>
        <v>#REF!</v>
      </c>
      <c r="P9" s="20" t="s">
        <v>41</v>
      </c>
      <c r="Q9" s="20" t="s">
        <v>34</v>
      </c>
      <c r="R9" s="20" t="s">
        <v>34</v>
      </c>
      <c r="S9" s="20" t="s">
        <v>34</v>
      </c>
      <c r="T9" s="21">
        <v>15.393189852025085</v>
      </c>
      <c r="U9" s="22" t="e">
        <f t="shared" ca="1" si="2"/>
        <v>#REF!</v>
      </c>
      <c r="V9" s="22" t="e">
        <f t="shared" ca="1" si="3"/>
        <v>#REF!</v>
      </c>
      <c r="W9" s="22" t="e">
        <f t="shared" ca="1" si="4"/>
        <v>#REF!</v>
      </c>
      <c r="X9" s="22" t="e">
        <f t="shared" ca="1" si="5"/>
        <v>#REF!</v>
      </c>
      <c r="Y9" s="22" t="e">
        <f t="shared" ca="1" si="6"/>
        <v>#REF!</v>
      </c>
      <c r="Z9" s="22" t="e">
        <f t="shared" ca="1" si="0"/>
        <v>#REF!</v>
      </c>
      <c r="AA9" s="22" t="e">
        <f t="shared" ca="1" si="0"/>
        <v>#REF!</v>
      </c>
      <c r="AB9" s="22" t="e">
        <f t="shared" ca="1" si="0"/>
        <v>#REF!</v>
      </c>
      <c r="AC9" s="1" t="e">
        <f t="shared" ca="1" si="7"/>
        <v>#REF!</v>
      </c>
      <c r="AD9" s="1" t="e">
        <f t="shared" ca="1" si="8"/>
        <v>#REF!</v>
      </c>
      <c r="AE9" s="1" t="e">
        <f t="shared" ca="1" si="9"/>
        <v>#REF!</v>
      </c>
      <c r="AF9" s="1" t="e">
        <f t="shared" ca="1" si="10"/>
        <v>#REF!</v>
      </c>
      <c r="AH9" s="1" t="e">
        <f t="shared" ca="1" si="11"/>
        <v>#REF!</v>
      </c>
      <c r="AI9" s="1" t="e">
        <f t="shared" ca="1" si="12"/>
        <v>#REF!</v>
      </c>
      <c r="AJ9" s="1" t="e">
        <f t="shared" ca="1" si="13"/>
        <v>#REF!</v>
      </c>
      <c r="AK9" s="1" t="e">
        <f t="shared" ca="1" si="14"/>
        <v>#REF!</v>
      </c>
      <c r="AL9" s="25" t="e">
        <f t="shared" ca="1" si="15"/>
        <v>#REF!</v>
      </c>
      <c r="AM9" s="1" t="e">
        <f t="shared" ca="1" si="16"/>
        <v>#REF!</v>
      </c>
    </row>
    <row r="10" spans="1:39">
      <c r="A10" s="11"/>
      <c r="B10" s="12">
        <v>7</v>
      </c>
      <c r="C10" s="13" t="s">
        <v>42</v>
      </c>
      <c r="D10" s="26"/>
      <c r="E10" s="27" t="s">
        <v>42</v>
      </c>
      <c r="F10" s="14" t="s">
        <v>27</v>
      </c>
      <c r="G10" s="15">
        <v>372</v>
      </c>
      <c r="H10" s="16">
        <v>4</v>
      </c>
      <c r="I10" s="17" t="s">
        <v>34</v>
      </c>
      <c r="J10" s="17" t="s">
        <v>34</v>
      </c>
      <c r="K10" s="17" t="s">
        <v>34</v>
      </c>
      <c r="L10" s="17" t="s">
        <v>34</v>
      </c>
      <c r="M10" s="18">
        <v>8</v>
      </c>
      <c r="N10" s="18">
        <v>20.75</v>
      </c>
      <c r="O10" s="19" t="e">
        <f t="shared" ca="1" si="1"/>
        <v>#REF!</v>
      </c>
      <c r="P10" s="20" t="s">
        <v>34</v>
      </c>
      <c r="Q10" s="20" t="s">
        <v>34</v>
      </c>
      <c r="R10" s="20" t="s">
        <v>34</v>
      </c>
      <c r="S10" s="20" t="s">
        <v>34</v>
      </c>
      <c r="T10" s="21">
        <v>17.052105340310376</v>
      </c>
      <c r="U10" s="22" t="e">
        <f t="shared" ca="1" si="2"/>
        <v>#REF!</v>
      </c>
      <c r="V10" s="22" t="e">
        <f t="shared" ca="1" si="3"/>
        <v>#REF!</v>
      </c>
      <c r="W10" s="22" t="e">
        <f t="shared" ca="1" si="4"/>
        <v>#REF!</v>
      </c>
      <c r="X10" s="22" t="e">
        <f t="shared" ca="1" si="5"/>
        <v>#REF!</v>
      </c>
      <c r="Y10" s="22" t="e">
        <f t="shared" ca="1" si="6"/>
        <v>#REF!</v>
      </c>
      <c r="Z10" s="22" t="e">
        <f t="shared" ca="1" si="0"/>
        <v>#REF!</v>
      </c>
      <c r="AA10" s="22" t="e">
        <f t="shared" ca="1" si="0"/>
        <v>#REF!</v>
      </c>
      <c r="AB10" s="22" t="e">
        <f t="shared" ca="1" si="0"/>
        <v>#REF!</v>
      </c>
      <c r="AC10" s="1" t="e">
        <f t="shared" ca="1" si="7"/>
        <v>#REF!</v>
      </c>
      <c r="AD10" s="1" t="e">
        <f t="shared" ca="1" si="8"/>
        <v>#REF!</v>
      </c>
      <c r="AE10" s="1" t="e">
        <f t="shared" ca="1" si="9"/>
        <v>#REF!</v>
      </c>
      <c r="AF10" s="1" t="e">
        <f t="shared" ca="1" si="10"/>
        <v>#REF!</v>
      </c>
      <c r="AH10" s="1" t="e">
        <f t="shared" ca="1" si="11"/>
        <v>#REF!</v>
      </c>
      <c r="AI10" s="1" t="e">
        <f t="shared" ca="1" si="12"/>
        <v>#REF!</v>
      </c>
      <c r="AJ10" s="1" t="e">
        <f t="shared" ca="1" si="13"/>
        <v>#REF!</v>
      </c>
      <c r="AK10" s="1" t="e">
        <f t="shared" ca="1" si="14"/>
        <v>#REF!</v>
      </c>
      <c r="AL10" s="25" t="e">
        <f t="shared" ca="1" si="15"/>
        <v>#REF!</v>
      </c>
      <c r="AM10" s="1" t="e">
        <f t="shared" ca="1" si="16"/>
        <v>#REF!</v>
      </c>
    </row>
    <row r="11" spans="1:39">
      <c r="A11" s="11"/>
      <c r="B11" s="12">
        <v>8</v>
      </c>
      <c r="C11" s="13" t="s">
        <v>43</v>
      </c>
      <c r="D11" s="26"/>
      <c r="E11" s="27" t="s">
        <v>43</v>
      </c>
      <c r="F11" s="14" t="s">
        <v>27</v>
      </c>
      <c r="G11" s="15">
        <v>311</v>
      </c>
      <c r="H11" s="16">
        <v>16</v>
      </c>
      <c r="I11" s="17" t="s">
        <v>34</v>
      </c>
      <c r="J11" s="17" t="s">
        <v>34</v>
      </c>
      <c r="K11" s="17" t="s">
        <v>34</v>
      </c>
      <c r="L11" s="17" t="s">
        <v>34</v>
      </c>
      <c r="M11" s="18">
        <v>25</v>
      </c>
      <c r="N11" s="18">
        <v>16</v>
      </c>
      <c r="O11" s="19" t="e">
        <f t="shared" ca="1" si="1"/>
        <v>#REF!</v>
      </c>
      <c r="P11" s="20" t="s">
        <v>34</v>
      </c>
      <c r="Q11" s="20" t="s">
        <v>34</v>
      </c>
      <c r="R11" s="20" t="s">
        <v>34</v>
      </c>
      <c r="S11" s="20" t="s">
        <v>34</v>
      </c>
      <c r="T11" s="21">
        <v>17.696594926012544</v>
      </c>
      <c r="U11" s="22" t="e">
        <f t="shared" ca="1" si="2"/>
        <v>#REF!</v>
      </c>
      <c r="V11" s="22" t="e">
        <f t="shared" ca="1" si="3"/>
        <v>#REF!</v>
      </c>
      <c r="W11" s="22" t="e">
        <f t="shared" ca="1" si="4"/>
        <v>#REF!</v>
      </c>
      <c r="X11" s="22" t="e">
        <f t="shared" ca="1" si="5"/>
        <v>#REF!</v>
      </c>
      <c r="Y11" s="22" t="e">
        <f t="shared" ca="1" si="6"/>
        <v>#REF!</v>
      </c>
      <c r="Z11" s="22" t="e">
        <f t="shared" ca="1" si="0"/>
        <v>#REF!</v>
      </c>
      <c r="AA11" s="22" t="e">
        <f t="shared" ca="1" si="0"/>
        <v>#REF!</v>
      </c>
      <c r="AB11" s="22" t="e">
        <f t="shared" ca="1" si="0"/>
        <v>#REF!</v>
      </c>
      <c r="AC11" s="1" t="e">
        <f t="shared" ca="1" si="7"/>
        <v>#REF!</v>
      </c>
      <c r="AD11" s="1" t="e">
        <f t="shared" ca="1" si="8"/>
        <v>#REF!</v>
      </c>
      <c r="AE11" s="1" t="e">
        <f t="shared" ca="1" si="9"/>
        <v>#REF!</v>
      </c>
      <c r="AF11" s="1" t="e">
        <f t="shared" ca="1" si="10"/>
        <v>#REF!</v>
      </c>
      <c r="AH11" s="1" t="e">
        <f t="shared" ca="1" si="11"/>
        <v>#REF!</v>
      </c>
      <c r="AI11" s="1" t="e">
        <f t="shared" ca="1" si="12"/>
        <v>#REF!</v>
      </c>
      <c r="AJ11" s="1" t="e">
        <f t="shared" ca="1" si="13"/>
        <v>#REF!</v>
      </c>
      <c r="AK11" s="1" t="e">
        <f t="shared" ca="1" si="14"/>
        <v>#REF!</v>
      </c>
      <c r="AL11" s="25" t="e">
        <f t="shared" ca="1" si="15"/>
        <v>#REF!</v>
      </c>
      <c r="AM11" s="1" t="e">
        <f t="shared" ca="1" si="16"/>
        <v>#REF!</v>
      </c>
    </row>
    <row r="12" spans="1:39">
      <c r="A12" s="11"/>
      <c r="B12" s="12">
        <v>9</v>
      </c>
      <c r="C12" s="24" t="s">
        <v>44</v>
      </c>
      <c r="D12" s="26"/>
      <c r="E12" s="27" t="s">
        <v>44</v>
      </c>
      <c r="F12" s="14" t="s">
        <v>27</v>
      </c>
      <c r="G12" s="15">
        <v>332</v>
      </c>
      <c r="H12" s="16">
        <v>6</v>
      </c>
      <c r="I12" s="17" t="s">
        <v>34</v>
      </c>
      <c r="J12" s="17" t="s">
        <v>34</v>
      </c>
      <c r="K12" s="17" t="s">
        <v>34</v>
      </c>
      <c r="L12" s="17" t="s">
        <v>34</v>
      </c>
      <c r="M12" s="18">
        <v>6</v>
      </c>
      <c r="N12" s="18">
        <v>16</v>
      </c>
      <c r="O12" s="19" t="e">
        <f t="shared" ca="1" si="1"/>
        <v>#REF!</v>
      </c>
      <c r="P12" s="20" t="s">
        <v>34</v>
      </c>
      <c r="Q12" s="20" t="s">
        <v>34</v>
      </c>
      <c r="R12" s="20" t="s">
        <v>34</v>
      </c>
      <c r="S12" s="20" t="s">
        <v>34</v>
      </c>
      <c r="T12" s="21">
        <v>17.575091968424232</v>
      </c>
      <c r="U12" s="22" t="e">
        <f t="shared" ca="1" si="2"/>
        <v>#REF!</v>
      </c>
      <c r="V12" s="22" t="e">
        <f t="shared" ca="1" si="3"/>
        <v>#REF!</v>
      </c>
      <c r="W12" s="22" t="e">
        <f t="shared" ca="1" si="4"/>
        <v>#REF!</v>
      </c>
      <c r="X12" s="22" t="e">
        <f t="shared" ca="1" si="5"/>
        <v>#REF!</v>
      </c>
      <c r="Y12" s="22" t="e">
        <f t="shared" ca="1" si="6"/>
        <v>#REF!</v>
      </c>
      <c r="Z12" s="22" t="e">
        <f t="shared" ca="1" si="0"/>
        <v>#REF!</v>
      </c>
      <c r="AA12" s="22" t="e">
        <f t="shared" ca="1" si="0"/>
        <v>#REF!</v>
      </c>
      <c r="AB12" s="22" t="e">
        <f t="shared" ca="1" si="0"/>
        <v>#REF!</v>
      </c>
      <c r="AC12" s="1" t="e">
        <f t="shared" ca="1" si="7"/>
        <v>#REF!</v>
      </c>
      <c r="AD12" s="1" t="e">
        <f t="shared" ca="1" si="8"/>
        <v>#REF!</v>
      </c>
      <c r="AE12" s="1" t="e">
        <f t="shared" ca="1" si="9"/>
        <v>#REF!</v>
      </c>
      <c r="AF12" s="1" t="e">
        <f t="shared" ca="1" si="10"/>
        <v>#REF!</v>
      </c>
      <c r="AH12" s="1" t="e">
        <f t="shared" ca="1" si="11"/>
        <v>#REF!</v>
      </c>
      <c r="AI12" s="1" t="e">
        <f t="shared" ca="1" si="12"/>
        <v>#REF!</v>
      </c>
      <c r="AJ12" s="1" t="e">
        <f t="shared" ca="1" si="13"/>
        <v>#REF!</v>
      </c>
      <c r="AK12" s="1" t="e">
        <f t="shared" ca="1" si="14"/>
        <v>#REF!</v>
      </c>
      <c r="AL12" s="25" t="e">
        <f t="shared" ca="1" si="15"/>
        <v>#REF!</v>
      </c>
      <c r="AM12" s="1" t="e">
        <f t="shared" ca="1" si="16"/>
        <v>#REF!</v>
      </c>
    </row>
    <row r="13" spans="1:39">
      <c r="A13" s="22"/>
      <c r="B13" s="14">
        <v>10</v>
      </c>
      <c r="C13" s="27" t="s">
        <v>45</v>
      </c>
      <c r="D13" s="26"/>
      <c r="E13" s="27" t="s">
        <v>45</v>
      </c>
      <c r="F13" s="14" t="s">
        <v>26</v>
      </c>
      <c r="G13" s="15">
        <v>340</v>
      </c>
      <c r="H13" s="16">
        <v>4</v>
      </c>
      <c r="I13" s="17" t="s">
        <v>34</v>
      </c>
      <c r="J13" s="17" t="s">
        <v>34</v>
      </c>
      <c r="K13" s="17" t="s">
        <v>34</v>
      </c>
      <c r="L13" s="17" t="s">
        <v>34</v>
      </c>
      <c r="M13" s="18">
        <v>4</v>
      </c>
      <c r="N13" s="18">
        <v>23.25</v>
      </c>
      <c r="O13" s="19" t="e">
        <f t="shared" ca="1" si="1"/>
        <v>#REF!</v>
      </c>
      <c r="P13" s="20" t="s">
        <v>46</v>
      </c>
      <c r="Q13" s="20" t="s">
        <v>34</v>
      </c>
      <c r="R13" s="20" t="s">
        <v>34</v>
      </c>
      <c r="S13" s="20" t="s">
        <v>34</v>
      </c>
      <c r="T13" s="21">
        <v>15.393189852025085</v>
      </c>
      <c r="U13" s="22" t="e">
        <f t="shared" ca="1" si="2"/>
        <v>#REF!</v>
      </c>
      <c r="V13" s="22" t="e">
        <f t="shared" ca="1" si="3"/>
        <v>#REF!</v>
      </c>
      <c r="W13" s="22" t="e">
        <f t="shared" ca="1" si="4"/>
        <v>#REF!</v>
      </c>
      <c r="X13" s="22" t="e">
        <f t="shared" ca="1" si="5"/>
        <v>#REF!</v>
      </c>
      <c r="Y13" s="22" t="e">
        <f t="shared" ca="1" si="6"/>
        <v>#REF!</v>
      </c>
      <c r="Z13" s="22" t="e">
        <f t="shared" ca="1" si="0"/>
        <v>#REF!</v>
      </c>
      <c r="AA13" s="22" t="e">
        <f t="shared" ca="1" si="0"/>
        <v>#REF!</v>
      </c>
      <c r="AB13" s="22" t="e">
        <f t="shared" ca="1" si="0"/>
        <v>#REF!</v>
      </c>
      <c r="AC13" s="1" t="e">
        <f t="shared" ca="1" si="7"/>
        <v>#REF!</v>
      </c>
      <c r="AD13" s="1" t="e">
        <f t="shared" ca="1" si="8"/>
        <v>#REF!</v>
      </c>
      <c r="AE13" s="1" t="e">
        <f t="shared" ca="1" si="9"/>
        <v>#REF!</v>
      </c>
      <c r="AF13" s="1" t="e">
        <f t="shared" ca="1" si="10"/>
        <v>#REF!</v>
      </c>
      <c r="AH13" s="1" t="e">
        <f t="shared" ca="1" si="11"/>
        <v>#REF!</v>
      </c>
      <c r="AI13" s="1" t="e">
        <f t="shared" ca="1" si="12"/>
        <v>#REF!</v>
      </c>
      <c r="AJ13" s="1" t="e">
        <f t="shared" ca="1" si="13"/>
        <v>#REF!</v>
      </c>
      <c r="AK13" s="1" t="e">
        <f t="shared" ca="1" si="14"/>
        <v>#REF!</v>
      </c>
      <c r="AL13" s="25" t="e">
        <f t="shared" ca="1" si="15"/>
        <v>#REF!</v>
      </c>
      <c r="AM13" s="1" t="e">
        <f t="shared" ca="1" si="16"/>
        <v>#REF!</v>
      </c>
    </row>
    <row r="14" spans="1:39">
      <c r="A14" s="22"/>
      <c r="B14" s="12">
        <v>11</v>
      </c>
      <c r="C14" s="28" t="s">
        <v>47</v>
      </c>
      <c r="D14" s="26"/>
      <c r="E14" s="27" t="s">
        <v>47</v>
      </c>
      <c r="F14" s="14" t="s">
        <v>25</v>
      </c>
      <c r="G14" s="15">
        <v>502</v>
      </c>
      <c r="H14" s="16">
        <v>3</v>
      </c>
      <c r="I14" s="17" t="s">
        <v>34</v>
      </c>
      <c r="J14" s="17" t="s">
        <v>34</v>
      </c>
      <c r="K14" s="17" t="s">
        <v>34</v>
      </c>
      <c r="L14" s="17" t="s">
        <v>34</v>
      </c>
      <c r="M14" s="18">
        <v>6</v>
      </c>
      <c r="N14" s="18">
        <v>19.75</v>
      </c>
      <c r="O14" s="19" t="e">
        <f t="shared" ca="1" si="1"/>
        <v>#REF!</v>
      </c>
      <c r="P14" s="20" t="s">
        <v>34</v>
      </c>
      <c r="Q14" s="20" t="s">
        <v>34</v>
      </c>
      <c r="R14" s="20" t="s">
        <v>34</v>
      </c>
      <c r="S14" s="20" t="s">
        <v>34</v>
      </c>
      <c r="T14" s="21">
        <v>14.828051218329952</v>
      </c>
      <c r="U14" s="22" t="e">
        <f t="shared" ca="1" si="2"/>
        <v>#REF!</v>
      </c>
      <c r="V14" s="22" t="e">
        <f t="shared" ca="1" si="3"/>
        <v>#REF!</v>
      </c>
      <c r="W14" s="22" t="e">
        <f t="shared" ca="1" si="4"/>
        <v>#REF!</v>
      </c>
      <c r="X14" s="22" t="e">
        <f t="shared" ca="1" si="5"/>
        <v>#REF!</v>
      </c>
      <c r="Y14" s="22" t="e">
        <f t="shared" ca="1" si="6"/>
        <v>#REF!</v>
      </c>
      <c r="Z14" s="22" t="e">
        <f t="shared" ca="1" si="0"/>
        <v>#REF!</v>
      </c>
      <c r="AA14" s="22" t="e">
        <f t="shared" ca="1" si="0"/>
        <v>#REF!</v>
      </c>
      <c r="AB14" s="22" t="e">
        <f t="shared" ca="1" si="0"/>
        <v>#REF!</v>
      </c>
      <c r="AC14" s="1" t="e">
        <f t="shared" ca="1" si="7"/>
        <v>#REF!</v>
      </c>
      <c r="AD14" s="1" t="e">
        <f t="shared" ca="1" si="8"/>
        <v>#REF!</v>
      </c>
      <c r="AE14" s="1" t="e">
        <f t="shared" ca="1" si="9"/>
        <v>#REF!</v>
      </c>
      <c r="AF14" s="1" t="e">
        <f t="shared" ca="1" si="10"/>
        <v>#REF!</v>
      </c>
      <c r="AH14" s="1" t="e">
        <f t="shared" ca="1" si="11"/>
        <v>#REF!</v>
      </c>
      <c r="AI14" s="1" t="e">
        <f t="shared" ca="1" si="12"/>
        <v>#REF!</v>
      </c>
      <c r="AJ14" s="1" t="e">
        <f t="shared" ca="1" si="13"/>
        <v>#REF!</v>
      </c>
      <c r="AK14" s="1" t="e">
        <f t="shared" ca="1" si="14"/>
        <v>#REF!</v>
      </c>
      <c r="AL14" s="25" t="e">
        <f t="shared" ca="1" si="15"/>
        <v>#REF!</v>
      </c>
      <c r="AM14" s="1" t="e">
        <f t="shared" ca="1" si="16"/>
        <v>#REF!</v>
      </c>
    </row>
    <row r="15" spans="1:39">
      <c r="A15" s="22"/>
      <c r="B15" s="12">
        <v>12</v>
      </c>
      <c r="C15" s="28" t="s">
        <v>48</v>
      </c>
      <c r="D15" s="26"/>
      <c r="E15" s="27" t="s">
        <v>48</v>
      </c>
      <c r="F15" s="14" t="s">
        <v>27</v>
      </c>
      <c r="G15" s="15">
        <v>505</v>
      </c>
      <c r="H15" s="16">
        <v>6</v>
      </c>
      <c r="I15" s="17" t="s">
        <v>34</v>
      </c>
      <c r="J15" s="17" t="s">
        <v>34</v>
      </c>
      <c r="K15" s="17" t="s">
        <v>34</v>
      </c>
      <c r="L15" s="17" t="s">
        <v>34</v>
      </c>
      <c r="M15" s="18">
        <v>6</v>
      </c>
      <c r="N15" s="18">
        <v>19</v>
      </c>
      <c r="O15" s="19" t="e">
        <f t="shared" ca="1" si="1"/>
        <v>#REF!</v>
      </c>
      <c r="P15" s="20" t="s">
        <v>34</v>
      </c>
      <c r="Q15" s="20" t="s">
        <v>34</v>
      </c>
      <c r="R15" s="20" t="s">
        <v>34</v>
      </c>
      <c r="S15" s="20" t="s">
        <v>34</v>
      </c>
      <c r="T15" s="21">
        <v>15.020016725476495</v>
      </c>
      <c r="U15" s="22" t="e">
        <f t="shared" ca="1" si="2"/>
        <v>#REF!</v>
      </c>
      <c r="V15" s="22" t="e">
        <f t="shared" ca="1" si="3"/>
        <v>#REF!</v>
      </c>
      <c r="W15" s="22" t="e">
        <f t="shared" ca="1" si="4"/>
        <v>#REF!</v>
      </c>
      <c r="X15" s="22" t="e">
        <f t="shared" ca="1" si="5"/>
        <v>#REF!</v>
      </c>
      <c r="Y15" s="22" t="e">
        <f t="shared" ca="1" si="6"/>
        <v>#REF!</v>
      </c>
      <c r="Z15" s="22" t="e">
        <f t="shared" ca="1" si="0"/>
        <v>#REF!</v>
      </c>
      <c r="AA15" s="22" t="e">
        <f t="shared" ca="1" si="0"/>
        <v>#REF!</v>
      </c>
      <c r="AB15" s="22" t="e">
        <f t="shared" ca="1" si="0"/>
        <v>#REF!</v>
      </c>
      <c r="AC15" s="1" t="e">
        <f t="shared" ca="1" si="7"/>
        <v>#REF!</v>
      </c>
      <c r="AD15" s="1" t="e">
        <f t="shared" ca="1" si="8"/>
        <v>#REF!</v>
      </c>
      <c r="AE15" s="1" t="e">
        <f t="shared" ca="1" si="9"/>
        <v>#REF!</v>
      </c>
      <c r="AF15" s="1" t="e">
        <f t="shared" ca="1" si="10"/>
        <v>#REF!</v>
      </c>
      <c r="AH15" s="1" t="e">
        <f t="shared" ca="1" si="11"/>
        <v>#REF!</v>
      </c>
      <c r="AI15" s="1" t="e">
        <f t="shared" ca="1" si="12"/>
        <v>#REF!</v>
      </c>
      <c r="AJ15" s="1" t="e">
        <f t="shared" ca="1" si="13"/>
        <v>#REF!</v>
      </c>
      <c r="AK15" s="1" t="e">
        <f t="shared" ca="1" si="14"/>
        <v>#REF!</v>
      </c>
      <c r="AL15" s="25" t="e">
        <f t="shared" ca="1" si="15"/>
        <v>#REF!</v>
      </c>
      <c r="AM15" s="1" t="e">
        <f t="shared" ca="1" si="16"/>
        <v>#REF!</v>
      </c>
    </row>
    <row r="16" spans="1:39">
      <c r="A16" s="22"/>
      <c r="B16" s="29">
        <v>13</v>
      </c>
      <c r="C16" s="30" t="s">
        <v>49</v>
      </c>
      <c r="D16" s="31" t="s">
        <v>50</v>
      </c>
      <c r="E16" s="30" t="s">
        <v>49</v>
      </c>
      <c r="F16" s="29" t="s">
        <v>27</v>
      </c>
      <c r="G16" s="32">
        <v>570</v>
      </c>
      <c r="H16" s="32"/>
      <c r="I16" s="33" t="s">
        <v>34</v>
      </c>
      <c r="J16" s="33" t="s">
        <v>34</v>
      </c>
      <c r="K16" s="33" t="s">
        <v>34</v>
      </c>
      <c r="L16" s="33" t="s">
        <v>34</v>
      </c>
      <c r="M16" s="34">
        <v>9</v>
      </c>
      <c r="N16" s="34">
        <v>19</v>
      </c>
      <c r="O16" s="35" t="e">
        <f t="shared" ca="1" si="1"/>
        <v>#REF!</v>
      </c>
      <c r="P16" s="36" t="s">
        <v>34</v>
      </c>
      <c r="Q16" s="36" t="s">
        <v>34</v>
      </c>
      <c r="R16" s="36" t="s">
        <v>34</v>
      </c>
      <c r="S16" s="36" t="s">
        <v>34</v>
      </c>
      <c r="T16" s="35">
        <v>17.107081501722146</v>
      </c>
      <c r="U16" s="31"/>
      <c r="V16" s="31"/>
      <c r="W16" s="31"/>
      <c r="X16" s="31"/>
      <c r="Y16" s="31"/>
      <c r="Z16" s="31"/>
      <c r="AA16" s="31"/>
      <c r="AB16" s="31"/>
      <c r="AC16" s="37"/>
      <c r="AD16" s="37"/>
      <c r="AE16" s="37"/>
      <c r="AF16" s="37"/>
      <c r="AG16" s="37"/>
      <c r="AH16" s="37"/>
      <c r="AI16" s="37"/>
      <c r="AJ16" s="37"/>
      <c r="AK16" s="37"/>
      <c r="AL16" s="38"/>
      <c r="AM16" s="1">
        <f t="shared" si="16"/>
        <v>0</v>
      </c>
    </row>
    <row r="17" spans="1:39">
      <c r="A17" s="22"/>
      <c r="B17" s="12">
        <v>14</v>
      </c>
      <c r="C17" s="27" t="s">
        <v>51</v>
      </c>
      <c r="D17" s="26"/>
      <c r="E17" s="27" t="s">
        <v>51</v>
      </c>
      <c r="F17" s="14" t="s">
        <v>27</v>
      </c>
      <c r="G17" s="15">
        <v>469</v>
      </c>
      <c r="H17" s="16">
        <v>11</v>
      </c>
      <c r="I17" s="17" t="s">
        <v>34</v>
      </c>
      <c r="J17" s="17" t="s">
        <v>34</v>
      </c>
      <c r="K17" s="17" t="s">
        <v>34</v>
      </c>
      <c r="L17" s="17" t="s">
        <v>34</v>
      </c>
      <c r="M17" s="18">
        <v>14</v>
      </c>
      <c r="N17" s="18">
        <v>17</v>
      </c>
      <c r="O17" s="19" t="e">
        <f t="shared" ca="1" si="1"/>
        <v>#REF!</v>
      </c>
      <c r="P17" s="20"/>
      <c r="Q17" s="20" t="s">
        <v>34</v>
      </c>
      <c r="R17" s="20" t="s">
        <v>34</v>
      </c>
      <c r="S17" s="20" t="s">
        <v>34</v>
      </c>
      <c r="T17" s="21">
        <v>16.325251595812304</v>
      </c>
      <c r="U17" s="22" t="e">
        <f t="shared" ref="U17:U35" ca="1" si="17">MAX(INDIRECT("'"&amp;$B17&amp;"'!V27:V73"))</f>
        <v>#REF!</v>
      </c>
      <c r="V17" s="22" t="e">
        <f t="shared" ref="V17:V35" ca="1" si="18">MAX(INDIRECT("'"&amp;$B17&amp;"'!AC27:AC73"))</f>
        <v>#REF!</v>
      </c>
      <c r="W17" s="22" t="e">
        <f t="shared" ref="W17:W35" ca="1" si="19">MAX(INDIRECT("'"&amp;$B17&amp;"'!V110:V157"))</f>
        <v>#REF!</v>
      </c>
      <c r="X17" s="22" t="e">
        <f t="shared" ref="X17:X35" ca="1" si="20">MAX(INDIRECT("'"&amp;$B17&amp;"'!AC110:AC157"))</f>
        <v>#REF!</v>
      </c>
      <c r="Y17" s="22" t="e">
        <f t="shared" ref="Y17:AB35" ca="1" si="21">MIN(ROUNDUP($O17*U17/$T17,0),$H17)</f>
        <v>#REF!</v>
      </c>
      <c r="Z17" s="22" t="e">
        <f t="shared" ca="1" si="21"/>
        <v>#REF!</v>
      </c>
      <c r="AA17" s="22" t="e">
        <f t="shared" ca="1" si="21"/>
        <v>#REF!</v>
      </c>
      <c r="AB17" s="22" t="e">
        <f t="shared" ca="1" si="21"/>
        <v>#REF!</v>
      </c>
      <c r="AC17" s="1" t="e">
        <f t="shared" ref="AC17:AC35" ca="1" si="22">INDIRECT("'"&amp;$B17&amp;"'!R75")</f>
        <v>#REF!</v>
      </c>
      <c r="AD17" s="1" t="e">
        <f t="shared" ref="AD17:AD35" ca="1" si="23">INDIRECT("'"&amp;B17&amp;"'!Y75")</f>
        <v>#REF!</v>
      </c>
      <c r="AE17" s="1" t="e">
        <f t="shared" ref="AE17:AE35" ca="1" si="24">INDIRECT("'"&amp;B17&amp;"'!R158")</f>
        <v>#REF!</v>
      </c>
      <c r="AF17" s="1" t="e">
        <f t="shared" ref="AF17:AF35" ca="1" si="25">INDIRECT("'"&amp;B17&amp;"'!Y158")</f>
        <v>#REF!</v>
      </c>
      <c r="AH17" s="1" t="e">
        <f t="shared" ca="1" si="11"/>
        <v>#REF!</v>
      </c>
      <c r="AI17" s="1" t="e">
        <f t="shared" ca="1" si="12"/>
        <v>#REF!</v>
      </c>
      <c r="AJ17" s="1" t="e">
        <f t="shared" ca="1" si="13"/>
        <v>#REF!</v>
      </c>
      <c r="AK17" s="1" t="e">
        <f t="shared" ca="1" si="14"/>
        <v>#REF!</v>
      </c>
      <c r="AL17" s="25" t="e">
        <f t="shared" ca="1" si="15"/>
        <v>#REF!</v>
      </c>
      <c r="AM17" s="1" t="e">
        <f t="shared" ca="1" si="16"/>
        <v>#REF!</v>
      </c>
    </row>
    <row r="18" spans="1:39">
      <c r="A18" s="22"/>
      <c r="B18" s="12">
        <v>15</v>
      </c>
      <c r="C18" s="27" t="s">
        <v>52</v>
      </c>
      <c r="D18" s="26"/>
      <c r="E18" s="27" t="s">
        <v>52</v>
      </c>
      <c r="F18" s="14" t="s">
        <v>25</v>
      </c>
      <c r="G18" s="15">
        <v>417</v>
      </c>
      <c r="H18" s="16">
        <v>3</v>
      </c>
      <c r="I18" s="17" t="s">
        <v>34</v>
      </c>
      <c r="J18" s="17" t="s">
        <v>34</v>
      </c>
      <c r="K18" s="17" t="s">
        <v>34</v>
      </c>
      <c r="L18" s="17" t="s">
        <v>34</v>
      </c>
      <c r="M18" s="18">
        <v>10</v>
      </c>
      <c r="N18" s="18">
        <v>19</v>
      </c>
      <c r="O18" s="19" t="e">
        <f t="shared" ca="1" si="1"/>
        <v>#REF!</v>
      </c>
      <c r="P18" s="20" t="s">
        <v>34</v>
      </c>
      <c r="Q18" s="20" t="s">
        <v>34</v>
      </c>
      <c r="R18" s="20" t="s">
        <v>34</v>
      </c>
      <c r="S18" s="20" t="s">
        <v>34</v>
      </c>
      <c r="T18" s="21">
        <v>15.393189852025085</v>
      </c>
      <c r="U18" s="22" t="e">
        <f t="shared" ca="1" si="17"/>
        <v>#REF!</v>
      </c>
      <c r="V18" s="22" t="e">
        <f t="shared" ca="1" si="18"/>
        <v>#REF!</v>
      </c>
      <c r="W18" s="22" t="e">
        <f t="shared" ca="1" si="19"/>
        <v>#REF!</v>
      </c>
      <c r="X18" s="22" t="e">
        <f t="shared" ca="1" si="20"/>
        <v>#REF!</v>
      </c>
      <c r="Y18" s="22" t="e">
        <f t="shared" ca="1" si="21"/>
        <v>#REF!</v>
      </c>
      <c r="Z18" s="22" t="e">
        <f t="shared" ca="1" si="21"/>
        <v>#REF!</v>
      </c>
      <c r="AA18" s="22" t="e">
        <f t="shared" ca="1" si="21"/>
        <v>#REF!</v>
      </c>
      <c r="AB18" s="22" t="e">
        <f t="shared" ca="1" si="21"/>
        <v>#REF!</v>
      </c>
      <c r="AC18" s="1" t="e">
        <f t="shared" ca="1" si="22"/>
        <v>#REF!</v>
      </c>
      <c r="AD18" s="1" t="e">
        <f t="shared" ca="1" si="23"/>
        <v>#REF!</v>
      </c>
      <c r="AE18" s="1" t="e">
        <f t="shared" ca="1" si="24"/>
        <v>#REF!</v>
      </c>
      <c r="AF18" s="1" t="e">
        <f t="shared" ca="1" si="25"/>
        <v>#REF!</v>
      </c>
      <c r="AH18" s="1" t="e">
        <f t="shared" ca="1" si="11"/>
        <v>#REF!</v>
      </c>
      <c r="AI18" s="1" t="e">
        <f t="shared" ca="1" si="12"/>
        <v>#REF!</v>
      </c>
      <c r="AJ18" s="1" t="e">
        <f t="shared" ca="1" si="13"/>
        <v>#REF!</v>
      </c>
      <c r="AK18" s="1" t="e">
        <f t="shared" ca="1" si="14"/>
        <v>#REF!</v>
      </c>
      <c r="AL18" s="25" t="e">
        <f t="shared" ca="1" si="15"/>
        <v>#REF!</v>
      </c>
      <c r="AM18" s="1" t="e">
        <f t="shared" ca="1" si="16"/>
        <v>#REF!</v>
      </c>
    </row>
    <row r="19" spans="1:39">
      <c r="A19" s="22"/>
      <c r="B19" s="12">
        <v>16</v>
      </c>
      <c r="C19" s="27" t="s">
        <v>53</v>
      </c>
      <c r="D19" s="26"/>
      <c r="E19" s="27" t="s">
        <v>53</v>
      </c>
      <c r="F19" s="14" t="s">
        <v>27</v>
      </c>
      <c r="G19" s="15">
        <v>440</v>
      </c>
      <c r="H19" s="16">
        <v>5</v>
      </c>
      <c r="I19" s="17" t="s">
        <v>34</v>
      </c>
      <c r="J19" s="17" t="s">
        <v>34</v>
      </c>
      <c r="K19" s="17" t="s">
        <v>34</v>
      </c>
      <c r="L19" s="17" t="s">
        <v>34</v>
      </c>
      <c r="M19" s="18">
        <v>8</v>
      </c>
      <c r="N19" s="18">
        <v>22.5</v>
      </c>
      <c r="O19" s="19" t="e">
        <f t="shared" ca="1" si="1"/>
        <v>#REF!</v>
      </c>
      <c r="P19" s="20" t="s">
        <v>34</v>
      </c>
      <c r="Q19" s="20" t="s">
        <v>34</v>
      </c>
      <c r="R19" s="20" t="s">
        <v>34</v>
      </c>
      <c r="S19" s="20" t="s">
        <v>34</v>
      </c>
      <c r="T19" s="21">
        <v>17.696594926012544</v>
      </c>
      <c r="U19" s="22" t="e">
        <f t="shared" ca="1" si="17"/>
        <v>#REF!</v>
      </c>
      <c r="V19" s="22" t="e">
        <f t="shared" ca="1" si="18"/>
        <v>#REF!</v>
      </c>
      <c r="W19" s="22" t="e">
        <f ca="1">MAX(INDIRECT("'"&amp;$B19&amp;"'!V124:V171"))</f>
        <v>#REF!</v>
      </c>
      <c r="X19" s="22" t="e">
        <f ca="1">MAX(INDIRECT("'"&amp;$B19&amp;"'!AC124:AC171"))</f>
        <v>#REF!</v>
      </c>
      <c r="Y19" s="22" t="e">
        <f t="shared" ca="1" si="21"/>
        <v>#REF!</v>
      </c>
      <c r="Z19" s="22" t="e">
        <f t="shared" ca="1" si="21"/>
        <v>#REF!</v>
      </c>
      <c r="AA19" s="22" t="e">
        <f t="shared" ca="1" si="21"/>
        <v>#REF!</v>
      </c>
      <c r="AB19" s="22" t="e">
        <f t="shared" ca="1" si="21"/>
        <v>#REF!</v>
      </c>
      <c r="AC19" s="1" t="e">
        <f t="shared" ca="1" si="22"/>
        <v>#REF!</v>
      </c>
      <c r="AD19" s="1" t="e">
        <f t="shared" ca="1" si="23"/>
        <v>#REF!</v>
      </c>
      <c r="AE19" s="1" t="e">
        <f ca="1">INDIRECT("'"&amp;B19&amp;"'!R172")</f>
        <v>#REF!</v>
      </c>
      <c r="AF19" s="1" t="e">
        <f ca="1">INDIRECT("'"&amp;B19&amp;"'!Y172")</f>
        <v>#REF!</v>
      </c>
      <c r="AH19" s="1" t="e">
        <f t="shared" ca="1" si="11"/>
        <v>#REF!</v>
      </c>
      <c r="AI19" s="1" t="e">
        <f t="shared" ca="1" si="12"/>
        <v>#REF!</v>
      </c>
      <c r="AJ19" s="1" t="e">
        <f t="shared" ca="1" si="13"/>
        <v>#REF!</v>
      </c>
      <c r="AK19" s="1" t="e">
        <f t="shared" ca="1" si="14"/>
        <v>#REF!</v>
      </c>
      <c r="AL19" s="25" t="e">
        <f t="shared" ca="1" si="15"/>
        <v>#REF!</v>
      </c>
      <c r="AM19" s="1" t="e">
        <f t="shared" ca="1" si="16"/>
        <v>#REF!</v>
      </c>
    </row>
    <row r="20" spans="1:39" s="10" customFormat="1">
      <c r="A20" s="22"/>
      <c r="B20" s="12">
        <v>17</v>
      </c>
      <c r="C20" s="27" t="s">
        <v>54</v>
      </c>
      <c r="D20" s="26"/>
      <c r="E20" s="27" t="s">
        <v>54</v>
      </c>
      <c r="F20" s="14" t="s">
        <v>27</v>
      </c>
      <c r="G20" s="15">
        <v>552</v>
      </c>
      <c r="H20" s="16">
        <v>2</v>
      </c>
      <c r="I20" s="17" t="s">
        <v>34</v>
      </c>
      <c r="J20" s="17" t="s">
        <v>34</v>
      </c>
      <c r="K20" s="17" t="s">
        <v>34</v>
      </c>
      <c r="L20" s="17" t="s">
        <v>34</v>
      </c>
      <c r="M20" s="18">
        <v>4</v>
      </c>
      <c r="N20" s="18">
        <v>20.5</v>
      </c>
      <c r="O20" s="19" t="e">
        <f t="shared" ca="1" si="1"/>
        <v>#REF!</v>
      </c>
      <c r="P20" s="20" t="s">
        <v>34</v>
      </c>
      <c r="Q20" s="20" t="s">
        <v>34</v>
      </c>
      <c r="R20" s="20" t="s">
        <v>34</v>
      </c>
      <c r="S20" s="20" t="s">
        <v>34</v>
      </c>
      <c r="T20" s="21">
        <v>17.696594926012544</v>
      </c>
      <c r="U20" s="22" t="e">
        <f t="shared" ca="1" si="17"/>
        <v>#REF!</v>
      </c>
      <c r="V20" s="22" t="e">
        <f t="shared" ca="1" si="18"/>
        <v>#REF!</v>
      </c>
      <c r="W20" s="22" t="e">
        <f t="shared" ca="1" si="19"/>
        <v>#REF!</v>
      </c>
      <c r="X20" s="22" t="e">
        <f t="shared" ca="1" si="20"/>
        <v>#REF!</v>
      </c>
      <c r="Y20" s="22" t="e">
        <f t="shared" ca="1" si="21"/>
        <v>#REF!</v>
      </c>
      <c r="Z20" s="22" t="e">
        <f t="shared" ca="1" si="21"/>
        <v>#REF!</v>
      </c>
      <c r="AA20" s="22" t="e">
        <f t="shared" ca="1" si="21"/>
        <v>#REF!</v>
      </c>
      <c r="AB20" s="22" t="e">
        <f t="shared" ca="1" si="21"/>
        <v>#REF!</v>
      </c>
      <c r="AC20" s="1" t="e">
        <f t="shared" ca="1" si="22"/>
        <v>#REF!</v>
      </c>
      <c r="AD20" s="1" t="e">
        <f t="shared" ca="1" si="23"/>
        <v>#REF!</v>
      </c>
      <c r="AE20" s="1" t="e">
        <f t="shared" ca="1" si="24"/>
        <v>#REF!</v>
      </c>
      <c r="AF20" s="1" t="e">
        <f t="shared" ca="1" si="25"/>
        <v>#REF!</v>
      </c>
      <c r="AG20" s="1"/>
      <c r="AH20" s="1" t="e">
        <f t="shared" ca="1" si="11"/>
        <v>#REF!</v>
      </c>
      <c r="AI20" s="1" t="e">
        <f t="shared" ca="1" si="12"/>
        <v>#REF!</v>
      </c>
      <c r="AJ20" s="1" t="e">
        <f t="shared" ca="1" si="13"/>
        <v>#REF!</v>
      </c>
      <c r="AK20" s="1" t="e">
        <f t="shared" ca="1" si="14"/>
        <v>#REF!</v>
      </c>
      <c r="AL20" s="25" t="e">
        <f t="shared" ca="1" si="15"/>
        <v>#REF!</v>
      </c>
      <c r="AM20" s="1" t="e">
        <f t="shared" ca="1" si="16"/>
        <v>#REF!</v>
      </c>
    </row>
    <row r="21" spans="1:39">
      <c r="A21" s="22"/>
      <c r="B21" s="12">
        <v>18</v>
      </c>
      <c r="C21" s="27" t="s">
        <v>55</v>
      </c>
      <c r="D21" s="26"/>
      <c r="E21" s="27" t="s">
        <v>55</v>
      </c>
      <c r="F21" s="14" t="s">
        <v>26</v>
      </c>
      <c r="G21" s="15">
        <v>409</v>
      </c>
      <c r="H21" s="16">
        <v>2</v>
      </c>
      <c r="I21" s="17" t="s">
        <v>34</v>
      </c>
      <c r="J21" s="17" t="s">
        <v>34</v>
      </c>
      <c r="K21" s="17" t="s">
        <v>34</v>
      </c>
      <c r="L21" s="17" t="s">
        <v>34</v>
      </c>
      <c r="M21" s="18">
        <v>2</v>
      </c>
      <c r="N21" s="18">
        <v>19</v>
      </c>
      <c r="O21" s="19" t="e">
        <f t="shared" ca="1" si="1"/>
        <v>#REF!</v>
      </c>
      <c r="P21" s="20" t="s">
        <v>34</v>
      </c>
      <c r="Q21" s="20" t="s">
        <v>34</v>
      </c>
      <c r="R21" s="20" t="s">
        <v>34</v>
      </c>
      <c r="S21" s="20" t="s">
        <v>34</v>
      </c>
      <c r="T21" s="21">
        <v>15.393189852025085</v>
      </c>
      <c r="U21" s="22" t="e">
        <f t="shared" ca="1" si="17"/>
        <v>#REF!</v>
      </c>
      <c r="V21" s="22" t="e">
        <f t="shared" ca="1" si="18"/>
        <v>#REF!</v>
      </c>
      <c r="W21" s="22" t="e">
        <f t="shared" ca="1" si="19"/>
        <v>#REF!</v>
      </c>
      <c r="X21" s="22" t="e">
        <f t="shared" ca="1" si="20"/>
        <v>#REF!</v>
      </c>
      <c r="Y21" s="22" t="e">
        <f t="shared" ca="1" si="21"/>
        <v>#REF!</v>
      </c>
      <c r="Z21" s="22" t="e">
        <f t="shared" ca="1" si="21"/>
        <v>#REF!</v>
      </c>
      <c r="AA21" s="22" t="e">
        <f t="shared" ca="1" si="21"/>
        <v>#REF!</v>
      </c>
      <c r="AB21" s="22" t="e">
        <f t="shared" ca="1" si="21"/>
        <v>#REF!</v>
      </c>
      <c r="AC21" s="1" t="e">
        <f t="shared" ca="1" si="22"/>
        <v>#REF!</v>
      </c>
      <c r="AD21" s="1" t="e">
        <f t="shared" ca="1" si="23"/>
        <v>#REF!</v>
      </c>
      <c r="AE21" s="1" t="e">
        <f t="shared" ca="1" si="24"/>
        <v>#REF!</v>
      </c>
      <c r="AF21" s="1" t="e">
        <f t="shared" ca="1" si="25"/>
        <v>#REF!</v>
      </c>
      <c r="AH21" s="1" t="e">
        <f t="shared" ca="1" si="11"/>
        <v>#REF!</v>
      </c>
      <c r="AI21" s="1" t="e">
        <f t="shared" ca="1" si="12"/>
        <v>#REF!</v>
      </c>
      <c r="AJ21" s="1" t="e">
        <f t="shared" ca="1" si="13"/>
        <v>#REF!</v>
      </c>
      <c r="AK21" s="1" t="e">
        <f t="shared" ca="1" si="14"/>
        <v>#REF!</v>
      </c>
      <c r="AL21" s="25" t="e">
        <f t="shared" ca="1" si="15"/>
        <v>#REF!</v>
      </c>
      <c r="AM21" s="1" t="e">
        <f t="shared" ca="1" si="16"/>
        <v>#REF!</v>
      </c>
    </row>
    <row r="22" spans="1:39">
      <c r="A22" s="22"/>
      <c r="B22" s="12">
        <v>19</v>
      </c>
      <c r="C22" s="39">
        <v>125</v>
      </c>
      <c r="D22" s="26"/>
      <c r="E22" s="27" t="s">
        <v>56</v>
      </c>
      <c r="F22" s="14" t="s">
        <v>26</v>
      </c>
      <c r="G22" s="40">
        <v>125</v>
      </c>
      <c r="H22" s="16">
        <v>12</v>
      </c>
      <c r="I22" s="17">
        <v>0</v>
      </c>
      <c r="J22" s="17">
        <v>7</v>
      </c>
      <c r="K22" s="17">
        <v>0</v>
      </c>
      <c r="L22" s="17">
        <v>0</v>
      </c>
      <c r="M22" s="18" t="s">
        <v>34</v>
      </c>
      <c r="N22" s="18" t="s">
        <v>34</v>
      </c>
      <c r="O22" s="19" t="e">
        <f t="shared" ca="1" si="1"/>
        <v>#REF!</v>
      </c>
      <c r="P22" s="20" t="s">
        <v>57</v>
      </c>
      <c r="Q22" s="20" t="s">
        <v>34</v>
      </c>
      <c r="R22" s="20" t="s">
        <v>34</v>
      </c>
      <c r="S22" s="20" t="s">
        <v>34</v>
      </c>
      <c r="T22" s="21">
        <v>17.457142857142859</v>
      </c>
      <c r="U22" s="22" t="e">
        <f t="shared" ca="1" si="17"/>
        <v>#REF!</v>
      </c>
      <c r="V22" s="22" t="e">
        <f t="shared" ca="1" si="18"/>
        <v>#REF!</v>
      </c>
      <c r="W22" s="22" t="e">
        <f t="shared" ca="1" si="19"/>
        <v>#REF!</v>
      </c>
      <c r="X22" s="22" t="e">
        <f t="shared" ca="1" si="20"/>
        <v>#REF!</v>
      </c>
      <c r="Y22" s="22" t="e">
        <f t="shared" ca="1" si="21"/>
        <v>#REF!</v>
      </c>
      <c r="Z22" s="22" t="e">
        <f t="shared" ca="1" si="21"/>
        <v>#REF!</v>
      </c>
      <c r="AA22" s="22" t="e">
        <f t="shared" ca="1" si="21"/>
        <v>#REF!</v>
      </c>
      <c r="AB22" s="22" t="e">
        <f t="shared" ca="1" si="21"/>
        <v>#REF!</v>
      </c>
      <c r="AC22" s="1" t="e">
        <f t="shared" ca="1" si="22"/>
        <v>#REF!</v>
      </c>
      <c r="AD22" s="1" t="e">
        <f t="shared" ca="1" si="23"/>
        <v>#REF!</v>
      </c>
      <c r="AE22" s="1" t="e">
        <f t="shared" ca="1" si="24"/>
        <v>#REF!</v>
      </c>
      <c r="AF22" s="1" t="e">
        <f t="shared" ca="1" si="25"/>
        <v>#REF!</v>
      </c>
      <c r="AH22" s="1" t="e">
        <f t="shared" ca="1" si="11"/>
        <v>#REF!</v>
      </c>
      <c r="AI22" s="1" t="e">
        <f t="shared" ca="1" si="12"/>
        <v>#REF!</v>
      </c>
      <c r="AJ22" s="1" t="e">
        <f t="shared" ca="1" si="13"/>
        <v>#REF!</v>
      </c>
      <c r="AK22" s="1" t="e">
        <f t="shared" ca="1" si="14"/>
        <v>#REF!</v>
      </c>
      <c r="AL22" s="25" t="e">
        <f t="shared" ca="1" si="15"/>
        <v>#REF!</v>
      </c>
      <c r="AM22" s="1" t="e">
        <f t="shared" ca="1" si="16"/>
        <v>#REF!</v>
      </c>
    </row>
    <row r="23" spans="1:39">
      <c r="A23" s="22"/>
      <c r="B23" s="12">
        <v>20</v>
      </c>
      <c r="C23" s="39">
        <v>140</v>
      </c>
      <c r="D23" s="26"/>
      <c r="E23" s="27" t="s">
        <v>58</v>
      </c>
      <c r="F23" s="14" t="s">
        <v>26</v>
      </c>
      <c r="G23" s="40">
        <v>140</v>
      </c>
      <c r="H23" s="16">
        <v>4</v>
      </c>
      <c r="I23" s="17">
        <v>0</v>
      </c>
      <c r="J23" s="17">
        <v>0</v>
      </c>
      <c r="K23" s="17">
        <v>2</v>
      </c>
      <c r="L23" s="17">
        <v>0</v>
      </c>
      <c r="M23" s="18" t="s">
        <v>34</v>
      </c>
      <c r="N23" s="18" t="s">
        <v>34</v>
      </c>
      <c r="O23" s="19" t="e">
        <f t="shared" ca="1" si="1"/>
        <v>#REF!</v>
      </c>
      <c r="P23" s="20" t="s">
        <v>59</v>
      </c>
      <c r="Q23" s="20" t="s">
        <v>34</v>
      </c>
      <c r="R23" s="20" t="s">
        <v>34</v>
      </c>
      <c r="S23" s="20" t="s">
        <v>34</v>
      </c>
      <c r="T23" s="21">
        <v>14.4</v>
      </c>
      <c r="U23" s="22" t="e">
        <f t="shared" ca="1" si="17"/>
        <v>#REF!</v>
      </c>
      <c r="V23" s="22" t="e">
        <f t="shared" ca="1" si="18"/>
        <v>#REF!</v>
      </c>
      <c r="W23" s="22" t="e">
        <f t="shared" ca="1" si="19"/>
        <v>#REF!</v>
      </c>
      <c r="X23" s="22" t="e">
        <f t="shared" ca="1" si="20"/>
        <v>#REF!</v>
      </c>
      <c r="Y23" s="22" t="e">
        <f t="shared" ca="1" si="21"/>
        <v>#REF!</v>
      </c>
      <c r="Z23" s="22" t="e">
        <f t="shared" ca="1" si="21"/>
        <v>#REF!</v>
      </c>
      <c r="AA23" s="22" t="e">
        <f t="shared" ca="1" si="21"/>
        <v>#REF!</v>
      </c>
      <c r="AB23" s="22" t="e">
        <f t="shared" ca="1" si="21"/>
        <v>#REF!</v>
      </c>
      <c r="AC23" s="1" t="e">
        <f t="shared" ca="1" si="22"/>
        <v>#REF!</v>
      </c>
      <c r="AD23" s="1" t="e">
        <f t="shared" ca="1" si="23"/>
        <v>#REF!</v>
      </c>
      <c r="AE23" s="1" t="e">
        <f t="shared" ca="1" si="24"/>
        <v>#REF!</v>
      </c>
      <c r="AF23" s="1" t="e">
        <f t="shared" ca="1" si="25"/>
        <v>#REF!</v>
      </c>
      <c r="AH23" s="1" t="e">
        <f t="shared" ca="1" si="11"/>
        <v>#REF!</v>
      </c>
      <c r="AI23" s="1" t="e">
        <f t="shared" ca="1" si="12"/>
        <v>#REF!</v>
      </c>
      <c r="AJ23" s="1" t="e">
        <f t="shared" ca="1" si="13"/>
        <v>#REF!</v>
      </c>
      <c r="AK23" s="1" t="e">
        <f t="shared" ca="1" si="14"/>
        <v>#REF!</v>
      </c>
      <c r="AL23" s="25" t="e">
        <f t="shared" ca="1" si="15"/>
        <v>#REF!</v>
      </c>
      <c r="AM23" s="1" t="e">
        <f t="shared" ca="1" si="16"/>
        <v>#REF!</v>
      </c>
    </row>
    <row r="24" spans="1:39">
      <c r="A24" s="22"/>
      <c r="B24" s="12">
        <v>21</v>
      </c>
      <c r="C24" s="39">
        <v>141</v>
      </c>
      <c r="D24" s="26"/>
      <c r="E24" s="27" t="s">
        <v>60</v>
      </c>
      <c r="F24" s="14" t="s">
        <v>26</v>
      </c>
      <c r="G24" s="40">
        <v>141</v>
      </c>
      <c r="H24" s="16">
        <v>10</v>
      </c>
      <c r="I24" s="17">
        <v>0</v>
      </c>
      <c r="J24" s="17">
        <v>5</v>
      </c>
      <c r="K24" s="17">
        <v>0</v>
      </c>
      <c r="L24" s="17">
        <v>0</v>
      </c>
      <c r="M24" s="18" t="s">
        <v>34</v>
      </c>
      <c r="N24" s="18" t="s">
        <v>34</v>
      </c>
      <c r="O24" s="19" t="e">
        <f t="shared" ca="1" si="1"/>
        <v>#REF!</v>
      </c>
      <c r="P24" s="20" t="s">
        <v>61</v>
      </c>
      <c r="Q24" s="20" t="s">
        <v>34</v>
      </c>
      <c r="R24" s="20" t="s">
        <v>34</v>
      </c>
      <c r="S24" s="20" t="s">
        <v>34</v>
      </c>
      <c r="T24" s="21">
        <v>15.660000000000002</v>
      </c>
      <c r="U24" s="22" t="e">
        <f t="shared" ca="1" si="17"/>
        <v>#REF!</v>
      </c>
      <c r="V24" s="22" t="e">
        <f t="shared" ca="1" si="18"/>
        <v>#REF!</v>
      </c>
      <c r="W24" s="22" t="e">
        <f t="shared" ca="1" si="19"/>
        <v>#REF!</v>
      </c>
      <c r="X24" s="22" t="e">
        <f t="shared" ca="1" si="20"/>
        <v>#REF!</v>
      </c>
      <c r="Y24" s="22" t="e">
        <f t="shared" ca="1" si="21"/>
        <v>#REF!</v>
      </c>
      <c r="Z24" s="22" t="e">
        <f t="shared" ca="1" si="21"/>
        <v>#REF!</v>
      </c>
      <c r="AA24" s="22" t="e">
        <f t="shared" ca="1" si="21"/>
        <v>#REF!</v>
      </c>
      <c r="AB24" s="22" t="e">
        <f t="shared" ca="1" si="21"/>
        <v>#REF!</v>
      </c>
      <c r="AC24" s="1" t="e">
        <f t="shared" ca="1" si="22"/>
        <v>#REF!</v>
      </c>
      <c r="AD24" s="1" t="e">
        <f t="shared" ca="1" si="23"/>
        <v>#REF!</v>
      </c>
      <c r="AE24" s="1" t="e">
        <f t="shared" ca="1" si="24"/>
        <v>#REF!</v>
      </c>
      <c r="AF24" s="1" t="e">
        <f t="shared" ca="1" si="25"/>
        <v>#REF!</v>
      </c>
      <c r="AH24" s="1" t="e">
        <f t="shared" ca="1" si="11"/>
        <v>#REF!</v>
      </c>
      <c r="AI24" s="1" t="e">
        <f t="shared" ca="1" si="12"/>
        <v>#REF!</v>
      </c>
      <c r="AJ24" s="1" t="e">
        <f t="shared" ca="1" si="13"/>
        <v>#REF!</v>
      </c>
      <c r="AK24" s="1" t="e">
        <f t="shared" ca="1" si="14"/>
        <v>#REF!</v>
      </c>
      <c r="AL24" s="25" t="e">
        <f t="shared" ca="1" si="15"/>
        <v>#REF!</v>
      </c>
      <c r="AM24" s="1" t="e">
        <f t="shared" ca="1" si="16"/>
        <v>#REF!</v>
      </c>
    </row>
    <row r="25" spans="1:39">
      <c r="A25" s="22"/>
      <c r="B25" s="12">
        <v>22</v>
      </c>
      <c r="C25" s="39">
        <v>265</v>
      </c>
      <c r="D25" s="26"/>
      <c r="E25" s="27" t="s">
        <v>62</v>
      </c>
      <c r="F25" s="14" t="s">
        <v>26</v>
      </c>
      <c r="G25" s="40">
        <v>265</v>
      </c>
      <c r="H25" s="41">
        <v>12</v>
      </c>
      <c r="I25" s="17">
        <v>0</v>
      </c>
      <c r="J25" s="17">
        <v>6</v>
      </c>
      <c r="K25" s="17">
        <v>0</v>
      </c>
      <c r="L25" s="17">
        <v>0</v>
      </c>
      <c r="M25" s="18" t="s">
        <v>34</v>
      </c>
      <c r="N25" s="18" t="s">
        <v>34</v>
      </c>
      <c r="O25" s="19" t="e">
        <f t="shared" ca="1" si="1"/>
        <v>#REF!</v>
      </c>
      <c r="P25" s="20" t="s">
        <v>63</v>
      </c>
      <c r="Q25" s="20" t="s">
        <v>34</v>
      </c>
      <c r="R25" s="20" t="s">
        <v>34</v>
      </c>
      <c r="S25" s="20" t="s">
        <v>34</v>
      </c>
      <c r="T25" s="21">
        <v>14.313333333333333</v>
      </c>
      <c r="U25" s="22" t="e">
        <f t="shared" ca="1" si="17"/>
        <v>#REF!</v>
      </c>
      <c r="V25" s="22" t="e">
        <f t="shared" ca="1" si="18"/>
        <v>#REF!</v>
      </c>
      <c r="W25" s="22" t="e">
        <f t="shared" ca="1" si="19"/>
        <v>#REF!</v>
      </c>
      <c r="X25" s="22" t="e">
        <f t="shared" ca="1" si="20"/>
        <v>#REF!</v>
      </c>
      <c r="Y25" s="22" t="e">
        <f t="shared" ca="1" si="21"/>
        <v>#REF!</v>
      </c>
      <c r="Z25" s="22" t="e">
        <f t="shared" ca="1" si="21"/>
        <v>#REF!</v>
      </c>
      <c r="AA25" s="22" t="e">
        <f t="shared" ca="1" si="21"/>
        <v>#REF!</v>
      </c>
      <c r="AB25" s="22" t="e">
        <f t="shared" ca="1" si="21"/>
        <v>#REF!</v>
      </c>
      <c r="AC25" s="1" t="e">
        <f t="shared" ca="1" si="22"/>
        <v>#REF!</v>
      </c>
      <c r="AD25" s="1" t="e">
        <f t="shared" ca="1" si="23"/>
        <v>#REF!</v>
      </c>
      <c r="AE25" s="1" t="e">
        <f t="shared" ca="1" si="24"/>
        <v>#REF!</v>
      </c>
      <c r="AF25" s="1" t="e">
        <f t="shared" ca="1" si="25"/>
        <v>#REF!</v>
      </c>
      <c r="AH25" s="1" t="e">
        <f t="shared" ca="1" si="11"/>
        <v>#REF!</v>
      </c>
      <c r="AI25" s="1" t="e">
        <f t="shared" ca="1" si="12"/>
        <v>#REF!</v>
      </c>
      <c r="AJ25" s="1" t="e">
        <f t="shared" ca="1" si="13"/>
        <v>#REF!</v>
      </c>
      <c r="AK25" s="1" t="e">
        <f t="shared" ca="1" si="14"/>
        <v>#REF!</v>
      </c>
      <c r="AL25" s="25" t="e">
        <f t="shared" ca="1" si="15"/>
        <v>#REF!</v>
      </c>
      <c r="AM25" s="1" t="e">
        <f t="shared" ca="1" si="16"/>
        <v>#REF!</v>
      </c>
    </row>
    <row r="26" spans="1:39">
      <c r="A26" s="22"/>
      <c r="B26" s="12">
        <v>23</v>
      </c>
      <c r="C26" s="39">
        <v>602</v>
      </c>
      <c r="D26" s="26"/>
      <c r="E26" s="27" t="s">
        <v>64</v>
      </c>
      <c r="F26" s="14" t="s">
        <v>27</v>
      </c>
      <c r="G26" s="40">
        <v>602</v>
      </c>
      <c r="H26" s="16">
        <v>7</v>
      </c>
      <c r="I26" s="17">
        <v>0</v>
      </c>
      <c r="J26" s="17">
        <v>1</v>
      </c>
      <c r="K26" s="17">
        <v>0</v>
      </c>
      <c r="L26" s="17">
        <v>0</v>
      </c>
      <c r="M26" s="18" t="s">
        <v>34</v>
      </c>
      <c r="N26" s="18" t="s">
        <v>34</v>
      </c>
      <c r="O26" s="19" t="e">
        <f t="shared" ca="1" si="1"/>
        <v>#REF!</v>
      </c>
      <c r="P26" s="20" t="s">
        <v>65</v>
      </c>
      <c r="Q26" s="20" t="s">
        <v>34</v>
      </c>
      <c r="R26" s="20" t="s">
        <v>34</v>
      </c>
      <c r="S26" s="20" t="s">
        <v>34</v>
      </c>
      <c r="T26" s="21">
        <v>16.559999999999999</v>
      </c>
      <c r="U26" s="22" t="e">
        <f t="shared" ca="1" si="17"/>
        <v>#REF!</v>
      </c>
      <c r="V26" s="22" t="e">
        <f t="shared" ca="1" si="18"/>
        <v>#REF!</v>
      </c>
      <c r="W26" s="22" t="e">
        <f t="shared" ca="1" si="19"/>
        <v>#REF!</v>
      </c>
      <c r="X26" s="22" t="e">
        <f t="shared" ca="1" si="20"/>
        <v>#REF!</v>
      </c>
      <c r="Y26" s="22" t="e">
        <f t="shared" ca="1" si="21"/>
        <v>#REF!</v>
      </c>
      <c r="Z26" s="22" t="e">
        <f t="shared" ca="1" si="21"/>
        <v>#REF!</v>
      </c>
      <c r="AA26" s="22" t="e">
        <f t="shared" ca="1" si="21"/>
        <v>#REF!</v>
      </c>
      <c r="AB26" s="22" t="e">
        <f t="shared" ca="1" si="21"/>
        <v>#REF!</v>
      </c>
      <c r="AC26" s="1" t="e">
        <f t="shared" ca="1" si="22"/>
        <v>#REF!</v>
      </c>
      <c r="AD26" s="1" t="e">
        <f t="shared" ca="1" si="23"/>
        <v>#REF!</v>
      </c>
      <c r="AE26" s="1" t="e">
        <f t="shared" ca="1" si="24"/>
        <v>#REF!</v>
      </c>
      <c r="AF26" s="1" t="e">
        <f t="shared" ca="1" si="25"/>
        <v>#REF!</v>
      </c>
      <c r="AH26" s="1" t="e">
        <f t="shared" ca="1" si="11"/>
        <v>#REF!</v>
      </c>
      <c r="AI26" s="1" t="e">
        <f t="shared" ca="1" si="12"/>
        <v>#REF!</v>
      </c>
      <c r="AJ26" s="1" t="e">
        <f t="shared" ca="1" si="13"/>
        <v>#REF!</v>
      </c>
      <c r="AK26" s="1" t="e">
        <f t="shared" ca="1" si="14"/>
        <v>#REF!</v>
      </c>
      <c r="AL26" s="25" t="e">
        <f t="shared" ca="1" si="15"/>
        <v>#REF!</v>
      </c>
      <c r="AM26" s="1" t="e">
        <f t="shared" ca="1" si="16"/>
        <v>#REF!</v>
      </c>
    </row>
    <row r="27" spans="1:39">
      <c r="A27" s="22"/>
      <c r="B27" s="12">
        <v>24</v>
      </c>
      <c r="C27" s="39">
        <v>617</v>
      </c>
      <c r="D27" s="26"/>
      <c r="E27" s="27" t="s">
        <v>66</v>
      </c>
      <c r="F27" s="14" t="s">
        <v>25</v>
      </c>
      <c r="G27" s="40">
        <v>617</v>
      </c>
      <c r="H27" s="16">
        <v>15</v>
      </c>
      <c r="I27" s="17">
        <v>9</v>
      </c>
      <c r="J27" s="17">
        <v>5</v>
      </c>
      <c r="K27" s="17">
        <v>0</v>
      </c>
      <c r="L27" s="17">
        <v>0</v>
      </c>
      <c r="M27" s="18" t="s">
        <v>34</v>
      </c>
      <c r="N27" s="18" t="s">
        <v>34</v>
      </c>
      <c r="O27" s="19" t="e">
        <f t="shared" ca="1" si="1"/>
        <v>#REF!</v>
      </c>
      <c r="P27" s="20" t="s">
        <v>67</v>
      </c>
      <c r="Q27" s="20" t="s">
        <v>34</v>
      </c>
      <c r="R27" s="20" t="s">
        <v>34</v>
      </c>
      <c r="S27" s="20" t="s">
        <v>34</v>
      </c>
      <c r="T27" s="21">
        <v>13.317142857142859</v>
      </c>
      <c r="U27" s="22" t="e">
        <f t="shared" ca="1" si="17"/>
        <v>#REF!</v>
      </c>
      <c r="V27" s="22" t="e">
        <f t="shared" ca="1" si="18"/>
        <v>#REF!</v>
      </c>
      <c r="W27" s="22" t="e">
        <f t="shared" ca="1" si="19"/>
        <v>#REF!</v>
      </c>
      <c r="X27" s="22" t="e">
        <f t="shared" ca="1" si="20"/>
        <v>#REF!</v>
      </c>
      <c r="Y27" s="22" t="e">
        <f t="shared" ca="1" si="21"/>
        <v>#REF!</v>
      </c>
      <c r="Z27" s="22" t="e">
        <f t="shared" ca="1" si="21"/>
        <v>#REF!</v>
      </c>
      <c r="AA27" s="22" t="e">
        <f t="shared" ca="1" si="21"/>
        <v>#REF!</v>
      </c>
      <c r="AB27" s="22" t="e">
        <f t="shared" ca="1" si="21"/>
        <v>#REF!</v>
      </c>
      <c r="AC27" s="1" t="e">
        <f t="shared" ca="1" si="22"/>
        <v>#REF!</v>
      </c>
      <c r="AD27" s="1" t="e">
        <f t="shared" ca="1" si="23"/>
        <v>#REF!</v>
      </c>
      <c r="AE27" s="1" t="e">
        <f t="shared" ca="1" si="24"/>
        <v>#REF!</v>
      </c>
      <c r="AF27" s="1" t="e">
        <f t="shared" ca="1" si="25"/>
        <v>#REF!</v>
      </c>
      <c r="AH27" s="1" t="e">
        <f t="shared" ca="1" si="11"/>
        <v>#REF!</v>
      </c>
      <c r="AI27" s="1" t="e">
        <f t="shared" ca="1" si="12"/>
        <v>#REF!</v>
      </c>
      <c r="AJ27" s="1" t="e">
        <f t="shared" ca="1" si="13"/>
        <v>#REF!</v>
      </c>
      <c r="AK27" s="1" t="e">
        <f t="shared" ca="1" si="14"/>
        <v>#REF!</v>
      </c>
      <c r="AL27" s="25" t="e">
        <f t="shared" ca="1" si="15"/>
        <v>#REF!</v>
      </c>
      <c r="AM27" s="1" t="e">
        <f t="shared" ca="1" si="16"/>
        <v>#REF!</v>
      </c>
    </row>
    <row r="28" spans="1:39">
      <c r="A28" s="22"/>
      <c r="B28" s="12">
        <v>25</v>
      </c>
      <c r="C28" s="42">
        <v>702</v>
      </c>
      <c r="D28" s="26"/>
      <c r="E28" s="27" t="s">
        <v>68</v>
      </c>
      <c r="F28" s="14" t="s">
        <v>26</v>
      </c>
      <c r="G28" s="40">
        <v>702</v>
      </c>
      <c r="H28" s="16">
        <v>10</v>
      </c>
      <c r="I28" s="17">
        <v>0</v>
      </c>
      <c r="J28" s="17">
        <v>7</v>
      </c>
      <c r="K28" s="17">
        <v>0</v>
      </c>
      <c r="L28" s="17">
        <v>0</v>
      </c>
      <c r="M28" s="18" t="s">
        <v>34</v>
      </c>
      <c r="N28" s="18" t="s">
        <v>34</v>
      </c>
      <c r="O28" s="19" t="e">
        <f t="shared" ca="1" si="1"/>
        <v>#REF!</v>
      </c>
      <c r="P28" s="20" t="s">
        <v>69</v>
      </c>
      <c r="Q28" s="20" t="s">
        <v>34</v>
      </c>
      <c r="R28" s="20" t="s">
        <v>34</v>
      </c>
      <c r="S28" s="20" t="s">
        <v>34</v>
      </c>
      <c r="T28" s="21">
        <v>18.239999999999998</v>
      </c>
      <c r="U28" s="22" t="e">
        <f t="shared" ca="1" si="17"/>
        <v>#REF!</v>
      </c>
      <c r="V28" s="22" t="e">
        <f t="shared" ca="1" si="18"/>
        <v>#REF!</v>
      </c>
      <c r="W28" s="22" t="e">
        <f t="shared" ca="1" si="19"/>
        <v>#REF!</v>
      </c>
      <c r="X28" s="22" t="e">
        <f t="shared" ca="1" si="20"/>
        <v>#REF!</v>
      </c>
      <c r="Y28" s="22" t="e">
        <f t="shared" ca="1" si="21"/>
        <v>#REF!</v>
      </c>
      <c r="Z28" s="22" t="e">
        <f t="shared" ca="1" si="21"/>
        <v>#REF!</v>
      </c>
      <c r="AA28" s="22" t="e">
        <f t="shared" ca="1" si="21"/>
        <v>#REF!</v>
      </c>
      <c r="AB28" s="22" t="e">
        <f t="shared" ca="1" si="21"/>
        <v>#REF!</v>
      </c>
      <c r="AC28" s="1" t="e">
        <f t="shared" ca="1" si="22"/>
        <v>#REF!</v>
      </c>
      <c r="AD28" s="1" t="e">
        <f t="shared" ca="1" si="23"/>
        <v>#REF!</v>
      </c>
      <c r="AE28" s="1" t="e">
        <f t="shared" ca="1" si="24"/>
        <v>#REF!</v>
      </c>
      <c r="AF28" s="1" t="e">
        <f t="shared" ca="1" si="25"/>
        <v>#REF!</v>
      </c>
      <c r="AH28" s="1" t="e">
        <f t="shared" ca="1" si="11"/>
        <v>#REF!</v>
      </c>
      <c r="AI28" s="1" t="e">
        <f t="shared" ca="1" si="12"/>
        <v>#REF!</v>
      </c>
      <c r="AJ28" s="1" t="e">
        <f t="shared" ca="1" si="13"/>
        <v>#REF!</v>
      </c>
      <c r="AK28" s="1" t="e">
        <f t="shared" ca="1" si="14"/>
        <v>#REF!</v>
      </c>
      <c r="AL28" s="25" t="e">
        <f t="shared" ca="1" si="15"/>
        <v>#REF!</v>
      </c>
      <c r="AM28" s="1" t="e">
        <f t="shared" ca="1" si="16"/>
        <v>#REF!</v>
      </c>
    </row>
    <row r="29" spans="1:39">
      <c r="A29" s="22"/>
      <c r="B29" s="12">
        <v>26</v>
      </c>
      <c r="C29" s="39">
        <v>787</v>
      </c>
      <c r="D29" s="26"/>
      <c r="E29" s="27" t="s">
        <v>70</v>
      </c>
      <c r="F29" s="14" t="s">
        <v>26</v>
      </c>
      <c r="G29" s="40">
        <v>787</v>
      </c>
      <c r="H29" s="16">
        <v>13</v>
      </c>
      <c r="I29" s="17">
        <v>0</v>
      </c>
      <c r="J29" s="17">
        <v>5</v>
      </c>
      <c r="K29" s="17">
        <v>0</v>
      </c>
      <c r="L29" s="17">
        <v>0</v>
      </c>
      <c r="M29" s="18" t="s">
        <v>34</v>
      </c>
      <c r="N29" s="18" t="s">
        <v>34</v>
      </c>
      <c r="O29" s="19" t="e">
        <f t="shared" ca="1" si="1"/>
        <v>#REF!</v>
      </c>
      <c r="P29" s="20" t="s">
        <v>71</v>
      </c>
      <c r="Q29" s="20" t="s">
        <v>34</v>
      </c>
      <c r="R29" s="20" t="s">
        <v>34</v>
      </c>
      <c r="S29" s="20" t="s">
        <v>34</v>
      </c>
      <c r="T29" s="21">
        <v>18.815999999999999</v>
      </c>
      <c r="U29" s="22" t="e">
        <f t="shared" ca="1" si="17"/>
        <v>#REF!</v>
      </c>
      <c r="V29" s="22" t="e">
        <f t="shared" ca="1" si="18"/>
        <v>#REF!</v>
      </c>
      <c r="W29" s="22" t="e">
        <f t="shared" ca="1" si="19"/>
        <v>#REF!</v>
      </c>
      <c r="X29" s="22" t="e">
        <f t="shared" ca="1" si="20"/>
        <v>#REF!</v>
      </c>
      <c r="Y29" s="22" t="e">
        <f t="shared" ca="1" si="21"/>
        <v>#REF!</v>
      </c>
      <c r="Z29" s="22" t="e">
        <f t="shared" ca="1" si="21"/>
        <v>#REF!</v>
      </c>
      <c r="AA29" s="22" t="e">
        <f t="shared" ca="1" si="21"/>
        <v>#REF!</v>
      </c>
      <c r="AB29" s="22" t="e">
        <f t="shared" ca="1" si="21"/>
        <v>#REF!</v>
      </c>
      <c r="AC29" s="1" t="e">
        <f t="shared" ca="1" si="22"/>
        <v>#REF!</v>
      </c>
      <c r="AD29" s="1" t="e">
        <f t="shared" ca="1" si="23"/>
        <v>#REF!</v>
      </c>
      <c r="AE29" s="1" t="e">
        <f t="shared" ca="1" si="24"/>
        <v>#REF!</v>
      </c>
      <c r="AF29" s="1" t="e">
        <f t="shared" ca="1" si="25"/>
        <v>#REF!</v>
      </c>
      <c r="AH29" s="1" t="e">
        <f t="shared" ca="1" si="11"/>
        <v>#REF!</v>
      </c>
      <c r="AI29" s="1" t="e">
        <f t="shared" ca="1" si="12"/>
        <v>#REF!</v>
      </c>
      <c r="AJ29" s="1" t="e">
        <f t="shared" ca="1" si="13"/>
        <v>#REF!</v>
      </c>
      <c r="AK29" s="1" t="e">
        <f t="shared" ca="1" si="14"/>
        <v>#REF!</v>
      </c>
      <c r="AL29" s="25" t="e">
        <f t="shared" ca="1" si="15"/>
        <v>#REF!</v>
      </c>
      <c r="AM29" s="1" t="e">
        <f t="shared" ca="1" si="16"/>
        <v>#REF!</v>
      </c>
    </row>
    <row r="30" spans="1:39">
      <c r="A30" s="22"/>
      <c r="B30" s="12">
        <v>27</v>
      </c>
      <c r="C30" s="39">
        <v>80</v>
      </c>
      <c r="D30" s="26"/>
      <c r="E30" s="27" t="s">
        <v>72</v>
      </c>
      <c r="F30" s="14" t="s">
        <v>26</v>
      </c>
      <c r="G30" s="40">
        <v>80</v>
      </c>
      <c r="H30" s="16">
        <v>14</v>
      </c>
      <c r="I30" s="17">
        <v>0</v>
      </c>
      <c r="J30" s="17">
        <v>9</v>
      </c>
      <c r="K30" s="17">
        <v>0</v>
      </c>
      <c r="L30" s="17">
        <v>0</v>
      </c>
      <c r="M30" s="18" t="s">
        <v>34</v>
      </c>
      <c r="N30" s="18" t="s">
        <v>34</v>
      </c>
      <c r="O30" s="19" t="e">
        <f t="shared" ca="1" si="1"/>
        <v>#REF!</v>
      </c>
      <c r="P30" s="20" t="s">
        <v>73</v>
      </c>
      <c r="Q30" s="20" t="s">
        <v>34</v>
      </c>
      <c r="R30" s="20" t="s">
        <v>34</v>
      </c>
      <c r="S30" s="20" t="s">
        <v>34</v>
      </c>
      <c r="T30" s="21">
        <v>12.126666666666665</v>
      </c>
      <c r="U30" s="22" t="e">
        <f t="shared" ca="1" si="17"/>
        <v>#REF!</v>
      </c>
      <c r="V30" s="22" t="e">
        <f t="shared" ca="1" si="18"/>
        <v>#REF!</v>
      </c>
      <c r="W30" s="22" t="e">
        <f t="shared" ca="1" si="19"/>
        <v>#REF!</v>
      </c>
      <c r="X30" s="22" t="e">
        <f t="shared" ca="1" si="20"/>
        <v>#REF!</v>
      </c>
      <c r="Y30" s="22" t="e">
        <f t="shared" ca="1" si="21"/>
        <v>#REF!</v>
      </c>
      <c r="Z30" s="22" t="e">
        <f t="shared" ca="1" si="21"/>
        <v>#REF!</v>
      </c>
      <c r="AA30" s="22" t="e">
        <f t="shared" ca="1" si="21"/>
        <v>#REF!</v>
      </c>
      <c r="AB30" s="22" t="e">
        <f t="shared" ca="1" si="21"/>
        <v>#REF!</v>
      </c>
      <c r="AC30" s="1" t="e">
        <f t="shared" ca="1" si="22"/>
        <v>#REF!</v>
      </c>
      <c r="AD30" s="1" t="e">
        <f t="shared" ca="1" si="23"/>
        <v>#REF!</v>
      </c>
      <c r="AE30" s="1" t="e">
        <f t="shared" ca="1" si="24"/>
        <v>#REF!</v>
      </c>
      <c r="AF30" s="1" t="e">
        <f t="shared" ca="1" si="25"/>
        <v>#REF!</v>
      </c>
      <c r="AH30" s="1" t="e">
        <f t="shared" ca="1" si="11"/>
        <v>#REF!</v>
      </c>
      <c r="AI30" s="1" t="e">
        <f t="shared" ca="1" si="12"/>
        <v>#REF!</v>
      </c>
      <c r="AJ30" s="1" t="e">
        <f t="shared" ca="1" si="13"/>
        <v>#REF!</v>
      </c>
      <c r="AK30" s="1" t="e">
        <f t="shared" ca="1" si="14"/>
        <v>#REF!</v>
      </c>
      <c r="AL30" s="25" t="e">
        <f t="shared" ca="1" si="15"/>
        <v>#REF!</v>
      </c>
      <c r="AM30" s="1" t="e">
        <f t="shared" ca="1" si="16"/>
        <v>#REF!</v>
      </c>
    </row>
    <row r="31" spans="1:39">
      <c r="A31" s="22"/>
      <c r="B31" s="12">
        <v>28</v>
      </c>
      <c r="C31" s="39">
        <v>83</v>
      </c>
      <c r="D31" s="26"/>
      <c r="E31" s="27" t="s">
        <v>74</v>
      </c>
      <c r="F31" s="14" t="s">
        <v>25</v>
      </c>
      <c r="G31" s="40">
        <v>83</v>
      </c>
      <c r="H31" s="16">
        <v>11</v>
      </c>
      <c r="I31" s="17">
        <v>0</v>
      </c>
      <c r="J31" s="17">
        <v>7</v>
      </c>
      <c r="K31" s="17">
        <v>0</v>
      </c>
      <c r="L31" s="17">
        <v>0</v>
      </c>
      <c r="M31" s="18" t="s">
        <v>34</v>
      </c>
      <c r="N31" s="18" t="s">
        <v>34</v>
      </c>
      <c r="O31" s="19" t="e">
        <f t="shared" ca="1" si="1"/>
        <v>#REF!</v>
      </c>
      <c r="P31" s="20" t="s">
        <v>75</v>
      </c>
      <c r="Q31" s="20" t="s">
        <v>76</v>
      </c>
      <c r="R31" s="20" t="s">
        <v>34</v>
      </c>
      <c r="S31" s="20" t="s">
        <v>34</v>
      </c>
      <c r="T31" s="21">
        <v>15.9</v>
      </c>
      <c r="U31" s="22" t="e">
        <f t="shared" ca="1" si="17"/>
        <v>#REF!</v>
      </c>
      <c r="V31" s="22" t="e">
        <f t="shared" ca="1" si="18"/>
        <v>#REF!</v>
      </c>
      <c r="W31" s="22" t="e">
        <f t="shared" ca="1" si="19"/>
        <v>#REF!</v>
      </c>
      <c r="X31" s="22" t="e">
        <f t="shared" ca="1" si="20"/>
        <v>#REF!</v>
      </c>
      <c r="Y31" s="22" t="e">
        <f t="shared" ca="1" si="21"/>
        <v>#REF!</v>
      </c>
      <c r="Z31" s="22" t="e">
        <f t="shared" ca="1" si="21"/>
        <v>#REF!</v>
      </c>
      <c r="AA31" s="22" t="e">
        <f t="shared" ca="1" si="21"/>
        <v>#REF!</v>
      </c>
      <c r="AB31" s="22" t="e">
        <f t="shared" ca="1" si="21"/>
        <v>#REF!</v>
      </c>
      <c r="AC31" s="1" t="e">
        <f t="shared" ca="1" si="22"/>
        <v>#REF!</v>
      </c>
      <c r="AD31" s="1" t="e">
        <f t="shared" ca="1" si="23"/>
        <v>#REF!</v>
      </c>
      <c r="AE31" s="1" t="e">
        <f t="shared" ca="1" si="24"/>
        <v>#REF!</v>
      </c>
      <c r="AF31" s="1" t="e">
        <f t="shared" ca="1" si="25"/>
        <v>#REF!</v>
      </c>
      <c r="AH31" s="1" t="e">
        <f t="shared" ca="1" si="11"/>
        <v>#REF!</v>
      </c>
      <c r="AI31" s="1" t="e">
        <f t="shared" ca="1" si="12"/>
        <v>#REF!</v>
      </c>
      <c r="AJ31" s="1" t="e">
        <f t="shared" ca="1" si="13"/>
        <v>#REF!</v>
      </c>
      <c r="AK31" s="1" t="e">
        <f t="shared" ca="1" si="14"/>
        <v>#REF!</v>
      </c>
      <c r="AL31" s="25" t="e">
        <f t="shared" ca="1" si="15"/>
        <v>#REF!</v>
      </c>
      <c r="AM31" s="1" t="e">
        <f t="shared" ca="1" si="16"/>
        <v>#REF!</v>
      </c>
    </row>
    <row r="32" spans="1:39">
      <c r="A32" s="22"/>
      <c r="B32" s="12">
        <v>29</v>
      </c>
      <c r="C32" s="27">
        <v>86</v>
      </c>
      <c r="D32" s="26" t="s">
        <v>77</v>
      </c>
      <c r="E32" s="27" t="s">
        <v>78</v>
      </c>
      <c r="F32" s="14" t="s">
        <v>27</v>
      </c>
      <c r="G32" s="15" t="s">
        <v>79</v>
      </c>
      <c r="H32" s="16">
        <v>7</v>
      </c>
      <c r="I32" s="17">
        <v>0</v>
      </c>
      <c r="J32" s="17">
        <v>0</v>
      </c>
      <c r="K32" s="17">
        <v>0</v>
      </c>
      <c r="L32" s="17">
        <v>6</v>
      </c>
      <c r="M32" s="18" t="s">
        <v>34</v>
      </c>
      <c r="N32" s="18" t="s">
        <v>34</v>
      </c>
      <c r="O32" s="19" t="e">
        <f t="shared" ca="1" si="1"/>
        <v>#REF!</v>
      </c>
      <c r="P32" s="20" t="s">
        <v>80</v>
      </c>
      <c r="Q32" s="20" t="s">
        <v>34</v>
      </c>
      <c r="R32" s="20" t="s">
        <v>34</v>
      </c>
      <c r="S32" s="20" t="s">
        <v>34</v>
      </c>
      <c r="T32" s="21">
        <v>16.3</v>
      </c>
      <c r="U32" s="22" t="e">
        <f t="shared" ca="1" si="17"/>
        <v>#REF!</v>
      </c>
      <c r="V32" s="22" t="e">
        <f t="shared" ca="1" si="18"/>
        <v>#REF!</v>
      </c>
      <c r="W32" s="22" t="e">
        <f t="shared" ca="1" si="19"/>
        <v>#REF!</v>
      </c>
      <c r="X32" s="22" t="e">
        <f t="shared" ca="1" si="20"/>
        <v>#REF!</v>
      </c>
      <c r="Y32" s="22" t="e">
        <f t="shared" ca="1" si="21"/>
        <v>#REF!</v>
      </c>
      <c r="Z32" s="22" t="e">
        <f t="shared" ca="1" si="21"/>
        <v>#REF!</v>
      </c>
      <c r="AA32" s="22" t="e">
        <f t="shared" ca="1" si="21"/>
        <v>#REF!</v>
      </c>
      <c r="AB32" s="22" t="e">
        <f t="shared" ca="1" si="21"/>
        <v>#REF!</v>
      </c>
      <c r="AC32" s="1" t="e">
        <f t="shared" ca="1" si="22"/>
        <v>#REF!</v>
      </c>
      <c r="AD32" s="1" t="e">
        <f t="shared" ca="1" si="23"/>
        <v>#REF!</v>
      </c>
      <c r="AE32" s="1" t="e">
        <f t="shared" ca="1" si="24"/>
        <v>#REF!</v>
      </c>
      <c r="AF32" s="1" t="e">
        <f t="shared" ca="1" si="25"/>
        <v>#REF!</v>
      </c>
      <c r="AH32" s="1" t="e">
        <f t="shared" ca="1" si="11"/>
        <v>#REF!</v>
      </c>
      <c r="AI32" s="1" t="e">
        <f t="shared" ca="1" si="12"/>
        <v>#REF!</v>
      </c>
      <c r="AJ32" s="1" t="e">
        <f t="shared" ca="1" si="13"/>
        <v>#REF!</v>
      </c>
      <c r="AK32" s="1" t="e">
        <f t="shared" ca="1" si="14"/>
        <v>#REF!</v>
      </c>
      <c r="AL32" s="25" t="e">
        <f t="shared" ca="1" si="15"/>
        <v>#REF!</v>
      </c>
      <c r="AM32" s="1" t="e">
        <f t="shared" ca="1" si="16"/>
        <v>#REF!</v>
      </c>
    </row>
    <row r="33" spans="1:39" s="2" customFormat="1">
      <c r="A33" s="43"/>
      <c r="B33" s="44">
        <v>30</v>
      </c>
      <c r="C33" s="45" t="s">
        <v>81</v>
      </c>
      <c r="D33" s="43"/>
      <c r="E33" s="45" t="s">
        <v>81</v>
      </c>
      <c r="F33" s="44" t="s">
        <v>27</v>
      </c>
      <c r="G33" s="46" t="s">
        <v>82</v>
      </c>
      <c r="H33" s="46">
        <v>4</v>
      </c>
      <c r="I33" s="47">
        <v>0</v>
      </c>
      <c r="J33" s="47">
        <v>0</v>
      </c>
      <c r="K33" s="47">
        <v>0</v>
      </c>
      <c r="L33" s="47">
        <v>6</v>
      </c>
      <c r="M33" s="48" t="s">
        <v>34</v>
      </c>
      <c r="N33" s="48" t="s">
        <v>34</v>
      </c>
      <c r="O33" s="49" t="e">
        <f t="shared" ca="1" si="1"/>
        <v>#REF!</v>
      </c>
      <c r="P33" s="50" t="s">
        <v>81</v>
      </c>
      <c r="Q33" s="50" t="s">
        <v>34</v>
      </c>
      <c r="R33" s="50" t="s">
        <v>34</v>
      </c>
      <c r="S33" s="50" t="s">
        <v>34</v>
      </c>
      <c r="T33" s="49">
        <v>17.696594926012544</v>
      </c>
      <c r="U33" s="43" t="e">
        <f t="shared" ca="1" si="17"/>
        <v>#REF!</v>
      </c>
      <c r="V33" s="43" t="e">
        <f t="shared" ca="1" si="18"/>
        <v>#REF!</v>
      </c>
      <c r="W33" s="43" t="e">
        <f t="shared" ca="1" si="19"/>
        <v>#REF!</v>
      </c>
      <c r="X33" s="43" t="e">
        <f t="shared" ca="1" si="20"/>
        <v>#REF!</v>
      </c>
      <c r="Y33" s="43" t="e">
        <f t="shared" ca="1" si="21"/>
        <v>#REF!</v>
      </c>
      <c r="Z33" s="43" t="e">
        <f t="shared" ca="1" si="21"/>
        <v>#REF!</v>
      </c>
      <c r="AA33" s="43" t="e">
        <f t="shared" ca="1" si="21"/>
        <v>#REF!</v>
      </c>
      <c r="AB33" s="43" t="e">
        <f t="shared" ca="1" si="21"/>
        <v>#REF!</v>
      </c>
      <c r="AC33" s="2" t="e">
        <f t="shared" ca="1" si="22"/>
        <v>#REF!</v>
      </c>
      <c r="AD33" s="2" t="e">
        <f t="shared" ca="1" si="23"/>
        <v>#REF!</v>
      </c>
      <c r="AE33" s="2" t="e">
        <f t="shared" ca="1" si="24"/>
        <v>#REF!</v>
      </c>
      <c r="AF33" s="2" t="e">
        <f t="shared" ca="1" si="25"/>
        <v>#REF!</v>
      </c>
      <c r="AH33" s="2" t="e">
        <f t="shared" ca="1" si="11"/>
        <v>#REF!</v>
      </c>
      <c r="AI33" s="2" t="e">
        <f t="shared" ca="1" si="12"/>
        <v>#REF!</v>
      </c>
      <c r="AJ33" s="2" t="e">
        <f t="shared" ca="1" si="13"/>
        <v>#REF!</v>
      </c>
      <c r="AK33" s="2" t="e">
        <f t="shared" ca="1" si="14"/>
        <v>#REF!</v>
      </c>
      <c r="AL33" s="25" t="e">
        <f t="shared" ca="1" si="15"/>
        <v>#REF!</v>
      </c>
      <c r="AM33" s="2" t="e">
        <f t="shared" ca="1" si="16"/>
        <v>#REF!</v>
      </c>
    </row>
    <row r="34" spans="1:39" s="2" customFormat="1">
      <c r="A34" s="43"/>
      <c r="B34" s="44">
        <v>31</v>
      </c>
      <c r="C34" s="45" t="s">
        <v>46</v>
      </c>
      <c r="D34" s="43" t="s">
        <v>83</v>
      </c>
      <c r="E34" s="45" t="s">
        <v>46</v>
      </c>
      <c r="F34" s="44" t="s">
        <v>27</v>
      </c>
      <c r="G34" s="46">
        <v>365</v>
      </c>
      <c r="H34" s="46">
        <v>2</v>
      </c>
      <c r="I34" s="47"/>
      <c r="J34" s="47"/>
      <c r="K34" s="47"/>
      <c r="L34" s="47"/>
      <c r="M34" s="48"/>
      <c r="N34" s="48"/>
      <c r="O34" s="43" t="e">
        <f t="shared" ca="1" si="1"/>
        <v>#REF!</v>
      </c>
      <c r="P34" s="43"/>
      <c r="Q34" s="43"/>
      <c r="R34" s="43"/>
      <c r="S34" s="43"/>
      <c r="T34" s="49">
        <v>17.696594926012544</v>
      </c>
      <c r="U34" s="43" t="e">
        <f t="shared" ca="1" si="17"/>
        <v>#REF!</v>
      </c>
      <c r="V34" s="43" t="e">
        <f t="shared" ca="1" si="18"/>
        <v>#REF!</v>
      </c>
      <c r="W34" s="43" t="e">
        <f t="shared" ca="1" si="19"/>
        <v>#REF!</v>
      </c>
      <c r="X34" s="43" t="e">
        <f t="shared" ca="1" si="20"/>
        <v>#REF!</v>
      </c>
      <c r="Y34" s="43" t="e">
        <f t="shared" ca="1" si="21"/>
        <v>#REF!</v>
      </c>
      <c r="Z34" s="43" t="e">
        <f t="shared" ca="1" si="21"/>
        <v>#REF!</v>
      </c>
      <c r="AA34" s="43" t="e">
        <f t="shared" ca="1" si="21"/>
        <v>#REF!</v>
      </c>
      <c r="AB34" s="26" t="e">
        <f t="shared" ca="1" si="21"/>
        <v>#REF!</v>
      </c>
      <c r="AC34" s="51" t="e">
        <f t="shared" ca="1" si="22"/>
        <v>#REF!</v>
      </c>
      <c r="AD34" s="51" t="e">
        <f t="shared" ca="1" si="23"/>
        <v>#REF!</v>
      </c>
      <c r="AE34" s="51" t="e">
        <f t="shared" ca="1" si="24"/>
        <v>#REF!</v>
      </c>
      <c r="AF34" s="51" t="e">
        <f t="shared" ca="1" si="25"/>
        <v>#REF!</v>
      </c>
      <c r="AG34" s="51"/>
      <c r="AH34" s="2" t="e">
        <f t="shared" ca="1" si="11"/>
        <v>#REF!</v>
      </c>
      <c r="AI34" s="2" t="e">
        <f t="shared" ca="1" si="12"/>
        <v>#REF!</v>
      </c>
      <c r="AJ34" s="2" t="e">
        <f t="shared" ca="1" si="13"/>
        <v>#REF!</v>
      </c>
      <c r="AK34" s="2" t="e">
        <f t="shared" ca="1" si="14"/>
        <v>#REF!</v>
      </c>
      <c r="AL34" s="25" t="e">
        <f t="shared" ca="1" si="15"/>
        <v>#REF!</v>
      </c>
      <c r="AM34" s="51" t="e">
        <f t="shared" ca="1" si="16"/>
        <v>#REF!</v>
      </c>
    </row>
    <row r="35" spans="1:39" s="2" customFormat="1">
      <c r="A35" s="26"/>
      <c r="B35" s="14">
        <v>32</v>
      </c>
      <c r="C35" s="28" t="s">
        <v>84</v>
      </c>
      <c r="D35" s="26" t="s">
        <v>83</v>
      </c>
      <c r="E35" s="27" t="s">
        <v>85</v>
      </c>
      <c r="F35" s="14" t="s">
        <v>26</v>
      </c>
      <c r="G35" s="15" t="s">
        <v>85</v>
      </c>
      <c r="H35" s="15">
        <v>3</v>
      </c>
      <c r="I35" s="52"/>
      <c r="J35" s="52"/>
      <c r="K35" s="52"/>
      <c r="L35" s="52"/>
      <c r="M35" s="53"/>
      <c r="N35" s="53"/>
      <c r="O35" s="26" t="e">
        <f t="shared" ca="1" si="1"/>
        <v>#REF!</v>
      </c>
      <c r="P35" s="26"/>
      <c r="Q35" s="26"/>
      <c r="R35" s="26"/>
      <c r="S35" s="26"/>
      <c r="T35" s="26">
        <v>12.9</v>
      </c>
      <c r="U35" s="26" t="e">
        <f t="shared" ca="1" si="17"/>
        <v>#REF!</v>
      </c>
      <c r="V35" s="26" t="e">
        <f t="shared" ca="1" si="18"/>
        <v>#REF!</v>
      </c>
      <c r="W35" s="26" t="e">
        <f t="shared" ca="1" si="19"/>
        <v>#REF!</v>
      </c>
      <c r="X35" s="26" t="e">
        <f t="shared" ca="1" si="20"/>
        <v>#REF!</v>
      </c>
      <c r="Y35" s="26" t="e">
        <f t="shared" ca="1" si="21"/>
        <v>#REF!</v>
      </c>
      <c r="Z35" s="26" t="e">
        <f t="shared" ca="1" si="21"/>
        <v>#REF!</v>
      </c>
      <c r="AA35" s="26" t="e">
        <f t="shared" ca="1" si="21"/>
        <v>#REF!</v>
      </c>
      <c r="AB35" s="26" t="e">
        <f t="shared" ca="1" si="21"/>
        <v>#REF!</v>
      </c>
      <c r="AC35" s="2" t="e">
        <f t="shared" ca="1" si="22"/>
        <v>#REF!</v>
      </c>
      <c r="AD35" s="2" t="e">
        <f t="shared" ca="1" si="23"/>
        <v>#REF!</v>
      </c>
      <c r="AE35" s="2" t="e">
        <f t="shared" ca="1" si="24"/>
        <v>#REF!</v>
      </c>
      <c r="AF35" s="2" t="e">
        <f t="shared" ca="1" si="25"/>
        <v>#REF!</v>
      </c>
      <c r="AH35" s="2" t="e">
        <f t="shared" ca="1" si="11"/>
        <v>#REF!</v>
      </c>
      <c r="AI35" s="2" t="e">
        <f t="shared" ca="1" si="12"/>
        <v>#REF!</v>
      </c>
      <c r="AJ35" s="2" t="e">
        <f t="shared" ca="1" si="13"/>
        <v>#REF!</v>
      </c>
      <c r="AK35" s="2" t="e">
        <f t="shared" ca="1" si="14"/>
        <v>#REF!</v>
      </c>
      <c r="AL35" s="54" t="e">
        <f t="shared" ca="1" si="15"/>
        <v>#REF!</v>
      </c>
      <c r="AM35" s="2" t="e">
        <f t="shared" ca="1" si="16"/>
        <v>#REF!</v>
      </c>
    </row>
    <row r="36" spans="1:39">
      <c r="A36" s="55"/>
      <c r="B36" s="56"/>
      <c r="C36" s="57"/>
      <c r="D36" s="55"/>
      <c r="E36" s="57"/>
      <c r="F36" s="56"/>
      <c r="G36" s="58"/>
      <c r="H36" s="59"/>
      <c r="I36" s="60"/>
      <c r="J36" s="60"/>
      <c r="K36" s="60"/>
      <c r="L36" s="60"/>
      <c r="M36" s="61"/>
      <c r="N36" s="61"/>
    </row>
  </sheetData>
  <mergeCells count="15">
    <mergeCell ref="Y1:Y3"/>
    <mergeCell ref="Z1:Z3"/>
    <mergeCell ref="AA1:AA3"/>
    <mergeCell ref="AB1:AB3"/>
    <mergeCell ref="I1:N1"/>
    <mergeCell ref="O1:O3"/>
    <mergeCell ref="P1:S2"/>
    <mergeCell ref="T1:T3"/>
    <mergeCell ref="U1:U3"/>
    <mergeCell ref="V1:V3"/>
    <mergeCell ref="G2:H2"/>
    <mergeCell ref="I2:L2"/>
    <mergeCell ref="M2:N2"/>
    <mergeCell ref="W1:W3"/>
    <mergeCell ref="X1:X3"/>
  </mergeCells>
  <conditionalFormatting sqref="AL4:AL32">
    <cfRule type="expression" dxfId="38" priority="2">
      <formula>$AM4&lt;&gt;0</formula>
    </cfRule>
  </conditionalFormatting>
  <conditionalFormatting sqref="AL33:AL35">
    <cfRule type="expression" dxfId="37" priority="1">
      <formula>$AM33&lt;&gt;0</formula>
    </cfRule>
  </conditionalFormatting>
  <pageMargins left="0.7" right="0.7" top="0.75" bottom="0.75" header="0.3" footer="0.3"/>
  <pageSetup paperSize="9" scale="44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25" zoomScaleNormal="50" zoomScaleSheetLayoutView="25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0" customWidth="1"/>
    <col min="11" max="11" width="5.5703125" style="120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5" customWidth="1"/>
    <col min="16" max="16" width="9.5703125" style="125" customWidth="1"/>
    <col min="17" max="17" width="10" style="126" customWidth="1"/>
    <col min="18" max="18" width="13.5703125" style="126" customWidth="1"/>
    <col min="19" max="19" width="18.85546875" style="126" customWidth="1"/>
    <col min="20" max="20" width="13.5703125" style="126" customWidth="1"/>
    <col min="21" max="21" width="18.85546875" style="126" customWidth="1"/>
    <col min="22" max="22" width="9.42578125" style="126" customWidth="1"/>
    <col min="23" max="23" width="9.5703125" style="126" customWidth="1"/>
    <col min="24" max="24" width="10" style="125" customWidth="1"/>
    <col min="25" max="25" width="13.5703125" style="125" customWidth="1"/>
    <col min="26" max="26" width="18.85546875" style="125" customWidth="1"/>
    <col min="27" max="27" width="13.5703125" style="125" customWidth="1"/>
    <col min="28" max="28" width="18.85546875" style="125" customWidth="1"/>
    <col min="29" max="29" width="5.7109375" style="125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3" t="s">
        <v>305</v>
      </c>
      <c r="F1" s="173"/>
      <c r="G1" s="173"/>
      <c r="H1" s="173"/>
      <c r="I1" s="173"/>
      <c r="J1" s="173"/>
      <c r="K1" s="63"/>
      <c r="L1" s="64" t="s">
        <v>86</v>
      </c>
      <c r="M1" s="62"/>
      <c r="N1" s="65">
        <v>9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3"/>
      <c r="F2" s="173"/>
      <c r="G2" s="173"/>
      <c r="H2" s="173"/>
      <c r="I2" s="173"/>
      <c r="J2" s="173"/>
      <c r="K2" s="63"/>
      <c r="L2" s="71" t="str">
        <f ca="1">INDIRECT("лоты!C"&amp;SUM(N1,3))</f>
        <v>32м</v>
      </c>
      <c r="M2" s="72" t="s">
        <v>87</v>
      </c>
      <c r="N2" s="73"/>
      <c r="O2" s="74"/>
      <c r="P2" s="156" t="s">
        <v>88</v>
      </c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3"/>
      <c r="F3" s="173"/>
      <c r="G3" s="173"/>
      <c r="H3" s="173"/>
      <c r="I3" s="173"/>
      <c r="J3" s="173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23</v>
      </c>
      <c r="M4" s="72" t="s">
        <v>90</v>
      </c>
      <c r="N4" s="73"/>
      <c r="O4" s="74"/>
      <c r="P4" s="174" t="s">
        <v>91</v>
      </c>
      <c r="Q4" s="174" t="s">
        <v>92</v>
      </c>
      <c r="R4" s="174" t="s">
        <v>93</v>
      </c>
      <c r="S4" s="174" t="s">
        <v>94</v>
      </c>
      <c r="T4" s="174" t="s">
        <v>95</v>
      </c>
      <c r="U4" s="174" t="s">
        <v>96</v>
      </c>
      <c r="V4" s="174" t="s">
        <v>97</v>
      </c>
      <c r="W4" s="174" t="s">
        <v>98</v>
      </c>
      <c r="X4" s="164" t="s">
        <v>99</v>
      </c>
      <c r="Y4" s="166" t="s">
        <v>100</v>
      </c>
      <c r="Z4" s="167"/>
      <c r="AA4" s="166" t="s">
        <v>101</v>
      </c>
      <c r="AB4" s="167"/>
      <c r="AC4" s="66"/>
      <c r="AI4" s="75"/>
      <c r="AJ4" s="75"/>
      <c r="AK4" s="76"/>
      <c r="AL4" s="75"/>
    </row>
    <row r="5" spans="1:38" ht="15" customHeight="1">
      <c r="A5" s="62"/>
      <c r="B5" s="162" t="str">
        <f ca="1">"№ (ID) Маршрута: "&amp;VLOOKUP(L2,'лоты (2)'!C:G,5,0)</f>
        <v>№ (ID) Маршрута: 332</v>
      </c>
      <c r="C5" s="162"/>
      <c r="D5" s="162"/>
      <c r="E5" s="162"/>
      <c r="F5" s="162"/>
      <c r="G5" s="162"/>
      <c r="H5" s="162"/>
      <c r="I5" s="162"/>
      <c r="J5" s="162"/>
      <c r="K5" s="63"/>
      <c r="L5" s="78">
        <v>23</v>
      </c>
      <c r="M5" s="78" t="s">
        <v>102</v>
      </c>
      <c r="N5" s="77"/>
      <c r="O5" s="74"/>
      <c r="P5" s="175"/>
      <c r="Q5" s="175"/>
      <c r="R5" s="175"/>
      <c r="S5" s="175"/>
      <c r="T5" s="175"/>
      <c r="U5" s="175"/>
      <c r="V5" s="175"/>
      <c r="W5" s="175"/>
      <c r="X5" s="164"/>
      <c r="Y5" s="168"/>
      <c r="Z5" s="169"/>
      <c r="AA5" s="168"/>
      <c r="AB5" s="169"/>
      <c r="AC5" s="66"/>
      <c r="AI5" s="75"/>
      <c r="AJ5" s="75"/>
      <c r="AK5" s="76"/>
      <c r="AL5" s="75"/>
    </row>
    <row r="6" spans="1:38" ht="15.75" customHeight="1">
      <c r="A6" s="62"/>
      <c r="B6" s="162"/>
      <c r="C6" s="162"/>
      <c r="D6" s="162"/>
      <c r="E6" s="162"/>
      <c r="F6" s="162"/>
      <c r="G6" s="162"/>
      <c r="H6" s="162"/>
      <c r="I6" s="162"/>
      <c r="J6" s="162"/>
      <c r="K6" s="63"/>
      <c r="L6" s="79">
        <v>45</v>
      </c>
      <c r="M6" s="72" t="s">
        <v>103</v>
      </c>
      <c r="N6" s="72"/>
      <c r="O6" s="66"/>
      <c r="P6" s="175"/>
      <c r="Q6" s="175"/>
      <c r="R6" s="175"/>
      <c r="S6" s="175"/>
      <c r="T6" s="175"/>
      <c r="U6" s="175"/>
      <c r="V6" s="175"/>
      <c r="W6" s="175"/>
      <c r="X6" s="164"/>
      <c r="Y6" s="168"/>
      <c r="Z6" s="169"/>
      <c r="AA6" s="168"/>
      <c r="AB6" s="169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46</v>
      </c>
      <c r="M7" s="78" t="s">
        <v>104</v>
      </c>
      <c r="N7" s="78"/>
      <c r="O7" s="66"/>
      <c r="P7" s="176"/>
      <c r="Q7" s="176"/>
      <c r="R7" s="176"/>
      <c r="S7" s="176"/>
      <c r="T7" s="176"/>
      <c r="U7" s="176"/>
      <c r="V7" s="176"/>
      <c r="W7" s="176"/>
      <c r="X7" s="164"/>
      <c r="Y7" s="170"/>
      <c r="Z7" s="171"/>
      <c r="AA7" s="170"/>
      <c r="AB7" s="171"/>
      <c r="AC7" s="66"/>
      <c r="AI7" s="75"/>
      <c r="AJ7" s="75"/>
      <c r="AK7" s="76"/>
      <c r="AL7" s="75"/>
    </row>
    <row r="8" spans="1:38" ht="15.75" customHeight="1">
      <c r="A8" s="80"/>
      <c r="B8" s="162" t="s">
        <v>105</v>
      </c>
      <c r="C8" s="162"/>
      <c r="D8" s="162"/>
      <c r="E8" s="162"/>
      <c r="F8" s="162"/>
      <c r="G8" s="162"/>
      <c r="H8" s="162"/>
      <c r="I8" s="162"/>
      <c r="J8" s="162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2" t="s">
        <v>107</v>
      </c>
      <c r="Z8" s="172"/>
      <c r="AA8" s="172" t="s">
        <v>108</v>
      </c>
      <c r="AB8" s="172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2"/>
      <c r="C9" s="162"/>
      <c r="D9" s="162"/>
      <c r="E9" s="162"/>
      <c r="F9" s="162"/>
      <c r="G9" s="162"/>
      <c r="H9" s="162"/>
      <c r="I9" s="162"/>
      <c r="J9" s="162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2" t="s">
        <v>107</v>
      </c>
      <c r="Z9" s="172"/>
      <c r="AA9" s="172" t="s">
        <v>108</v>
      </c>
      <c r="AB9" s="172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1" t="s">
        <v>111</v>
      </c>
      <c r="C10" s="161"/>
      <c r="D10" s="161"/>
      <c r="E10" s="161"/>
      <c r="F10" s="161"/>
      <c r="G10" s="161"/>
      <c r="H10" s="161"/>
      <c r="I10" s="161"/>
      <c r="J10" s="161"/>
      <c r="K10" s="63"/>
      <c r="L10" s="83" t="str">
        <f ca="1">INDIRECT("лоты!e"&amp;SUM(N1,3))</f>
        <v>32м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2" t="s">
        <v>113</v>
      </c>
      <c r="Z10" s="172"/>
      <c r="AA10" s="172" t="s">
        <v>114</v>
      </c>
      <c r="AB10" s="172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1"/>
      <c r="C11" s="161"/>
      <c r="D11" s="161"/>
      <c r="E11" s="161"/>
      <c r="F11" s="161"/>
      <c r="G11" s="161"/>
      <c r="H11" s="161"/>
      <c r="I11" s="161"/>
      <c r="J11" s="161"/>
      <c r="K11" s="63"/>
      <c r="L11" s="78" t="s">
        <v>115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2" t="s">
        <v>113</v>
      </c>
      <c r="Z11" s="172"/>
      <c r="AA11" s="172" t="s">
        <v>114</v>
      </c>
      <c r="AB11" s="172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5" t="s">
        <v>117</v>
      </c>
      <c r="Q13" s="165"/>
      <c r="R13" s="165"/>
      <c r="S13" s="165"/>
      <c r="T13" s="165"/>
      <c r="U13" s="165"/>
      <c r="V13" s="165"/>
      <c r="W13" s="165"/>
      <c r="X13" s="165"/>
      <c r="Y13" s="165"/>
      <c r="Z13" s="165"/>
      <c r="AA13" s="165"/>
      <c r="AB13" s="165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2" t="s">
        <v>118</v>
      </c>
      <c r="C14" s="162"/>
      <c r="D14" s="162"/>
      <c r="E14" s="162"/>
      <c r="F14" s="162"/>
      <c r="G14" s="162"/>
      <c r="H14" s="162"/>
      <c r="I14" s="162"/>
      <c r="J14" s="162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2"/>
      <c r="C15" s="162"/>
      <c r="D15" s="162"/>
      <c r="E15" s="162"/>
      <c r="F15" s="162"/>
      <c r="G15" s="162"/>
      <c r="H15" s="162"/>
      <c r="I15" s="162"/>
      <c r="J15" s="162"/>
      <c r="K15" s="63"/>
      <c r="L15" s="84"/>
      <c r="M15" s="78"/>
      <c r="N15" s="78"/>
      <c r="O15" s="85"/>
      <c r="P15" s="163" t="s">
        <v>91</v>
      </c>
      <c r="Q15" s="163"/>
      <c r="R15" s="163"/>
      <c r="S15" s="163"/>
      <c r="T15" s="164" t="s">
        <v>119</v>
      </c>
      <c r="U15" s="164"/>
      <c r="V15" s="164"/>
      <c r="W15" s="164" t="s">
        <v>120</v>
      </c>
      <c r="X15" s="164"/>
      <c r="Y15" s="164"/>
      <c r="Z15" s="164" t="s">
        <v>121</v>
      </c>
      <c r="AA15" s="164"/>
      <c r="AB15" s="164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1" t="str">
        <f ca="1">"Категория транспортного средства для использования на маршруте: "&amp;VLOOKUP(L2,'лоты (2)'!C:F,4,0)</f>
        <v>Категория транспортного средства для использования на маршруте: МВ</v>
      </c>
      <c r="C16" s="161"/>
      <c r="D16" s="161"/>
      <c r="E16" s="161"/>
      <c r="F16" s="161"/>
      <c r="G16" s="161"/>
      <c r="H16" s="161"/>
      <c r="I16" s="161"/>
      <c r="J16" s="161"/>
      <c r="K16" s="63"/>
      <c r="L16" s="84"/>
      <c r="M16" s="78"/>
      <c r="N16" s="78"/>
      <c r="O16" s="85"/>
      <c r="P16" s="163"/>
      <c r="Q16" s="163"/>
      <c r="R16" s="163"/>
      <c r="S16" s="163"/>
      <c r="T16" s="164"/>
      <c r="U16" s="164"/>
      <c r="V16" s="164"/>
      <c r="W16" s="164"/>
      <c r="X16" s="164"/>
      <c r="Y16" s="164"/>
      <c r="Z16" s="164"/>
      <c r="AA16" s="164"/>
      <c r="AB16" s="164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1"/>
      <c r="C17" s="161"/>
      <c r="D17" s="161"/>
      <c r="E17" s="161"/>
      <c r="F17" s="161"/>
      <c r="G17" s="161"/>
      <c r="H17" s="161"/>
      <c r="I17" s="161"/>
      <c r="J17" s="161"/>
      <c r="K17" s="63"/>
      <c r="L17" s="78"/>
      <c r="M17" s="78"/>
      <c r="N17" s="78"/>
      <c r="O17" s="85"/>
      <c r="P17" s="163" t="s">
        <v>122</v>
      </c>
      <c r="Q17" s="163"/>
      <c r="R17" s="163"/>
      <c r="S17" s="163"/>
      <c r="T17" s="164" t="s">
        <v>123</v>
      </c>
      <c r="U17" s="164"/>
      <c r="V17" s="164"/>
      <c r="W17" s="164" t="s">
        <v>124</v>
      </c>
      <c r="X17" s="164"/>
      <c r="Y17" s="164"/>
      <c r="Z17" s="164" t="s">
        <v>122</v>
      </c>
      <c r="AA17" s="164"/>
      <c r="AB17" s="164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2" t="s">
        <v>125</v>
      </c>
      <c r="C19" s="162"/>
      <c r="D19" s="162"/>
      <c r="E19" s="162"/>
      <c r="F19" s="162"/>
      <c r="G19" s="162"/>
      <c r="H19" s="162"/>
      <c r="I19" s="162"/>
      <c r="J19" s="162"/>
      <c r="K19" s="63"/>
      <c r="L19" s="78"/>
      <c r="M19" s="78"/>
      <c r="N19" s="78"/>
      <c r="O19" s="85"/>
      <c r="P19" s="156" t="s">
        <v>126</v>
      </c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2"/>
      <c r="C20" s="162"/>
      <c r="D20" s="162"/>
      <c r="E20" s="162"/>
      <c r="F20" s="162"/>
      <c r="G20" s="162"/>
      <c r="H20" s="162"/>
      <c r="I20" s="162"/>
      <c r="J20" s="162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48" t="s">
        <v>91</v>
      </c>
      <c r="Q21" s="148" t="s">
        <v>127</v>
      </c>
      <c r="R21" s="151" t="s">
        <v>128</v>
      </c>
      <c r="S21" s="152"/>
      <c r="T21" s="151" t="s">
        <v>129</v>
      </c>
      <c r="U21" s="152"/>
      <c r="V21" s="90"/>
      <c r="W21" s="148" t="s">
        <v>91</v>
      </c>
      <c r="X21" s="148" t="s">
        <v>127</v>
      </c>
      <c r="Y21" s="151" t="s">
        <v>128</v>
      </c>
      <c r="Z21" s="152"/>
      <c r="AA21" s="151" t="s">
        <v>129</v>
      </c>
      <c r="AB21" s="152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1" t="str">
        <f ca="1">"Минимальное количество транспортных средств:  "&amp;ROUND(VLOOKUP(L2,'лоты (2)'!C:H,6,0),0)&amp;"  ед."</f>
        <v>Минимальное количество транспортных средств:  6  ед.</v>
      </c>
      <c r="C22" s="161"/>
      <c r="D22" s="161"/>
      <c r="E22" s="161"/>
      <c r="F22" s="161"/>
      <c r="G22" s="161"/>
      <c r="H22" s="161"/>
      <c r="I22" s="161"/>
      <c r="J22" s="161"/>
      <c r="K22" s="63"/>
      <c r="L22" s="62"/>
      <c r="M22" s="62"/>
      <c r="N22" s="62"/>
      <c r="O22" s="66"/>
      <c r="P22" s="149"/>
      <c r="Q22" s="149"/>
      <c r="R22" s="148" t="s">
        <v>130</v>
      </c>
      <c r="S22" s="148" t="s">
        <v>131</v>
      </c>
      <c r="T22" s="148" t="s">
        <v>130</v>
      </c>
      <c r="U22" s="148" t="s">
        <v>131</v>
      </c>
      <c r="V22" s="90"/>
      <c r="W22" s="149"/>
      <c r="X22" s="149"/>
      <c r="Y22" s="148" t="s">
        <v>130</v>
      </c>
      <c r="Z22" s="148" t="s">
        <v>131</v>
      </c>
      <c r="AA22" s="148" t="s">
        <v>130</v>
      </c>
      <c r="AB22" s="148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1"/>
      <c r="C23" s="161"/>
      <c r="D23" s="161"/>
      <c r="E23" s="161"/>
      <c r="F23" s="161"/>
      <c r="G23" s="161"/>
      <c r="H23" s="161"/>
      <c r="I23" s="161"/>
      <c r="J23" s="161"/>
      <c r="K23" s="63"/>
      <c r="L23" s="62"/>
      <c r="M23" s="62"/>
      <c r="N23" s="62"/>
      <c r="O23" s="66"/>
      <c r="P23" s="149"/>
      <c r="Q23" s="149"/>
      <c r="R23" s="149"/>
      <c r="S23" s="149"/>
      <c r="T23" s="149"/>
      <c r="U23" s="149"/>
      <c r="V23" s="90"/>
      <c r="W23" s="149"/>
      <c r="X23" s="149"/>
      <c r="Y23" s="149"/>
      <c r="Z23" s="149"/>
      <c r="AA23" s="149"/>
      <c r="AB23" s="149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49"/>
      <c r="Q24" s="149"/>
      <c r="R24" s="149"/>
      <c r="S24" s="149"/>
      <c r="T24" s="149"/>
      <c r="U24" s="149"/>
      <c r="V24" s="90"/>
      <c r="W24" s="149"/>
      <c r="X24" s="149"/>
      <c r="Y24" s="149"/>
      <c r="Z24" s="149"/>
      <c r="AA24" s="149"/>
      <c r="AB24" s="149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49"/>
      <c r="Q25" s="149"/>
      <c r="R25" s="149"/>
      <c r="S25" s="149"/>
      <c r="T25" s="149"/>
      <c r="U25" s="149"/>
      <c r="V25" s="90"/>
      <c r="W25" s="149"/>
      <c r="X25" s="149"/>
      <c r="Y25" s="149"/>
      <c r="Z25" s="149"/>
      <c r="AA25" s="149"/>
      <c r="AB25" s="149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1" t="s">
        <v>132</v>
      </c>
      <c r="C26" s="161"/>
      <c r="D26" s="161"/>
      <c r="E26" s="161"/>
      <c r="F26" s="161"/>
      <c r="G26" s="161"/>
      <c r="H26" s="161"/>
      <c r="I26" s="161"/>
      <c r="J26" s="161"/>
      <c r="K26" s="63"/>
      <c r="L26" s="62"/>
      <c r="M26" s="62"/>
      <c r="N26" s="62"/>
      <c r="O26" s="66"/>
      <c r="P26" s="150"/>
      <c r="Q26" s="150"/>
      <c r="R26" s="150"/>
      <c r="S26" s="150"/>
      <c r="T26" s="150"/>
      <c r="U26" s="150"/>
      <c r="V26" s="91"/>
      <c r="W26" s="150"/>
      <c r="X26" s="150"/>
      <c r="Y26" s="150"/>
      <c r="Z26" s="150"/>
      <c r="AA26" s="150"/>
      <c r="AB26" s="150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1"/>
      <c r="C27" s="161"/>
      <c r="D27" s="161"/>
      <c r="E27" s="161"/>
      <c r="F27" s="161"/>
      <c r="G27" s="161"/>
      <c r="H27" s="161"/>
      <c r="I27" s="161"/>
      <c r="J27" s="161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1" t="s">
        <v>134</v>
      </c>
      <c r="C28" s="161"/>
      <c r="D28" s="161"/>
      <c r="E28" s="161"/>
      <c r="F28" s="161"/>
      <c r="G28" s="161"/>
      <c r="H28" s="161"/>
      <c r="I28" s="161"/>
      <c r="J28" s="161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1"/>
      <c r="C29" s="161"/>
      <c r="D29" s="161"/>
      <c r="E29" s="161"/>
      <c r="F29" s="161"/>
      <c r="G29" s="161"/>
      <c r="H29" s="161"/>
      <c r="I29" s="161"/>
      <c r="J29" s="161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1" t="s">
        <v>135</v>
      </c>
      <c r="C30" s="161"/>
      <c r="D30" s="161"/>
      <c r="E30" s="161"/>
      <c r="F30" s="161"/>
      <c r="G30" s="161"/>
      <c r="H30" s="161"/>
      <c r="I30" s="161"/>
      <c r="J30" s="161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1"/>
      <c r="C31" s="161"/>
      <c r="D31" s="161"/>
      <c r="E31" s="161"/>
      <c r="F31" s="161"/>
      <c r="G31" s="161"/>
      <c r="H31" s="161"/>
      <c r="I31" s="161"/>
      <c r="J31" s="161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2" t="s">
        <v>136</v>
      </c>
      <c r="C33" s="162"/>
      <c r="D33" s="162"/>
      <c r="E33" s="162"/>
      <c r="F33" s="162"/>
      <c r="G33" s="162"/>
      <c r="H33" s="162"/>
      <c r="I33" s="162"/>
      <c r="J33" s="162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1</v>
      </c>
      <c r="W33" s="95">
        <v>2</v>
      </c>
      <c r="X33" s="100">
        <v>0.25</v>
      </c>
      <c r="Y33" s="92">
        <v>0</v>
      </c>
      <c r="Z33" s="92" t="s">
        <v>133</v>
      </c>
      <c r="AA33" s="92">
        <v>0</v>
      </c>
      <c r="AB33" s="92" t="s">
        <v>133</v>
      </c>
      <c r="AC33" s="94">
        <f t="shared" si="1"/>
        <v>1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2"/>
      <c r="C34" s="162"/>
      <c r="D34" s="162"/>
      <c r="E34" s="162"/>
      <c r="F34" s="162"/>
      <c r="G34" s="162"/>
      <c r="H34" s="162"/>
      <c r="I34" s="162"/>
      <c r="J34" s="162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137</v>
      </c>
      <c r="T34" s="92">
        <v>1</v>
      </c>
      <c r="U34" s="92" t="s">
        <v>137</v>
      </c>
      <c r="V34" s="94">
        <f t="shared" si="0"/>
        <v>4</v>
      </c>
      <c r="W34" s="95">
        <v>2</v>
      </c>
      <c r="X34" s="100">
        <v>0.27083333333333331</v>
      </c>
      <c r="Y34" s="92">
        <v>1</v>
      </c>
      <c r="Z34" s="92" t="s">
        <v>137</v>
      </c>
      <c r="AA34" s="92">
        <v>1</v>
      </c>
      <c r="AB34" s="92" t="s">
        <v>137</v>
      </c>
      <c r="AC34" s="94">
        <f t="shared" si="1"/>
        <v>2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4" t="s">
        <v>138</v>
      </c>
      <c r="C35" s="154"/>
      <c r="D35" s="154"/>
      <c r="E35" s="157">
        <f t="array" ref="E35">ROUND(MAX(IF(G104:G221=0,H104:H221)),2)</f>
        <v>7.77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3</v>
      </c>
      <c r="S35" s="92">
        <v>10</v>
      </c>
      <c r="T35" s="92">
        <v>3</v>
      </c>
      <c r="U35" s="92">
        <v>10</v>
      </c>
      <c r="V35" s="94">
        <f t="shared" si="0"/>
        <v>6</v>
      </c>
      <c r="W35" s="95">
        <v>2</v>
      </c>
      <c r="X35" s="100">
        <v>0.29166666666666669</v>
      </c>
      <c r="Y35" s="92">
        <v>1</v>
      </c>
      <c r="Z35" s="92" t="s">
        <v>137</v>
      </c>
      <c r="AA35" s="92">
        <v>1</v>
      </c>
      <c r="AB35" s="92" t="s">
        <v>137</v>
      </c>
      <c r="AC35" s="94">
        <f t="shared" si="1"/>
        <v>2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4"/>
      <c r="C36" s="154"/>
      <c r="D36" s="154"/>
      <c r="E36" s="157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3</v>
      </c>
      <c r="S36" s="92">
        <v>10</v>
      </c>
      <c r="T36" s="92">
        <v>3</v>
      </c>
      <c r="U36" s="92">
        <v>10</v>
      </c>
      <c r="V36" s="94">
        <f t="shared" si="0"/>
        <v>6</v>
      </c>
      <c r="W36" s="97">
        <v>2</v>
      </c>
      <c r="X36" s="98">
        <v>0.3125</v>
      </c>
      <c r="Y36" s="92">
        <v>1</v>
      </c>
      <c r="Z36" s="92" t="s">
        <v>137</v>
      </c>
      <c r="AA36" s="92">
        <v>1</v>
      </c>
      <c r="AB36" s="92" t="s">
        <v>137</v>
      </c>
      <c r="AC36" s="94">
        <f t="shared" si="1"/>
        <v>2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4" t="s">
        <v>139</v>
      </c>
      <c r="C37" s="154"/>
      <c r="D37" s="154"/>
      <c r="E37" s="157">
        <f t="array" ref="E37">ROUND(MAX(IF(G104:G221=1,H104:H221)),2)</f>
        <v>9.31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3</v>
      </c>
      <c r="S37" s="92">
        <v>10</v>
      </c>
      <c r="T37" s="92">
        <v>3</v>
      </c>
      <c r="U37" s="92">
        <v>10</v>
      </c>
      <c r="V37" s="94">
        <f t="shared" si="0"/>
        <v>6</v>
      </c>
      <c r="W37" s="97">
        <v>2</v>
      </c>
      <c r="X37" s="98">
        <v>0.33333333333333331</v>
      </c>
      <c r="Y37" s="92">
        <v>1</v>
      </c>
      <c r="Z37" s="92" t="s">
        <v>137</v>
      </c>
      <c r="AA37" s="92">
        <v>1</v>
      </c>
      <c r="AB37" s="92" t="s">
        <v>137</v>
      </c>
      <c r="AC37" s="94">
        <f t="shared" si="1"/>
        <v>2</v>
      </c>
    </row>
    <row r="38" spans="1:38" ht="15.75" customHeight="1">
      <c r="A38" s="80"/>
      <c r="B38" s="154"/>
      <c r="C38" s="154"/>
      <c r="D38" s="154"/>
      <c r="E38" s="157"/>
      <c r="F38" s="101"/>
      <c r="G38" s="101"/>
      <c r="H38" s="101"/>
      <c r="I38" s="101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3</v>
      </c>
      <c r="S38" s="92">
        <v>10</v>
      </c>
      <c r="T38" s="92">
        <v>3</v>
      </c>
      <c r="U38" s="92">
        <v>10</v>
      </c>
      <c r="V38" s="94">
        <f t="shared" si="0"/>
        <v>6</v>
      </c>
      <c r="W38" s="97">
        <v>2</v>
      </c>
      <c r="X38" s="98">
        <v>0.35416666666666669</v>
      </c>
      <c r="Y38" s="92">
        <v>1</v>
      </c>
      <c r="Z38" s="92" t="s">
        <v>137</v>
      </c>
      <c r="AA38" s="92">
        <v>1</v>
      </c>
      <c r="AB38" s="92" t="s">
        <v>137</v>
      </c>
      <c r="AC38" s="94">
        <f t="shared" si="1"/>
        <v>2</v>
      </c>
    </row>
    <row r="39" spans="1:38" ht="15.75" customHeight="1">
      <c r="A39" s="80"/>
      <c r="B39" s="154" t="s">
        <v>140</v>
      </c>
      <c r="C39" s="154"/>
      <c r="D39" s="154"/>
      <c r="E39" s="157">
        <f>SUM(E35:E38)</f>
        <v>17.079999999999998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3</v>
      </c>
      <c r="S39" s="92">
        <v>10</v>
      </c>
      <c r="T39" s="92">
        <v>3</v>
      </c>
      <c r="U39" s="92">
        <v>10</v>
      </c>
      <c r="V39" s="94">
        <f t="shared" si="0"/>
        <v>5</v>
      </c>
      <c r="W39" s="97">
        <v>2</v>
      </c>
      <c r="X39" s="98">
        <v>0.375</v>
      </c>
      <c r="Y39" s="92">
        <v>1</v>
      </c>
      <c r="Z39" s="92" t="s">
        <v>137</v>
      </c>
      <c r="AA39" s="92">
        <v>1</v>
      </c>
      <c r="AB39" s="92" t="s">
        <v>137</v>
      </c>
      <c r="AC39" s="94">
        <f t="shared" si="1"/>
        <v>2</v>
      </c>
    </row>
    <row r="40" spans="1:38" ht="15.75" customHeight="1">
      <c r="A40" s="80"/>
      <c r="B40" s="154"/>
      <c r="C40" s="154"/>
      <c r="D40" s="154"/>
      <c r="E40" s="157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2</v>
      </c>
      <c r="S40" s="92" t="s">
        <v>141</v>
      </c>
      <c r="T40" s="92">
        <v>2</v>
      </c>
      <c r="U40" s="92" t="s">
        <v>141</v>
      </c>
      <c r="V40" s="94">
        <f t="shared" si="0"/>
        <v>4</v>
      </c>
      <c r="W40" s="97">
        <v>2</v>
      </c>
      <c r="X40" s="98">
        <v>0.39583333333333331</v>
      </c>
      <c r="Y40" s="92">
        <v>1</v>
      </c>
      <c r="Z40" s="92" t="s">
        <v>137</v>
      </c>
      <c r="AA40" s="92">
        <v>1</v>
      </c>
      <c r="AB40" s="92" t="s">
        <v>137</v>
      </c>
      <c r="AC40" s="94">
        <f t="shared" si="1"/>
        <v>3</v>
      </c>
    </row>
    <row r="41" spans="1:38" ht="15.75" customHeight="1">
      <c r="A41" s="80"/>
      <c r="B41" s="154"/>
      <c r="C41" s="154"/>
      <c r="D41" s="154"/>
      <c r="E41" s="155"/>
      <c r="F41" s="102"/>
      <c r="G41" s="102"/>
      <c r="H41" s="102"/>
      <c r="I41" s="102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2</v>
      </c>
      <c r="S41" s="92" t="s">
        <v>141</v>
      </c>
      <c r="T41" s="92">
        <v>2</v>
      </c>
      <c r="U41" s="92" t="s">
        <v>141</v>
      </c>
      <c r="V41" s="94">
        <f t="shared" si="0"/>
        <v>3</v>
      </c>
      <c r="W41" s="97">
        <v>2</v>
      </c>
      <c r="X41" s="98">
        <v>0.41666666666666669</v>
      </c>
      <c r="Y41" s="92">
        <v>2</v>
      </c>
      <c r="Z41" s="92" t="s">
        <v>142</v>
      </c>
      <c r="AA41" s="92">
        <v>2</v>
      </c>
      <c r="AB41" s="92" t="s">
        <v>142</v>
      </c>
      <c r="AC41" s="94">
        <f t="shared" si="1"/>
        <v>4</v>
      </c>
    </row>
    <row r="42" spans="1:38" ht="15.75" customHeight="1">
      <c r="A42" s="80"/>
      <c r="B42" s="154"/>
      <c r="C42" s="154"/>
      <c r="D42" s="154"/>
      <c r="E42" s="155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1</v>
      </c>
      <c r="S42" s="92" t="s">
        <v>141</v>
      </c>
      <c r="T42" s="92">
        <v>1</v>
      </c>
      <c r="U42" s="92" t="s">
        <v>141</v>
      </c>
      <c r="V42" s="94">
        <f t="shared" si="0"/>
        <v>3</v>
      </c>
      <c r="W42" s="97">
        <v>2</v>
      </c>
      <c r="X42" s="98">
        <v>0.4375</v>
      </c>
      <c r="Y42" s="92">
        <v>2</v>
      </c>
      <c r="Z42" s="92" t="s">
        <v>142</v>
      </c>
      <c r="AA42" s="92">
        <v>2</v>
      </c>
      <c r="AB42" s="92" t="s">
        <v>142</v>
      </c>
      <c r="AC42" s="94">
        <f t="shared" si="1"/>
        <v>4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2</v>
      </c>
      <c r="S43" s="92" t="s">
        <v>141</v>
      </c>
      <c r="T43" s="92">
        <v>2</v>
      </c>
      <c r="U43" s="92" t="s">
        <v>141</v>
      </c>
      <c r="V43" s="94">
        <f t="shared" si="0"/>
        <v>4</v>
      </c>
      <c r="W43" s="97">
        <v>2</v>
      </c>
      <c r="X43" s="98">
        <v>0.45833333333333298</v>
      </c>
      <c r="Y43" s="92">
        <v>2</v>
      </c>
      <c r="Z43" s="92" t="s">
        <v>142</v>
      </c>
      <c r="AA43" s="92">
        <v>2</v>
      </c>
      <c r="AB43" s="92" t="s">
        <v>142</v>
      </c>
      <c r="AC43" s="94">
        <f t="shared" si="1"/>
        <v>4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2</v>
      </c>
      <c r="S44" s="92" t="s">
        <v>141</v>
      </c>
      <c r="T44" s="92">
        <v>2</v>
      </c>
      <c r="U44" s="92" t="s">
        <v>141</v>
      </c>
      <c r="V44" s="94">
        <f t="shared" si="0"/>
        <v>3</v>
      </c>
      <c r="W44" s="97">
        <v>2</v>
      </c>
      <c r="X44" s="98">
        <v>0.47916666666666702</v>
      </c>
      <c r="Y44" s="92">
        <v>2</v>
      </c>
      <c r="Z44" s="92" t="s">
        <v>142</v>
      </c>
      <c r="AA44" s="92">
        <v>2</v>
      </c>
      <c r="AB44" s="92" t="s">
        <v>142</v>
      </c>
      <c r="AC44" s="94">
        <f t="shared" si="1"/>
        <v>3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1</v>
      </c>
      <c r="S45" s="92" t="s">
        <v>141</v>
      </c>
      <c r="T45" s="92">
        <v>1</v>
      </c>
      <c r="U45" s="92" t="s">
        <v>141</v>
      </c>
      <c r="V45" s="94">
        <f t="shared" si="0"/>
        <v>3</v>
      </c>
      <c r="W45" s="97">
        <v>2</v>
      </c>
      <c r="X45" s="98">
        <v>0.5</v>
      </c>
      <c r="Y45" s="92">
        <v>1</v>
      </c>
      <c r="Z45" s="92" t="s">
        <v>142</v>
      </c>
      <c r="AA45" s="92">
        <v>1</v>
      </c>
      <c r="AB45" s="92" t="s">
        <v>142</v>
      </c>
      <c r="AC45" s="94">
        <f t="shared" si="1"/>
        <v>3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2</v>
      </c>
      <c r="S46" s="92" t="s">
        <v>141</v>
      </c>
      <c r="T46" s="92">
        <v>2</v>
      </c>
      <c r="U46" s="92" t="s">
        <v>141</v>
      </c>
      <c r="V46" s="94">
        <f t="shared" si="0"/>
        <v>4</v>
      </c>
      <c r="W46" s="97">
        <v>2</v>
      </c>
      <c r="X46" s="98">
        <v>0.52083333333333337</v>
      </c>
      <c r="Y46" s="92">
        <v>2</v>
      </c>
      <c r="Z46" s="92" t="s">
        <v>142</v>
      </c>
      <c r="AA46" s="92">
        <v>2</v>
      </c>
      <c r="AB46" s="92" t="s">
        <v>142</v>
      </c>
      <c r="AC46" s="94">
        <f t="shared" si="1"/>
        <v>4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2</v>
      </c>
      <c r="S47" s="92" t="s">
        <v>141</v>
      </c>
      <c r="T47" s="92">
        <v>2</v>
      </c>
      <c r="U47" s="92" t="s">
        <v>141</v>
      </c>
      <c r="V47" s="94">
        <f t="shared" si="0"/>
        <v>3</v>
      </c>
      <c r="W47" s="97">
        <v>2</v>
      </c>
      <c r="X47" s="98">
        <v>0.54166666666666663</v>
      </c>
      <c r="Y47" s="92">
        <v>2</v>
      </c>
      <c r="Z47" s="92" t="s">
        <v>142</v>
      </c>
      <c r="AA47" s="92">
        <v>2</v>
      </c>
      <c r="AB47" s="92" t="s">
        <v>142</v>
      </c>
      <c r="AC47" s="94">
        <f t="shared" si="1"/>
        <v>4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1</v>
      </c>
      <c r="S48" s="92" t="s">
        <v>141</v>
      </c>
      <c r="T48" s="92">
        <v>1</v>
      </c>
      <c r="U48" s="92" t="s">
        <v>141</v>
      </c>
      <c r="V48" s="94">
        <f t="shared" si="0"/>
        <v>3</v>
      </c>
      <c r="W48" s="97">
        <v>2</v>
      </c>
      <c r="X48" s="98">
        <v>0.5625</v>
      </c>
      <c r="Y48" s="92">
        <v>2</v>
      </c>
      <c r="Z48" s="92" t="s">
        <v>142</v>
      </c>
      <c r="AA48" s="92">
        <v>2</v>
      </c>
      <c r="AB48" s="92" t="s">
        <v>142</v>
      </c>
      <c r="AC48" s="94">
        <f t="shared" si="1"/>
        <v>4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2</v>
      </c>
      <c r="S49" s="92" t="s">
        <v>141</v>
      </c>
      <c r="T49" s="92">
        <v>2</v>
      </c>
      <c r="U49" s="92" t="s">
        <v>141</v>
      </c>
      <c r="V49" s="94">
        <f t="shared" si="0"/>
        <v>4</v>
      </c>
      <c r="W49" s="97">
        <v>2</v>
      </c>
      <c r="X49" s="98">
        <v>0.58333333333333337</v>
      </c>
      <c r="Y49" s="92">
        <v>2</v>
      </c>
      <c r="Z49" s="92" t="s">
        <v>142</v>
      </c>
      <c r="AA49" s="92">
        <v>2</v>
      </c>
      <c r="AB49" s="92" t="s">
        <v>142</v>
      </c>
      <c r="AC49" s="94">
        <f t="shared" si="1"/>
        <v>3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2</v>
      </c>
      <c r="S50" s="92" t="s">
        <v>141</v>
      </c>
      <c r="T50" s="92">
        <v>2</v>
      </c>
      <c r="U50" s="92" t="s">
        <v>141</v>
      </c>
      <c r="V50" s="94">
        <f t="shared" si="0"/>
        <v>3</v>
      </c>
      <c r="W50" s="97">
        <v>2</v>
      </c>
      <c r="X50" s="98">
        <v>0.60416666666666663</v>
      </c>
      <c r="Y50" s="92">
        <v>1</v>
      </c>
      <c r="Z50" s="92" t="s">
        <v>142</v>
      </c>
      <c r="AA50" s="92">
        <v>1</v>
      </c>
      <c r="AB50" s="92" t="s">
        <v>142</v>
      </c>
      <c r="AC50" s="94">
        <f t="shared" si="1"/>
        <v>3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1</v>
      </c>
      <c r="S51" s="92" t="s">
        <v>141</v>
      </c>
      <c r="T51" s="92">
        <v>1</v>
      </c>
      <c r="U51" s="92" t="s">
        <v>141</v>
      </c>
      <c r="V51" s="94">
        <f t="shared" si="0"/>
        <v>3</v>
      </c>
      <c r="W51" s="97">
        <v>2</v>
      </c>
      <c r="X51" s="98">
        <v>0.625</v>
      </c>
      <c r="Y51" s="92">
        <v>2</v>
      </c>
      <c r="Z51" s="92" t="s">
        <v>142</v>
      </c>
      <c r="AA51" s="92">
        <v>2</v>
      </c>
      <c r="AB51" s="92" t="s">
        <v>142</v>
      </c>
      <c r="AC51" s="94">
        <f t="shared" si="1"/>
        <v>4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2</v>
      </c>
      <c r="S52" s="92" t="s">
        <v>143</v>
      </c>
      <c r="T52" s="92">
        <v>2</v>
      </c>
      <c r="U52" s="92" t="s">
        <v>143</v>
      </c>
      <c r="V52" s="94">
        <f t="shared" si="0"/>
        <v>5</v>
      </c>
      <c r="W52" s="97">
        <v>2</v>
      </c>
      <c r="X52" s="98">
        <v>0.64583333333333337</v>
      </c>
      <c r="Y52" s="92">
        <v>2</v>
      </c>
      <c r="Z52" s="92" t="s">
        <v>142</v>
      </c>
      <c r="AA52" s="92">
        <v>2</v>
      </c>
      <c r="AB52" s="92" t="s">
        <v>142</v>
      </c>
      <c r="AC52" s="94">
        <f t="shared" si="1"/>
        <v>4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3</v>
      </c>
      <c r="S53" s="92" t="s">
        <v>143</v>
      </c>
      <c r="T53" s="92">
        <v>3</v>
      </c>
      <c r="U53" s="92" t="s">
        <v>143</v>
      </c>
      <c r="V53" s="94">
        <f t="shared" si="0"/>
        <v>5</v>
      </c>
      <c r="W53" s="97">
        <v>2</v>
      </c>
      <c r="X53" s="98">
        <v>0.66666666666666663</v>
      </c>
      <c r="Y53" s="92">
        <v>2</v>
      </c>
      <c r="Z53" s="92" t="s">
        <v>142</v>
      </c>
      <c r="AA53" s="92">
        <v>2</v>
      </c>
      <c r="AB53" s="92" t="s">
        <v>142</v>
      </c>
      <c r="AC53" s="94">
        <f t="shared" si="1"/>
        <v>4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2</v>
      </c>
      <c r="S54" s="92" t="s">
        <v>143</v>
      </c>
      <c r="T54" s="92">
        <v>2</v>
      </c>
      <c r="U54" s="92" t="s">
        <v>143</v>
      </c>
      <c r="V54" s="94">
        <f t="shared" si="0"/>
        <v>5</v>
      </c>
      <c r="W54" s="97">
        <v>2</v>
      </c>
      <c r="X54" s="98">
        <v>0.6875</v>
      </c>
      <c r="Y54" s="92">
        <v>2</v>
      </c>
      <c r="Z54" s="92" t="s">
        <v>142</v>
      </c>
      <c r="AA54" s="92">
        <v>2</v>
      </c>
      <c r="AB54" s="92" t="s">
        <v>142</v>
      </c>
      <c r="AC54" s="94">
        <f t="shared" si="1"/>
        <v>3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92" t="s">
        <v>143</v>
      </c>
      <c r="T55" s="92">
        <v>3</v>
      </c>
      <c r="U55" s="92" t="s">
        <v>143</v>
      </c>
      <c r="V55" s="94">
        <f t="shared" si="0"/>
        <v>5</v>
      </c>
      <c r="W55" s="97">
        <v>2</v>
      </c>
      <c r="X55" s="98">
        <v>0.70833333333333337</v>
      </c>
      <c r="Y55" s="92">
        <v>1</v>
      </c>
      <c r="Z55" s="92" t="s">
        <v>142</v>
      </c>
      <c r="AA55" s="92">
        <v>1</v>
      </c>
      <c r="AB55" s="92" t="s">
        <v>142</v>
      </c>
      <c r="AC55" s="94">
        <f t="shared" si="1"/>
        <v>3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2</v>
      </c>
      <c r="S56" s="92" t="s">
        <v>143</v>
      </c>
      <c r="T56" s="92">
        <v>2</v>
      </c>
      <c r="U56" s="92" t="s">
        <v>143</v>
      </c>
      <c r="V56" s="94">
        <f t="shared" si="0"/>
        <v>5</v>
      </c>
      <c r="W56" s="97">
        <v>2</v>
      </c>
      <c r="X56" s="98">
        <v>0.72916666666666663</v>
      </c>
      <c r="Y56" s="92">
        <v>2</v>
      </c>
      <c r="Z56" s="92" t="s">
        <v>142</v>
      </c>
      <c r="AA56" s="92">
        <v>2</v>
      </c>
      <c r="AB56" s="92" t="s">
        <v>142</v>
      </c>
      <c r="AC56" s="94">
        <f t="shared" si="1"/>
        <v>4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92" t="s">
        <v>143</v>
      </c>
      <c r="T57" s="92">
        <v>3</v>
      </c>
      <c r="U57" s="92" t="s">
        <v>143</v>
      </c>
      <c r="V57" s="94">
        <f t="shared" si="0"/>
        <v>5</v>
      </c>
      <c r="W57" s="97">
        <v>2</v>
      </c>
      <c r="X57" s="98">
        <v>0.75</v>
      </c>
      <c r="Y57" s="92">
        <v>2</v>
      </c>
      <c r="Z57" s="92" t="s">
        <v>142</v>
      </c>
      <c r="AA57" s="92">
        <v>2</v>
      </c>
      <c r="AB57" s="92" t="s">
        <v>142</v>
      </c>
      <c r="AC57" s="94">
        <f t="shared" si="1"/>
        <v>4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2</v>
      </c>
      <c r="S58" s="92" t="s">
        <v>144</v>
      </c>
      <c r="T58" s="92">
        <v>2</v>
      </c>
      <c r="U58" s="92" t="s">
        <v>144</v>
      </c>
      <c r="V58" s="94">
        <f t="shared" si="0"/>
        <v>3</v>
      </c>
      <c r="W58" s="97">
        <v>2</v>
      </c>
      <c r="X58" s="98">
        <v>0.77083333333333337</v>
      </c>
      <c r="Y58" s="92">
        <v>2</v>
      </c>
      <c r="Z58" s="92" t="s">
        <v>142</v>
      </c>
      <c r="AA58" s="92">
        <v>2</v>
      </c>
      <c r="AB58" s="92" t="s">
        <v>142</v>
      </c>
      <c r="AC58" s="94">
        <f t="shared" si="1"/>
        <v>3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1</v>
      </c>
      <c r="S59" s="92" t="s">
        <v>144</v>
      </c>
      <c r="T59" s="92">
        <v>1</v>
      </c>
      <c r="U59" s="92" t="s">
        <v>144</v>
      </c>
      <c r="V59" s="94">
        <f t="shared" si="0"/>
        <v>3</v>
      </c>
      <c r="W59" s="97">
        <v>2</v>
      </c>
      <c r="X59" s="98">
        <v>0.79166666666666663</v>
      </c>
      <c r="Y59" s="92">
        <v>1</v>
      </c>
      <c r="Z59" s="92" t="s">
        <v>137</v>
      </c>
      <c r="AA59" s="92">
        <v>1</v>
      </c>
      <c r="AB59" s="92" t="s">
        <v>137</v>
      </c>
      <c r="AC59" s="94">
        <f t="shared" si="1"/>
        <v>2</v>
      </c>
      <c r="AH59" s="68"/>
    </row>
    <row r="60" spans="1:34" ht="15.75" customHeight="1">
      <c r="A60" s="80"/>
      <c r="B60" s="80"/>
      <c r="C60" s="80"/>
      <c r="D60" s="80"/>
      <c r="E60" s="101"/>
      <c r="F60" s="101"/>
      <c r="G60" s="101"/>
      <c r="H60" s="101"/>
      <c r="I60" s="101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2</v>
      </c>
      <c r="S60" s="92" t="s">
        <v>144</v>
      </c>
      <c r="T60" s="92">
        <v>2</v>
      </c>
      <c r="U60" s="92" t="s">
        <v>144</v>
      </c>
      <c r="V60" s="94">
        <f t="shared" si="0"/>
        <v>3</v>
      </c>
      <c r="W60" s="97">
        <v>2</v>
      </c>
      <c r="X60" s="98">
        <v>0.8125</v>
      </c>
      <c r="Y60" s="92">
        <v>1</v>
      </c>
      <c r="Z60" s="92" t="s">
        <v>137</v>
      </c>
      <c r="AA60" s="92">
        <v>1</v>
      </c>
      <c r="AB60" s="92" t="s">
        <v>137</v>
      </c>
      <c r="AC60" s="94">
        <f t="shared" si="1"/>
        <v>2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1</v>
      </c>
      <c r="S61" s="92" t="s">
        <v>144</v>
      </c>
      <c r="T61" s="92">
        <v>1</v>
      </c>
      <c r="U61" s="92" t="s">
        <v>144</v>
      </c>
      <c r="V61" s="94">
        <f t="shared" si="0"/>
        <v>3</v>
      </c>
      <c r="W61" s="97">
        <v>2</v>
      </c>
      <c r="X61" s="98">
        <v>0.83333333333333337</v>
      </c>
      <c r="Y61" s="92">
        <v>1</v>
      </c>
      <c r="Z61" s="92" t="s">
        <v>137</v>
      </c>
      <c r="AA61" s="92">
        <v>1</v>
      </c>
      <c r="AB61" s="92" t="s">
        <v>137</v>
      </c>
      <c r="AC61" s="94">
        <f t="shared" si="1"/>
        <v>2</v>
      </c>
      <c r="AH61" s="68"/>
    </row>
    <row r="62" spans="1:34" ht="15.75" customHeight="1">
      <c r="A62" s="80"/>
      <c r="B62" s="80"/>
      <c r="C62" s="80"/>
      <c r="D62" s="102"/>
      <c r="E62" s="102"/>
      <c r="F62" s="102"/>
      <c r="G62" s="102"/>
      <c r="H62" s="102"/>
      <c r="I62" s="102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2</v>
      </c>
      <c r="S62" s="92" t="s">
        <v>144</v>
      </c>
      <c r="T62" s="92">
        <v>2</v>
      </c>
      <c r="U62" s="92" t="s">
        <v>144</v>
      </c>
      <c r="V62" s="94">
        <f t="shared" si="0"/>
        <v>3</v>
      </c>
      <c r="W62" s="97">
        <v>2</v>
      </c>
      <c r="X62" s="98">
        <v>0.85416666666666663</v>
      </c>
      <c r="Y62" s="92">
        <v>1</v>
      </c>
      <c r="Z62" s="92" t="s">
        <v>137</v>
      </c>
      <c r="AA62" s="92">
        <v>1</v>
      </c>
      <c r="AB62" s="92" t="s">
        <v>137</v>
      </c>
      <c r="AC62" s="94">
        <f t="shared" si="1"/>
        <v>2</v>
      </c>
      <c r="AH62" s="68"/>
    </row>
    <row r="63" spans="1:34" ht="15.75" customHeight="1">
      <c r="A63" s="80"/>
      <c r="B63" s="80"/>
      <c r="C63" s="80"/>
      <c r="D63" s="101"/>
      <c r="E63" s="101"/>
      <c r="F63" s="101"/>
      <c r="G63" s="101"/>
      <c r="H63" s="101"/>
      <c r="I63" s="101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1</v>
      </c>
      <c r="S63" s="92" t="s">
        <v>144</v>
      </c>
      <c r="T63" s="92">
        <v>1</v>
      </c>
      <c r="U63" s="92" t="s">
        <v>144</v>
      </c>
      <c r="V63" s="94">
        <f t="shared" si="0"/>
        <v>3</v>
      </c>
      <c r="W63" s="97">
        <v>2</v>
      </c>
      <c r="X63" s="98">
        <v>0.875</v>
      </c>
      <c r="Y63" s="92">
        <v>1</v>
      </c>
      <c r="Z63" s="92" t="s">
        <v>137</v>
      </c>
      <c r="AA63" s="92">
        <v>1</v>
      </c>
      <c r="AB63" s="92" t="s">
        <v>137</v>
      </c>
      <c r="AC63" s="94">
        <f t="shared" si="1"/>
        <v>2</v>
      </c>
      <c r="AH63" s="68"/>
    </row>
    <row r="64" spans="1:34" ht="15.75" customHeight="1">
      <c r="A64" s="80"/>
      <c r="B64" s="80"/>
      <c r="C64" s="80"/>
      <c r="D64" s="101"/>
      <c r="E64" s="101"/>
      <c r="F64" s="101"/>
      <c r="G64" s="101"/>
      <c r="H64" s="101"/>
      <c r="I64" s="101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2</v>
      </c>
      <c r="S64" s="92" t="s">
        <v>144</v>
      </c>
      <c r="T64" s="92">
        <v>2</v>
      </c>
      <c r="U64" s="92" t="s">
        <v>144</v>
      </c>
      <c r="V64" s="94">
        <f t="shared" si="0"/>
        <v>3</v>
      </c>
      <c r="W64" s="97">
        <v>2</v>
      </c>
      <c r="X64" s="98">
        <v>0.89583333333333304</v>
      </c>
      <c r="Y64" s="92">
        <v>1</v>
      </c>
      <c r="Z64" s="92" t="s">
        <v>137</v>
      </c>
      <c r="AA64" s="92">
        <v>1</v>
      </c>
      <c r="AB64" s="92" t="s">
        <v>137</v>
      </c>
      <c r="AC64" s="94">
        <f t="shared" si="1"/>
        <v>2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1</v>
      </c>
      <c r="S65" s="92" t="s">
        <v>144</v>
      </c>
      <c r="T65" s="92">
        <v>1</v>
      </c>
      <c r="U65" s="92" t="s">
        <v>144</v>
      </c>
      <c r="V65" s="94">
        <f t="shared" si="0"/>
        <v>2</v>
      </c>
      <c r="W65" s="97">
        <v>2</v>
      </c>
      <c r="X65" s="98">
        <v>0.91666666666666663</v>
      </c>
      <c r="Y65" s="92">
        <v>1</v>
      </c>
      <c r="Z65" s="92" t="s">
        <v>137</v>
      </c>
      <c r="AA65" s="92">
        <v>1</v>
      </c>
      <c r="AB65" s="92" t="s">
        <v>137</v>
      </c>
      <c r="AC65" s="94">
        <f t="shared" si="1"/>
        <v>2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1</v>
      </c>
      <c r="S66" s="92" t="s">
        <v>137</v>
      </c>
      <c r="T66" s="92">
        <v>1</v>
      </c>
      <c r="U66" s="92" t="s">
        <v>137</v>
      </c>
      <c r="V66" s="94">
        <f t="shared" si="0"/>
        <v>1</v>
      </c>
      <c r="W66" s="97">
        <v>2</v>
      </c>
      <c r="X66" s="98">
        <v>0.9375</v>
      </c>
      <c r="Y66" s="92">
        <v>1</v>
      </c>
      <c r="Z66" s="92" t="s">
        <v>137</v>
      </c>
      <c r="AA66" s="92">
        <v>1</v>
      </c>
      <c r="AB66" s="92" t="s">
        <v>137</v>
      </c>
      <c r="AC66" s="94">
        <f t="shared" si="1"/>
        <v>1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6" t="s">
        <v>130</v>
      </c>
      <c r="Q75" s="147"/>
      <c r="R75" s="103">
        <f>SUM(R27:R74)</f>
        <v>64</v>
      </c>
      <c r="S75" s="103"/>
      <c r="T75" s="103">
        <f>SUM(T27:T74)</f>
        <v>64</v>
      </c>
      <c r="U75" s="103"/>
      <c r="V75" s="90"/>
      <c r="W75" s="146" t="s">
        <v>130</v>
      </c>
      <c r="X75" s="147"/>
      <c r="Y75" s="103">
        <f>SUM(Y27:Y74)</f>
        <v>48</v>
      </c>
      <c r="Z75" s="103"/>
      <c r="AA75" s="103">
        <f>SUM(AA27:AA74)</f>
        <v>48</v>
      </c>
      <c r="AB75" s="103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4"/>
      <c r="Q76" s="104"/>
      <c r="R76" s="104"/>
      <c r="S76" s="104"/>
      <c r="T76" s="104"/>
      <c r="U76" s="104"/>
      <c r="V76" s="90"/>
      <c r="W76" s="104"/>
      <c r="X76" s="104"/>
      <c r="Y76" s="104"/>
      <c r="Z76" s="104"/>
      <c r="AA76" s="104"/>
      <c r="AB76" s="104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4"/>
      <c r="Q77" s="104"/>
      <c r="R77" s="104"/>
      <c r="S77" s="104"/>
      <c r="T77" s="104"/>
      <c r="U77" s="104"/>
      <c r="V77" s="90"/>
      <c r="W77" s="104"/>
      <c r="X77" s="104"/>
      <c r="Y77" s="104"/>
      <c r="Z77" s="104"/>
      <c r="AA77" s="104"/>
      <c r="AB77" s="104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4"/>
      <c r="Q78" s="104"/>
      <c r="R78" s="104"/>
      <c r="S78" s="104"/>
      <c r="T78" s="104"/>
      <c r="U78" s="104"/>
      <c r="V78" s="90"/>
      <c r="W78" s="104"/>
      <c r="X78" s="104"/>
      <c r="Y78" s="104"/>
      <c r="Z78" s="104"/>
      <c r="AA78" s="104"/>
      <c r="AB78" s="104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4"/>
      <c r="Q79" s="104"/>
      <c r="R79" s="104"/>
      <c r="S79" s="104"/>
      <c r="T79" s="104"/>
      <c r="U79" s="104"/>
      <c r="V79" s="90"/>
      <c r="W79" s="104"/>
      <c r="X79" s="104"/>
      <c r="Y79" s="104"/>
      <c r="Z79" s="104"/>
      <c r="AA79" s="104"/>
      <c r="AB79" s="104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4"/>
      <c r="Q80" s="104"/>
      <c r="R80" s="104"/>
      <c r="S80" s="104"/>
      <c r="T80" s="104"/>
      <c r="U80" s="104"/>
      <c r="V80" s="90"/>
      <c r="W80" s="104"/>
      <c r="X80" s="104"/>
      <c r="Y80" s="104"/>
      <c r="Z80" s="104"/>
      <c r="AA80" s="104"/>
      <c r="AB80" s="104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4"/>
      <c r="Q81" s="104"/>
      <c r="R81" s="104"/>
      <c r="S81" s="104"/>
      <c r="T81" s="104"/>
      <c r="U81" s="104"/>
      <c r="V81" s="90"/>
      <c r="W81" s="104"/>
      <c r="X81" s="104"/>
      <c r="Y81" s="104"/>
      <c r="Z81" s="104"/>
      <c r="AA81" s="104"/>
      <c r="AB81" s="104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4"/>
      <c r="Q82" s="104"/>
      <c r="R82" s="104"/>
      <c r="S82" s="104"/>
      <c r="T82" s="104"/>
      <c r="U82" s="104"/>
      <c r="V82" s="90"/>
      <c r="W82" s="104"/>
      <c r="X82" s="104"/>
      <c r="Y82" s="104"/>
      <c r="Z82" s="104"/>
      <c r="AA82" s="104"/>
      <c r="AB82" s="104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4"/>
      <c r="Q83" s="104"/>
      <c r="R83" s="104"/>
      <c r="S83" s="104"/>
      <c r="T83" s="104"/>
      <c r="U83" s="104"/>
      <c r="V83" s="90"/>
      <c r="W83" s="104"/>
      <c r="X83" s="104"/>
      <c r="Y83" s="104"/>
      <c r="Z83" s="104"/>
      <c r="AA83" s="104"/>
      <c r="AB83" s="104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4"/>
      <c r="Q84" s="104"/>
      <c r="R84" s="104"/>
      <c r="S84" s="104"/>
      <c r="T84" s="104"/>
      <c r="U84" s="104"/>
      <c r="V84" s="90"/>
      <c r="W84" s="104"/>
      <c r="X84" s="104"/>
      <c r="Y84" s="104"/>
      <c r="Z84" s="104"/>
      <c r="AA84" s="104"/>
      <c r="AB84" s="104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4"/>
      <c r="Q85" s="104"/>
      <c r="R85" s="104"/>
      <c r="S85" s="104"/>
      <c r="T85" s="104"/>
      <c r="U85" s="104"/>
      <c r="V85" s="90"/>
      <c r="W85" s="104"/>
      <c r="X85" s="104"/>
      <c r="Y85" s="104"/>
      <c r="Z85" s="104"/>
      <c r="AA85" s="104"/>
      <c r="AB85" s="104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4"/>
      <c r="Q86" s="104"/>
      <c r="R86" s="104"/>
      <c r="S86" s="104"/>
      <c r="T86" s="104"/>
      <c r="U86" s="104"/>
      <c r="V86" s="90"/>
      <c r="W86" s="104"/>
      <c r="X86" s="104"/>
      <c r="Y86" s="104"/>
      <c r="Z86" s="104"/>
      <c r="AA86" s="104"/>
      <c r="AB86" s="104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4"/>
      <c r="Q87" s="104"/>
      <c r="R87" s="104"/>
      <c r="S87" s="104"/>
      <c r="T87" s="104"/>
      <c r="U87" s="104"/>
      <c r="V87" s="90"/>
      <c r="W87" s="104"/>
      <c r="X87" s="104"/>
      <c r="Y87" s="104"/>
      <c r="Z87" s="104"/>
      <c r="AA87" s="104"/>
      <c r="AB87" s="104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4"/>
      <c r="Q88" s="104"/>
      <c r="R88" s="104"/>
      <c r="S88" s="104"/>
      <c r="T88" s="104"/>
      <c r="U88" s="104"/>
      <c r="V88" s="90"/>
      <c r="W88" s="104"/>
      <c r="X88" s="104"/>
      <c r="Y88" s="104"/>
      <c r="Z88" s="104"/>
      <c r="AA88" s="104"/>
      <c r="AB88" s="104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4"/>
      <c r="Q89" s="104"/>
      <c r="R89" s="104"/>
      <c r="S89" s="104"/>
      <c r="T89" s="104"/>
      <c r="U89" s="104"/>
      <c r="V89" s="90"/>
      <c r="W89" s="104"/>
      <c r="X89" s="104"/>
      <c r="Y89" s="104"/>
      <c r="Z89" s="104"/>
      <c r="AA89" s="104"/>
      <c r="AB89" s="104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4"/>
      <c r="Q90" s="104"/>
      <c r="R90" s="104"/>
      <c r="S90" s="104"/>
      <c r="T90" s="104"/>
      <c r="U90" s="104"/>
      <c r="V90" s="90"/>
      <c r="W90" s="104"/>
      <c r="X90" s="104"/>
      <c r="Y90" s="104"/>
      <c r="Z90" s="104"/>
      <c r="AA90" s="104"/>
      <c r="AB90" s="104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4"/>
      <c r="Q91" s="104"/>
      <c r="R91" s="104"/>
      <c r="S91" s="104"/>
      <c r="T91" s="104"/>
      <c r="U91" s="104"/>
      <c r="V91" s="90"/>
      <c r="W91" s="104"/>
      <c r="X91" s="104"/>
      <c r="Y91" s="104"/>
      <c r="Z91" s="104"/>
      <c r="AA91" s="104"/>
      <c r="AB91" s="104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4"/>
      <c r="Q92" s="104"/>
      <c r="R92" s="104"/>
      <c r="S92" s="104"/>
      <c r="T92" s="104"/>
      <c r="U92" s="104"/>
      <c r="V92" s="90"/>
      <c r="W92" s="104"/>
      <c r="X92" s="104"/>
      <c r="Y92" s="104"/>
      <c r="Z92" s="104"/>
      <c r="AA92" s="104"/>
      <c r="AB92" s="104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4"/>
      <c r="Q93" s="104"/>
      <c r="R93" s="104"/>
      <c r="S93" s="104"/>
      <c r="T93" s="104"/>
      <c r="U93" s="104"/>
      <c r="V93" s="90"/>
      <c r="W93" s="104"/>
      <c r="X93" s="104"/>
      <c r="Y93" s="104"/>
      <c r="Z93" s="104"/>
      <c r="AA93" s="104"/>
      <c r="AB93" s="104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4"/>
      <c r="Q94" s="104"/>
      <c r="R94" s="104"/>
      <c r="S94" s="104"/>
      <c r="T94" s="104"/>
      <c r="U94" s="104"/>
      <c r="V94" s="90"/>
      <c r="W94" s="104"/>
      <c r="X94" s="104"/>
      <c r="Y94" s="104"/>
      <c r="Z94" s="104"/>
      <c r="AA94" s="104"/>
      <c r="AB94" s="104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4"/>
      <c r="Q95" s="104"/>
      <c r="R95" s="104"/>
      <c r="S95" s="104"/>
      <c r="T95" s="104"/>
      <c r="U95" s="104"/>
      <c r="V95" s="90"/>
      <c r="W95" s="104"/>
      <c r="X95" s="104"/>
      <c r="Y95" s="104"/>
      <c r="Z95" s="104"/>
      <c r="AA95" s="104"/>
      <c r="AB95" s="104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4"/>
      <c r="Q96" s="104"/>
      <c r="R96" s="104"/>
      <c r="S96" s="104"/>
      <c r="T96" s="104"/>
      <c r="U96" s="104"/>
      <c r="V96" s="90"/>
      <c r="W96" s="104"/>
      <c r="X96" s="104"/>
      <c r="Y96" s="104"/>
      <c r="Z96" s="104"/>
      <c r="AA96" s="104"/>
      <c r="AB96" s="104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4"/>
      <c r="Q97" s="104"/>
      <c r="R97" s="104"/>
      <c r="S97" s="104"/>
      <c r="T97" s="104"/>
      <c r="U97" s="104"/>
      <c r="V97" s="90"/>
      <c r="W97" s="104"/>
      <c r="X97" s="104"/>
      <c r="Y97" s="104"/>
      <c r="Z97" s="104"/>
      <c r="AA97" s="104"/>
      <c r="AB97" s="104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4"/>
      <c r="Q98" s="104"/>
      <c r="R98" s="104"/>
      <c r="S98" s="104"/>
      <c r="T98" s="104"/>
      <c r="U98" s="104"/>
      <c r="V98" s="90"/>
      <c r="W98" s="104"/>
      <c r="X98" s="104"/>
      <c r="Y98" s="104"/>
      <c r="Z98" s="104"/>
      <c r="AA98" s="104"/>
      <c r="AB98" s="104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4"/>
      <c r="Q99" s="104"/>
      <c r="R99" s="104"/>
      <c r="S99" s="104"/>
      <c r="T99" s="104"/>
      <c r="U99" s="104"/>
      <c r="V99" s="90"/>
      <c r="W99" s="104"/>
      <c r="X99" s="104"/>
      <c r="Y99" s="104"/>
      <c r="Z99" s="104"/>
      <c r="AA99" s="104"/>
      <c r="AB99" s="104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4"/>
      <c r="Q100" s="104"/>
      <c r="R100" s="104"/>
      <c r="S100" s="104"/>
      <c r="T100" s="104"/>
      <c r="U100" s="104"/>
      <c r="V100" s="90"/>
      <c r="W100" s="104"/>
      <c r="X100" s="104"/>
      <c r="Y100" s="104"/>
      <c r="Z100" s="104"/>
      <c r="AA100" s="104"/>
      <c r="AB100" s="104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5"/>
      <c r="Q101" s="106"/>
      <c r="R101" s="105"/>
      <c r="S101" s="107"/>
      <c r="T101" s="105"/>
      <c r="U101" s="107"/>
      <c r="V101" s="90"/>
      <c r="W101" s="108"/>
      <c r="X101" s="109"/>
      <c r="Y101" s="105"/>
      <c r="Z101" s="107"/>
      <c r="AA101" s="105"/>
      <c r="AB101" s="107"/>
      <c r="AC101" s="66"/>
      <c r="AH101" s="68"/>
    </row>
    <row r="102" spans="1:34" ht="15.75" customHeight="1">
      <c r="A102" s="62"/>
      <c r="B102" s="62"/>
      <c r="C102" s="62"/>
      <c r="D102" s="156" t="s">
        <v>145</v>
      </c>
      <c r="E102" s="156"/>
      <c r="F102" s="156"/>
      <c r="G102" s="156"/>
      <c r="H102" s="156"/>
      <c r="I102" s="156"/>
      <c r="J102" s="63"/>
      <c r="K102" s="63"/>
      <c r="L102" s="62"/>
      <c r="M102" s="62"/>
      <c r="N102" s="62"/>
      <c r="O102" s="66"/>
      <c r="P102" s="105"/>
      <c r="Q102" s="106"/>
      <c r="R102" s="105"/>
      <c r="S102" s="107"/>
      <c r="T102" s="105"/>
      <c r="U102" s="107"/>
      <c r="V102" s="90"/>
      <c r="W102" s="108"/>
      <c r="X102" s="109"/>
      <c r="Y102" s="105"/>
      <c r="Z102" s="107"/>
      <c r="AA102" s="105"/>
      <c r="AB102" s="107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5"/>
      <c r="Q103" s="106"/>
      <c r="R103" s="105"/>
      <c r="S103" s="107"/>
      <c r="T103" s="105"/>
      <c r="U103" s="107"/>
      <c r="V103" s="90"/>
      <c r="W103" s="108"/>
      <c r="X103" s="109"/>
      <c r="Y103" s="105"/>
      <c r="Z103" s="107"/>
      <c r="AA103" s="105"/>
      <c r="AB103" s="107"/>
      <c r="AC103" s="66"/>
      <c r="AH103" s="68"/>
    </row>
    <row r="104" spans="1:34" ht="15.75" customHeight="1">
      <c r="A104" s="62"/>
      <c r="B104" s="153" t="s">
        <v>146</v>
      </c>
      <c r="C104" s="158" t="s">
        <v>147</v>
      </c>
      <c r="D104" s="153" t="s">
        <v>148</v>
      </c>
      <c r="E104" s="153" t="s">
        <v>149</v>
      </c>
      <c r="F104" s="153" t="s">
        <v>150</v>
      </c>
      <c r="G104" s="153" t="s">
        <v>151</v>
      </c>
      <c r="H104" s="153" t="s">
        <v>152</v>
      </c>
      <c r="I104" s="153" t="s">
        <v>153</v>
      </c>
      <c r="J104" s="153" t="s">
        <v>154</v>
      </c>
      <c r="K104" s="63"/>
      <c r="L104" s="62"/>
      <c r="M104" s="62"/>
      <c r="N104" s="62"/>
      <c r="O104" s="66"/>
      <c r="P104" s="148" t="s">
        <v>91</v>
      </c>
      <c r="Q104" s="148" t="s">
        <v>127</v>
      </c>
      <c r="R104" s="151" t="s">
        <v>128</v>
      </c>
      <c r="S104" s="152"/>
      <c r="T104" s="151" t="s">
        <v>129</v>
      </c>
      <c r="U104" s="152"/>
      <c r="V104" s="90"/>
      <c r="W104" s="148" t="s">
        <v>91</v>
      </c>
      <c r="X104" s="148" t="s">
        <v>127</v>
      </c>
      <c r="Y104" s="151" t="s">
        <v>128</v>
      </c>
      <c r="Z104" s="152"/>
      <c r="AA104" s="151" t="s">
        <v>129</v>
      </c>
      <c r="AB104" s="152"/>
      <c r="AC104" s="66"/>
      <c r="AH104" s="68"/>
    </row>
    <row r="105" spans="1:34" ht="15.75" customHeight="1">
      <c r="A105" s="62"/>
      <c r="B105" s="153"/>
      <c r="C105" s="159"/>
      <c r="D105" s="153"/>
      <c r="E105" s="153"/>
      <c r="F105" s="153"/>
      <c r="G105" s="153"/>
      <c r="H105" s="153"/>
      <c r="I105" s="153"/>
      <c r="J105" s="153"/>
      <c r="K105" s="63"/>
      <c r="L105" s="62"/>
      <c r="M105" s="62"/>
      <c r="N105" s="62"/>
      <c r="O105" s="66"/>
      <c r="P105" s="149"/>
      <c r="Q105" s="149"/>
      <c r="R105" s="148" t="s">
        <v>130</v>
      </c>
      <c r="S105" s="148" t="s">
        <v>131</v>
      </c>
      <c r="T105" s="148" t="s">
        <v>155</v>
      </c>
      <c r="U105" s="148" t="s">
        <v>131</v>
      </c>
      <c r="V105" s="90"/>
      <c r="W105" s="149"/>
      <c r="X105" s="149"/>
      <c r="Y105" s="148" t="s">
        <v>130</v>
      </c>
      <c r="Z105" s="148" t="s">
        <v>131</v>
      </c>
      <c r="AA105" s="148" t="s">
        <v>130</v>
      </c>
      <c r="AB105" s="148" t="s">
        <v>131</v>
      </c>
      <c r="AC105" s="66"/>
      <c r="AH105" s="68"/>
    </row>
    <row r="106" spans="1:34" ht="15.75" customHeight="1">
      <c r="A106" s="62"/>
      <c r="B106" s="153"/>
      <c r="C106" s="159"/>
      <c r="D106" s="153"/>
      <c r="E106" s="153"/>
      <c r="F106" s="153"/>
      <c r="G106" s="153"/>
      <c r="H106" s="153"/>
      <c r="I106" s="153"/>
      <c r="J106" s="153"/>
      <c r="K106" s="63"/>
      <c r="L106" s="62"/>
      <c r="M106" s="62"/>
      <c r="N106" s="62"/>
      <c r="O106" s="66"/>
      <c r="P106" s="149"/>
      <c r="Q106" s="149"/>
      <c r="R106" s="149"/>
      <c r="S106" s="149"/>
      <c r="T106" s="149"/>
      <c r="U106" s="149"/>
      <c r="V106" s="90"/>
      <c r="W106" s="149"/>
      <c r="X106" s="149"/>
      <c r="Y106" s="149"/>
      <c r="Z106" s="149"/>
      <c r="AA106" s="149"/>
      <c r="AB106" s="149"/>
      <c r="AC106" s="66"/>
    </row>
    <row r="107" spans="1:34" ht="15.75" customHeight="1">
      <c r="A107" s="62"/>
      <c r="B107" s="153"/>
      <c r="C107" s="159"/>
      <c r="D107" s="153"/>
      <c r="E107" s="153"/>
      <c r="F107" s="153"/>
      <c r="G107" s="153"/>
      <c r="H107" s="153"/>
      <c r="I107" s="153"/>
      <c r="J107" s="153"/>
      <c r="K107" s="63"/>
      <c r="L107" s="62"/>
      <c r="M107" s="62"/>
      <c r="N107" s="62"/>
      <c r="O107" s="66"/>
      <c r="P107" s="149"/>
      <c r="Q107" s="149"/>
      <c r="R107" s="149"/>
      <c r="S107" s="149"/>
      <c r="T107" s="149"/>
      <c r="U107" s="149"/>
      <c r="V107" s="90"/>
      <c r="W107" s="149"/>
      <c r="X107" s="149"/>
      <c r="Y107" s="149"/>
      <c r="Z107" s="149"/>
      <c r="AA107" s="149"/>
      <c r="AB107" s="149"/>
      <c r="AC107" s="66"/>
    </row>
    <row r="108" spans="1:34" ht="15.75" customHeight="1">
      <c r="A108" s="62"/>
      <c r="B108" s="153"/>
      <c r="C108" s="159"/>
      <c r="D108" s="153"/>
      <c r="E108" s="153"/>
      <c r="F108" s="153"/>
      <c r="G108" s="153"/>
      <c r="H108" s="153"/>
      <c r="I108" s="153"/>
      <c r="J108" s="153"/>
      <c r="K108" s="63"/>
      <c r="L108" s="62"/>
      <c r="M108" s="62"/>
      <c r="N108" s="62"/>
      <c r="O108" s="66"/>
      <c r="P108" s="149"/>
      <c r="Q108" s="149"/>
      <c r="R108" s="149"/>
      <c r="S108" s="149"/>
      <c r="T108" s="149"/>
      <c r="U108" s="149"/>
      <c r="V108" s="90"/>
      <c r="W108" s="149"/>
      <c r="X108" s="149"/>
      <c r="Y108" s="149"/>
      <c r="Z108" s="149"/>
      <c r="AA108" s="149"/>
      <c r="AB108" s="149"/>
      <c r="AC108" s="66"/>
    </row>
    <row r="109" spans="1:34" ht="15.75" customHeight="1">
      <c r="A109" s="62"/>
      <c r="B109" s="153"/>
      <c r="C109" s="159"/>
      <c r="D109" s="153"/>
      <c r="E109" s="153"/>
      <c r="F109" s="153"/>
      <c r="G109" s="153"/>
      <c r="H109" s="153"/>
      <c r="I109" s="153"/>
      <c r="J109" s="153"/>
      <c r="K109" s="63"/>
      <c r="L109" s="62"/>
      <c r="M109" s="62"/>
      <c r="N109" s="62"/>
      <c r="O109" s="66"/>
      <c r="P109" s="150"/>
      <c r="Q109" s="150"/>
      <c r="R109" s="150"/>
      <c r="S109" s="150"/>
      <c r="T109" s="150"/>
      <c r="U109" s="150"/>
      <c r="V109" s="90"/>
      <c r="W109" s="150"/>
      <c r="X109" s="150"/>
      <c r="Y109" s="150"/>
      <c r="Z109" s="150"/>
      <c r="AA109" s="150"/>
      <c r="AB109" s="150"/>
      <c r="AC109" s="66"/>
    </row>
    <row r="110" spans="1:34" ht="15.75" customHeight="1">
      <c r="A110" s="62"/>
      <c r="B110" s="153"/>
      <c r="C110" s="159"/>
      <c r="D110" s="153"/>
      <c r="E110" s="153"/>
      <c r="F110" s="153"/>
      <c r="G110" s="153"/>
      <c r="H110" s="153"/>
      <c r="I110" s="153"/>
      <c r="J110" s="153"/>
      <c r="K110" s="63"/>
      <c r="L110" s="62"/>
      <c r="M110" s="62"/>
      <c r="N110" s="62"/>
      <c r="O110" s="66"/>
      <c r="P110" s="81">
        <v>3</v>
      </c>
      <c r="Q110" s="96">
        <v>0.125</v>
      </c>
      <c r="R110" s="81">
        <v>0</v>
      </c>
      <c r="S110" s="81" t="s">
        <v>133</v>
      </c>
      <c r="T110" s="81">
        <v>0</v>
      </c>
      <c r="U110" s="81" t="s">
        <v>133</v>
      </c>
      <c r="V110" s="94">
        <f>R110+R111</f>
        <v>0</v>
      </c>
      <c r="W110" s="97">
        <v>4</v>
      </c>
      <c r="X110" s="96">
        <v>0.125</v>
      </c>
      <c r="Y110" s="81">
        <v>0</v>
      </c>
      <c r="Z110" s="81" t="s">
        <v>133</v>
      </c>
      <c r="AA110" s="81">
        <v>0</v>
      </c>
      <c r="AB110" s="81" t="s">
        <v>133</v>
      </c>
      <c r="AC110" s="94">
        <f>Y110+Y111</f>
        <v>0</v>
      </c>
    </row>
    <row r="111" spans="1:34" ht="15.75" customHeight="1">
      <c r="A111" s="62"/>
      <c r="B111" s="153"/>
      <c r="C111" s="160"/>
      <c r="D111" s="153"/>
      <c r="E111" s="153"/>
      <c r="F111" s="153"/>
      <c r="G111" s="153"/>
      <c r="H111" s="153"/>
      <c r="I111" s="153"/>
      <c r="J111" s="153"/>
      <c r="K111" s="63"/>
      <c r="L111" s="62" t="s">
        <v>156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81">
        <v>0</v>
      </c>
      <c r="S111" s="81" t="s">
        <v>133</v>
      </c>
      <c r="T111" s="81">
        <v>0</v>
      </c>
      <c r="U111" s="81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81">
        <v>0</v>
      </c>
      <c r="Z111" s="81" t="s">
        <v>133</v>
      </c>
      <c r="AA111" s="81">
        <v>0</v>
      </c>
      <c r="AB111" s="81" t="s">
        <v>133</v>
      </c>
      <c r="AC111" s="94">
        <f t="shared" ref="AC111:AC156" si="3">Y111+Y112</f>
        <v>0</v>
      </c>
      <c r="AH111" s="76"/>
    </row>
    <row r="112" spans="1:34" ht="15.75" customHeight="1">
      <c r="A112" s="110">
        <v>6404</v>
      </c>
      <c r="B112" s="111">
        <v>1</v>
      </c>
      <c r="C112" s="112" t="s">
        <v>157</v>
      </c>
      <c r="D112" s="62" t="s">
        <v>158</v>
      </c>
      <c r="E112" s="113">
        <v>55.7946512262873</v>
      </c>
      <c r="F112" s="113">
        <v>37.699523119771897</v>
      </c>
      <c r="G112" s="111">
        <f>IF(M112&gt;0,0,IF(N112&gt;0,1,""))</f>
        <v>0</v>
      </c>
      <c r="H112" s="114">
        <v>0</v>
      </c>
      <c r="I112" s="115"/>
      <c r="J112" s="111">
        <f>IF(AND(M112&gt;0,M112&lt;999),M112,IF(AND(N112&gt;0,N112&lt;999),N112," "))</f>
        <v>1</v>
      </c>
      <c r="K112" s="63"/>
      <c r="L112" s="78">
        <v>1</v>
      </c>
      <c r="M112" s="112">
        <v>1</v>
      </c>
      <c r="N112" s="78">
        <v>0</v>
      </c>
      <c r="O112" s="85"/>
      <c r="P112" s="81">
        <v>3</v>
      </c>
      <c r="Q112" s="96">
        <v>0.16666666666666699</v>
      </c>
      <c r="R112" s="81">
        <v>0</v>
      </c>
      <c r="S112" s="81" t="s">
        <v>133</v>
      </c>
      <c r="T112" s="81">
        <v>0</v>
      </c>
      <c r="U112" s="81" t="s">
        <v>133</v>
      </c>
      <c r="V112" s="94">
        <f t="shared" si="2"/>
        <v>0</v>
      </c>
      <c r="W112" s="97">
        <v>4</v>
      </c>
      <c r="X112" s="96">
        <v>0.16666666666666699</v>
      </c>
      <c r="Y112" s="81">
        <v>0</v>
      </c>
      <c r="Z112" s="81" t="s">
        <v>133</v>
      </c>
      <c r="AA112" s="81">
        <v>0</v>
      </c>
      <c r="AB112" s="81" t="s">
        <v>133</v>
      </c>
      <c r="AC112" s="94">
        <f t="shared" si="3"/>
        <v>0</v>
      </c>
      <c r="AH112" s="76"/>
    </row>
    <row r="113" spans="1:34" ht="15.75" customHeight="1">
      <c r="A113" s="110">
        <v>3831</v>
      </c>
      <c r="B113" s="111">
        <f t="shared" ref="B113:B176" si="4">IF(C113=" ","",IF(C113=$L$9,B112,B112+1))</f>
        <v>2</v>
      </c>
      <c r="C113" s="112" t="s">
        <v>159</v>
      </c>
      <c r="D113" s="62" t="s">
        <v>158</v>
      </c>
      <c r="E113" s="113">
        <v>55.793778686376697</v>
      </c>
      <c r="F113" s="113">
        <v>37.693644491592103</v>
      </c>
      <c r="G113" s="111">
        <f t="shared" ref="G113:G176" si="5">IF(M113&gt;0,0,IF(N113&gt;0,1,""))</f>
        <v>0</v>
      </c>
      <c r="H113" s="114">
        <f>IF(C113=" ","",IF(C112="Разворот",0,H112+I113))</f>
        <v>0.38200000000000001</v>
      </c>
      <c r="I113" s="115">
        <v>0.38200000000000001</v>
      </c>
      <c r="J113" s="111">
        <f t="shared" ref="J113:J176" si="6">IF(AND(M113&gt;0,M113&lt;999),M113,IF(AND(N113&gt;0,N113&lt;999),N113," "))</f>
        <v>2</v>
      </c>
      <c r="K113" s="63"/>
      <c r="L113" s="78">
        <v>2</v>
      </c>
      <c r="M113" s="112">
        <v>2</v>
      </c>
      <c r="N113" s="112">
        <v>0</v>
      </c>
      <c r="O113" s="85"/>
      <c r="P113" s="81">
        <v>3</v>
      </c>
      <c r="Q113" s="96">
        <v>0.1875</v>
      </c>
      <c r="R113" s="81">
        <v>0</v>
      </c>
      <c r="S113" s="81" t="s">
        <v>133</v>
      </c>
      <c r="T113" s="81">
        <v>0</v>
      </c>
      <c r="U113" s="81" t="s">
        <v>133</v>
      </c>
      <c r="V113" s="94">
        <f t="shared" si="2"/>
        <v>0</v>
      </c>
      <c r="W113" s="97">
        <v>4</v>
      </c>
      <c r="X113" s="96">
        <v>0.1875</v>
      </c>
      <c r="Y113" s="81">
        <v>0</v>
      </c>
      <c r="Z113" s="81" t="s">
        <v>133</v>
      </c>
      <c r="AA113" s="81">
        <v>0</v>
      </c>
      <c r="AB113" s="81" t="s">
        <v>133</v>
      </c>
      <c r="AC113" s="94">
        <f t="shared" si="3"/>
        <v>0</v>
      </c>
      <c r="AH113" s="116"/>
    </row>
    <row r="114" spans="1:34" ht="15.75" customHeight="1">
      <c r="A114" s="110">
        <v>6405</v>
      </c>
      <c r="B114" s="111">
        <f t="shared" si="4"/>
        <v>3</v>
      </c>
      <c r="C114" s="112" t="s">
        <v>160</v>
      </c>
      <c r="D114" s="62" t="s">
        <v>158</v>
      </c>
      <c r="E114" s="113">
        <v>55.791676854902001</v>
      </c>
      <c r="F114" s="113">
        <v>37.686848210410197</v>
      </c>
      <c r="G114" s="111">
        <f t="shared" si="5"/>
        <v>0</v>
      </c>
      <c r="H114" s="114">
        <f t="shared" ref="H114:H177" si="7">IF(C114=" ","",IF(C113="Разворот",0,H113+I114))</f>
        <v>0.872</v>
      </c>
      <c r="I114" s="115">
        <v>0.49</v>
      </c>
      <c r="J114" s="111">
        <f t="shared" si="6"/>
        <v>3</v>
      </c>
      <c r="K114" s="63"/>
      <c r="L114" s="78">
        <v>3</v>
      </c>
      <c r="M114" s="112">
        <v>3</v>
      </c>
      <c r="N114" s="112">
        <v>0</v>
      </c>
      <c r="O114" s="85"/>
      <c r="P114" s="81">
        <v>3</v>
      </c>
      <c r="Q114" s="96">
        <v>0.20833333333333334</v>
      </c>
      <c r="R114" s="81">
        <v>0</v>
      </c>
      <c r="S114" s="81" t="s">
        <v>133</v>
      </c>
      <c r="T114" s="81">
        <v>0</v>
      </c>
      <c r="U114" s="81" t="s">
        <v>133</v>
      </c>
      <c r="V114" s="94">
        <f t="shared" si="2"/>
        <v>0</v>
      </c>
      <c r="W114" s="97">
        <v>4</v>
      </c>
      <c r="X114" s="96">
        <v>0.20833333333333334</v>
      </c>
      <c r="Y114" s="81">
        <v>0</v>
      </c>
      <c r="Z114" s="81" t="s">
        <v>133</v>
      </c>
      <c r="AA114" s="81">
        <v>0</v>
      </c>
      <c r="AB114" s="81" t="s">
        <v>133</v>
      </c>
      <c r="AC114" s="94">
        <f t="shared" si="3"/>
        <v>0</v>
      </c>
      <c r="AH114" s="116"/>
    </row>
    <row r="115" spans="1:34" ht="15.75" customHeight="1">
      <c r="A115" s="110">
        <v>6403</v>
      </c>
      <c r="B115" s="111">
        <f t="shared" si="4"/>
        <v>4</v>
      </c>
      <c r="C115" s="112" t="s">
        <v>161</v>
      </c>
      <c r="D115" s="62" t="s">
        <v>162</v>
      </c>
      <c r="E115" s="113">
        <v>55.789469917923299</v>
      </c>
      <c r="F115" s="113">
        <v>37.681124527172599</v>
      </c>
      <c r="G115" s="111">
        <f t="shared" si="5"/>
        <v>0</v>
      </c>
      <c r="H115" s="114">
        <f t="shared" si="7"/>
        <v>1.3559999999999999</v>
      </c>
      <c r="I115" s="115">
        <v>0.48399999999999987</v>
      </c>
      <c r="J115" s="111">
        <f t="shared" si="6"/>
        <v>4</v>
      </c>
      <c r="K115" s="63"/>
      <c r="L115" s="78">
        <v>4</v>
      </c>
      <c r="M115" s="112">
        <v>4</v>
      </c>
      <c r="N115" s="112">
        <v>0</v>
      </c>
      <c r="O115" s="85"/>
      <c r="P115" s="81">
        <v>3</v>
      </c>
      <c r="Q115" s="96">
        <v>0.22916666666666666</v>
      </c>
      <c r="R115" s="81">
        <v>0</v>
      </c>
      <c r="S115" s="81" t="s">
        <v>133</v>
      </c>
      <c r="T115" s="81">
        <v>0</v>
      </c>
      <c r="U115" s="81" t="s">
        <v>133</v>
      </c>
      <c r="V115" s="94">
        <f t="shared" si="2"/>
        <v>0</v>
      </c>
      <c r="W115" s="97">
        <v>4</v>
      </c>
      <c r="X115" s="96">
        <v>0.22916666666666666</v>
      </c>
      <c r="Y115" s="81">
        <v>0</v>
      </c>
      <c r="Z115" s="81" t="s">
        <v>133</v>
      </c>
      <c r="AA115" s="81">
        <v>0</v>
      </c>
      <c r="AB115" s="81" t="s">
        <v>133</v>
      </c>
      <c r="AC115" s="94">
        <f t="shared" si="3"/>
        <v>0</v>
      </c>
      <c r="AH115" s="116"/>
    </row>
    <row r="116" spans="1:34" ht="15.75" customHeight="1">
      <c r="A116" s="110">
        <v>3992</v>
      </c>
      <c r="B116" s="111">
        <f t="shared" si="4"/>
        <v>5</v>
      </c>
      <c r="C116" s="112" t="s">
        <v>163</v>
      </c>
      <c r="D116" s="62" t="s">
        <v>164</v>
      </c>
      <c r="E116" s="113">
        <v>55.787177654683298</v>
      </c>
      <c r="F116" s="113">
        <v>37.680418778759503</v>
      </c>
      <c r="G116" s="111">
        <f t="shared" si="5"/>
        <v>0</v>
      </c>
      <c r="H116" s="114">
        <f t="shared" si="7"/>
        <v>1.6619999999999999</v>
      </c>
      <c r="I116" s="115">
        <v>0.30600000000000005</v>
      </c>
      <c r="J116" s="111">
        <f t="shared" si="6"/>
        <v>5</v>
      </c>
      <c r="K116" s="63"/>
      <c r="L116" s="78">
        <v>5</v>
      </c>
      <c r="M116" s="112">
        <v>5</v>
      </c>
      <c r="N116" s="112">
        <v>0</v>
      </c>
      <c r="O116" s="85"/>
      <c r="P116" s="81">
        <v>3</v>
      </c>
      <c r="Q116" s="96">
        <v>0.25</v>
      </c>
      <c r="R116" s="81">
        <v>0</v>
      </c>
      <c r="S116" s="81" t="s">
        <v>133</v>
      </c>
      <c r="T116" s="81">
        <v>0</v>
      </c>
      <c r="U116" s="81" t="s">
        <v>133</v>
      </c>
      <c r="V116" s="94">
        <f t="shared" si="2"/>
        <v>1</v>
      </c>
      <c r="W116" s="97">
        <v>4</v>
      </c>
      <c r="X116" s="96">
        <v>0.25</v>
      </c>
      <c r="Y116" s="81">
        <v>0</v>
      </c>
      <c r="Z116" s="81" t="s">
        <v>133</v>
      </c>
      <c r="AA116" s="81">
        <v>0</v>
      </c>
      <c r="AB116" s="81" t="s">
        <v>133</v>
      </c>
      <c r="AC116" s="94">
        <f t="shared" si="3"/>
        <v>1</v>
      </c>
      <c r="AH116" s="116"/>
    </row>
    <row r="117" spans="1:34" ht="15.75" customHeight="1">
      <c r="A117" s="110">
        <v>3993</v>
      </c>
      <c r="B117" s="111">
        <f t="shared" si="4"/>
        <v>6</v>
      </c>
      <c r="C117" s="112" t="s">
        <v>165</v>
      </c>
      <c r="D117" s="62" t="s">
        <v>164</v>
      </c>
      <c r="E117" s="113">
        <v>55.785392856380199</v>
      </c>
      <c r="F117" s="113">
        <v>37.684746024534398</v>
      </c>
      <c r="G117" s="111">
        <f t="shared" si="5"/>
        <v>0</v>
      </c>
      <c r="H117" s="114">
        <f t="shared" si="7"/>
        <v>1.9989999999999999</v>
      </c>
      <c r="I117" s="115">
        <v>0.33699999999999997</v>
      </c>
      <c r="J117" s="111">
        <f t="shared" si="6"/>
        <v>6</v>
      </c>
      <c r="K117" s="63"/>
      <c r="L117" s="78">
        <v>6</v>
      </c>
      <c r="M117" s="112">
        <v>6</v>
      </c>
      <c r="N117" s="112">
        <v>0</v>
      </c>
      <c r="O117" s="85"/>
      <c r="P117" s="81">
        <v>3</v>
      </c>
      <c r="Q117" s="96">
        <v>0.27083333333333331</v>
      </c>
      <c r="R117" s="81">
        <v>1</v>
      </c>
      <c r="S117" s="81" t="s">
        <v>137</v>
      </c>
      <c r="T117" s="81">
        <v>1</v>
      </c>
      <c r="U117" s="81" t="s">
        <v>137</v>
      </c>
      <c r="V117" s="94">
        <f t="shared" si="2"/>
        <v>4</v>
      </c>
      <c r="W117" s="97">
        <v>4</v>
      </c>
      <c r="X117" s="96">
        <v>0.27083333333333331</v>
      </c>
      <c r="Y117" s="81">
        <v>1</v>
      </c>
      <c r="Z117" s="81" t="s">
        <v>137</v>
      </c>
      <c r="AA117" s="81">
        <v>1</v>
      </c>
      <c r="AB117" s="81" t="s">
        <v>137</v>
      </c>
      <c r="AC117" s="94">
        <f t="shared" si="3"/>
        <v>2</v>
      </c>
      <c r="AH117" s="116"/>
    </row>
    <row r="118" spans="1:34" ht="15.75" customHeight="1">
      <c r="A118" s="110">
        <v>3994</v>
      </c>
      <c r="B118" s="111">
        <f t="shared" si="4"/>
        <v>7</v>
      </c>
      <c r="C118" s="112" t="s">
        <v>166</v>
      </c>
      <c r="D118" s="62" t="s">
        <v>164</v>
      </c>
      <c r="E118" s="113">
        <v>55.783924169856199</v>
      </c>
      <c r="F118" s="113">
        <v>37.688364033341998</v>
      </c>
      <c r="G118" s="111">
        <f t="shared" si="5"/>
        <v>0</v>
      </c>
      <c r="H118" s="114">
        <f t="shared" si="7"/>
        <v>2.282</v>
      </c>
      <c r="I118" s="115">
        <v>0.28300000000000014</v>
      </c>
      <c r="J118" s="111">
        <f t="shared" si="6"/>
        <v>7</v>
      </c>
      <c r="K118" s="63"/>
      <c r="L118" s="78">
        <v>7</v>
      </c>
      <c r="M118" s="112">
        <v>7</v>
      </c>
      <c r="N118" s="112">
        <v>0</v>
      </c>
      <c r="O118" s="85"/>
      <c r="P118" s="81">
        <v>3</v>
      </c>
      <c r="Q118" s="96">
        <v>0.29166666666666669</v>
      </c>
      <c r="R118" s="81">
        <v>3</v>
      </c>
      <c r="S118" s="81" t="s">
        <v>143</v>
      </c>
      <c r="T118" s="81">
        <v>3</v>
      </c>
      <c r="U118" s="81" t="s">
        <v>143</v>
      </c>
      <c r="V118" s="94">
        <f t="shared" si="2"/>
        <v>5</v>
      </c>
      <c r="W118" s="97">
        <v>4</v>
      </c>
      <c r="X118" s="96">
        <v>0.29166666666666669</v>
      </c>
      <c r="Y118" s="81">
        <v>1</v>
      </c>
      <c r="Z118" s="81" t="s">
        <v>137</v>
      </c>
      <c r="AA118" s="81">
        <v>1</v>
      </c>
      <c r="AB118" s="81" t="s">
        <v>137</v>
      </c>
      <c r="AC118" s="94">
        <f t="shared" si="3"/>
        <v>2</v>
      </c>
      <c r="AH118" s="116"/>
    </row>
    <row r="119" spans="1:34" ht="15.75" customHeight="1">
      <c r="A119" s="110">
        <v>3995</v>
      </c>
      <c r="B119" s="111">
        <f t="shared" si="4"/>
        <v>8</v>
      </c>
      <c r="C119" s="112" t="s">
        <v>167</v>
      </c>
      <c r="D119" s="62" t="s">
        <v>164</v>
      </c>
      <c r="E119" s="113">
        <v>55.782891499423002</v>
      </c>
      <c r="F119" s="113">
        <v>37.695007393187403</v>
      </c>
      <c r="G119" s="111">
        <f t="shared" si="5"/>
        <v>0</v>
      </c>
      <c r="H119" s="114">
        <f t="shared" si="7"/>
        <v>2.7210000000000001</v>
      </c>
      <c r="I119" s="115">
        <v>0.43900000000000006</v>
      </c>
      <c r="J119" s="111">
        <f t="shared" si="6"/>
        <v>8</v>
      </c>
      <c r="K119" s="63"/>
      <c r="L119" s="78">
        <v>8</v>
      </c>
      <c r="M119" s="112">
        <v>8</v>
      </c>
      <c r="N119" s="112">
        <v>0</v>
      </c>
      <c r="O119" s="85"/>
      <c r="P119" s="81">
        <v>3</v>
      </c>
      <c r="Q119" s="96">
        <v>0.3125</v>
      </c>
      <c r="R119" s="81">
        <v>2</v>
      </c>
      <c r="S119" s="81" t="s">
        <v>143</v>
      </c>
      <c r="T119" s="81">
        <v>2</v>
      </c>
      <c r="U119" s="81" t="s">
        <v>143</v>
      </c>
      <c r="V119" s="94">
        <f t="shared" si="2"/>
        <v>5</v>
      </c>
      <c r="W119" s="97">
        <v>4</v>
      </c>
      <c r="X119" s="96">
        <v>0.3125</v>
      </c>
      <c r="Y119" s="81">
        <v>1</v>
      </c>
      <c r="Z119" s="81" t="s">
        <v>137</v>
      </c>
      <c r="AA119" s="81">
        <v>1</v>
      </c>
      <c r="AB119" s="81" t="s">
        <v>137</v>
      </c>
      <c r="AC119" s="94">
        <f t="shared" si="3"/>
        <v>2</v>
      </c>
      <c r="AH119" s="116"/>
    </row>
    <row r="120" spans="1:34" ht="15.75" customHeight="1">
      <c r="A120" s="110">
        <v>13334</v>
      </c>
      <c r="B120" s="111">
        <f t="shared" si="4"/>
        <v>9</v>
      </c>
      <c r="C120" s="112" t="s">
        <v>168</v>
      </c>
      <c r="D120" s="62" t="s">
        <v>169</v>
      </c>
      <c r="E120" s="113">
        <v>55.782328139194398</v>
      </c>
      <c r="F120" s="113">
        <v>37.7042090537524</v>
      </c>
      <c r="G120" s="111">
        <f t="shared" si="5"/>
        <v>0</v>
      </c>
      <c r="H120" s="114">
        <f t="shared" si="7"/>
        <v>3.335</v>
      </c>
      <c r="I120" s="115">
        <v>0.61399999999999988</v>
      </c>
      <c r="J120" s="111">
        <f t="shared" si="6"/>
        <v>9</v>
      </c>
      <c r="K120" s="63"/>
      <c r="L120" s="78">
        <v>9</v>
      </c>
      <c r="M120" s="112">
        <v>9</v>
      </c>
      <c r="N120" s="112">
        <v>0</v>
      </c>
      <c r="O120" s="85"/>
      <c r="P120" s="81">
        <v>3</v>
      </c>
      <c r="Q120" s="96">
        <v>0.33333333333333331</v>
      </c>
      <c r="R120" s="81">
        <v>3</v>
      </c>
      <c r="S120" s="81" t="s">
        <v>143</v>
      </c>
      <c r="T120" s="81">
        <v>3</v>
      </c>
      <c r="U120" s="81" t="s">
        <v>143</v>
      </c>
      <c r="V120" s="94">
        <f t="shared" si="2"/>
        <v>5</v>
      </c>
      <c r="W120" s="97">
        <v>4</v>
      </c>
      <c r="X120" s="96">
        <v>0.33333333333333331</v>
      </c>
      <c r="Y120" s="81">
        <v>1</v>
      </c>
      <c r="Z120" s="81" t="s">
        <v>137</v>
      </c>
      <c r="AA120" s="81">
        <v>1</v>
      </c>
      <c r="AB120" s="81" t="s">
        <v>137</v>
      </c>
      <c r="AC120" s="94">
        <f t="shared" si="3"/>
        <v>2</v>
      </c>
      <c r="AH120" s="116"/>
    </row>
    <row r="121" spans="1:34" ht="15.75" customHeight="1">
      <c r="A121" s="110">
        <v>3868</v>
      </c>
      <c r="B121" s="111">
        <f t="shared" si="4"/>
        <v>10</v>
      </c>
      <c r="C121" s="112" t="s">
        <v>170</v>
      </c>
      <c r="D121" s="62" t="s">
        <v>169</v>
      </c>
      <c r="E121" s="113">
        <v>55.780779740617298</v>
      </c>
      <c r="F121" s="113">
        <v>37.715706577511099</v>
      </c>
      <c r="G121" s="111">
        <f t="shared" si="5"/>
        <v>0</v>
      </c>
      <c r="H121" s="114">
        <f t="shared" si="7"/>
        <v>4.048</v>
      </c>
      <c r="I121" s="115">
        <v>0.71300000000000008</v>
      </c>
      <c r="J121" s="111">
        <f t="shared" si="6"/>
        <v>10</v>
      </c>
      <c r="K121" s="63"/>
      <c r="L121" s="78">
        <v>10</v>
      </c>
      <c r="M121" s="112">
        <v>10</v>
      </c>
      <c r="N121" s="112">
        <v>0</v>
      </c>
      <c r="O121" s="85"/>
      <c r="P121" s="81">
        <v>3</v>
      </c>
      <c r="Q121" s="96">
        <v>0.35416666666666669</v>
      </c>
      <c r="R121" s="81">
        <v>2</v>
      </c>
      <c r="S121" s="81" t="s">
        <v>143</v>
      </c>
      <c r="T121" s="81">
        <v>2</v>
      </c>
      <c r="U121" s="81" t="s">
        <v>143</v>
      </c>
      <c r="V121" s="94">
        <f t="shared" si="2"/>
        <v>5</v>
      </c>
      <c r="W121" s="97">
        <v>4</v>
      </c>
      <c r="X121" s="96">
        <v>0.35416666666666669</v>
      </c>
      <c r="Y121" s="81">
        <v>1</v>
      </c>
      <c r="Z121" s="81" t="s">
        <v>137</v>
      </c>
      <c r="AA121" s="81">
        <v>1</v>
      </c>
      <c r="AB121" s="81" t="s">
        <v>137</v>
      </c>
      <c r="AC121" s="94">
        <f t="shared" si="3"/>
        <v>2</v>
      </c>
      <c r="AH121" s="116"/>
    </row>
    <row r="122" spans="1:34" ht="15.75" customHeight="1">
      <c r="A122" s="110">
        <v>3853</v>
      </c>
      <c r="B122" s="111">
        <f t="shared" si="4"/>
        <v>11</v>
      </c>
      <c r="C122" s="112" t="s">
        <v>171</v>
      </c>
      <c r="D122" s="62" t="s">
        <v>172</v>
      </c>
      <c r="E122" s="113">
        <v>55.777516190840799</v>
      </c>
      <c r="F122" s="113">
        <v>37.721049125222898</v>
      </c>
      <c r="G122" s="111">
        <f t="shared" si="5"/>
        <v>0</v>
      </c>
      <c r="H122" s="114">
        <f t="shared" si="7"/>
        <v>4.6180000000000003</v>
      </c>
      <c r="I122" s="115">
        <v>0.57000000000000028</v>
      </c>
      <c r="J122" s="111">
        <f t="shared" si="6"/>
        <v>11</v>
      </c>
      <c r="K122" s="63"/>
      <c r="L122" s="78">
        <v>11</v>
      </c>
      <c r="M122" s="112">
        <v>11</v>
      </c>
      <c r="N122" s="112">
        <v>0</v>
      </c>
      <c r="O122" s="85"/>
      <c r="P122" s="81">
        <v>3</v>
      </c>
      <c r="Q122" s="96">
        <v>0.375</v>
      </c>
      <c r="R122" s="81">
        <v>3</v>
      </c>
      <c r="S122" s="81" t="s">
        <v>143</v>
      </c>
      <c r="T122" s="81">
        <v>3</v>
      </c>
      <c r="U122" s="81" t="s">
        <v>143</v>
      </c>
      <c r="V122" s="94">
        <f t="shared" si="2"/>
        <v>5</v>
      </c>
      <c r="W122" s="97">
        <v>4</v>
      </c>
      <c r="X122" s="96">
        <v>0.375</v>
      </c>
      <c r="Y122" s="81">
        <v>1</v>
      </c>
      <c r="Z122" s="81" t="s">
        <v>137</v>
      </c>
      <c r="AA122" s="81">
        <v>1</v>
      </c>
      <c r="AB122" s="81" t="s">
        <v>137</v>
      </c>
      <c r="AC122" s="94">
        <f t="shared" si="3"/>
        <v>2</v>
      </c>
      <c r="AH122" s="116"/>
    </row>
    <row r="123" spans="1:34" ht="15.75" customHeight="1">
      <c r="A123" s="110">
        <v>3854</v>
      </c>
      <c r="B123" s="111">
        <f t="shared" si="4"/>
        <v>12</v>
      </c>
      <c r="C123" s="112" t="s">
        <v>173</v>
      </c>
      <c r="D123" s="62" t="s">
        <v>172</v>
      </c>
      <c r="E123" s="113">
        <v>55.774825638802398</v>
      </c>
      <c r="F123" s="113">
        <v>37.723484464238403</v>
      </c>
      <c r="G123" s="111">
        <f t="shared" si="5"/>
        <v>0</v>
      </c>
      <c r="H123" s="114">
        <f t="shared" si="7"/>
        <v>4.9540000000000006</v>
      </c>
      <c r="I123" s="115">
        <v>0.3360000000000003</v>
      </c>
      <c r="J123" s="111">
        <f t="shared" si="6"/>
        <v>12</v>
      </c>
      <c r="K123" s="63"/>
      <c r="L123" s="78">
        <v>12</v>
      </c>
      <c r="M123" s="112">
        <v>12</v>
      </c>
      <c r="N123" s="112">
        <v>0</v>
      </c>
      <c r="O123" s="85"/>
      <c r="P123" s="81">
        <v>3</v>
      </c>
      <c r="Q123" s="96">
        <v>0.39583333333333331</v>
      </c>
      <c r="R123" s="81">
        <v>2</v>
      </c>
      <c r="S123" s="81" t="s">
        <v>143</v>
      </c>
      <c r="T123" s="81">
        <v>2</v>
      </c>
      <c r="U123" s="81" t="s">
        <v>143</v>
      </c>
      <c r="V123" s="94">
        <f t="shared" si="2"/>
        <v>3</v>
      </c>
      <c r="W123" s="97">
        <v>4</v>
      </c>
      <c r="X123" s="96">
        <v>0.39583333333333331</v>
      </c>
      <c r="Y123" s="81">
        <v>1</v>
      </c>
      <c r="Z123" s="81" t="s">
        <v>137</v>
      </c>
      <c r="AA123" s="81">
        <v>1</v>
      </c>
      <c r="AB123" s="81" t="s">
        <v>137</v>
      </c>
      <c r="AC123" s="94">
        <f t="shared" si="3"/>
        <v>2</v>
      </c>
      <c r="AH123" s="116"/>
    </row>
    <row r="124" spans="1:34" ht="15.75" customHeight="1">
      <c r="A124" s="110">
        <v>3855</v>
      </c>
      <c r="B124" s="111">
        <f t="shared" si="4"/>
        <v>13</v>
      </c>
      <c r="C124" s="112" t="s">
        <v>174</v>
      </c>
      <c r="D124" s="62" t="s">
        <v>172</v>
      </c>
      <c r="E124" s="113">
        <v>55.772120880726497</v>
      </c>
      <c r="F124" s="113">
        <v>37.725983934524599</v>
      </c>
      <c r="G124" s="111">
        <f t="shared" si="5"/>
        <v>0</v>
      </c>
      <c r="H124" s="114">
        <f t="shared" si="7"/>
        <v>5.293000000000001</v>
      </c>
      <c r="I124" s="115">
        <v>0.33900000000000041</v>
      </c>
      <c r="J124" s="111">
        <f t="shared" si="6"/>
        <v>13</v>
      </c>
      <c r="K124" s="63"/>
      <c r="L124" s="78">
        <v>13</v>
      </c>
      <c r="M124" s="112">
        <v>13</v>
      </c>
      <c r="N124" s="112">
        <v>0</v>
      </c>
      <c r="O124" s="85"/>
      <c r="P124" s="81">
        <v>3</v>
      </c>
      <c r="Q124" s="96">
        <v>0.41666666666666669</v>
      </c>
      <c r="R124" s="81">
        <v>1</v>
      </c>
      <c r="S124" s="81" t="s">
        <v>144</v>
      </c>
      <c r="T124" s="81">
        <v>1</v>
      </c>
      <c r="U124" s="81" t="s">
        <v>144</v>
      </c>
      <c r="V124" s="94">
        <f t="shared" si="2"/>
        <v>3</v>
      </c>
      <c r="W124" s="97">
        <v>4</v>
      </c>
      <c r="X124" s="96">
        <v>0.41666666666666669</v>
      </c>
      <c r="Y124" s="81">
        <v>1</v>
      </c>
      <c r="Z124" s="81" t="s">
        <v>137</v>
      </c>
      <c r="AA124" s="81">
        <v>1</v>
      </c>
      <c r="AB124" s="81" t="s">
        <v>137</v>
      </c>
      <c r="AC124" s="94">
        <f t="shared" si="3"/>
        <v>2</v>
      </c>
      <c r="AH124" s="116"/>
    </row>
    <row r="125" spans="1:34" ht="15.75" customHeight="1">
      <c r="A125" s="110">
        <v>3856</v>
      </c>
      <c r="B125" s="111">
        <f t="shared" si="4"/>
        <v>14</v>
      </c>
      <c r="C125" s="112" t="s">
        <v>175</v>
      </c>
      <c r="D125" s="62" t="s">
        <v>172</v>
      </c>
      <c r="E125" s="113">
        <v>55.769529817902502</v>
      </c>
      <c r="F125" s="113">
        <v>37.728327008731</v>
      </c>
      <c r="G125" s="111">
        <f t="shared" si="5"/>
        <v>0</v>
      </c>
      <c r="H125" s="114">
        <f t="shared" si="7"/>
        <v>5.6170000000000009</v>
      </c>
      <c r="I125" s="115">
        <v>0.32399999999999984</v>
      </c>
      <c r="J125" s="111">
        <f t="shared" si="6"/>
        <v>14</v>
      </c>
      <c r="K125" s="63"/>
      <c r="L125" s="78">
        <v>14</v>
      </c>
      <c r="M125" s="112">
        <v>14</v>
      </c>
      <c r="N125" s="112">
        <v>0</v>
      </c>
      <c r="O125" s="85"/>
      <c r="P125" s="81">
        <v>3</v>
      </c>
      <c r="Q125" s="96">
        <v>0.4375</v>
      </c>
      <c r="R125" s="81">
        <v>2</v>
      </c>
      <c r="S125" s="81" t="s">
        <v>144</v>
      </c>
      <c r="T125" s="81">
        <v>2</v>
      </c>
      <c r="U125" s="81" t="s">
        <v>144</v>
      </c>
      <c r="V125" s="94">
        <f t="shared" si="2"/>
        <v>3</v>
      </c>
      <c r="W125" s="97">
        <v>4</v>
      </c>
      <c r="X125" s="96">
        <v>0.4375</v>
      </c>
      <c r="Y125" s="81">
        <v>1</v>
      </c>
      <c r="Z125" s="81" t="s">
        <v>137</v>
      </c>
      <c r="AA125" s="81">
        <v>1</v>
      </c>
      <c r="AB125" s="81" t="s">
        <v>137</v>
      </c>
      <c r="AC125" s="94">
        <f t="shared" si="3"/>
        <v>2</v>
      </c>
      <c r="AH125" s="116"/>
    </row>
    <row r="126" spans="1:34" ht="15.75" customHeight="1">
      <c r="A126" s="110">
        <v>3857</v>
      </c>
      <c r="B126" s="111">
        <f t="shared" si="4"/>
        <v>15</v>
      </c>
      <c r="C126" s="112" t="s">
        <v>176</v>
      </c>
      <c r="D126" s="62" t="s">
        <v>172</v>
      </c>
      <c r="E126" s="113">
        <v>55.7670827143628</v>
      </c>
      <c r="F126" s="113">
        <v>37.7305113040943</v>
      </c>
      <c r="G126" s="111">
        <f t="shared" si="5"/>
        <v>0</v>
      </c>
      <c r="H126" s="114">
        <f t="shared" si="7"/>
        <v>5.9220000000000006</v>
      </c>
      <c r="I126" s="115">
        <v>0.30499999999999972</v>
      </c>
      <c r="J126" s="111">
        <f t="shared" si="6"/>
        <v>15</v>
      </c>
      <c r="K126" s="63"/>
      <c r="L126" s="78">
        <v>15</v>
      </c>
      <c r="M126" s="112">
        <v>15</v>
      </c>
      <c r="N126" s="112">
        <v>0</v>
      </c>
      <c r="O126" s="85"/>
      <c r="P126" s="81">
        <v>3</v>
      </c>
      <c r="Q126" s="96">
        <v>0.45833333333333298</v>
      </c>
      <c r="R126" s="81">
        <v>1</v>
      </c>
      <c r="S126" s="81" t="s">
        <v>144</v>
      </c>
      <c r="T126" s="81">
        <v>1</v>
      </c>
      <c r="U126" s="81" t="s">
        <v>144</v>
      </c>
      <c r="V126" s="94">
        <f t="shared" si="2"/>
        <v>3</v>
      </c>
      <c r="W126" s="97">
        <v>4</v>
      </c>
      <c r="X126" s="96">
        <v>0.45833333333333298</v>
      </c>
      <c r="Y126" s="81">
        <v>1</v>
      </c>
      <c r="Z126" s="81" t="s">
        <v>142</v>
      </c>
      <c r="AA126" s="81">
        <v>1</v>
      </c>
      <c r="AB126" s="81" t="s">
        <v>142</v>
      </c>
      <c r="AC126" s="94">
        <f t="shared" si="3"/>
        <v>3</v>
      </c>
      <c r="AH126" s="116"/>
    </row>
    <row r="127" spans="1:34" ht="15.75" customHeight="1">
      <c r="A127" s="110">
        <v>10701</v>
      </c>
      <c r="B127" s="111">
        <f t="shared" si="4"/>
        <v>16</v>
      </c>
      <c r="C127" s="112" t="s">
        <v>177</v>
      </c>
      <c r="D127" s="62" t="s">
        <v>172</v>
      </c>
      <c r="E127" s="113">
        <v>55.764976486784597</v>
      </c>
      <c r="F127" s="113">
        <v>37.732796925242198</v>
      </c>
      <c r="G127" s="111">
        <f t="shared" si="5"/>
        <v>0</v>
      </c>
      <c r="H127" s="114">
        <f t="shared" si="7"/>
        <v>6.2043333333333335</v>
      </c>
      <c r="I127" s="115">
        <v>0.28233333333333288</v>
      </c>
      <c r="J127" s="111">
        <f t="shared" si="6"/>
        <v>16</v>
      </c>
      <c r="K127" s="63"/>
      <c r="L127" s="78">
        <v>16</v>
      </c>
      <c r="M127" s="112">
        <v>16</v>
      </c>
      <c r="N127" s="112">
        <v>0</v>
      </c>
      <c r="O127" s="85"/>
      <c r="P127" s="81">
        <v>3</v>
      </c>
      <c r="Q127" s="96">
        <v>0.47916666666666702</v>
      </c>
      <c r="R127" s="81">
        <v>2</v>
      </c>
      <c r="S127" s="81" t="s">
        <v>144</v>
      </c>
      <c r="T127" s="81">
        <v>2</v>
      </c>
      <c r="U127" s="81" t="s">
        <v>144</v>
      </c>
      <c r="V127" s="94">
        <f t="shared" si="2"/>
        <v>3</v>
      </c>
      <c r="W127" s="97">
        <v>4</v>
      </c>
      <c r="X127" s="96">
        <v>0.47916666666666702</v>
      </c>
      <c r="Y127" s="81">
        <v>2</v>
      </c>
      <c r="Z127" s="81" t="s">
        <v>142</v>
      </c>
      <c r="AA127" s="81">
        <v>2</v>
      </c>
      <c r="AB127" s="81" t="s">
        <v>142</v>
      </c>
      <c r="AC127" s="94">
        <f t="shared" si="3"/>
        <v>4</v>
      </c>
      <c r="AH127" s="116"/>
    </row>
    <row r="128" spans="1:34" ht="15.75" customHeight="1">
      <c r="A128" s="110">
        <v>4825</v>
      </c>
      <c r="B128" s="111">
        <f t="shared" si="4"/>
        <v>17</v>
      </c>
      <c r="C128" s="112" t="s">
        <v>178</v>
      </c>
      <c r="D128" s="62" t="s">
        <v>179</v>
      </c>
      <c r="E128" s="113">
        <v>55.7631558245089</v>
      </c>
      <c r="F128" s="113">
        <v>37.735561687353403</v>
      </c>
      <c r="G128" s="111">
        <f t="shared" si="5"/>
        <v>0</v>
      </c>
      <c r="H128" s="114">
        <f t="shared" si="7"/>
        <v>6.5088333333333335</v>
      </c>
      <c r="I128" s="115">
        <v>0.30449999999999999</v>
      </c>
      <c r="J128" s="111">
        <f t="shared" si="6"/>
        <v>17</v>
      </c>
      <c r="K128" s="63"/>
      <c r="L128" s="78">
        <v>17</v>
      </c>
      <c r="M128" s="112">
        <v>17</v>
      </c>
      <c r="N128" s="112">
        <v>0</v>
      </c>
      <c r="O128" s="85"/>
      <c r="P128" s="81">
        <v>3</v>
      </c>
      <c r="Q128" s="96">
        <v>0.5</v>
      </c>
      <c r="R128" s="81">
        <v>1</v>
      </c>
      <c r="S128" s="81" t="s">
        <v>144</v>
      </c>
      <c r="T128" s="81">
        <v>1</v>
      </c>
      <c r="U128" s="81" t="s">
        <v>144</v>
      </c>
      <c r="V128" s="94">
        <f t="shared" si="2"/>
        <v>3</v>
      </c>
      <c r="W128" s="97">
        <v>4</v>
      </c>
      <c r="X128" s="96">
        <v>0.5</v>
      </c>
      <c r="Y128" s="81">
        <v>2</v>
      </c>
      <c r="Z128" s="81" t="s">
        <v>142</v>
      </c>
      <c r="AA128" s="81">
        <v>2</v>
      </c>
      <c r="AB128" s="81" t="s">
        <v>142</v>
      </c>
      <c r="AC128" s="94">
        <f t="shared" si="3"/>
        <v>4</v>
      </c>
      <c r="AH128" s="116"/>
    </row>
    <row r="129" spans="1:34" ht="15.75" customHeight="1">
      <c r="A129" s="110">
        <v>8569</v>
      </c>
      <c r="B129" s="111">
        <f t="shared" si="4"/>
        <v>18</v>
      </c>
      <c r="C129" s="112" t="s">
        <v>180</v>
      </c>
      <c r="D129" s="62" t="s">
        <v>181</v>
      </c>
      <c r="E129" s="113">
        <v>55.765714588516502</v>
      </c>
      <c r="F129" s="113">
        <v>37.7390067258671</v>
      </c>
      <c r="G129" s="111">
        <f t="shared" si="5"/>
        <v>0</v>
      </c>
      <c r="H129" s="114">
        <f t="shared" si="7"/>
        <v>6.9708333333333332</v>
      </c>
      <c r="I129" s="115">
        <v>0.46199999999999974</v>
      </c>
      <c r="J129" s="111">
        <f t="shared" si="6"/>
        <v>18</v>
      </c>
      <c r="K129" s="63"/>
      <c r="L129" s="78">
        <v>18</v>
      </c>
      <c r="M129" s="112">
        <v>18</v>
      </c>
      <c r="N129" s="112">
        <v>0</v>
      </c>
      <c r="O129" s="85"/>
      <c r="P129" s="81">
        <v>3</v>
      </c>
      <c r="Q129" s="96">
        <v>0.52083333333333337</v>
      </c>
      <c r="R129" s="81">
        <v>2</v>
      </c>
      <c r="S129" s="81" t="s">
        <v>144</v>
      </c>
      <c r="T129" s="81">
        <v>2</v>
      </c>
      <c r="U129" s="81" t="s">
        <v>144</v>
      </c>
      <c r="V129" s="94">
        <f t="shared" si="2"/>
        <v>3</v>
      </c>
      <c r="W129" s="97">
        <v>4</v>
      </c>
      <c r="X129" s="96">
        <v>0.52083333333333337</v>
      </c>
      <c r="Y129" s="81">
        <v>2</v>
      </c>
      <c r="Z129" s="81" t="s">
        <v>142</v>
      </c>
      <c r="AA129" s="81">
        <v>2</v>
      </c>
      <c r="AB129" s="81" t="s">
        <v>142</v>
      </c>
      <c r="AC129" s="94">
        <f t="shared" si="3"/>
        <v>4</v>
      </c>
      <c r="AH129" s="116"/>
    </row>
    <row r="130" spans="1:34" ht="15.75" customHeight="1">
      <c r="A130" s="110">
        <v>3858</v>
      </c>
      <c r="B130" s="111">
        <f t="shared" si="4"/>
        <v>19</v>
      </c>
      <c r="C130" s="112" t="s">
        <v>182</v>
      </c>
      <c r="D130" s="62" t="s">
        <v>181</v>
      </c>
      <c r="E130" s="113">
        <v>55.767438897507901</v>
      </c>
      <c r="F130" s="113">
        <v>37.737427259783097</v>
      </c>
      <c r="G130" s="111">
        <f t="shared" si="5"/>
        <v>0</v>
      </c>
      <c r="H130" s="114">
        <f t="shared" si="7"/>
        <v>7.3198333333333334</v>
      </c>
      <c r="I130" s="115">
        <v>0.3490000000000002</v>
      </c>
      <c r="J130" s="111">
        <f t="shared" si="6"/>
        <v>19</v>
      </c>
      <c r="K130" s="63"/>
      <c r="L130" s="78">
        <v>19</v>
      </c>
      <c r="M130" s="112">
        <v>19</v>
      </c>
      <c r="N130" s="112">
        <v>0</v>
      </c>
      <c r="O130" s="85" t="s">
        <v>183</v>
      </c>
      <c r="P130" s="81">
        <v>3</v>
      </c>
      <c r="Q130" s="96">
        <v>0.54166666666666663</v>
      </c>
      <c r="R130" s="81">
        <v>1</v>
      </c>
      <c r="S130" s="81" t="s">
        <v>144</v>
      </c>
      <c r="T130" s="81">
        <v>1</v>
      </c>
      <c r="U130" s="81" t="s">
        <v>144</v>
      </c>
      <c r="V130" s="94">
        <f t="shared" si="2"/>
        <v>3</v>
      </c>
      <c r="W130" s="97">
        <v>4</v>
      </c>
      <c r="X130" s="96">
        <v>0.54166666666666663</v>
      </c>
      <c r="Y130" s="81">
        <v>2</v>
      </c>
      <c r="Z130" s="81" t="s">
        <v>142</v>
      </c>
      <c r="AA130" s="81">
        <v>2</v>
      </c>
      <c r="AB130" s="81" t="s">
        <v>142</v>
      </c>
      <c r="AC130" s="94">
        <f t="shared" si="3"/>
        <v>3</v>
      </c>
      <c r="AH130" s="116"/>
    </row>
    <row r="131" spans="1:34" ht="15.75" customHeight="1">
      <c r="A131" s="110">
        <v>3860</v>
      </c>
      <c r="B131" s="111">
        <f t="shared" si="4"/>
        <v>20</v>
      </c>
      <c r="C131" s="112" t="s">
        <v>184</v>
      </c>
      <c r="D131" s="62" t="s">
        <v>185</v>
      </c>
      <c r="E131" s="113">
        <v>55.769622062404302</v>
      </c>
      <c r="F131" s="113">
        <v>37.742895491334501</v>
      </c>
      <c r="G131" s="111">
        <f t="shared" si="5"/>
        <v>0</v>
      </c>
      <c r="H131" s="114">
        <f t="shared" si="7"/>
        <v>7.6698333333333331</v>
      </c>
      <c r="I131" s="115">
        <v>0.34999999999999964</v>
      </c>
      <c r="J131" s="111">
        <f t="shared" si="6"/>
        <v>20</v>
      </c>
      <c r="K131" s="63"/>
      <c r="L131" s="78">
        <v>20</v>
      </c>
      <c r="M131" s="112">
        <v>20</v>
      </c>
      <c r="N131" s="112">
        <v>0</v>
      </c>
      <c r="O131" s="85"/>
      <c r="P131" s="81">
        <v>3</v>
      </c>
      <c r="Q131" s="96">
        <v>0.5625</v>
      </c>
      <c r="R131" s="81">
        <v>2</v>
      </c>
      <c r="S131" s="81" t="s">
        <v>144</v>
      </c>
      <c r="T131" s="81">
        <v>2</v>
      </c>
      <c r="U131" s="81" t="s">
        <v>144</v>
      </c>
      <c r="V131" s="94">
        <f t="shared" si="2"/>
        <v>3</v>
      </c>
      <c r="W131" s="97">
        <v>4</v>
      </c>
      <c r="X131" s="96">
        <v>0.5625</v>
      </c>
      <c r="Y131" s="81">
        <v>1</v>
      </c>
      <c r="Z131" s="81" t="s">
        <v>142</v>
      </c>
      <c r="AA131" s="81">
        <v>1</v>
      </c>
      <c r="AB131" s="81" t="s">
        <v>142</v>
      </c>
      <c r="AC131" s="94">
        <f t="shared" si="3"/>
        <v>3</v>
      </c>
      <c r="AH131" s="116"/>
    </row>
    <row r="132" spans="1:34" ht="15.75" customHeight="1">
      <c r="A132" s="110" t="s">
        <v>109</v>
      </c>
      <c r="B132" s="111">
        <f t="shared" si="4"/>
        <v>20</v>
      </c>
      <c r="C132" s="112" t="s">
        <v>109</v>
      </c>
      <c r="D132" s="62" t="s">
        <v>183</v>
      </c>
      <c r="E132" s="113" t="s">
        <v>183</v>
      </c>
      <c r="F132" s="113" t="s">
        <v>183</v>
      </c>
      <c r="G132" s="111">
        <f t="shared" si="5"/>
        <v>0</v>
      </c>
      <c r="H132" s="114">
        <f t="shared" si="7"/>
        <v>7.7698333333333327</v>
      </c>
      <c r="I132" s="115">
        <v>0.1</v>
      </c>
      <c r="J132" s="111" t="str">
        <f t="shared" si="6"/>
        <v xml:space="preserve"> </v>
      </c>
      <c r="K132" s="63"/>
      <c r="L132" s="78">
        <v>21</v>
      </c>
      <c r="M132" s="112">
        <v>999</v>
      </c>
      <c r="N132" s="112">
        <v>0</v>
      </c>
      <c r="O132" s="85"/>
      <c r="P132" s="81">
        <v>3</v>
      </c>
      <c r="Q132" s="96">
        <v>0.58333333333333337</v>
      </c>
      <c r="R132" s="81">
        <v>1</v>
      </c>
      <c r="S132" s="81" t="s">
        <v>144</v>
      </c>
      <c r="T132" s="81">
        <v>1</v>
      </c>
      <c r="U132" s="81" t="s">
        <v>144</v>
      </c>
      <c r="V132" s="94">
        <f t="shared" si="2"/>
        <v>3</v>
      </c>
      <c r="W132" s="97">
        <v>4</v>
      </c>
      <c r="X132" s="96">
        <v>0.58333333333333337</v>
      </c>
      <c r="Y132" s="81">
        <v>2</v>
      </c>
      <c r="Z132" s="81" t="s">
        <v>142</v>
      </c>
      <c r="AA132" s="81">
        <v>2</v>
      </c>
      <c r="AB132" s="81" t="s">
        <v>142</v>
      </c>
      <c r="AC132" s="94">
        <f t="shared" si="3"/>
        <v>4</v>
      </c>
      <c r="AH132" s="116"/>
    </row>
    <row r="133" spans="1:34" ht="15.75" customHeight="1">
      <c r="A133" s="110">
        <v>3859</v>
      </c>
      <c r="B133" s="111">
        <f t="shared" si="4"/>
        <v>21</v>
      </c>
      <c r="C133" s="112" t="s">
        <v>186</v>
      </c>
      <c r="D133" s="62" t="s">
        <v>185</v>
      </c>
      <c r="E133" s="113">
        <v>55.769790011410301</v>
      </c>
      <c r="F133" s="113">
        <v>37.742540736420302</v>
      </c>
      <c r="G133" s="111">
        <f t="shared" si="5"/>
        <v>1</v>
      </c>
      <c r="H133" s="114">
        <f t="shared" si="7"/>
        <v>0</v>
      </c>
      <c r="I133" s="115" t="s">
        <v>34</v>
      </c>
      <c r="J133" s="111">
        <f t="shared" si="6"/>
        <v>1</v>
      </c>
      <c r="K133" s="63"/>
      <c r="L133" s="78">
        <v>22</v>
      </c>
      <c r="M133" s="112">
        <v>0</v>
      </c>
      <c r="N133" s="112">
        <v>1</v>
      </c>
      <c r="O133" s="85"/>
      <c r="P133" s="81">
        <v>3</v>
      </c>
      <c r="Q133" s="96">
        <v>0.60416666666666663</v>
      </c>
      <c r="R133" s="81">
        <v>2</v>
      </c>
      <c r="S133" s="81" t="s">
        <v>144</v>
      </c>
      <c r="T133" s="81">
        <v>2</v>
      </c>
      <c r="U133" s="81" t="s">
        <v>144</v>
      </c>
      <c r="V133" s="94">
        <f t="shared" si="2"/>
        <v>3</v>
      </c>
      <c r="W133" s="97">
        <v>4</v>
      </c>
      <c r="X133" s="96">
        <v>0.60416666666666663</v>
      </c>
      <c r="Y133" s="81">
        <v>2</v>
      </c>
      <c r="Z133" s="81" t="s">
        <v>142</v>
      </c>
      <c r="AA133" s="81">
        <v>2</v>
      </c>
      <c r="AB133" s="81" t="s">
        <v>142</v>
      </c>
      <c r="AC133" s="94">
        <f t="shared" si="3"/>
        <v>4</v>
      </c>
      <c r="AH133" s="116"/>
    </row>
    <row r="134" spans="1:34" ht="15.75" customHeight="1">
      <c r="A134" s="110">
        <v>8633</v>
      </c>
      <c r="B134" s="111">
        <f t="shared" si="4"/>
        <v>22</v>
      </c>
      <c r="C134" s="112" t="s">
        <v>182</v>
      </c>
      <c r="D134" s="62" t="s">
        <v>181</v>
      </c>
      <c r="E134" s="113">
        <v>55.767578707568198</v>
      </c>
      <c r="F134" s="113">
        <v>37.736961459211599</v>
      </c>
      <c r="G134" s="111">
        <f t="shared" si="5"/>
        <v>1</v>
      </c>
      <c r="H134" s="114">
        <f t="shared" si="7"/>
        <v>0.35799999999999998</v>
      </c>
      <c r="I134" s="115">
        <v>0.35799999999999998</v>
      </c>
      <c r="J134" s="111">
        <f t="shared" si="6"/>
        <v>2</v>
      </c>
      <c r="K134" s="63"/>
      <c r="L134" s="78">
        <v>23</v>
      </c>
      <c r="M134" s="112">
        <v>0</v>
      </c>
      <c r="N134" s="112">
        <v>2</v>
      </c>
      <c r="O134" s="85"/>
      <c r="P134" s="81">
        <v>3</v>
      </c>
      <c r="Q134" s="96">
        <v>0.625</v>
      </c>
      <c r="R134" s="81">
        <v>1</v>
      </c>
      <c r="S134" s="81" t="s">
        <v>144</v>
      </c>
      <c r="T134" s="81">
        <v>1</v>
      </c>
      <c r="U134" s="81" t="s">
        <v>144</v>
      </c>
      <c r="V134" s="94">
        <f t="shared" si="2"/>
        <v>3</v>
      </c>
      <c r="W134" s="97">
        <v>4</v>
      </c>
      <c r="X134" s="96">
        <v>0.625</v>
      </c>
      <c r="Y134" s="81">
        <v>2</v>
      </c>
      <c r="Z134" s="81" t="s">
        <v>142</v>
      </c>
      <c r="AA134" s="81">
        <v>2</v>
      </c>
      <c r="AB134" s="81" t="s">
        <v>142</v>
      </c>
      <c r="AC134" s="94">
        <f t="shared" si="3"/>
        <v>4</v>
      </c>
      <c r="AH134" s="116"/>
    </row>
    <row r="135" spans="1:34" ht="15.75" customHeight="1">
      <c r="A135" s="110">
        <v>3861</v>
      </c>
      <c r="B135" s="111">
        <f t="shared" si="4"/>
        <v>23</v>
      </c>
      <c r="C135" s="112" t="s">
        <v>180</v>
      </c>
      <c r="D135" s="62" t="s">
        <v>181</v>
      </c>
      <c r="E135" s="113">
        <v>55.765234396918103</v>
      </c>
      <c r="F135" s="113">
        <v>37.7392015413755</v>
      </c>
      <c r="G135" s="111">
        <f t="shared" si="5"/>
        <v>1</v>
      </c>
      <c r="H135" s="114">
        <f t="shared" si="7"/>
        <v>0.749</v>
      </c>
      <c r="I135" s="115">
        <v>0.39100000000000001</v>
      </c>
      <c r="J135" s="111">
        <f t="shared" si="6"/>
        <v>3</v>
      </c>
      <c r="K135" s="63"/>
      <c r="L135" s="78">
        <v>24</v>
      </c>
      <c r="M135" s="112">
        <v>0</v>
      </c>
      <c r="N135" s="112">
        <v>3</v>
      </c>
      <c r="O135" s="85"/>
      <c r="P135" s="81">
        <v>3</v>
      </c>
      <c r="Q135" s="96">
        <v>0.64583333333333337</v>
      </c>
      <c r="R135" s="81">
        <v>2</v>
      </c>
      <c r="S135" s="81" t="s">
        <v>187</v>
      </c>
      <c r="T135" s="81">
        <v>2</v>
      </c>
      <c r="U135" s="81" t="s">
        <v>187</v>
      </c>
      <c r="V135" s="94">
        <f t="shared" si="2"/>
        <v>4</v>
      </c>
      <c r="W135" s="97">
        <v>4</v>
      </c>
      <c r="X135" s="96">
        <v>0.64583333333333337</v>
      </c>
      <c r="Y135" s="81">
        <v>2</v>
      </c>
      <c r="Z135" s="81" t="s">
        <v>142</v>
      </c>
      <c r="AA135" s="81">
        <v>2</v>
      </c>
      <c r="AB135" s="81" t="s">
        <v>142</v>
      </c>
      <c r="AC135" s="94">
        <f t="shared" si="3"/>
        <v>3</v>
      </c>
      <c r="AH135" s="116"/>
    </row>
    <row r="136" spans="1:34" ht="15.75" customHeight="1">
      <c r="A136" s="110">
        <v>4777</v>
      </c>
      <c r="B136" s="111">
        <f t="shared" si="4"/>
        <v>24</v>
      </c>
      <c r="C136" s="112" t="s">
        <v>178</v>
      </c>
      <c r="D136" s="62" t="s">
        <v>172</v>
      </c>
      <c r="E136" s="113">
        <v>55.763416792744998</v>
      </c>
      <c r="F136" s="113">
        <v>37.734474324332702</v>
      </c>
      <c r="G136" s="111">
        <f t="shared" si="5"/>
        <v>1</v>
      </c>
      <c r="H136" s="114">
        <f t="shared" si="7"/>
        <v>1.2450000000000001</v>
      </c>
      <c r="I136" s="115">
        <v>0.49600000000000011</v>
      </c>
      <c r="J136" s="111">
        <f t="shared" si="6"/>
        <v>4</v>
      </c>
      <c r="K136" s="63"/>
      <c r="L136" s="78">
        <v>25</v>
      </c>
      <c r="M136" s="112">
        <v>0</v>
      </c>
      <c r="N136" s="112">
        <v>4</v>
      </c>
      <c r="O136" s="85"/>
      <c r="P136" s="81">
        <v>3</v>
      </c>
      <c r="Q136" s="96">
        <v>0.66666666666666663</v>
      </c>
      <c r="R136" s="81">
        <v>2</v>
      </c>
      <c r="S136" s="81" t="s">
        <v>187</v>
      </c>
      <c r="T136" s="81">
        <v>2</v>
      </c>
      <c r="U136" s="81" t="s">
        <v>187</v>
      </c>
      <c r="V136" s="94">
        <f t="shared" si="2"/>
        <v>4</v>
      </c>
      <c r="W136" s="97">
        <v>4</v>
      </c>
      <c r="X136" s="96">
        <v>0.66666666666666663</v>
      </c>
      <c r="Y136" s="81">
        <v>1</v>
      </c>
      <c r="Z136" s="81" t="s">
        <v>142</v>
      </c>
      <c r="AA136" s="81">
        <v>1</v>
      </c>
      <c r="AB136" s="81" t="s">
        <v>142</v>
      </c>
      <c r="AC136" s="94">
        <f t="shared" si="3"/>
        <v>3</v>
      </c>
      <c r="AH136" s="116"/>
    </row>
    <row r="137" spans="1:34" ht="15.75" customHeight="1">
      <c r="A137" s="110">
        <v>10700</v>
      </c>
      <c r="B137" s="111">
        <f t="shared" si="4"/>
        <v>25</v>
      </c>
      <c r="C137" s="112" t="s">
        <v>177</v>
      </c>
      <c r="D137" s="62" t="s">
        <v>172</v>
      </c>
      <c r="E137" s="113">
        <v>55.765415587090402</v>
      </c>
      <c r="F137" s="113">
        <v>37.732677349304304</v>
      </c>
      <c r="G137" s="111">
        <f t="shared" si="5"/>
        <v>1</v>
      </c>
      <c r="H137" s="114">
        <f t="shared" si="7"/>
        <v>1.4950000000000001</v>
      </c>
      <c r="I137" s="115">
        <v>0.25</v>
      </c>
      <c r="J137" s="111">
        <f t="shared" si="6"/>
        <v>5</v>
      </c>
      <c r="K137" s="63"/>
      <c r="L137" s="78">
        <v>26</v>
      </c>
      <c r="M137" s="112">
        <v>0</v>
      </c>
      <c r="N137" s="112">
        <v>5</v>
      </c>
      <c r="O137" s="85"/>
      <c r="P137" s="81">
        <v>3</v>
      </c>
      <c r="Q137" s="96">
        <v>0.6875</v>
      </c>
      <c r="R137" s="81">
        <v>2</v>
      </c>
      <c r="S137" s="81" t="s">
        <v>187</v>
      </c>
      <c r="T137" s="81">
        <v>2</v>
      </c>
      <c r="U137" s="81" t="s">
        <v>187</v>
      </c>
      <c r="V137" s="94">
        <f t="shared" si="2"/>
        <v>4</v>
      </c>
      <c r="W137" s="97">
        <v>4</v>
      </c>
      <c r="X137" s="96">
        <v>0.6875</v>
      </c>
      <c r="Y137" s="81">
        <v>2</v>
      </c>
      <c r="Z137" s="81" t="s">
        <v>142</v>
      </c>
      <c r="AA137" s="81">
        <v>2</v>
      </c>
      <c r="AB137" s="81" t="s">
        <v>142</v>
      </c>
      <c r="AC137" s="94">
        <f t="shared" si="3"/>
        <v>4</v>
      </c>
      <c r="AH137" s="116"/>
    </row>
    <row r="138" spans="1:34" ht="15.75" customHeight="1">
      <c r="A138" s="110">
        <v>3863</v>
      </c>
      <c r="B138" s="111">
        <f t="shared" si="4"/>
        <v>26</v>
      </c>
      <c r="C138" s="112" t="s">
        <v>176</v>
      </c>
      <c r="D138" s="62" t="s">
        <v>172</v>
      </c>
      <c r="E138" s="113">
        <v>55.767859104636301</v>
      </c>
      <c r="F138" s="113">
        <v>37.730438629817598</v>
      </c>
      <c r="G138" s="111">
        <f t="shared" si="5"/>
        <v>1</v>
      </c>
      <c r="H138" s="114">
        <f t="shared" si="7"/>
        <v>1.8010000000000002</v>
      </c>
      <c r="I138" s="115">
        <v>0.30600000000000005</v>
      </c>
      <c r="J138" s="111">
        <f t="shared" si="6"/>
        <v>6</v>
      </c>
      <c r="K138" s="63"/>
      <c r="L138" s="78">
        <v>27</v>
      </c>
      <c r="M138" s="112">
        <v>0</v>
      </c>
      <c r="N138" s="112">
        <v>6</v>
      </c>
      <c r="O138" s="85"/>
      <c r="P138" s="81">
        <v>3</v>
      </c>
      <c r="Q138" s="96">
        <v>0.70833333333333337</v>
      </c>
      <c r="R138" s="81">
        <v>2</v>
      </c>
      <c r="S138" s="81" t="s">
        <v>187</v>
      </c>
      <c r="T138" s="81">
        <v>2</v>
      </c>
      <c r="U138" s="81" t="s">
        <v>187</v>
      </c>
      <c r="V138" s="94">
        <f t="shared" si="2"/>
        <v>4</v>
      </c>
      <c r="W138" s="97">
        <v>4</v>
      </c>
      <c r="X138" s="96">
        <v>0.70833333333333337</v>
      </c>
      <c r="Y138" s="81">
        <v>2</v>
      </c>
      <c r="Z138" s="81" t="s">
        <v>142</v>
      </c>
      <c r="AA138" s="81">
        <v>2</v>
      </c>
      <c r="AB138" s="81" t="s">
        <v>142</v>
      </c>
      <c r="AC138" s="94">
        <f t="shared" si="3"/>
        <v>4</v>
      </c>
      <c r="AH138" s="116"/>
    </row>
    <row r="139" spans="1:34" ht="15.75" customHeight="1">
      <c r="A139" s="110">
        <v>3864</v>
      </c>
      <c r="B139" s="111">
        <f t="shared" si="4"/>
        <v>27</v>
      </c>
      <c r="C139" s="112" t="s">
        <v>175</v>
      </c>
      <c r="D139" s="62" t="s">
        <v>172</v>
      </c>
      <c r="E139" s="113">
        <v>55.770552941166898</v>
      </c>
      <c r="F139" s="113">
        <v>37.727979524966699</v>
      </c>
      <c r="G139" s="111">
        <f t="shared" si="5"/>
        <v>1</v>
      </c>
      <c r="H139" s="114">
        <f t="shared" si="7"/>
        <v>2.1380000000000003</v>
      </c>
      <c r="I139" s="115">
        <v>0.33700000000000019</v>
      </c>
      <c r="J139" s="111">
        <f t="shared" si="6"/>
        <v>7</v>
      </c>
      <c r="K139" s="63"/>
      <c r="L139" s="78">
        <v>28</v>
      </c>
      <c r="M139" s="112">
        <v>0</v>
      </c>
      <c r="N139" s="112">
        <v>7</v>
      </c>
      <c r="O139" s="85"/>
      <c r="P139" s="81">
        <v>3</v>
      </c>
      <c r="Q139" s="96">
        <v>0.72916666666666663</v>
      </c>
      <c r="R139" s="81">
        <v>2</v>
      </c>
      <c r="S139" s="81" t="s">
        <v>187</v>
      </c>
      <c r="T139" s="81">
        <v>2</v>
      </c>
      <c r="U139" s="81" t="s">
        <v>187</v>
      </c>
      <c r="V139" s="94">
        <f t="shared" si="2"/>
        <v>4</v>
      </c>
      <c r="W139" s="97">
        <v>4</v>
      </c>
      <c r="X139" s="96">
        <v>0.72916666666666663</v>
      </c>
      <c r="Y139" s="81">
        <v>2</v>
      </c>
      <c r="Z139" s="81" t="s">
        <v>142</v>
      </c>
      <c r="AA139" s="81">
        <v>2</v>
      </c>
      <c r="AB139" s="81" t="s">
        <v>142</v>
      </c>
      <c r="AC139" s="94">
        <f t="shared" si="3"/>
        <v>4</v>
      </c>
      <c r="AH139" s="116"/>
    </row>
    <row r="140" spans="1:34" ht="15.75" customHeight="1">
      <c r="A140" s="110">
        <v>3865</v>
      </c>
      <c r="B140" s="111">
        <f t="shared" si="4"/>
        <v>28</v>
      </c>
      <c r="C140" s="112" t="s">
        <v>174</v>
      </c>
      <c r="D140" s="62" t="s">
        <v>172</v>
      </c>
      <c r="E140" s="113">
        <v>55.772836452346702</v>
      </c>
      <c r="F140" s="113">
        <v>37.725930854655701</v>
      </c>
      <c r="G140" s="111">
        <f t="shared" si="5"/>
        <v>1</v>
      </c>
      <c r="H140" s="114">
        <f t="shared" si="7"/>
        <v>2.4230000000000005</v>
      </c>
      <c r="I140" s="115">
        <v>0.28500000000000014</v>
      </c>
      <c r="J140" s="111">
        <f t="shared" si="6"/>
        <v>8</v>
      </c>
      <c r="K140" s="63"/>
      <c r="L140" s="78">
        <v>29</v>
      </c>
      <c r="M140" s="112">
        <v>0</v>
      </c>
      <c r="N140" s="112">
        <v>8</v>
      </c>
      <c r="O140" s="85"/>
      <c r="P140" s="81">
        <v>3</v>
      </c>
      <c r="Q140" s="96">
        <v>0.75</v>
      </c>
      <c r="R140" s="81">
        <v>2</v>
      </c>
      <c r="S140" s="81" t="s">
        <v>187</v>
      </c>
      <c r="T140" s="81">
        <v>2</v>
      </c>
      <c r="U140" s="81" t="s">
        <v>187</v>
      </c>
      <c r="V140" s="94">
        <f t="shared" si="2"/>
        <v>4</v>
      </c>
      <c r="W140" s="97">
        <v>4</v>
      </c>
      <c r="X140" s="96">
        <v>0.75</v>
      </c>
      <c r="Y140" s="81">
        <v>2</v>
      </c>
      <c r="Z140" s="81" t="s">
        <v>142</v>
      </c>
      <c r="AA140" s="81">
        <v>2</v>
      </c>
      <c r="AB140" s="81" t="s">
        <v>142</v>
      </c>
      <c r="AC140" s="94">
        <f t="shared" si="3"/>
        <v>3</v>
      </c>
      <c r="AH140" s="116"/>
    </row>
    <row r="141" spans="1:34" ht="15.75" customHeight="1">
      <c r="A141" s="110">
        <v>3866</v>
      </c>
      <c r="B141" s="111">
        <f t="shared" si="4"/>
        <v>29</v>
      </c>
      <c r="C141" s="112" t="s">
        <v>173</v>
      </c>
      <c r="D141" s="62" t="s">
        <v>172</v>
      </c>
      <c r="E141" s="113">
        <v>55.775122510072599</v>
      </c>
      <c r="F141" s="113">
        <v>37.723840512570398</v>
      </c>
      <c r="G141" s="111">
        <f t="shared" si="5"/>
        <v>1</v>
      </c>
      <c r="H141" s="114">
        <f t="shared" si="7"/>
        <v>2.7100000000000004</v>
      </c>
      <c r="I141" s="115">
        <v>0.28699999999999992</v>
      </c>
      <c r="J141" s="111">
        <f t="shared" si="6"/>
        <v>9</v>
      </c>
      <c r="K141" s="63"/>
      <c r="L141" s="78">
        <v>30</v>
      </c>
      <c r="M141" s="112">
        <v>0</v>
      </c>
      <c r="N141" s="112">
        <v>9</v>
      </c>
      <c r="O141" s="85"/>
      <c r="P141" s="81">
        <v>3</v>
      </c>
      <c r="Q141" s="96">
        <v>0.77083333333333337</v>
      </c>
      <c r="R141" s="81">
        <v>2</v>
      </c>
      <c r="S141" s="81" t="s">
        <v>187</v>
      </c>
      <c r="T141" s="81">
        <v>2</v>
      </c>
      <c r="U141" s="81" t="s">
        <v>187</v>
      </c>
      <c r="V141" s="94">
        <f t="shared" si="2"/>
        <v>3</v>
      </c>
      <c r="W141" s="97">
        <v>4</v>
      </c>
      <c r="X141" s="96">
        <v>0.77083333333333337</v>
      </c>
      <c r="Y141" s="81">
        <v>1</v>
      </c>
      <c r="Z141" s="81" t="s">
        <v>142</v>
      </c>
      <c r="AA141" s="81">
        <v>1</v>
      </c>
      <c r="AB141" s="81" t="s">
        <v>142</v>
      </c>
      <c r="AC141" s="94">
        <f t="shared" si="3"/>
        <v>3</v>
      </c>
      <c r="AH141" s="116"/>
    </row>
    <row r="142" spans="1:34" ht="15.75" customHeight="1">
      <c r="A142" s="110">
        <v>3867</v>
      </c>
      <c r="B142" s="111">
        <f t="shared" si="4"/>
        <v>30</v>
      </c>
      <c r="C142" s="112" t="s">
        <v>171</v>
      </c>
      <c r="D142" s="62" t="s">
        <v>172</v>
      </c>
      <c r="E142" s="113">
        <v>55.7775468217624</v>
      </c>
      <c r="F142" s="113">
        <v>37.721626011063996</v>
      </c>
      <c r="G142" s="111">
        <f t="shared" si="5"/>
        <v>1</v>
      </c>
      <c r="H142" s="114">
        <f t="shared" si="7"/>
        <v>3.0130000000000003</v>
      </c>
      <c r="I142" s="115">
        <v>0.30299999999999994</v>
      </c>
      <c r="J142" s="111">
        <f t="shared" si="6"/>
        <v>10</v>
      </c>
      <c r="K142" s="63"/>
      <c r="L142" s="78">
        <v>31</v>
      </c>
      <c r="M142" s="112">
        <v>0</v>
      </c>
      <c r="N142" s="112">
        <v>10</v>
      </c>
      <c r="O142" s="85"/>
      <c r="P142" s="81">
        <v>3</v>
      </c>
      <c r="Q142" s="96">
        <v>0.79166666666666663</v>
      </c>
      <c r="R142" s="81">
        <v>1</v>
      </c>
      <c r="S142" s="81" t="s">
        <v>144</v>
      </c>
      <c r="T142" s="81">
        <v>1</v>
      </c>
      <c r="U142" s="81" t="s">
        <v>144</v>
      </c>
      <c r="V142" s="94">
        <f t="shared" si="2"/>
        <v>3</v>
      </c>
      <c r="W142" s="97">
        <v>4</v>
      </c>
      <c r="X142" s="96">
        <v>0.79166666666666663</v>
      </c>
      <c r="Y142" s="81">
        <v>2</v>
      </c>
      <c r="Z142" s="81" t="s">
        <v>142</v>
      </c>
      <c r="AA142" s="81">
        <v>2</v>
      </c>
      <c r="AB142" s="81" t="s">
        <v>142</v>
      </c>
      <c r="AC142" s="94">
        <f t="shared" si="3"/>
        <v>4</v>
      </c>
      <c r="AH142" s="116"/>
    </row>
    <row r="143" spans="1:34" ht="15.75" customHeight="1">
      <c r="A143" s="110">
        <v>3679</v>
      </c>
      <c r="B143" s="111">
        <f t="shared" si="4"/>
        <v>31</v>
      </c>
      <c r="C143" s="112" t="s">
        <v>188</v>
      </c>
      <c r="D143" s="62" t="s">
        <v>189</v>
      </c>
      <c r="E143" s="113">
        <v>55.780455369076797</v>
      </c>
      <c r="F143" s="113">
        <v>37.721808361858599</v>
      </c>
      <c r="G143" s="111">
        <f t="shared" si="5"/>
        <v>1</v>
      </c>
      <c r="H143" s="114">
        <f t="shared" si="7"/>
        <v>3.3710000000000004</v>
      </c>
      <c r="I143" s="115">
        <v>0.3580000000000001</v>
      </c>
      <c r="J143" s="111">
        <f t="shared" si="6"/>
        <v>11</v>
      </c>
      <c r="K143" s="63"/>
      <c r="L143" s="78">
        <v>32</v>
      </c>
      <c r="M143" s="112">
        <v>0</v>
      </c>
      <c r="N143" s="112">
        <v>11</v>
      </c>
      <c r="O143" s="85"/>
      <c r="P143" s="81">
        <v>3</v>
      </c>
      <c r="Q143" s="96">
        <v>0.8125</v>
      </c>
      <c r="R143" s="81">
        <v>2</v>
      </c>
      <c r="S143" s="81" t="s">
        <v>144</v>
      </c>
      <c r="T143" s="81">
        <v>2</v>
      </c>
      <c r="U143" s="81" t="s">
        <v>144</v>
      </c>
      <c r="V143" s="94">
        <f t="shared" si="2"/>
        <v>3</v>
      </c>
      <c r="W143" s="97">
        <v>4</v>
      </c>
      <c r="X143" s="96">
        <v>0.8125</v>
      </c>
      <c r="Y143" s="81">
        <v>2</v>
      </c>
      <c r="Z143" s="81" t="s">
        <v>142</v>
      </c>
      <c r="AA143" s="81">
        <v>2</v>
      </c>
      <c r="AB143" s="81" t="s">
        <v>142</v>
      </c>
      <c r="AC143" s="94">
        <f t="shared" si="3"/>
        <v>4</v>
      </c>
      <c r="AH143" s="116"/>
    </row>
    <row r="144" spans="1:34" ht="15.75" customHeight="1">
      <c r="A144" s="110">
        <v>8856</v>
      </c>
      <c r="B144" s="111">
        <f t="shared" si="4"/>
        <v>32</v>
      </c>
      <c r="C144" s="112" t="s">
        <v>190</v>
      </c>
      <c r="D144" s="62" t="s">
        <v>191</v>
      </c>
      <c r="E144" s="113">
        <v>55.782393643949597</v>
      </c>
      <c r="F144" s="113">
        <v>37.720596377743398</v>
      </c>
      <c r="G144" s="111">
        <f t="shared" si="5"/>
        <v>1</v>
      </c>
      <c r="H144" s="114">
        <f t="shared" si="7"/>
        <v>3.7070000000000003</v>
      </c>
      <c r="I144" s="115">
        <v>0.33599999999999985</v>
      </c>
      <c r="J144" s="111">
        <f t="shared" si="6"/>
        <v>12</v>
      </c>
      <c r="K144" s="63"/>
      <c r="L144" s="78">
        <v>33</v>
      </c>
      <c r="M144" s="112">
        <v>0</v>
      </c>
      <c r="N144" s="112">
        <v>12</v>
      </c>
      <c r="O144" s="85"/>
      <c r="P144" s="81">
        <v>3</v>
      </c>
      <c r="Q144" s="96">
        <v>0.83333333333333337</v>
      </c>
      <c r="R144" s="81">
        <v>1</v>
      </c>
      <c r="S144" s="81" t="s">
        <v>144</v>
      </c>
      <c r="T144" s="81">
        <v>1</v>
      </c>
      <c r="U144" s="81" t="s">
        <v>144</v>
      </c>
      <c r="V144" s="94">
        <f t="shared" si="2"/>
        <v>3</v>
      </c>
      <c r="W144" s="97">
        <v>4</v>
      </c>
      <c r="X144" s="96">
        <v>0.83333333333333337</v>
      </c>
      <c r="Y144" s="81">
        <v>2</v>
      </c>
      <c r="Z144" s="81" t="s">
        <v>142</v>
      </c>
      <c r="AA144" s="81">
        <v>2</v>
      </c>
      <c r="AB144" s="81" t="s">
        <v>142</v>
      </c>
      <c r="AC144" s="94">
        <f t="shared" si="3"/>
        <v>3</v>
      </c>
      <c r="AH144" s="116"/>
    </row>
    <row r="145" spans="1:34" ht="15.75" customHeight="1">
      <c r="A145" s="110">
        <v>3720</v>
      </c>
      <c r="B145" s="111">
        <f t="shared" si="4"/>
        <v>33</v>
      </c>
      <c r="C145" s="112" t="s">
        <v>168</v>
      </c>
      <c r="D145" s="62" t="s">
        <v>169</v>
      </c>
      <c r="E145" s="113">
        <v>55.7823076503783</v>
      </c>
      <c r="F145" s="113">
        <v>37.706586443397697</v>
      </c>
      <c r="G145" s="111">
        <f t="shared" si="5"/>
        <v>1</v>
      </c>
      <c r="H145" s="114">
        <f t="shared" si="7"/>
        <v>4.6040000000000001</v>
      </c>
      <c r="I145" s="115">
        <v>0.8969999999999998</v>
      </c>
      <c r="J145" s="111">
        <f t="shared" si="6"/>
        <v>13</v>
      </c>
      <c r="K145" s="63"/>
      <c r="L145" s="78">
        <v>34</v>
      </c>
      <c r="M145" s="112">
        <v>0</v>
      </c>
      <c r="N145" s="112">
        <v>13</v>
      </c>
      <c r="O145" s="85"/>
      <c r="P145" s="81">
        <v>3</v>
      </c>
      <c r="Q145" s="96">
        <v>0.85416666666666663</v>
      </c>
      <c r="R145" s="81">
        <v>2</v>
      </c>
      <c r="S145" s="81" t="s">
        <v>144</v>
      </c>
      <c r="T145" s="81">
        <v>2</v>
      </c>
      <c r="U145" s="81" t="s">
        <v>144</v>
      </c>
      <c r="V145" s="94">
        <f t="shared" si="2"/>
        <v>3</v>
      </c>
      <c r="W145" s="97">
        <v>4</v>
      </c>
      <c r="X145" s="96">
        <v>0.85416666666666663</v>
      </c>
      <c r="Y145" s="81">
        <v>1</v>
      </c>
      <c r="Z145" s="81" t="s">
        <v>137</v>
      </c>
      <c r="AA145" s="81">
        <v>1</v>
      </c>
      <c r="AB145" s="81" t="s">
        <v>137</v>
      </c>
      <c r="AC145" s="94">
        <f t="shared" si="3"/>
        <v>2</v>
      </c>
      <c r="AH145" s="116"/>
    </row>
    <row r="146" spans="1:34" ht="15.75" customHeight="1">
      <c r="A146" s="110">
        <v>3997</v>
      </c>
      <c r="B146" s="111">
        <f t="shared" si="4"/>
        <v>34</v>
      </c>
      <c r="C146" s="112" t="s">
        <v>167</v>
      </c>
      <c r="D146" s="62" t="s">
        <v>164</v>
      </c>
      <c r="E146" s="113">
        <v>55.783112755880801</v>
      </c>
      <c r="F146" s="113">
        <v>37.694927116801601</v>
      </c>
      <c r="G146" s="111">
        <f t="shared" si="5"/>
        <v>1</v>
      </c>
      <c r="H146" s="114">
        <f t="shared" si="7"/>
        <v>5.3479999999999999</v>
      </c>
      <c r="I146" s="115">
        <v>0.74399999999999977</v>
      </c>
      <c r="J146" s="111">
        <f t="shared" si="6"/>
        <v>14</v>
      </c>
      <c r="K146" s="63"/>
      <c r="L146" s="78">
        <v>35</v>
      </c>
      <c r="M146" s="112">
        <v>0</v>
      </c>
      <c r="N146" s="112">
        <v>14</v>
      </c>
      <c r="O146" s="85"/>
      <c r="P146" s="81">
        <v>3</v>
      </c>
      <c r="Q146" s="96">
        <v>0.875</v>
      </c>
      <c r="R146" s="81">
        <v>1</v>
      </c>
      <c r="S146" s="81" t="s">
        <v>144</v>
      </c>
      <c r="T146" s="81">
        <v>1</v>
      </c>
      <c r="U146" s="81" t="s">
        <v>144</v>
      </c>
      <c r="V146" s="94">
        <f t="shared" si="2"/>
        <v>3</v>
      </c>
      <c r="W146" s="97">
        <v>4</v>
      </c>
      <c r="X146" s="96">
        <v>0.875</v>
      </c>
      <c r="Y146" s="81">
        <v>1</v>
      </c>
      <c r="Z146" s="81" t="s">
        <v>137</v>
      </c>
      <c r="AA146" s="81">
        <v>1</v>
      </c>
      <c r="AB146" s="81" t="s">
        <v>137</v>
      </c>
      <c r="AC146" s="94">
        <f t="shared" si="3"/>
        <v>2</v>
      </c>
      <c r="AH146" s="116"/>
    </row>
    <row r="147" spans="1:34" ht="15.75" customHeight="1">
      <c r="A147" s="110">
        <v>5528</v>
      </c>
      <c r="B147" s="111">
        <f t="shared" si="4"/>
        <v>35</v>
      </c>
      <c r="C147" s="112" t="s">
        <v>166</v>
      </c>
      <c r="D147" s="62" t="s">
        <v>164</v>
      </c>
      <c r="E147" s="113">
        <v>55.783840543989101</v>
      </c>
      <c r="F147" s="113">
        <v>37.689647793654302</v>
      </c>
      <c r="G147" s="111">
        <f t="shared" si="5"/>
        <v>1</v>
      </c>
      <c r="H147" s="114">
        <f t="shared" si="7"/>
        <v>5.6890000000000001</v>
      </c>
      <c r="I147" s="115">
        <v>0.34100000000000019</v>
      </c>
      <c r="J147" s="111">
        <f t="shared" si="6"/>
        <v>15</v>
      </c>
      <c r="K147" s="63"/>
      <c r="L147" s="78">
        <v>36</v>
      </c>
      <c r="M147" s="112">
        <v>0</v>
      </c>
      <c r="N147" s="112">
        <v>15</v>
      </c>
      <c r="O147" s="85"/>
      <c r="P147" s="81">
        <v>3</v>
      </c>
      <c r="Q147" s="96">
        <v>0.89583333333333304</v>
      </c>
      <c r="R147" s="81">
        <v>2</v>
      </c>
      <c r="S147" s="81" t="s">
        <v>144</v>
      </c>
      <c r="T147" s="81">
        <v>2</v>
      </c>
      <c r="U147" s="81" t="s">
        <v>144</v>
      </c>
      <c r="V147" s="94">
        <f t="shared" si="2"/>
        <v>3</v>
      </c>
      <c r="W147" s="97">
        <v>4</v>
      </c>
      <c r="X147" s="96">
        <v>0.89583333333333304</v>
      </c>
      <c r="Y147" s="81">
        <v>1</v>
      </c>
      <c r="Z147" s="81" t="s">
        <v>137</v>
      </c>
      <c r="AA147" s="81">
        <v>1</v>
      </c>
      <c r="AB147" s="81" t="s">
        <v>137</v>
      </c>
      <c r="AC147" s="94">
        <f t="shared" si="3"/>
        <v>2</v>
      </c>
      <c r="AH147" s="116"/>
    </row>
    <row r="148" spans="1:34" ht="15.75" customHeight="1">
      <c r="A148" s="110">
        <v>5529</v>
      </c>
      <c r="B148" s="111">
        <f t="shared" si="4"/>
        <v>36</v>
      </c>
      <c r="C148" s="112" t="s">
        <v>165</v>
      </c>
      <c r="D148" s="62" t="s">
        <v>164</v>
      </c>
      <c r="E148" s="113">
        <v>55.785644628942798</v>
      </c>
      <c r="F148" s="113">
        <v>37.6845559428942</v>
      </c>
      <c r="G148" s="111">
        <f t="shared" si="5"/>
        <v>1</v>
      </c>
      <c r="H148" s="114">
        <f t="shared" si="7"/>
        <v>6.0739999999999998</v>
      </c>
      <c r="I148" s="115">
        <v>0.38499999999999979</v>
      </c>
      <c r="J148" s="111">
        <f t="shared" si="6"/>
        <v>16</v>
      </c>
      <c r="K148" s="63"/>
      <c r="L148" s="78">
        <v>37</v>
      </c>
      <c r="M148" s="112">
        <v>0</v>
      </c>
      <c r="N148" s="112">
        <v>16</v>
      </c>
      <c r="O148" s="85"/>
      <c r="P148" s="81">
        <v>3</v>
      </c>
      <c r="Q148" s="96">
        <v>0.91666666666666663</v>
      </c>
      <c r="R148" s="81">
        <v>1</v>
      </c>
      <c r="S148" s="81" t="s">
        <v>137</v>
      </c>
      <c r="T148" s="81">
        <v>1</v>
      </c>
      <c r="U148" s="81" t="s">
        <v>137</v>
      </c>
      <c r="V148" s="94">
        <f t="shared" si="2"/>
        <v>2</v>
      </c>
      <c r="W148" s="97">
        <v>4</v>
      </c>
      <c r="X148" s="96">
        <v>0.91666666666666663</v>
      </c>
      <c r="Y148" s="81">
        <v>1</v>
      </c>
      <c r="Z148" s="81" t="s">
        <v>137</v>
      </c>
      <c r="AA148" s="81">
        <v>1</v>
      </c>
      <c r="AB148" s="81" t="s">
        <v>137</v>
      </c>
      <c r="AC148" s="94">
        <f t="shared" si="3"/>
        <v>2</v>
      </c>
      <c r="AH148" s="116"/>
    </row>
    <row r="149" spans="1:34" ht="15.75" customHeight="1">
      <c r="A149" s="110">
        <v>3998</v>
      </c>
      <c r="B149" s="111">
        <f t="shared" si="4"/>
        <v>37</v>
      </c>
      <c r="C149" s="112" t="s">
        <v>163</v>
      </c>
      <c r="D149" s="62" t="s">
        <v>164</v>
      </c>
      <c r="E149" s="113">
        <v>55.787406352866498</v>
      </c>
      <c r="F149" s="113">
        <v>37.680193724843299</v>
      </c>
      <c r="G149" s="111">
        <f t="shared" si="5"/>
        <v>1</v>
      </c>
      <c r="H149" s="114">
        <f t="shared" si="7"/>
        <v>6.4669999999999996</v>
      </c>
      <c r="I149" s="115">
        <v>0.39299999999999979</v>
      </c>
      <c r="J149" s="111">
        <f t="shared" si="6"/>
        <v>17</v>
      </c>
      <c r="K149" s="63"/>
      <c r="L149" s="78">
        <v>38</v>
      </c>
      <c r="M149" s="112">
        <v>0</v>
      </c>
      <c r="N149" s="112">
        <v>17</v>
      </c>
      <c r="O149" s="85"/>
      <c r="P149" s="81">
        <v>3</v>
      </c>
      <c r="Q149" s="96">
        <v>0.9375</v>
      </c>
      <c r="R149" s="81">
        <v>1</v>
      </c>
      <c r="S149" s="81" t="s">
        <v>137</v>
      </c>
      <c r="T149" s="81">
        <v>1</v>
      </c>
      <c r="U149" s="81" t="s">
        <v>137</v>
      </c>
      <c r="V149" s="94">
        <f t="shared" si="2"/>
        <v>1</v>
      </c>
      <c r="W149" s="97">
        <v>4</v>
      </c>
      <c r="X149" s="96">
        <v>0.9375</v>
      </c>
      <c r="Y149" s="81">
        <v>1</v>
      </c>
      <c r="Z149" s="81" t="s">
        <v>137</v>
      </c>
      <c r="AA149" s="81">
        <v>1</v>
      </c>
      <c r="AB149" s="81" t="s">
        <v>137</v>
      </c>
      <c r="AC149" s="94">
        <f t="shared" si="3"/>
        <v>1</v>
      </c>
      <c r="AH149" s="116"/>
    </row>
    <row r="150" spans="1:34" ht="15.75" customHeight="1">
      <c r="A150" s="110">
        <v>3428</v>
      </c>
      <c r="B150" s="111">
        <f t="shared" si="4"/>
        <v>38</v>
      </c>
      <c r="C150" s="112" t="s">
        <v>161</v>
      </c>
      <c r="D150" s="62" t="s">
        <v>162</v>
      </c>
      <c r="E150" s="113">
        <v>55.789178308219398</v>
      </c>
      <c r="F150" s="113">
        <v>37.681259723558398</v>
      </c>
      <c r="G150" s="111">
        <f t="shared" si="5"/>
        <v>1</v>
      </c>
      <c r="H150" s="114">
        <f t="shared" si="7"/>
        <v>6.6999999999999993</v>
      </c>
      <c r="I150" s="115">
        <v>0.23299999999999965</v>
      </c>
      <c r="J150" s="111">
        <f t="shared" si="6"/>
        <v>18</v>
      </c>
      <c r="K150" s="63"/>
      <c r="L150" s="78">
        <v>39</v>
      </c>
      <c r="M150" s="112">
        <v>0</v>
      </c>
      <c r="N150" s="112">
        <v>18</v>
      </c>
      <c r="O150" s="85"/>
      <c r="P150" s="81">
        <v>3</v>
      </c>
      <c r="Q150" s="96">
        <v>0.95833333333333337</v>
      </c>
      <c r="R150" s="81">
        <v>0</v>
      </c>
      <c r="S150" s="81" t="s">
        <v>133</v>
      </c>
      <c r="T150" s="81">
        <v>0</v>
      </c>
      <c r="U150" s="81" t="s">
        <v>133</v>
      </c>
      <c r="V150" s="94">
        <f t="shared" si="2"/>
        <v>0</v>
      </c>
      <c r="W150" s="97">
        <v>4</v>
      </c>
      <c r="X150" s="96">
        <v>0.95833333333333337</v>
      </c>
      <c r="Y150" s="81">
        <v>0</v>
      </c>
      <c r="Z150" s="81" t="s">
        <v>133</v>
      </c>
      <c r="AA150" s="81">
        <v>0</v>
      </c>
      <c r="AB150" s="81" t="s">
        <v>133</v>
      </c>
      <c r="AC150" s="94">
        <f t="shared" si="3"/>
        <v>0</v>
      </c>
      <c r="AH150" s="116"/>
    </row>
    <row r="151" spans="1:34" ht="15.75" customHeight="1">
      <c r="A151" s="110">
        <v>3429</v>
      </c>
      <c r="B151" s="111">
        <f t="shared" si="4"/>
        <v>39</v>
      </c>
      <c r="C151" s="112" t="s">
        <v>160</v>
      </c>
      <c r="D151" s="62" t="s">
        <v>158</v>
      </c>
      <c r="E151" s="113">
        <v>55.791310847000901</v>
      </c>
      <c r="F151" s="113">
        <v>37.686815818380197</v>
      </c>
      <c r="G151" s="111">
        <f t="shared" si="5"/>
        <v>1</v>
      </c>
      <c r="H151" s="114">
        <f t="shared" si="7"/>
        <v>7.1049999999999995</v>
      </c>
      <c r="I151" s="115">
        <v>0.40500000000000025</v>
      </c>
      <c r="J151" s="111">
        <f t="shared" si="6"/>
        <v>19</v>
      </c>
      <c r="K151" s="63"/>
      <c r="L151" s="78">
        <v>40</v>
      </c>
      <c r="M151" s="112">
        <v>0</v>
      </c>
      <c r="N151" s="112">
        <v>19</v>
      </c>
      <c r="O151" s="85"/>
      <c r="P151" s="81">
        <v>3</v>
      </c>
      <c r="Q151" s="96">
        <v>0.97916666666666663</v>
      </c>
      <c r="R151" s="81">
        <v>0</v>
      </c>
      <c r="S151" s="81" t="s">
        <v>133</v>
      </c>
      <c r="T151" s="81">
        <v>0</v>
      </c>
      <c r="U151" s="81" t="s">
        <v>133</v>
      </c>
      <c r="V151" s="94">
        <f t="shared" si="2"/>
        <v>0</v>
      </c>
      <c r="W151" s="97">
        <v>4</v>
      </c>
      <c r="X151" s="96">
        <v>0.97916666666666663</v>
      </c>
      <c r="Y151" s="81">
        <v>0</v>
      </c>
      <c r="Z151" s="81" t="s">
        <v>133</v>
      </c>
      <c r="AA151" s="81">
        <v>0</v>
      </c>
      <c r="AB151" s="81" t="s">
        <v>133</v>
      </c>
      <c r="AC151" s="94">
        <f t="shared" si="3"/>
        <v>0</v>
      </c>
      <c r="AH151" s="116"/>
    </row>
    <row r="152" spans="1:34" ht="15.75" customHeight="1">
      <c r="A152" s="110">
        <v>3430</v>
      </c>
      <c r="B152" s="111">
        <f t="shared" si="4"/>
        <v>40</v>
      </c>
      <c r="C152" s="112" t="s">
        <v>159</v>
      </c>
      <c r="D152" s="62" t="s">
        <v>158</v>
      </c>
      <c r="E152" s="113">
        <v>55.793338778860097</v>
      </c>
      <c r="F152" s="113">
        <v>37.692467947999397</v>
      </c>
      <c r="G152" s="111">
        <f t="shared" si="5"/>
        <v>1</v>
      </c>
      <c r="H152" s="114">
        <f t="shared" si="7"/>
        <v>7.5289999999999999</v>
      </c>
      <c r="I152" s="115">
        <v>0.42400000000000038</v>
      </c>
      <c r="J152" s="111">
        <f t="shared" si="6"/>
        <v>20</v>
      </c>
      <c r="K152" s="63"/>
      <c r="L152" s="78">
        <v>41</v>
      </c>
      <c r="M152" s="112">
        <v>0</v>
      </c>
      <c r="N152" s="112">
        <v>20</v>
      </c>
      <c r="O152" s="85"/>
      <c r="P152" s="81">
        <v>3</v>
      </c>
      <c r="Q152" s="96">
        <v>0</v>
      </c>
      <c r="R152" s="81">
        <v>0</v>
      </c>
      <c r="S152" s="81" t="s">
        <v>133</v>
      </c>
      <c r="T152" s="81">
        <v>0</v>
      </c>
      <c r="U152" s="81" t="s">
        <v>133</v>
      </c>
      <c r="V152" s="94">
        <f t="shared" si="2"/>
        <v>0</v>
      </c>
      <c r="W152" s="97">
        <v>4</v>
      </c>
      <c r="X152" s="96">
        <v>0</v>
      </c>
      <c r="Y152" s="81">
        <v>0</v>
      </c>
      <c r="Z152" s="81" t="s">
        <v>133</v>
      </c>
      <c r="AA152" s="81">
        <v>0</v>
      </c>
      <c r="AB152" s="81" t="s">
        <v>133</v>
      </c>
      <c r="AC152" s="94">
        <f t="shared" si="3"/>
        <v>0</v>
      </c>
      <c r="AH152" s="116"/>
    </row>
    <row r="153" spans="1:34" ht="15.75" customHeight="1">
      <c r="A153" s="110">
        <v>3431</v>
      </c>
      <c r="B153" s="111">
        <f t="shared" si="4"/>
        <v>41</v>
      </c>
      <c r="C153" s="112" t="s">
        <v>157</v>
      </c>
      <c r="D153" s="62" t="s">
        <v>158</v>
      </c>
      <c r="E153" s="113">
        <v>55.794356891304702</v>
      </c>
      <c r="F153" s="113">
        <v>37.699841845807697</v>
      </c>
      <c r="G153" s="111">
        <f t="shared" si="5"/>
        <v>1</v>
      </c>
      <c r="H153" s="114">
        <f t="shared" si="7"/>
        <v>8.0060000000000002</v>
      </c>
      <c r="I153" s="115">
        <v>0.47700000000000031</v>
      </c>
      <c r="J153" s="111">
        <f t="shared" si="6"/>
        <v>21</v>
      </c>
      <c r="K153" s="63"/>
      <c r="L153" s="78">
        <v>42</v>
      </c>
      <c r="M153" s="112">
        <v>0</v>
      </c>
      <c r="N153" s="112">
        <v>21</v>
      </c>
      <c r="O153" s="85"/>
      <c r="P153" s="81">
        <v>3</v>
      </c>
      <c r="Q153" s="96">
        <v>2.0833333333333332E-2</v>
      </c>
      <c r="R153" s="81">
        <v>0</v>
      </c>
      <c r="S153" s="81" t="s">
        <v>133</v>
      </c>
      <c r="T153" s="81">
        <v>0</v>
      </c>
      <c r="U153" s="81" t="s">
        <v>133</v>
      </c>
      <c r="V153" s="94">
        <f t="shared" si="2"/>
        <v>0</v>
      </c>
      <c r="W153" s="97">
        <v>4</v>
      </c>
      <c r="X153" s="96">
        <v>2.0833333333333332E-2</v>
      </c>
      <c r="Y153" s="81">
        <v>0</v>
      </c>
      <c r="Z153" s="81" t="s">
        <v>133</v>
      </c>
      <c r="AA153" s="81">
        <v>0</v>
      </c>
      <c r="AB153" s="81" t="s">
        <v>133</v>
      </c>
      <c r="AC153" s="94">
        <f t="shared" si="3"/>
        <v>0</v>
      </c>
      <c r="AH153" s="116"/>
    </row>
    <row r="154" spans="1:34" ht="15.75" customHeight="1">
      <c r="A154" s="110" t="s">
        <v>109</v>
      </c>
      <c r="B154" s="111">
        <f t="shared" si="4"/>
        <v>41</v>
      </c>
      <c r="C154" s="112" t="s">
        <v>109</v>
      </c>
      <c r="D154" s="62" t="s">
        <v>183</v>
      </c>
      <c r="E154" s="113" t="s">
        <v>183</v>
      </c>
      <c r="F154" s="113" t="s">
        <v>183</v>
      </c>
      <c r="G154" s="111">
        <f t="shared" si="5"/>
        <v>1</v>
      </c>
      <c r="H154" s="114">
        <f t="shared" si="7"/>
        <v>9.3060000000000009</v>
      </c>
      <c r="I154" s="115">
        <v>1.3</v>
      </c>
      <c r="J154" s="111" t="str">
        <f t="shared" si="6"/>
        <v xml:space="preserve"> </v>
      </c>
      <c r="K154" s="63"/>
      <c r="L154" s="78">
        <v>43</v>
      </c>
      <c r="M154" s="112">
        <v>0</v>
      </c>
      <c r="N154" s="112">
        <v>999</v>
      </c>
      <c r="O154" s="85"/>
      <c r="P154" s="81">
        <v>3</v>
      </c>
      <c r="Q154" s="96">
        <v>4.1666666666666699E-2</v>
      </c>
      <c r="R154" s="81">
        <v>0</v>
      </c>
      <c r="S154" s="81" t="s">
        <v>133</v>
      </c>
      <c r="T154" s="81">
        <v>0</v>
      </c>
      <c r="U154" s="81" t="s">
        <v>133</v>
      </c>
      <c r="V154" s="94">
        <f t="shared" si="2"/>
        <v>0</v>
      </c>
      <c r="W154" s="97">
        <v>4</v>
      </c>
      <c r="X154" s="96">
        <v>4.1666666666666699E-2</v>
      </c>
      <c r="Y154" s="81">
        <v>0</v>
      </c>
      <c r="Z154" s="81" t="s">
        <v>133</v>
      </c>
      <c r="AA154" s="81">
        <v>0</v>
      </c>
      <c r="AB154" s="81" t="s">
        <v>133</v>
      </c>
      <c r="AC154" s="94">
        <f t="shared" si="3"/>
        <v>0</v>
      </c>
      <c r="AH154" s="116"/>
    </row>
    <row r="155" spans="1:34" ht="15.75" customHeight="1">
      <c r="A155" s="110" t="s">
        <v>183</v>
      </c>
      <c r="B155" s="111" t="str">
        <f t="shared" si="4"/>
        <v/>
      </c>
      <c r="C155" s="112" t="s">
        <v>183</v>
      </c>
      <c r="D155" s="62" t="s">
        <v>183</v>
      </c>
      <c r="E155" s="113" t="s">
        <v>183</v>
      </c>
      <c r="F155" s="113" t="s">
        <v>183</v>
      </c>
      <c r="G155" s="111" t="str">
        <f t="shared" si="5"/>
        <v/>
      </c>
      <c r="H155" s="114" t="str">
        <f t="shared" si="7"/>
        <v/>
      </c>
      <c r="I155" s="115" t="s">
        <v>183</v>
      </c>
      <c r="J155" s="111" t="str">
        <f t="shared" si="6"/>
        <v xml:space="preserve"> </v>
      </c>
      <c r="K155" s="63"/>
      <c r="L155" s="78">
        <v>44</v>
      </c>
      <c r="M155" s="112">
        <v>0</v>
      </c>
      <c r="N155" s="112">
        <v>0</v>
      </c>
      <c r="O155" s="85"/>
      <c r="P155" s="81">
        <v>3</v>
      </c>
      <c r="Q155" s="96">
        <v>6.25E-2</v>
      </c>
      <c r="R155" s="81">
        <v>0</v>
      </c>
      <c r="S155" s="81" t="s">
        <v>133</v>
      </c>
      <c r="T155" s="81">
        <v>0</v>
      </c>
      <c r="U155" s="81" t="s">
        <v>133</v>
      </c>
      <c r="V155" s="94">
        <f t="shared" si="2"/>
        <v>0</v>
      </c>
      <c r="W155" s="97">
        <v>4</v>
      </c>
      <c r="X155" s="96">
        <v>6.25E-2</v>
      </c>
      <c r="Y155" s="81">
        <v>0</v>
      </c>
      <c r="Z155" s="81" t="s">
        <v>133</v>
      </c>
      <c r="AA155" s="81">
        <v>0</v>
      </c>
      <c r="AB155" s="81" t="s">
        <v>133</v>
      </c>
      <c r="AC155" s="94">
        <f t="shared" si="3"/>
        <v>0</v>
      </c>
      <c r="AH155" s="76"/>
    </row>
    <row r="156" spans="1:34" ht="15.75" customHeight="1">
      <c r="A156" s="110" t="s">
        <v>183</v>
      </c>
      <c r="B156" s="111" t="str">
        <f t="shared" si="4"/>
        <v/>
      </c>
      <c r="C156" s="112" t="s">
        <v>183</v>
      </c>
      <c r="D156" s="62" t="s">
        <v>183</v>
      </c>
      <c r="E156" s="113" t="s">
        <v>183</v>
      </c>
      <c r="F156" s="113" t="s">
        <v>183</v>
      </c>
      <c r="G156" s="111" t="str">
        <f t="shared" si="5"/>
        <v/>
      </c>
      <c r="H156" s="114" t="str">
        <f t="shared" si="7"/>
        <v/>
      </c>
      <c r="I156" s="115" t="s">
        <v>183</v>
      </c>
      <c r="J156" s="111" t="str">
        <f t="shared" si="6"/>
        <v xml:space="preserve"> </v>
      </c>
      <c r="K156" s="63"/>
      <c r="L156" s="78">
        <v>45</v>
      </c>
      <c r="M156" s="112">
        <v>0</v>
      </c>
      <c r="N156" s="112">
        <v>0</v>
      </c>
      <c r="O156" s="85"/>
      <c r="P156" s="81">
        <v>3</v>
      </c>
      <c r="Q156" s="96">
        <v>8.3333333333333301E-2</v>
      </c>
      <c r="R156" s="81">
        <v>0</v>
      </c>
      <c r="S156" s="81" t="s">
        <v>133</v>
      </c>
      <c r="T156" s="81">
        <v>0</v>
      </c>
      <c r="U156" s="81" t="s">
        <v>133</v>
      </c>
      <c r="V156" s="94">
        <f t="shared" si="2"/>
        <v>0</v>
      </c>
      <c r="W156" s="97">
        <v>4</v>
      </c>
      <c r="X156" s="96">
        <v>8.3333333333333301E-2</v>
      </c>
      <c r="Y156" s="81">
        <v>0</v>
      </c>
      <c r="Z156" s="81" t="s">
        <v>133</v>
      </c>
      <c r="AA156" s="81">
        <v>0</v>
      </c>
      <c r="AB156" s="81" t="s">
        <v>133</v>
      </c>
      <c r="AC156" s="94">
        <f t="shared" si="3"/>
        <v>0</v>
      </c>
      <c r="AH156" s="76"/>
    </row>
    <row r="157" spans="1:34" ht="15.75" customHeight="1">
      <c r="A157" s="110" t="s">
        <v>183</v>
      </c>
      <c r="B157" s="111" t="str">
        <f t="shared" si="4"/>
        <v/>
      </c>
      <c r="C157" s="112" t="s">
        <v>183</v>
      </c>
      <c r="D157" s="62" t="s">
        <v>183</v>
      </c>
      <c r="E157" s="113" t="s">
        <v>183</v>
      </c>
      <c r="F157" s="113" t="s">
        <v>183</v>
      </c>
      <c r="G157" s="111" t="str">
        <f t="shared" si="5"/>
        <v/>
      </c>
      <c r="H157" s="114" t="str">
        <f t="shared" si="7"/>
        <v/>
      </c>
      <c r="I157" s="115" t="s">
        <v>183</v>
      </c>
      <c r="J157" s="111" t="str">
        <f t="shared" si="6"/>
        <v xml:space="preserve"> </v>
      </c>
      <c r="K157" s="63"/>
      <c r="L157" s="78">
        <v>46</v>
      </c>
      <c r="M157" s="112">
        <v>0</v>
      </c>
      <c r="N157" s="112">
        <v>0</v>
      </c>
      <c r="O157" s="85"/>
      <c r="P157" s="81">
        <v>3</v>
      </c>
      <c r="Q157" s="96">
        <v>0.104166666666667</v>
      </c>
      <c r="R157" s="81">
        <v>0</v>
      </c>
      <c r="S157" s="81" t="s">
        <v>133</v>
      </c>
      <c r="T157" s="81">
        <v>0</v>
      </c>
      <c r="U157" s="81" t="s">
        <v>133</v>
      </c>
      <c r="V157" s="90"/>
      <c r="W157" s="97">
        <v>4</v>
      </c>
      <c r="X157" s="96">
        <v>0.104166666666667</v>
      </c>
      <c r="Y157" s="81">
        <v>0</v>
      </c>
      <c r="Z157" s="81" t="s">
        <v>133</v>
      </c>
      <c r="AA157" s="81">
        <v>0</v>
      </c>
      <c r="AB157" s="81" t="s">
        <v>133</v>
      </c>
      <c r="AC157" s="66"/>
      <c r="AH157" s="76"/>
    </row>
    <row r="158" spans="1:34" ht="15.75" customHeight="1">
      <c r="A158" s="110" t="s">
        <v>183</v>
      </c>
      <c r="B158" s="111" t="str">
        <f t="shared" si="4"/>
        <v/>
      </c>
      <c r="C158" s="112" t="s">
        <v>183</v>
      </c>
      <c r="D158" s="62" t="s">
        <v>183</v>
      </c>
      <c r="E158" s="113" t="s">
        <v>183</v>
      </c>
      <c r="F158" s="113" t="s">
        <v>183</v>
      </c>
      <c r="G158" s="111" t="str">
        <f t="shared" si="5"/>
        <v/>
      </c>
      <c r="H158" s="114" t="str">
        <f t="shared" si="7"/>
        <v/>
      </c>
      <c r="I158" s="115" t="s">
        <v>183</v>
      </c>
      <c r="J158" s="111" t="str">
        <f t="shared" si="6"/>
        <v xml:space="preserve"> </v>
      </c>
      <c r="K158" s="63"/>
      <c r="L158" s="78">
        <v>47</v>
      </c>
      <c r="M158" s="112">
        <v>0</v>
      </c>
      <c r="N158" s="112">
        <v>0</v>
      </c>
      <c r="O158" s="85"/>
      <c r="P158" s="146" t="s">
        <v>130</v>
      </c>
      <c r="Q158" s="147"/>
      <c r="R158" s="103">
        <f>SUM(R110:R157)</f>
        <v>57</v>
      </c>
      <c r="S158" s="103"/>
      <c r="T158" s="103">
        <f>SUM(T110:T157)</f>
        <v>57</v>
      </c>
      <c r="U158" s="103"/>
      <c r="V158" s="117"/>
      <c r="W158" s="146" t="s">
        <v>130</v>
      </c>
      <c r="X158" s="147"/>
      <c r="Y158" s="103">
        <f>SUM(Y110:Y157)</f>
        <v>48</v>
      </c>
      <c r="Z158" s="103"/>
      <c r="AA158" s="103">
        <f>SUM(AA110:AA157)</f>
        <v>48</v>
      </c>
      <c r="AB158" s="103"/>
      <c r="AC158" s="66"/>
      <c r="AH158" s="76"/>
    </row>
    <row r="159" spans="1:34" ht="15.75" customHeight="1">
      <c r="A159" s="110" t="s">
        <v>183</v>
      </c>
      <c r="B159" s="111" t="str">
        <f t="shared" si="4"/>
        <v/>
      </c>
      <c r="C159" s="112" t="s">
        <v>183</v>
      </c>
      <c r="D159" s="62" t="s">
        <v>183</v>
      </c>
      <c r="E159" s="113" t="s">
        <v>183</v>
      </c>
      <c r="F159" s="113" t="s">
        <v>183</v>
      </c>
      <c r="G159" s="111" t="str">
        <f t="shared" si="5"/>
        <v/>
      </c>
      <c r="H159" s="114" t="str">
        <f t="shared" si="7"/>
        <v/>
      </c>
      <c r="I159" s="115" t="s">
        <v>183</v>
      </c>
      <c r="J159" s="111" t="str">
        <f t="shared" si="6"/>
        <v xml:space="preserve"> </v>
      </c>
      <c r="K159" s="63"/>
      <c r="L159" s="78">
        <v>48</v>
      </c>
      <c r="M159" s="112">
        <v>0</v>
      </c>
      <c r="N159" s="112">
        <v>0</v>
      </c>
      <c r="O159" s="85"/>
      <c r="P159" s="118"/>
      <c r="Q159" s="90"/>
      <c r="R159" s="90"/>
      <c r="S159" s="90"/>
      <c r="T159" s="105"/>
      <c r="U159" s="90"/>
      <c r="V159" s="90"/>
      <c r="W159" s="90"/>
      <c r="X159" s="118"/>
      <c r="Y159" s="118"/>
      <c r="Z159" s="118"/>
      <c r="AA159" s="118"/>
      <c r="AB159" s="118"/>
      <c r="AC159" s="66"/>
      <c r="AH159" s="76"/>
    </row>
    <row r="160" spans="1:34" ht="15.75" customHeight="1">
      <c r="A160" s="110" t="s">
        <v>183</v>
      </c>
      <c r="B160" s="111" t="str">
        <f t="shared" si="4"/>
        <v/>
      </c>
      <c r="C160" s="112" t="s">
        <v>183</v>
      </c>
      <c r="D160" s="62" t="s">
        <v>183</v>
      </c>
      <c r="E160" s="113" t="s">
        <v>183</v>
      </c>
      <c r="F160" s="113" t="s">
        <v>183</v>
      </c>
      <c r="G160" s="111" t="str">
        <f t="shared" si="5"/>
        <v/>
      </c>
      <c r="H160" s="114" t="str">
        <f t="shared" si="7"/>
        <v/>
      </c>
      <c r="I160" s="115" t="s">
        <v>183</v>
      </c>
      <c r="J160" s="111" t="str">
        <f t="shared" si="6"/>
        <v xml:space="preserve"> </v>
      </c>
      <c r="K160" s="63"/>
      <c r="L160" s="78">
        <v>49</v>
      </c>
      <c r="M160" s="112">
        <v>0</v>
      </c>
      <c r="N160" s="112">
        <v>0</v>
      </c>
      <c r="O160" s="85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66"/>
      <c r="AH160" s="76"/>
    </row>
    <row r="161" spans="1:34" ht="15.75" customHeight="1">
      <c r="A161" s="110" t="s">
        <v>183</v>
      </c>
      <c r="B161" s="111" t="str">
        <f t="shared" si="4"/>
        <v/>
      </c>
      <c r="C161" s="112" t="s">
        <v>183</v>
      </c>
      <c r="D161" s="62" t="s">
        <v>183</v>
      </c>
      <c r="E161" s="113" t="s">
        <v>183</v>
      </c>
      <c r="F161" s="113" t="s">
        <v>183</v>
      </c>
      <c r="G161" s="111" t="str">
        <f t="shared" si="5"/>
        <v/>
      </c>
      <c r="H161" s="114" t="str">
        <f t="shared" si="7"/>
        <v/>
      </c>
      <c r="I161" s="115" t="s">
        <v>183</v>
      </c>
      <c r="J161" s="111" t="str">
        <f t="shared" si="6"/>
        <v xml:space="preserve"> </v>
      </c>
      <c r="K161" s="63"/>
      <c r="L161" s="78">
        <v>50</v>
      </c>
      <c r="M161" s="112">
        <v>0</v>
      </c>
      <c r="N161" s="112">
        <v>0</v>
      </c>
      <c r="O161" s="85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  <c r="AA161" s="118"/>
      <c r="AB161" s="118"/>
      <c r="AC161" s="66"/>
      <c r="AH161" s="76"/>
    </row>
    <row r="162" spans="1:34" ht="15.75" customHeight="1">
      <c r="A162" s="110" t="s">
        <v>183</v>
      </c>
      <c r="B162" s="111" t="str">
        <f t="shared" si="4"/>
        <v/>
      </c>
      <c r="C162" s="112" t="s">
        <v>183</v>
      </c>
      <c r="D162" s="62" t="s">
        <v>183</v>
      </c>
      <c r="E162" s="113" t="s">
        <v>183</v>
      </c>
      <c r="F162" s="113" t="s">
        <v>183</v>
      </c>
      <c r="G162" s="111" t="str">
        <f t="shared" si="5"/>
        <v/>
      </c>
      <c r="H162" s="114" t="str">
        <f t="shared" si="7"/>
        <v/>
      </c>
      <c r="I162" s="115" t="s">
        <v>183</v>
      </c>
      <c r="J162" s="111" t="str">
        <f t="shared" si="6"/>
        <v xml:space="preserve"> </v>
      </c>
      <c r="K162" s="63"/>
      <c r="L162" s="78">
        <v>51</v>
      </c>
      <c r="M162" s="112">
        <v>0</v>
      </c>
      <c r="N162" s="112">
        <v>0</v>
      </c>
      <c r="O162" s="85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  <c r="AA162" s="118"/>
      <c r="AB162" s="118"/>
      <c r="AC162" s="66"/>
      <c r="AH162" s="76"/>
    </row>
    <row r="163" spans="1:34" ht="15.75" customHeight="1">
      <c r="A163" s="110" t="s">
        <v>183</v>
      </c>
      <c r="B163" s="111" t="str">
        <f t="shared" si="4"/>
        <v/>
      </c>
      <c r="C163" s="112" t="s">
        <v>183</v>
      </c>
      <c r="D163" s="62" t="s">
        <v>183</v>
      </c>
      <c r="E163" s="113" t="s">
        <v>183</v>
      </c>
      <c r="F163" s="113" t="s">
        <v>183</v>
      </c>
      <c r="G163" s="111" t="str">
        <f t="shared" si="5"/>
        <v/>
      </c>
      <c r="H163" s="114" t="str">
        <f t="shared" si="7"/>
        <v/>
      </c>
      <c r="I163" s="115" t="s">
        <v>183</v>
      </c>
      <c r="J163" s="111" t="str">
        <f t="shared" si="6"/>
        <v xml:space="preserve"> </v>
      </c>
      <c r="K163" s="63"/>
      <c r="L163" s="78">
        <v>52</v>
      </c>
      <c r="M163" s="112">
        <v>0</v>
      </c>
      <c r="N163" s="112">
        <v>0</v>
      </c>
      <c r="O163" s="85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/>
      <c r="AB163" s="118"/>
      <c r="AC163" s="66"/>
      <c r="AH163" s="76"/>
    </row>
    <row r="164" spans="1:34" ht="15.75" customHeight="1">
      <c r="A164" s="110" t="s">
        <v>183</v>
      </c>
      <c r="B164" s="111" t="str">
        <f t="shared" si="4"/>
        <v/>
      </c>
      <c r="C164" s="112" t="s">
        <v>183</v>
      </c>
      <c r="D164" s="62" t="s">
        <v>183</v>
      </c>
      <c r="E164" s="113" t="s">
        <v>183</v>
      </c>
      <c r="F164" s="113" t="s">
        <v>183</v>
      </c>
      <c r="G164" s="111" t="str">
        <f t="shared" si="5"/>
        <v/>
      </c>
      <c r="H164" s="114" t="str">
        <f t="shared" si="7"/>
        <v/>
      </c>
      <c r="I164" s="115" t="s">
        <v>183</v>
      </c>
      <c r="J164" s="111" t="str">
        <f t="shared" si="6"/>
        <v xml:space="preserve"> </v>
      </c>
      <c r="K164" s="63"/>
      <c r="L164" s="78">
        <v>53</v>
      </c>
      <c r="M164" s="112">
        <v>0</v>
      </c>
      <c r="N164" s="112">
        <v>0</v>
      </c>
      <c r="O164" s="85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  <c r="AA164" s="118"/>
      <c r="AB164" s="118"/>
      <c r="AC164" s="66"/>
      <c r="AH164" s="76"/>
    </row>
    <row r="165" spans="1:34" ht="15.75" customHeight="1">
      <c r="A165" s="110" t="s">
        <v>183</v>
      </c>
      <c r="B165" s="111" t="str">
        <f t="shared" si="4"/>
        <v/>
      </c>
      <c r="C165" s="112" t="s">
        <v>183</v>
      </c>
      <c r="D165" s="62" t="s">
        <v>183</v>
      </c>
      <c r="E165" s="113" t="s">
        <v>183</v>
      </c>
      <c r="F165" s="113" t="s">
        <v>183</v>
      </c>
      <c r="G165" s="111" t="str">
        <f t="shared" si="5"/>
        <v/>
      </c>
      <c r="H165" s="114" t="str">
        <f t="shared" si="7"/>
        <v/>
      </c>
      <c r="I165" s="115" t="s">
        <v>183</v>
      </c>
      <c r="J165" s="111" t="str">
        <f t="shared" si="6"/>
        <v xml:space="preserve"> </v>
      </c>
      <c r="K165" s="63"/>
      <c r="L165" s="78">
        <v>54</v>
      </c>
      <c r="M165" s="112">
        <v>0</v>
      </c>
      <c r="N165" s="112">
        <v>0</v>
      </c>
      <c r="O165" s="85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  <c r="AA165" s="118"/>
      <c r="AB165" s="118"/>
      <c r="AC165" s="66"/>
      <c r="AH165" s="76"/>
    </row>
    <row r="166" spans="1:34" ht="15.75" customHeight="1">
      <c r="A166" s="110" t="s">
        <v>183</v>
      </c>
      <c r="B166" s="111" t="str">
        <f t="shared" si="4"/>
        <v/>
      </c>
      <c r="C166" s="112" t="s">
        <v>183</v>
      </c>
      <c r="D166" s="62" t="s">
        <v>183</v>
      </c>
      <c r="E166" s="113" t="s">
        <v>183</v>
      </c>
      <c r="F166" s="113" t="s">
        <v>183</v>
      </c>
      <c r="G166" s="111" t="str">
        <f t="shared" si="5"/>
        <v/>
      </c>
      <c r="H166" s="114" t="str">
        <f t="shared" si="7"/>
        <v/>
      </c>
      <c r="I166" s="115" t="s">
        <v>183</v>
      </c>
      <c r="J166" s="111" t="str">
        <f t="shared" si="6"/>
        <v xml:space="preserve"> </v>
      </c>
      <c r="K166" s="63"/>
      <c r="L166" s="78">
        <v>55</v>
      </c>
      <c r="M166" s="112">
        <v>0</v>
      </c>
      <c r="N166" s="112">
        <v>0</v>
      </c>
      <c r="O166" s="85"/>
      <c r="P166" s="118"/>
      <c r="Q166" s="90"/>
      <c r="R166" s="90"/>
      <c r="S166" s="90"/>
      <c r="T166" s="90"/>
      <c r="U166" s="90"/>
      <c r="V166" s="90"/>
      <c r="W166" s="90"/>
      <c r="X166" s="118"/>
      <c r="Y166" s="118"/>
      <c r="Z166" s="118"/>
      <c r="AA166" s="118"/>
      <c r="AB166" s="118"/>
      <c r="AC166" s="66"/>
      <c r="AH166" s="76"/>
    </row>
    <row r="167" spans="1:34" ht="15.75" customHeight="1">
      <c r="A167" s="110" t="s">
        <v>183</v>
      </c>
      <c r="B167" s="111" t="str">
        <f t="shared" si="4"/>
        <v/>
      </c>
      <c r="C167" s="112" t="s">
        <v>183</v>
      </c>
      <c r="D167" s="62" t="s">
        <v>183</v>
      </c>
      <c r="E167" s="113" t="s">
        <v>183</v>
      </c>
      <c r="F167" s="113" t="s">
        <v>183</v>
      </c>
      <c r="G167" s="111" t="str">
        <f t="shared" si="5"/>
        <v/>
      </c>
      <c r="H167" s="114" t="str">
        <f t="shared" si="7"/>
        <v/>
      </c>
      <c r="I167" s="115" t="s">
        <v>183</v>
      </c>
      <c r="J167" s="111" t="str">
        <f t="shared" si="6"/>
        <v xml:space="preserve"> </v>
      </c>
      <c r="K167" s="63"/>
      <c r="L167" s="78">
        <v>56</v>
      </c>
      <c r="M167" s="112">
        <v>0</v>
      </c>
      <c r="N167" s="112">
        <v>0</v>
      </c>
      <c r="O167" s="85"/>
      <c r="P167" s="118"/>
      <c r="Q167" s="90"/>
      <c r="R167" s="90"/>
      <c r="S167" s="90"/>
      <c r="T167" s="90"/>
      <c r="U167" s="90"/>
      <c r="V167" s="90"/>
      <c r="W167" s="90"/>
      <c r="X167" s="118"/>
      <c r="Y167" s="118"/>
      <c r="Z167" s="118"/>
      <c r="AA167" s="118"/>
      <c r="AB167" s="118"/>
      <c r="AC167" s="66"/>
      <c r="AH167" s="76"/>
    </row>
    <row r="168" spans="1:34" ht="15.75" customHeight="1">
      <c r="A168" s="110" t="s">
        <v>183</v>
      </c>
      <c r="B168" s="111" t="str">
        <f t="shared" si="4"/>
        <v/>
      </c>
      <c r="C168" s="112" t="s">
        <v>183</v>
      </c>
      <c r="D168" s="62" t="s">
        <v>183</v>
      </c>
      <c r="E168" s="113" t="s">
        <v>183</v>
      </c>
      <c r="F168" s="113" t="s">
        <v>183</v>
      </c>
      <c r="G168" s="111" t="str">
        <f t="shared" si="5"/>
        <v/>
      </c>
      <c r="H168" s="114" t="str">
        <f t="shared" si="7"/>
        <v/>
      </c>
      <c r="I168" s="115" t="s">
        <v>183</v>
      </c>
      <c r="J168" s="111" t="str">
        <f t="shared" si="6"/>
        <v xml:space="preserve"> </v>
      </c>
      <c r="K168" s="63"/>
      <c r="L168" s="78">
        <v>57</v>
      </c>
      <c r="M168" s="112">
        <v>0</v>
      </c>
      <c r="N168" s="112">
        <v>0</v>
      </c>
      <c r="O168" s="85"/>
      <c r="P168" s="118"/>
      <c r="Q168" s="90"/>
      <c r="R168" s="90"/>
      <c r="S168" s="90"/>
      <c r="T168" s="90"/>
      <c r="U168" s="90"/>
      <c r="V168" s="90"/>
      <c r="W168" s="90"/>
      <c r="X168" s="118"/>
      <c r="Y168" s="118"/>
      <c r="Z168" s="118"/>
      <c r="AA168" s="118"/>
      <c r="AB168" s="118"/>
      <c r="AC168" s="66"/>
      <c r="AH168" s="76"/>
    </row>
    <row r="169" spans="1:34" ht="15.75" customHeight="1">
      <c r="A169" s="110" t="s">
        <v>183</v>
      </c>
      <c r="B169" s="111" t="str">
        <f t="shared" si="4"/>
        <v/>
      </c>
      <c r="C169" s="112" t="s">
        <v>183</v>
      </c>
      <c r="D169" s="62" t="s">
        <v>183</v>
      </c>
      <c r="E169" s="113" t="s">
        <v>183</v>
      </c>
      <c r="F169" s="113" t="s">
        <v>183</v>
      </c>
      <c r="G169" s="111" t="str">
        <f t="shared" si="5"/>
        <v/>
      </c>
      <c r="H169" s="114" t="str">
        <f t="shared" si="7"/>
        <v/>
      </c>
      <c r="I169" s="115" t="s">
        <v>183</v>
      </c>
      <c r="J169" s="111" t="str">
        <f t="shared" si="6"/>
        <v xml:space="preserve"> </v>
      </c>
      <c r="K169" s="63"/>
      <c r="L169" s="78">
        <v>58</v>
      </c>
      <c r="M169" s="112">
        <v>0</v>
      </c>
      <c r="N169" s="112">
        <v>0</v>
      </c>
      <c r="O169" s="85"/>
      <c r="P169" s="118"/>
      <c r="Q169" s="90"/>
      <c r="R169" s="90"/>
      <c r="S169" s="90"/>
      <c r="T169" s="90"/>
      <c r="U169" s="90"/>
      <c r="V169" s="90"/>
      <c r="W169" s="90"/>
      <c r="X169" s="118"/>
      <c r="Y169" s="118"/>
      <c r="Z169" s="118"/>
      <c r="AA169" s="118"/>
      <c r="AB169" s="118"/>
      <c r="AC169" s="66"/>
      <c r="AH169" s="76"/>
    </row>
    <row r="170" spans="1:34" ht="15.75" customHeight="1">
      <c r="A170" s="110" t="s">
        <v>183</v>
      </c>
      <c r="B170" s="111" t="str">
        <f t="shared" si="4"/>
        <v/>
      </c>
      <c r="C170" s="112" t="s">
        <v>183</v>
      </c>
      <c r="D170" s="62" t="s">
        <v>183</v>
      </c>
      <c r="E170" s="113" t="s">
        <v>183</v>
      </c>
      <c r="F170" s="113" t="s">
        <v>183</v>
      </c>
      <c r="G170" s="111" t="str">
        <f t="shared" si="5"/>
        <v/>
      </c>
      <c r="H170" s="114" t="str">
        <f t="shared" si="7"/>
        <v/>
      </c>
      <c r="I170" s="115" t="s">
        <v>183</v>
      </c>
      <c r="J170" s="111" t="str">
        <f t="shared" si="6"/>
        <v xml:space="preserve"> </v>
      </c>
      <c r="K170" s="63"/>
      <c r="L170" s="78">
        <v>59</v>
      </c>
      <c r="M170" s="112">
        <v>0</v>
      </c>
      <c r="N170" s="112">
        <v>0</v>
      </c>
      <c r="O170" s="85"/>
      <c r="P170" s="118"/>
      <c r="Q170" s="90"/>
      <c r="R170" s="90"/>
      <c r="S170" s="90"/>
      <c r="T170" s="90"/>
      <c r="U170" s="90"/>
      <c r="V170" s="90"/>
      <c r="W170" s="90"/>
      <c r="X170" s="118"/>
      <c r="Y170" s="118"/>
      <c r="Z170" s="118"/>
      <c r="AA170" s="118"/>
      <c r="AB170" s="118"/>
      <c r="AC170" s="66"/>
      <c r="AH170" s="68"/>
    </row>
    <row r="171" spans="1:34" ht="15.75" customHeight="1">
      <c r="A171" s="110" t="s">
        <v>183</v>
      </c>
      <c r="B171" s="111" t="str">
        <f t="shared" si="4"/>
        <v/>
      </c>
      <c r="C171" s="112" t="s">
        <v>183</v>
      </c>
      <c r="D171" s="62" t="s">
        <v>183</v>
      </c>
      <c r="E171" s="113" t="s">
        <v>183</v>
      </c>
      <c r="F171" s="113" t="s">
        <v>183</v>
      </c>
      <c r="G171" s="111" t="str">
        <f t="shared" si="5"/>
        <v/>
      </c>
      <c r="H171" s="114" t="str">
        <f t="shared" si="7"/>
        <v/>
      </c>
      <c r="I171" s="115" t="s">
        <v>183</v>
      </c>
      <c r="J171" s="111" t="str">
        <f t="shared" si="6"/>
        <v xml:space="preserve"> </v>
      </c>
      <c r="K171" s="63"/>
      <c r="L171" s="78">
        <v>60</v>
      </c>
      <c r="M171" s="112">
        <v>0</v>
      </c>
      <c r="N171" s="112">
        <v>0</v>
      </c>
      <c r="O171" s="85"/>
      <c r="P171" s="118"/>
      <c r="Q171" s="90"/>
      <c r="R171" s="90"/>
      <c r="S171" s="90"/>
      <c r="T171" s="90"/>
      <c r="U171" s="90"/>
      <c r="V171" s="90"/>
      <c r="W171" s="90"/>
      <c r="X171" s="118"/>
      <c r="Y171" s="118"/>
      <c r="Z171" s="118"/>
      <c r="AA171" s="118"/>
      <c r="AB171" s="118"/>
      <c r="AC171" s="66"/>
      <c r="AH171" s="68"/>
    </row>
    <row r="172" spans="1:34" ht="15.75" customHeight="1">
      <c r="A172" s="110" t="s">
        <v>183</v>
      </c>
      <c r="B172" s="111" t="str">
        <f t="shared" si="4"/>
        <v/>
      </c>
      <c r="C172" s="112" t="s">
        <v>183</v>
      </c>
      <c r="D172" s="62" t="s">
        <v>183</v>
      </c>
      <c r="E172" s="113" t="s">
        <v>183</v>
      </c>
      <c r="F172" s="113" t="s">
        <v>183</v>
      </c>
      <c r="G172" s="111" t="str">
        <f t="shared" si="5"/>
        <v/>
      </c>
      <c r="H172" s="114" t="str">
        <f t="shared" si="7"/>
        <v/>
      </c>
      <c r="I172" s="115" t="s">
        <v>183</v>
      </c>
      <c r="J172" s="111" t="str">
        <f t="shared" si="6"/>
        <v xml:space="preserve"> </v>
      </c>
      <c r="K172" s="63"/>
      <c r="L172" s="78">
        <v>61</v>
      </c>
      <c r="M172" s="112">
        <v>0</v>
      </c>
      <c r="N172" s="112">
        <v>0</v>
      </c>
      <c r="O172" s="85"/>
      <c r="P172" s="118"/>
      <c r="Q172" s="90"/>
      <c r="R172" s="90"/>
      <c r="S172" s="90"/>
      <c r="T172" s="90"/>
      <c r="U172" s="90"/>
      <c r="V172" s="90"/>
      <c r="W172" s="90"/>
      <c r="X172" s="118"/>
      <c r="Y172" s="118"/>
      <c r="Z172" s="118"/>
      <c r="AA172" s="118"/>
      <c r="AB172" s="118"/>
      <c r="AC172" s="66"/>
      <c r="AH172" s="68"/>
    </row>
    <row r="173" spans="1:34" ht="15.75" customHeight="1">
      <c r="A173" s="110" t="s">
        <v>183</v>
      </c>
      <c r="B173" s="111" t="str">
        <f t="shared" si="4"/>
        <v/>
      </c>
      <c r="C173" s="112" t="s">
        <v>183</v>
      </c>
      <c r="D173" s="62" t="s">
        <v>183</v>
      </c>
      <c r="E173" s="113" t="s">
        <v>183</v>
      </c>
      <c r="F173" s="113" t="s">
        <v>183</v>
      </c>
      <c r="G173" s="111" t="str">
        <f t="shared" si="5"/>
        <v/>
      </c>
      <c r="H173" s="114" t="str">
        <f t="shared" si="7"/>
        <v/>
      </c>
      <c r="I173" s="115" t="s">
        <v>183</v>
      </c>
      <c r="J173" s="111" t="str">
        <f t="shared" si="6"/>
        <v xml:space="preserve"> </v>
      </c>
      <c r="K173" s="63"/>
      <c r="L173" s="78">
        <v>62</v>
      </c>
      <c r="M173" s="112">
        <v>0</v>
      </c>
      <c r="N173" s="112">
        <v>0</v>
      </c>
      <c r="O173" s="85"/>
      <c r="P173" s="118"/>
      <c r="Q173" s="90"/>
      <c r="R173" s="90"/>
      <c r="S173" s="90"/>
      <c r="T173" s="90"/>
      <c r="U173" s="90"/>
      <c r="V173" s="90"/>
      <c r="W173" s="90"/>
      <c r="X173" s="118"/>
      <c r="Y173" s="118"/>
      <c r="Z173" s="118"/>
      <c r="AA173" s="118"/>
      <c r="AB173" s="118"/>
      <c r="AC173" s="66"/>
      <c r="AH173" s="68"/>
    </row>
    <row r="174" spans="1:34" ht="15.75" customHeight="1">
      <c r="A174" s="110" t="s">
        <v>183</v>
      </c>
      <c r="B174" s="111" t="str">
        <f t="shared" si="4"/>
        <v/>
      </c>
      <c r="C174" s="112" t="s">
        <v>183</v>
      </c>
      <c r="D174" s="62" t="s">
        <v>183</v>
      </c>
      <c r="E174" s="113" t="s">
        <v>183</v>
      </c>
      <c r="F174" s="113" t="s">
        <v>183</v>
      </c>
      <c r="G174" s="111" t="str">
        <f t="shared" si="5"/>
        <v/>
      </c>
      <c r="H174" s="114" t="str">
        <f t="shared" si="7"/>
        <v/>
      </c>
      <c r="I174" s="115" t="s">
        <v>183</v>
      </c>
      <c r="J174" s="111" t="str">
        <f t="shared" si="6"/>
        <v xml:space="preserve"> </v>
      </c>
      <c r="K174" s="63"/>
      <c r="L174" s="78">
        <v>63</v>
      </c>
      <c r="M174" s="112">
        <v>0</v>
      </c>
      <c r="N174" s="112">
        <v>0</v>
      </c>
      <c r="O174" s="85"/>
      <c r="P174" s="118"/>
      <c r="Q174" s="90"/>
      <c r="R174" s="90"/>
      <c r="S174" s="90"/>
      <c r="T174" s="90"/>
      <c r="U174" s="90"/>
      <c r="V174" s="90"/>
      <c r="W174" s="90"/>
      <c r="X174" s="118"/>
      <c r="Y174" s="118"/>
      <c r="Z174" s="118"/>
      <c r="AA174" s="118"/>
      <c r="AB174" s="118"/>
      <c r="AC174" s="66"/>
      <c r="AH174" s="68"/>
    </row>
    <row r="175" spans="1:34" ht="15.75" customHeight="1">
      <c r="A175" s="110" t="s">
        <v>183</v>
      </c>
      <c r="B175" s="111" t="str">
        <f t="shared" si="4"/>
        <v/>
      </c>
      <c r="C175" s="112" t="s">
        <v>183</v>
      </c>
      <c r="D175" s="62" t="s">
        <v>183</v>
      </c>
      <c r="E175" s="113" t="s">
        <v>183</v>
      </c>
      <c r="F175" s="113" t="s">
        <v>183</v>
      </c>
      <c r="G175" s="111" t="str">
        <f t="shared" si="5"/>
        <v/>
      </c>
      <c r="H175" s="114" t="str">
        <f t="shared" si="7"/>
        <v/>
      </c>
      <c r="I175" s="115" t="s">
        <v>183</v>
      </c>
      <c r="J175" s="111" t="str">
        <f t="shared" si="6"/>
        <v xml:space="preserve"> </v>
      </c>
      <c r="K175" s="63"/>
      <c r="L175" s="78">
        <v>64</v>
      </c>
      <c r="M175" s="112">
        <v>0</v>
      </c>
      <c r="N175" s="112">
        <v>0</v>
      </c>
      <c r="O175" s="85"/>
      <c r="P175" s="118"/>
      <c r="Q175" s="90"/>
      <c r="R175" s="90"/>
      <c r="S175" s="90"/>
      <c r="T175" s="90"/>
      <c r="U175" s="90"/>
      <c r="V175" s="90"/>
      <c r="W175" s="90"/>
      <c r="X175" s="118"/>
      <c r="Y175" s="118"/>
      <c r="Z175" s="118"/>
      <c r="AA175" s="118"/>
      <c r="AB175" s="118"/>
      <c r="AC175" s="66"/>
      <c r="AH175" s="68"/>
    </row>
    <row r="176" spans="1:34" ht="15.75" customHeight="1">
      <c r="A176" s="110" t="s">
        <v>183</v>
      </c>
      <c r="B176" s="111" t="str">
        <f t="shared" si="4"/>
        <v/>
      </c>
      <c r="C176" s="112" t="s">
        <v>183</v>
      </c>
      <c r="D176" s="62" t="s">
        <v>183</v>
      </c>
      <c r="E176" s="113" t="s">
        <v>183</v>
      </c>
      <c r="F176" s="113" t="s">
        <v>183</v>
      </c>
      <c r="G176" s="111" t="str">
        <f t="shared" si="5"/>
        <v/>
      </c>
      <c r="H176" s="114" t="str">
        <f t="shared" si="7"/>
        <v/>
      </c>
      <c r="I176" s="115" t="s">
        <v>183</v>
      </c>
      <c r="J176" s="111" t="str">
        <f t="shared" si="6"/>
        <v xml:space="preserve"> </v>
      </c>
      <c r="K176" s="63"/>
      <c r="L176" s="78">
        <v>65</v>
      </c>
      <c r="M176" s="112">
        <v>0</v>
      </c>
      <c r="N176" s="112">
        <v>0</v>
      </c>
      <c r="O176" s="85"/>
      <c r="P176" s="118"/>
      <c r="Q176" s="90"/>
      <c r="R176" s="90"/>
      <c r="S176" s="90"/>
      <c r="T176" s="90"/>
      <c r="U176" s="90"/>
      <c r="V176" s="90"/>
      <c r="W176" s="90"/>
      <c r="X176" s="118"/>
      <c r="Y176" s="118"/>
      <c r="Z176" s="118"/>
      <c r="AA176" s="118"/>
      <c r="AB176" s="118"/>
      <c r="AC176" s="66"/>
      <c r="AH176" s="68"/>
    </row>
    <row r="177" spans="1:34" ht="15.75" customHeight="1">
      <c r="A177" s="110" t="s">
        <v>183</v>
      </c>
      <c r="B177" s="111" t="str">
        <f t="shared" ref="B177:B221" si="8">IF(C177=" ","",IF(C177=$L$9,B176,B176+1))</f>
        <v/>
      </c>
      <c r="C177" s="112" t="s">
        <v>183</v>
      </c>
      <c r="D177" s="62" t="s">
        <v>183</v>
      </c>
      <c r="E177" s="113" t="s">
        <v>183</v>
      </c>
      <c r="F177" s="113" t="s">
        <v>183</v>
      </c>
      <c r="G177" s="111" t="str">
        <f t="shared" ref="G177:G221" si="9">IF(M177&gt;0,0,IF(N177&gt;0,1,""))</f>
        <v/>
      </c>
      <c r="H177" s="114" t="str">
        <f t="shared" si="7"/>
        <v/>
      </c>
      <c r="I177" s="115" t="s">
        <v>183</v>
      </c>
      <c r="J177" s="111" t="str">
        <f t="shared" ref="J177:J221" si="10">IF(AND(M177&gt;0,M177&lt;999),M177,IF(AND(N177&gt;0,N177&lt;999),N177," "))</f>
        <v xml:space="preserve"> </v>
      </c>
      <c r="K177" s="63"/>
      <c r="L177" s="78">
        <v>66</v>
      </c>
      <c r="M177" s="112">
        <v>0</v>
      </c>
      <c r="N177" s="112">
        <v>0</v>
      </c>
      <c r="O177" s="85"/>
      <c r="P177" s="118"/>
      <c r="Q177" s="90"/>
      <c r="R177" s="90"/>
      <c r="S177" s="90"/>
      <c r="T177" s="90"/>
      <c r="U177" s="90"/>
      <c r="V177" s="90"/>
      <c r="W177" s="90"/>
      <c r="X177" s="118"/>
      <c r="Y177" s="118"/>
      <c r="Z177" s="118"/>
      <c r="AA177" s="118"/>
      <c r="AB177" s="118"/>
      <c r="AC177" s="66"/>
      <c r="AH177" s="68"/>
    </row>
    <row r="178" spans="1:34" ht="15.75" customHeight="1">
      <c r="A178" s="110" t="s">
        <v>183</v>
      </c>
      <c r="B178" s="111" t="str">
        <f t="shared" si="8"/>
        <v/>
      </c>
      <c r="C178" s="112" t="s">
        <v>183</v>
      </c>
      <c r="D178" s="62" t="s">
        <v>183</v>
      </c>
      <c r="E178" s="113" t="s">
        <v>183</v>
      </c>
      <c r="F178" s="113" t="s">
        <v>183</v>
      </c>
      <c r="G178" s="111" t="str">
        <f t="shared" si="9"/>
        <v/>
      </c>
      <c r="H178" s="114" t="str">
        <f t="shared" ref="H178:H221" si="11">IF(C178=" ","",IF(C177="Разворот",0,H177+I178))</f>
        <v/>
      </c>
      <c r="I178" s="115" t="s">
        <v>183</v>
      </c>
      <c r="J178" s="111" t="str">
        <f t="shared" si="10"/>
        <v xml:space="preserve"> </v>
      </c>
      <c r="K178" s="63"/>
      <c r="L178" s="78">
        <v>67</v>
      </c>
      <c r="M178" s="112">
        <v>0</v>
      </c>
      <c r="N178" s="112">
        <v>0</v>
      </c>
      <c r="O178" s="85"/>
      <c r="P178" s="118"/>
      <c r="Q178" s="90"/>
      <c r="R178" s="90"/>
      <c r="S178" s="90"/>
      <c r="T178" s="90"/>
      <c r="U178" s="90"/>
      <c r="V178" s="90"/>
      <c r="W178" s="90"/>
      <c r="X178" s="118"/>
      <c r="Y178" s="118"/>
      <c r="Z178" s="118"/>
      <c r="AA178" s="118"/>
      <c r="AB178" s="118"/>
      <c r="AC178" s="66"/>
      <c r="AH178" s="68"/>
    </row>
    <row r="179" spans="1:34" ht="15.75" customHeight="1">
      <c r="A179" s="110" t="s">
        <v>183</v>
      </c>
      <c r="B179" s="111" t="str">
        <f t="shared" si="8"/>
        <v/>
      </c>
      <c r="C179" s="112" t="s">
        <v>183</v>
      </c>
      <c r="D179" s="62" t="s">
        <v>183</v>
      </c>
      <c r="E179" s="113" t="s">
        <v>183</v>
      </c>
      <c r="F179" s="113" t="s">
        <v>183</v>
      </c>
      <c r="G179" s="111" t="str">
        <f t="shared" si="9"/>
        <v/>
      </c>
      <c r="H179" s="114" t="str">
        <f t="shared" si="11"/>
        <v/>
      </c>
      <c r="I179" s="115" t="s">
        <v>183</v>
      </c>
      <c r="J179" s="111" t="str">
        <f t="shared" si="10"/>
        <v xml:space="preserve"> </v>
      </c>
      <c r="K179" s="63"/>
      <c r="L179" s="78">
        <v>68</v>
      </c>
      <c r="M179" s="112">
        <v>0</v>
      </c>
      <c r="N179" s="112">
        <v>0</v>
      </c>
      <c r="O179" s="85"/>
      <c r="P179" s="118"/>
      <c r="Q179" s="90"/>
      <c r="R179" s="90"/>
      <c r="S179" s="90"/>
      <c r="T179" s="90"/>
      <c r="U179" s="90"/>
      <c r="V179" s="90"/>
      <c r="W179" s="90"/>
      <c r="X179" s="118"/>
      <c r="Y179" s="118"/>
      <c r="Z179" s="118"/>
      <c r="AA179" s="118"/>
      <c r="AB179" s="118"/>
      <c r="AC179" s="66"/>
      <c r="AH179" s="68"/>
    </row>
    <row r="180" spans="1:34" ht="15.75" customHeight="1">
      <c r="A180" s="110" t="s">
        <v>183</v>
      </c>
      <c r="B180" s="111" t="str">
        <f t="shared" si="8"/>
        <v/>
      </c>
      <c r="C180" s="112" t="s">
        <v>183</v>
      </c>
      <c r="D180" s="62" t="s">
        <v>183</v>
      </c>
      <c r="E180" s="113" t="s">
        <v>183</v>
      </c>
      <c r="F180" s="113" t="s">
        <v>183</v>
      </c>
      <c r="G180" s="111" t="str">
        <f t="shared" si="9"/>
        <v/>
      </c>
      <c r="H180" s="114" t="str">
        <f t="shared" si="11"/>
        <v/>
      </c>
      <c r="I180" s="115" t="s">
        <v>183</v>
      </c>
      <c r="J180" s="111" t="str">
        <f t="shared" si="10"/>
        <v xml:space="preserve"> </v>
      </c>
      <c r="K180" s="63"/>
      <c r="L180" s="78">
        <v>69</v>
      </c>
      <c r="M180" s="112">
        <v>0</v>
      </c>
      <c r="N180" s="112">
        <v>0</v>
      </c>
      <c r="O180" s="85"/>
      <c r="P180" s="118"/>
      <c r="Q180" s="90"/>
      <c r="R180" s="90"/>
      <c r="S180" s="90"/>
      <c r="T180" s="90"/>
      <c r="U180" s="90"/>
      <c r="V180" s="90"/>
      <c r="W180" s="90"/>
      <c r="X180" s="118"/>
      <c r="Y180" s="118"/>
      <c r="Z180" s="118"/>
      <c r="AA180" s="118"/>
      <c r="AB180" s="118"/>
      <c r="AC180" s="66"/>
      <c r="AH180" s="68"/>
    </row>
    <row r="181" spans="1:34" ht="15.75" customHeight="1">
      <c r="A181" s="110" t="s">
        <v>183</v>
      </c>
      <c r="B181" s="111" t="str">
        <f t="shared" si="8"/>
        <v/>
      </c>
      <c r="C181" s="112" t="s">
        <v>183</v>
      </c>
      <c r="D181" s="62" t="s">
        <v>183</v>
      </c>
      <c r="E181" s="113" t="s">
        <v>183</v>
      </c>
      <c r="F181" s="113" t="s">
        <v>183</v>
      </c>
      <c r="G181" s="111" t="str">
        <f t="shared" si="9"/>
        <v/>
      </c>
      <c r="H181" s="114" t="str">
        <f t="shared" si="11"/>
        <v/>
      </c>
      <c r="I181" s="115" t="s">
        <v>183</v>
      </c>
      <c r="J181" s="111" t="str">
        <f t="shared" si="10"/>
        <v xml:space="preserve"> </v>
      </c>
      <c r="K181" s="63"/>
      <c r="L181" s="78">
        <v>70</v>
      </c>
      <c r="M181" s="112">
        <v>0</v>
      </c>
      <c r="N181" s="112">
        <v>0</v>
      </c>
      <c r="O181" s="85"/>
      <c r="P181" s="118"/>
      <c r="Q181" s="90"/>
      <c r="R181" s="90"/>
      <c r="S181" s="90"/>
      <c r="T181" s="90"/>
      <c r="U181" s="90"/>
      <c r="V181" s="90"/>
      <c r="W181" s="90"/>
      <c r="X181" s="118"/>
      <c r="Y181" s="118"/>
      <c r="Z181" s="118"/>
      <c r="AA181" s="118"/>
      <c r="AB181" s="118"/>
      <c r="AC181" s="66"/>
      <c r="AH181" s="68"/>
    </row>
    <row r="182" spans="1:34" ht="15.75" customHeight="1">
      <c r="A182" s="110" t="s">
        <v>183</v>
      </c>
      <c r="B182" s="111" t="str">
        <f t="shared" si="8"/>
        <v/>
      </c>
      <c r="C182" s="112" t="s">
        <v>183</v>
      </c>
      <c r="D182" s="62" t="s">
        <v>183</v>
      </c>
      <c r="E182" s="113" t="s">
        <v>183</v>
      </c>
      <c r="F182" s="113" t="s">
        <v>183</v>
      </c>
      <c r="G182" s="111" t="str">
        <f t="shared" si="9"/>
        <v/>
      </c>
      <c r="H182" s="114" t="str">
        <f t="shared" si="11"/>
        <v/>
      </c>
      <c r="I182" s="115" t="s">
        <v>183</v>
      </c>
      <c r="J182" s="111" t="str">
        <f t="shared" si="10"/>
        <v xml:space="preserve"> </v>
      </c>
      <c r="K182" s="63"/>
      <c r="L182" s="78">
        <v>71</v>
      </c>
      <c r="M182" s="112">
        <v>0</v>
      </c>
      <c r="N182" s="112">
        <v>0</v>
      </c>
      <c r="O182" s="85"/>
      <c r="P182" s="118"/>
      <c r="Q182" s="90"/>
      <c r="R182" s="90"/>
      <c r="S182" s="90"/>
      <c r="T182" s="90"/>
      <c r="U182" s="90"/>
      <c r="V182" s="90"/>
      <c r="W182" s="90"/>
      <c r="X182" s="118"/>
      <c r="Y182" s="118"/>
      <c r="Z182" s="118"/>
      <c r="AA182" s="118"/>
      <c r="AB182" s="118"/>
      <c r="AC182" s="66"/>
      <c r="AH182" s="68"/>
    </row>
    <row r="183" spans="1:34" ht="15.75" customHeight="1">
      <c r="A183" s="110" t="s">
        <v>183</v>
      </c>
      <c r="B183" s="111" t="str">
        <f t="shared" si="8"/>
        <v/>
      </c>
      <c r="C183" s="112" t="s">
        <v>183</v>
      </c>
      <c r="D183" s="62" t="s">
        <v>183</v>
      </c>
      <c r="E183" s="113" t="s">
        <v>183</v>
      </c>
      <c r="F183" s="113" t="s">
        <v>183</v>
      </c>
      <c r="G183" s="111" t="str">
        <f t="shared" si="9"/>
        <v/>
      </c>
      <c r="H183" s="114" t="str">
        <f t="shared" si="11"/>
        <v/>
      </c>
      <c r="I183" s="115" t="s">
        <v>183</v>
      </c>
      <c r="J183" s="111" t="str">
        <f t="shared" si="10"/>
        <v xml:space="preserve"> </v>
      </c>
      <c r="K183" s="63"/>
      <c r="L183" s="78">
        <v>72</v>
      </c>
      <c r="M183" s="112">
        <v>0</v>
      </c>
      <c r="N183" s="112">
        <v>0</v>
      </c>
      <c r="O183" s="85"/>
      <c r="P183" s="118"/>
      <c r="Q183" s="90"/>
      <c r="R183" s="90"/>
      <c r="S183" s="90"/>
      <c r="T183" s="90"/>
      <c r="U183" s="90"/>
      <c r="V183" s="90"/>
      <c r="W183" s="90"/>
      <c r="X183" s="118"/>
      <c r="Y183" s="118"/>
      <c r="Z183" s="118"/>
      <c r="AA183" s="118"/>
      <c r="AB183" s="118"/>
      <c r="AC183" s="66"/>
      <c r="AH183" s="68"/>
    </row>
    <row r="184" spans="1:34" ht="15.75" customHeight="1">
      <c r="A184" s="110" t="s">
        <v>183</v>
      </c>
      <c r="B184" s="111" t="str">
        <f t="shared" si="8"/>
        <v/>
      </c>
      <c r="C184" s="112" t="s">
        <v>183</v>
      </c>
      <c r="D184" s="62" t="s">
        <v>183</v>
      </c>
      <c r="E184" s="113" t="s">
        <v>183</v>
      </c>
      <c r="F184" s="113" t="s">
        <v>183</v>
      </c>
      <c r="G184" s="111" t="str">
        <f t="shared" si="9"/>
        <v/>
      </c>
      <c r="H184" s="114" t="str">
        <f t="shared" si="11"/>
        <v/>
      </c>
      <c r="I184" s="115" t="s">
        <v>183</v>
      </c>
      <c r="J184" s="111" t="str">
        <f t="shared" si="10"/>
        <v xml:space="preserve"> </v>
      </c>
      <c r="K184" s="63"/>
      <c r="L184" s="78">
        <v>73</v>
      </c>
      <c r="M184" s="112">
        <v>0</v>
      </c>
      <c r="N184" s="112">
        <v>0</v>
      </c>
      <c r="O184" s="85"/>
      <c r="P184" s="118"/>
      <c r="Q184" s="90"/>
      <c r="R184" s="90"/>
      <c r="S184" s="90"/>
      <c r="T184" s="90"/>
      <c r="U184" s="90"/>
      <c r="V184" s="90"/>
      <c r="W184" s="90"/>
      <c r="X184" s="118"/>
      <c r="Y184" s="118"/>
      <c r="Z184" s="118"/>
      <c r="AA184" s="118"/>
      <c r="AB184" s="118"/>
      <c r="AC184" s="66"/>
      <c r="AH184" s="68"/>
    </row>
    <row r="185" spans="1:34" ht="15.75" customHeight="1">
      <c r="A185" s="110" t="s">
        <v>183</v>
      </c>
      <c r="B185" s="111" t="str">
        <f t="shared" si="8"/>
        <v/>
      </c>
      <c r="C185" s="112" t="s">
        <v>183</v>
      </c>
      <c r="D185" s="62" t="s">
        <v>183</v>
      </c>
      <c r="E185" s="113" t="s">
        <v>183</v>
      </c>
      <c r="F185" s="113" t="s">
        <v>183</v>
      </c>
      <c r="G185" s="111" t="str">
        <f t="shared" si="9"/>
        <v/>
      </c>
      <c r="H185" s="114" t="str">
        <f t="shared" si="11"/>
        <v/>
      </c>
      <c r="I185" s="115" t="s">
        <v>183</v>
      </c>
      <c r="J185" s="111" t="str">
        <f t="shared" si="10"/>
        <v xml:space="preserve"> </v>
      </c>
      <c r="K185" s="63"/>
      <c r="L185" s="78">
        <v>74</v>
      </c>
      <c r="M185" s="112">
        <v>0</v>
      </c>
      <c r="N185" s="112">
        <v>0</v>
      </c>
      <c r="O185" s="85"/>
      <c r="P185" s="118"/>
      <c r="Q185" s="90"/>
      <c r="R185" s="90"/>
      <c r="S185" s="90"/>
      <c r="T185" s="90"/>
      <c r="U185" s="90"/>
      <c r="V185" s="90"/>
      <c r="W185" s="90"/>
      <c r="X185" s="118"/>
      <c r="Y185" s="118"/>
      <c r="Z185" s="118"/>
      <c r="AA185" s="118"/>
      <c r="AB185" s="118"/>
      <c r="AC185" s="66"/>
      <c r="AH185" s="68"/>
    </row>
    <row r="186" spans="1:34" ht="15.75" customHeight="1">
      <c r="A186" s="110" t="s">
        <v>183</v>
      </c>
      <c r="B186" s="111" t="str">
        <f t="shared" si="8"/>
        <v/>
      </c>
      <c r="C186" s="112" t="s">
        <v>183</v>
      </c>
      <c r="D186" s="62" t="s">
        <v>183</v>
      </c>
      <c r="E186" s="113" t="s">
        <v>183</v>
      </c>
      <c r="F186" s="113" t="s">
        <v>183</v>
      </c>
      <c r="G186" s="111" t="str">
        <f t="shared" si="9"/>
        <v/>
      </c>
      <c r="H186" s="114" t="str">
        <f t="shared" si="11"/>
        <v/>
      </c>
      <c r="I186" s="115" t="s">
        <v>183</v>
      </c>
      <c r="J186" s="111" t="str">
        <f t="shared" si="10"/>
        <v xml:space="preserve"> </v>
      </c>
      <c r="K186" s="63"/>
      <c r="L186" s="78">
        <v>75</v>
      </c>
      <c r="M186" s="112">
        <v>0</v>
      </c>
      <c r="N186" s="112">
        <v>0</v>
      </c>
      <c r="O186" s="85"/>
      <c r="P186" s="118"/>
      <c r="Q186" s="90"/>
      <c r="R186" s="90"/>
      <c r="S186" s="90"/>
      <c r="T186" s="90"/>
      <c r="U186" s="90"/>
      <c r="V186" s="90"/>
      <c r="W186" s="90"/>
      <c r="X186" s="118"/>
      <c r="Y186" s="118"/>
      <c r="Z186" s="118"/>
      <c r="AA186" s="118"/>
      <c r="AB186" s="118"/>
      <c r="AC186" s="66"/>
      <c r="AH186" s="68"/>
    </row>
    <row r="187" spans="1:34" ht="15.75" customHeight="1">
      <c r="A187" s="110" t="s">
        <v>183</v>
      </c>
      <c r="B187" s="111" t="str">
        <f t="shared" si="8"/>
        <v/>
      </c>
      <c r="C187" s="112" t="s">
        <v>183</v>
      </c>
      <c r="D187" s="62" t="s">
        <v>183</v>
      </c>
      <c r="E187" s="113" t="s">
        <v>183</v>
      </c>
      <c r="F187" s="113" t="s">
        <v>183</v>
      </c>
      <c r="G187" s="111" t="str">
        <f t="shared" si="9"/>
        <v/>
      </c>
      <c r="H187" s="114" t="str">
        <f t="shared" si="11"/>
        <v/>
      </c>
      <c r="I187" s="115" t="s">
        <v>183</v>
      </c>
      <c r="J187" s="111" t="str">
        <f t="shared" si="10"/>
        <v xml:space="preserve"> </v>
      </c>
      <c r="K187" s="63"/>
      <c r="L187" s="78">
        <v>76</v>
      </c>
      <c r="M187" s="112">
        <v>0</v>
      </c>
      <c r="N187" s="112">
        <v>0</v>
      </c>
      <c r="O187" s="85"/>
      <c r="P187" s="118"/>
      <c r="Q187" s="90"/>
      <c r="R187" s="90"/>
      <c r="S187" s="90"/>
      <c r="T187" s="90"/>
      <c r="U187" s="90"/>
      <c r="V187" s="90"/>
      <c r="W187" s="90"/>
      <c r="X187" s="118"/>
      <c r="Y187" s="118"/>
      <c r="Z187" s="118"/>
      <c r="AA187" s="118"/>
      <c r="AB187" s="118"/>
      <c r="AC187" s="66"/>
      <c r="AH187" s="68"/>
    </row>
    <row r="188" spans="1:34" ht="15.75" customHeight="1">
      <c r="A188" s="110" t="s">
        <v>183</v>
      </c>
      <c r="B188" s="111" t="str">
        <f t="shared" si="8"/>
        <v/>
      </c>
      <c r="C188" s="112" t="s">
        <v>183</v>
      </c>
      <c r="D188" s="62" t="s">
        <v>183</v>
      </c>
      <c r="E188" s="113" t="s">
        <v>183</v>
      </c>
      <c r="F188" s="113" t="s">
        <v>183</v>
      </c>
      <c r="G188" s="111" t="str">
        <f t="shared" si="9"/>
        <v/>
      </c>
      <c r="H188" s="114" t="str">
        <f t="shared" si="11"/>
        <v/>
      </c>
      <c r="I188" s="115" t="s">
        <v>183</v>
      </c>
      <c r="J188" s="111" t="str">
        <f t="shared" si="10"/>
        <v xml:space="preserve"> </v>
      </c>
      <c r="K188" s="63"/>
      <c r="L188" s="78">
        <v>77</v>
      </c>
      <c r="M188" s="112">
        <v>0</v>
      </c>
      <c r="N188" s="112">
        <v>0</v>
      </c>
      <c r="O188" s="85"/>
      <c r="P188" s="118"/>
      <c r="Q188" s="90"/>
      <c r="R188" s="90"/>
      <c r="S188" s="90"/>
      <c r="T188" s="90"/>
      <c r="U188" s="90"/>
      <c r="V188" s="90"/>
      <c r="W188" s="90"/>
      <c r="X188" s="118"/>
      <c r="Y188" s="118"/>
      <c r="Z188" s="118"/>
      <c r="AA188" s="118"/>
      <c r="AB188" s="118"/>
      <c r="AC188" s="66"/>
      <c r="AH188" s="68"/>
    </row>
    <row r="189" spans="1:34" ht="15.75" customHeight="1">
      <c r="A189" s="110" t="s">
        <v>183</v>
      </c>
      <c r="B189" s="111" t="str">
        <f t="shared" si="8"/>
        <v/>
      </c>
      <c r="C189" s="112" t="s">
        <v>183</v>
      </c>
      <c r="D189" s="62" t="s">
        <v>183</v>
      </c>
      <c r="E189" s="113" t="s">
        <v>183</v>
      </c>
      <c r="F189" s="113" t="s">
        <v>183</v>
      </c>
      <c r="G189" s="111" t="str">
        <f t="shared" si="9"/>
        <v/>
      </c>
      <c r="H189" s="114" t="str">
        <f t="shared" si="11"/>
        <v/>
      </c>
      <c r="I189" s="115" t="s">
        <v>183</v>
      </c>
      <c r="J189" s="111" t="str">
        <f t="shared" si="10"/>
        <v xml:space="preserve"> </v>
      </c>
      <c r="K189" s="63"/>
      <c r="L189" s="78">
        <v>78</v>
      </c>
      <c r="M189" s="112">
        <v>0</v>
      </c>
      <c r="N189" s="112">
        <v>0</v>
      </c>
      <c r="O189" s="85"/>
      <c r="P189" s="118"/>
      <c r="Q189" s="90"/>
      <c r="R189" s="90"/>
      <c r="S189" s="90"/>
      <c r="T189" s="90"/>
      <c r="U189" s="90"/>
      <c r="V189" s="90"/>
      <c r="W189" s="90"/>
      <c r="X189" s="118"/>
      <c r="Y189" s="118"/>
      <c r="Z189" s="118"/>
      <c r="AA189" s="118"/>
      <c r="AB189" s="118"/>
      <c r="AC189" s="66"/>
      <c r="AH189" s="68"/>
    </row>
    <row r="190" spans="1:34" ht="15.75" customHeight="1">
      <c r="A190" s="110" t="s">
        <v>183</v>
      </c>
      <c r="B190" s="111" t="str">
        <f t="shared" si="8"/>
        <v/>
      </c>
      <c r="C190" s="112" t="s">
        <v>183</v>
      </c>
      <c r="D190" s="62" t="s">
        <v>183</v>
      </c>
      <c r="E190" s="113" t="s">
        <v>183</v>
      </c>
      <c r="F190" s="113" t="s">
        <v>183</v>
      </c>
      <c r="G190" s="111" t="str">
        <f t="shared" si="9"/>
        <v/>
      </c>
      <c r="H190" s="114" t="str">
        <f t="shared" si="11"/>
        <v/>
      </c>
      <c r="I190" s="115" t="s">
        <v>183</v>
      </c>
      <c r="J190" s="111" t="str">
        <f t="shared" si="10"/>
        <v xml:space="preserve"> </v>
      </c>
      <c r="K190" s="63"/>
      <c r="L190" s="78">
        <v>79</v>
      </c>
      <c r="M190" s="112">
        <v>0</v>
      </c>
      <c r="N190" s="112">
        <v>0</v>
      </c>
      <c r="O190" s="85"/>
      <c r="P190" s="118"/>
      <c r="Q190" s="90"/>
      <c r="R190" s="90"/>
      <c r="S190" s="90"/>
      <c r="T190" s="90"/>
      <c r="U190" s="90"/>
      <c r="V190" s="90"/>
      <c r="W190" s="90"/>
      <c r="X190" s="118"/>
      <c r="Y190" s="118"/>
      <c r="Z190" s="118"/>
      <c r="AA190" s="118"/>
      <c r="AB190" s="118"/>
      <c r="AC190" s="66"/>
      <c r="AH190" s="68"/>
    </row>
    <row r="191" spans="1:34" ht="15.75" customHeight="1">
      <c r="A191" s="110" t="s">
        <v>183</v>
      </c>
      <c r="B191" s="111" t="str">
        <f t="shared" si="8"/>
        <v/>
      </c>
      <c r="C191" s="112" t="s">
        <v>183</v>
      </c>
      <c r="D191" s="62" t="s">
        <v>183</v>
      </c>
      <c r="E191" s="113" t="s">
        <v>183</v>
      </c>
      <c r="F191" s="113" t="s">
        <v>183</v>
      </c>
      <c r="G191" s="111" t="str">
        <f t="shared" si="9"/>
        <v/>
      </c>
      <c r="H191" s="114" t="str">
        <f t="shared" si="11"/>
        <v/>
      </c>
      <c r="I191" s="115" t="s">
        <v>183</v>
      </c>
      <c r="J191" s="111" t="str">
        <f t="shared" si="10"/>
        <v xml:space="preserve"> </v>
      </c>
      <c r="K191" s="63"/>
      <c r="L191" s="78">
        <v>80</v>
      </c>
      <c r="M191" s="112">
        <v>0</v>
      </c>
      <c r="N191" s="112">
        <v>0</v>
      </c>
      <c r="O191" s="85"/>
      <c r="P191" s="118"/>
      <c r="Q191" s="90"/>
      <c r="R191" s="90"/>
      <c r="S191" s="90"/>
      <c r="T191" s="90"/>
      <c r="U191" s="90"/>
      <c r="V191" s="90"/>
      <c r="W191" s="90"/>
      <c r="X191" s="118"/>
      <c r="Y191" s="118"/>
      <c r="Z191" s="118"/>
      <c r="AA191" s="118"/>
      <c r="AB191" s="118"/>
      <c r="AC191" s="66"/>
      <c r="AH191" s="68"/>
    </row>
    <row r="192" spans="1:34" ht="15.75" customHeight="1">
      <c r="A192" s="110" t="s">
        <v>183</v>
      </c>
      <c r="B192" s="111" t="str">
        <f t="shared" si="8"/>
        <v/>
      </c>
      <c r="C192" s="112" t="s">
        <v>183</v>
      </c>
      <c r="D192" s="62" t="s">
        <v>183</v>
      </c>
      <c r="E192" s="113" t="s">
        <v>183</v>
      </c>
      <c r="F192" s="113" t="s">
        <v>183</v>
      </c>
      <c r="G192" s="111" t="str">
        <f t="shared" si="9"/>
        <v/>
      </c>
      <c r="H192" s="114" t="str">
        <f t="shared" si="11"/>
        <v/>
      </c>
      <c r="I192" s="115" t="s">
        <v>183</v>
      </c>
      <c r="J192" s="111" t="str">
        <f t="shared" si="10"/>
        <v xml:space="preserve"> </v>
      </c>
      <c r="K192" s="63"/>
      <c r="L192" s="78">
        <v>81</v>
      </c>
      <c r="M192" s="112">
        <v>0</v>
      </c>
      <c r="N192" s="112">
        <v>0</v>
      </c>
      <c r="O192" s="85"/>
      <c r="P192" s="118"/>
      <c r="Q192" s="90"/>
      <c r="R192" s="90"/>
      <c r="S192" s="90"/>
      <c r="T192" s="90"/>
      <c r="U192" s="90"/>
      <c r="V192" s="90"/>
      <c r="W192" s="90"/>
      <c r="X192" s="118"/>
      <c r="Y192" s="118"/>
      <c r="Z192" s="118"/>
      <c r="AA192" s="118"/>
      <c r="AB192" s="118"/>
      <c r="AC192" s="66"/>
      <c r="AH192" s="68"/>
    </row>
    <row r="193" spans="1:34" ht="15.75" customHeight="1">
      <c r="A193" s="110" t="s">
        <v>183</v>
      </c>
      <c r="B193" s="111" t="str">
        <f t="shared" si="8"/>
        <v/>
      </c>
      <c r="C193" s="112" t="s">
        <v>183</v>
      </c>
      <c r="D193" s="62" t="s">
        <v>183</v>
      </c>
      <c r="E193" s="113" t="s">
        <v>183</v>
      </c>
      <c r="F193" s="113" t="s">
        <v>183</v>
      </c>
      <c r="G193" s="111" t="str">
        <f t="shared" si="9"/>
        <v/>
      </c>
      <c r="H193" s="114" t="str">
        <f t="shared" si="11"/>
        <v/>
      </c>
      <c r="I193" s="115" t="s">
        <v>183</v>
      </c>
      <c r="J193" s="111" t="str">
        <f t="shared" si="10"/>
        <v xml:space="preserve"> </v>
      </c>
      <c r="K193" s="63"/>
      <c r="L193" s="78">
        <v>82</v>
      </c>
      <c r="M193" s="112">
        <v>0</v>
      </c>
      <c r="N193" s="112">
        <v>0</v>
      </c>
      <c r="O193" s="85"/>
      <c r="P193" s="118"/>
      <c r="Q193" s="90"/>
      <c r="R193" s="90"/>
      <c r="S193" s="90"/>
      <c r="T193" s="90"/>
      <c r="U193" s="90"/>
      <c r="V193" s="90"/>
      <c r="W193" s="90"/>
      <c r="X193" s="118"/>
      <c r="Y193" s="118"/>
      <c r="Z193" s="118"/>
      <c r="AA193" s="118"/>
      <c r="AB193" s="118"/>
      <c r="AC193" s="66"/>
      <c r="AH193" s="68"/>
    </row>
    <row r="194" spans="1:34" ht="15.75" customHeight="1">
      <c r="A194" s="110" t="s">
        <v>183</v>
      </c>
      <c r="B194" s="111" t="str">
        <f t="shared" si="8"/>
        <v/>
      </c>
      <c r="C194" s="112" t="s">
        <v>183</v>
      </c>
      <c r="D194" s="62" t="s">
        <v>183</v>
      </c>
      <c r="E194" s="113" t="s">
        <v>183</v>
      </c>
      <c r="F194" s="113" t="s">
        <v>183</v>
      </c>
      <c r="G194" s="111" t="str">
        <f t="shared" si="9"/>
        <v/>
      </c>
      <c r="H194" s="114" t="str">
        <f t="shared" si="11"/>
        <v/>
      </c>
      <c r="I194" s="115" t="s">
        <v>183</v>
      </c>
      <c r="J194" s="111" t="str">
        <f t="shared" si="10"/>
        <v xml:space="preserve"> </v>
      </c>
      <c r="K194" s="63"/>
      <c r="L194" s="78">
        <v>83</v>
      </c>
      <c r="M194" s="112">
        <v>0</v>
      </c>
      <c r="N194" s="112">
        <v>0</v>
      </c>
      <c r="O194" s="85"/>
      <c r="P194" s="118"/>
      <c r="Q194" s="90"/>
      <c r="R194" s="90"/>
      <c r="S194" s="90"/>
      <c r="T194" s="90"/>
      <c r="U194" s="90"/>
      <c r="V194" s="90"/>
      <c r="W194" s="90"/>
      <c r="X194" s="118"/>
      <c r="Y194" s="118"/>
      <c r="Z194" s="118"/>
      <c r="AA194" s="118"/>
      <c r="AB194" s="118"/>
      <c r="AC194" s="66"/>
      <c r="AH194" s="68"/>
    </row>
    <row r="195" spans="1:34" ht="15.75" customHeight="1">
      <c r="A195" s="110" t="s">
        <v>183</v>
      </c>
      <c r="B195" s="111" t="str">
        <f t="shared" si="8"/>
        <v/>
      </c>
      <c r="C195" s="112" t="s">
        <v>183</v>
      </c>
      <c r="D195" s="62" t="s">
        <v>183</v>
      </c>
      <c r="E195" s="113" t="s">
        <v>183</v>
      </c>
      <c r="F195" s="113" t="s">
        <v>183</v>
      </c>
      <c r="G195" s="111" t="str">
        <f t="shared" si="9"/>
        <v/>
      </c>
      <c r="H195" s="114" t="str">
        <f t="shared" si="11"/>
        <v/>
      </c>
      <c r="I195" s="115" t="s">
        <v>183</v>
      </c>
      <c r="J195" s="111" t="str">
        <f t="shared" si="10"/>
        <v xml:space="preserve"> </v>
      </c>
      <c r="K195" s="63"/>
      <c r="L195" s="78">
        <v>84</v>
      </c>
      <c r="M195" s="112">
        <v>0</v>
      </c>
      <c r="N195" s="112">
        <v>0</v>
      </c>
      <c r="O195" s="85"/>
      <c r="P195" s="118"/>
      <c r="Q195" s="90"/>
      <c r="R195" s="90"/>
      <c r="S195" s="90"/>
      <c r="T195" s="90"/>
      <c r="U195" s="90"/>
      <c r="V195" s="90"/>
      <c r="W195" s="90"/>
      <c r="X195" s="118"/>
      <c r="Y195" s="118"/>
      <c r="Z195" s="118"/>
      <c r="AA195" s="118"/>
      <c r="AB195" s="118"/>
      <c r="AC195" s="66"/>
      <c r="AH195" s="68"/>
    </row>
    <row r="196" spans="1:34" ht="15.75" customHeight="1">
      <c r="A196" s="110" t="s">
        <v>183</v>
      </c>
      <c r="B196" s="111" t="str">
        <f t="shared" si="8"/>
        <v/>
      </c>
      <c r="C196" s="112" t="s">
        <v>183</v>
      </c>
      <c r="D196" s="62" t="s">
        <v>183</v>
      </c>
      <c r="E196" s="113" t="s">
        <v>183</v>
      </c>
      <c r="F196" s="113" t="s">
        <v>183</v>
      </c>
      <c r="G196" s="111" t="str">
        <f t="shared" si="9"/>
        <v/>
      </c>
      <c r="H196" s="114" t="str">
        <f t="shared" si="11"/>
        <v/>
      </c>
      <c r="I196" s="115" t="s">
        <v>183</v>
      </c>
      <c r="J196" s="111" t="str">
        <f t="shared" si="10"/>
        <v xml:space="preserve"> </v>
      </c>
      <c r="K196" s="63"/>
      <c r="L196" s="78">
        <v>85</v>
      </c>
      <c r="M196" s="112">
        <v>0</v>
      </c>
      <c r="N196" s="112">
        <v>0</v>
      </c>
      <c r="O196" s="85"/>
      <c r="P196" s="118"/>
      <c r="Q196" s="90"/>
      <c r="R196" s="90"/>
      <c r="S196" s="90"/>
      <c r="T196" s="90"/>
      <c r="U196" s="90"/>
      <c r="V196" s="90"/>
      <c r="W196" s="90"/>
      <c r="X196" s="118"/>
      <c r="Y196" s="118"/>
      <c r="Z196" s="118"/>
      <c r="AA196" s="118"/>
      <c r="AB196" s="118"/>
      <c r="AC196" s="66"/>
      <c r="AH196" s="68"/>
    </row>
    <row r="197" spans="1:34" ht="15.75" customHeight="1">
      <c r="A197" s="110" t="s">
        <v>183</v>
      </c>
      <c r="B197" s="111" t="str">
        <f t="shared" si="8"/>
        <v/>
      </c>
      <c r="C197" s="112" t="s">
        <v>183</v>
      </c>
      <c r="D197" s="62" t="s">
        <v>183</v>
      </c>
      <c r="E197" s="113" t="s">
        <v>183</v>
      </c>
      <c r="F197" s="113" t="s">
        <v>183</v>
      </c>
      <c r="G197" s="111" t="str">
        <f t="shared" si="9"/>
        <v/>
      </c>
      <c r="H197" s="114" t="str">
        <f t="shared" si="11"/>
        <v/>
      </c>
      <c r="I197" s="115" t="s">
        <v>183</v>
      </c>
      <c r="J197" s="111" t="str">
        <f t="shared" si="10"/>
        <v xml:space="preserve"> </v>
      </c>
      <c r="K197" s="63"/>
      <c r="L197" s="78">
        <v>86</v>
      </c>
      <c r="M197" s="112">
        <v>0</v>
      </c>
      <c r="N197" s="112">
        <v>0</v>
      </c>
      <c r="O197" s="85"/>
      <c r="P197" s="118"/>
      <c r="Q197" s="90"/>
      <c r="R197" s="90"/>
      <c r="S197" s="90"/>
      <c r="T197" s="90"/>
      <c r="U197" s="90"/>
      <c r="V197" s="90"/>
      <c r="W197" s="90"/>
      <c r="X197" s="118"/>
      <c r="Y197" s="118"/>
      <c r="Z197" s="118"/>
      <c r="AA197" s="118"/>
      <c r="AB197" s="118"/>
      <c r="AC197" s="66"/>
      <c r="AH197" s="68"/>
    </row>
    <row r="198" spans="1:34" ht="15.75" customHeight="1">
      <c r="A198" s="110" t="s">
        <v>183</v>
      </c>
      <c r="B198" s="111" t="str">
        <f t="shared" si="8"/>
        <v/>
      </c>
      <c r="C198" s="112" t="s">
        <v>183</v>
      </c>
      <c r="D198" s="62" t="s">
        <v>183</v>
      </c>
      <c r="E198" s="113" t="s">
        <v>183</v>
      </c>
      <c r="F198" s="113" t="s">
        <v>183</v>
      </c>
      <c r="G198" s="111" t="str">
        <f t="shared" si="9"/>
        <v/>
      </c>
      <c r="H198" s="114" t="str">
        <f t="shared" si="11"/>
        <v/>
      </c>
      <c r="I198" s="115" t="s">
        <v>183</v>
      </c>
      <c r="J198" s="111" t="str">
        <f t="shared" si="10"/>
        <v xml:space="preserve"> </v>
      </c>
      <c r="K198" s="63"/>
      <c r="L198" s="78">
        <v>87</v>
      </c>
      <c r="M198" s="112">
        <v>0</v>
      </c>
      <c r="N198" s="112">
        <v>0</v>
      </c>
      <c r="O198" s="85"/>
      <c r="P198" s="118"/>
      <c r="Q198" s="90"/>
      <c r="R198" s="90"/>
      <c r="S198" s="90"/>
      <c r="T198" s="90"/>
      <c r="U198" s="90"/>
      <c r="V198" s="90"/>
      <c r="W198" s="90"/>
      <c r="X198" s="118"/>
      <c r="Y198" s="118"/>
      <c r="Z198" s="118"/>
      <c r="AA198" s="118"/>
      <c r="AB198" s="118"/>
      <c r="AC198" s="66"/>
      <c r="AH198" s="68"/>
    </row>
    <row r="199" spans="1:34" ht="15.75" customHeight="1">
      <c r="A199" s="110" t="s">
        <v>183</v>
      </c>
      <c r="B199" s="111" t="str">
        <f t="shared" si="8"/>
        <v/>
      </c>
      <c r="C199" s="112" t="s">
        <v>183</v>
      </c>
      <c r="D199" s="62" t="s">
        <v>183</v>
      </c>
      <c r="E199" s="113" t="s">
        <v>183</v>
      </c>
      <c r="F199" s="113" t="s">
        <v>183</v>
      </c>
      <c r="G199" s="111" t="str">
        <f t="shared" si="9"/>
        <v/>
      </c>
      <c r="H199" s="114" t="str">
        <f t="shared" si="11"/>
        <v/>
      </c>
      <c r="I199" s="115" t="s">
        <v>183</v>
      </c>
      <c r="J199" s="111" t="str">
        <f t="shared" si="10"/>
        <v xml:space="preserve"> </v>
      </c>
      <c r="K199" s="63"/>
      <c r="L199" s="78">
        <v>88</v>
      </c>
      <c r="M199" s="112">
        <v>0</v>
      </c>
      <c r="N199" s="112">
        <v>0</v>
      </c>
      <c r="O199" s="85"/>
      <c r="P199" s="118"/>
      <c r="Q199" s="90"/>
      <c r="R199" s="90"/>
      <c r="S199" s="90"/>
      <c r="T199" s="90"/>
      <c r="U199" s="90"/>
      <c r="V199" s="90"/>
      <c r="W199" s="90"/>
      <c r="X199" s="118"/>
      <c r="Y199" s="118"/>
      <c r="Z199" s="118"/>
      <c r="AA199" s="118"/>
      <c r="AB199" s="118"/>
      <c r="AC199" s="66"/>
      <c r="AH199" s="68"/>
    </row>
    <row r="200" spans="1:34" ht="15.75" customHeight="1">
      <c r="A200" s="110" t="s">
        <v>183</v>
      </c>
      <c r="B200" s="111" t="str">
        <f t="shared" si="8"/>
        <v/>
      </c>
      <c r="C200" s="112" t="s">
        <v>183</v>
      </c>
      <c r="D200" s="62" t="s">
        <v>183</v>
      </c>
      <c r="E200" s="113" t="s">
        <v>183</v>
      </c>
      <c r="F200" s="113" t="s">
        <v>183</v>
      </c>
      <c r="G200" s="111" t="str">
        <f t="shared" si="9"/>
        <v/>
      </c>
      <c r="H200" s="114" t="str">
        <f t="shared" si="11"/>
        <v/>
      </c>
      <c r="I200" s="115" t="s">
        <v>183</v>
      </c>
      <c r="J200" s="111" t="str">
        <f t="shared" si="10"/>
        <v xml:space="preserve"> </v>
      </c>
      <c r="K200" s="63"/>
      <c r="L200" s="78">
        <v>89</v>
      </c>
      <c r="M200" s="112">
        <v>0</v>
      </c>
      <c r="N200" s="112">
        <v>0</v>
      </c>
      <c r="O200" s="85"/>
      <c r="P200" s="118"/>
      <c r="Q200" s="90"/>
      <c r="R200" s="90"/>
      <c r="S200" s="90"/>
      <c r="T200" s="90"/>
      <c r="U200" s="90"/>
      <c r="V200" s="90"/>
      <c r="W200" s="90"/>
      <c r="X200" s="118"/>
      <c r="Y200" s="118"/>
      <c r="Z200" s="118"/>
      <c r="AA200" s="118"/>
      <c r="AB200" s="118"/>
      <c r="AC200" s="66"/>
      <c r="AH200" s="68"/>
    </row>
    <row r="201" spans="1:34" ht="15.75" customHeight="1">
      <c r="A201" s="110" t="s">
        <v>183</v>
      </c>
      <c r="B201" s="111" t="str">
        <f t="shared" si="8"/>
        <v/>
      </c>
      <c r="C201" s="112" t="s">
        <v>183</v>
      </c>
      <c r="D201" s="62" t="s">
        <v>183</v>
      </c>
      <c r="E201" s="113" t="s">
        <v>183</v>
      </c>
      <c r="F201" s="113" t="s">
        <v>183</v>
      </c>
      <c r="G201" s="111" t="str">
        <f t="shared" si="9"/>
        <v/>
      </c>
      <c r="H201" s="114" t="str">
        <f t="shared" si="11"/>
        <v/>
      </c>
      <c r="I201" s="115" t="s">
        <v>183</v>
      </c>
      <c r="J201" s="111" t="str">
        <f t="shared" si="10"/>
        <v xml:space="preserve"> </v>
      </c>
      <c r="K201" s="63"/>
      <c r="L201" s="78">
        <v>90</v>
      </c>
      <c r="M201" s="112">
        <v>0</v>
      </c>
      <c r="N201" s="112">
        <v>0</v>
      </c>
      <c r="O201" s="85"/>
      <c r="P201" s="118"/>
      <c r="Q201" s="90"/>
      <c r="R201" s="90"/>
      <c r="S201" s="90"/>
      <c r="T201" s="90"/>
      <c r="U201" s="90"/>
      <c r="V201" s="90"/>
      <c r="W201" s="90"/>
      <c r="X201" s="118"/>
      <c r="Y201" s="118"/>
      <c r="Z201" s="118"/>
      <c r="AA201" s="118"/>
      <c r="AB201" s="118"/>
      <c r="AC201" s="66"/>
      <c r="AH201" s="68"/>
    </row>
    <row r="202" spans="1:34" ht="15.75" customHeight="1">
      <c r="A202" s="110" t="s">
        <v>183</v>
      </c>
      <c r="B202" s="111" t="str">
        <f t="shared" si="8"/>
        <v/>
      </c>
      <c r="C202" s="112" t="s">
        <v>183</v>
      </c>
      <c r="D202" s="62" t="s">
        <v>183</v>
      </c>
      <c r="E202" s="113" t="s">
        <v>183</v>
      </c>
      <c r="F202" s="113" t="s">
        <v>183</v>
      </c>
      <c r="G202" s="111" t="str">
        <f t="shared" si="9"/>
        <v/>
      </c>
      <c r="H202" s="114" t="str">
        <f t="shared" si="11"/>
        <v/>
      </c>
      <c r="I202" s="115" t="s">
        <v>183</v>
      </c>
      <c r="J202" s="111" t="str">
        <f t="shared" si="10"/>
        <v xml:space="preserve"> </v>
      </c>
      <c r="K202" s="63"/>
      <c r="L202" s="78">
        <v>91</v>
      </c>
      <c r="M202" s="112">
        <v>0</v>
      </c>
      <c r="N202" s="112">
        <v>0</v>
      </c>
      <c r="O202" s="85"/>
      <c r="P202" s="118"/>
      <c r="Q202" s="90"/>
      <c r="R202" s="90"/>
      <c r="S202" s="90"/>
      <c r="T202" s="90"/>
      <c r="U202" s="90"/>
      <c r="V202" s="90"/>
      <c r="W202" s="90"/>
      <c r="X202" s="118"/>
      <c r="Y202" s="118"/>
      <c r="Z202" s="118"/>
      <c r="AA202" s="118"/>
      <c r="AB202" s="118"/>
      <c r="AC202" s="66"/>
      <c r="AH202" s="68"/>
    </row>
    <row r="203" spans="1:34" ht="15.75" customHeight="1">
      <c r="A203" s="110" t="s">
        <v>183</v>
      </c>
      <c r="B203" s="111" t="str">
        <f t="shared" si="8"/>
        <v/>
      </c>
      <c r="C203" s="112" t="s">
        <v>183</v>
      </c>
      <c r="D203" s="62" t="s">
        <v>183</v>
      </c>
      <c r="E203" s="113" t="s">
        <v>183</v>
      </c>
      <c r="F203" s="113" t="s">
        <v>183</v>
      </c>
      <c r="G203" s="111" t="str">
        <f t="shared" si="9"/>
        <v/>
      </c>
      <c r="H203" s="114" t="str">
        <f t="shared" si="11"/>
        <v/>
      </c>
      <c r="I203" s="115" t="s">
        <v>183</v>
      </c>
      <c r="J203" s="111" t="str">
        <f t="shared" si="10"/>
        <v xml:space="preserve"> </v>
      </c>
      <c r="K203" s="63"/>
      <c r="L203" s="78">
        <v>92</v>
      </c>
      <c r="M203" s="112">
        <v>0</v>
      </c>
      <c r="N203" s="112">
        <v>0</v>
      </c>
      <c r="O203" s="85"/>
      <c r="P203" s="118"/>
      <c r="Q203" s="90"/>
      <c r="R203" s="90"/>
      <c r="S203" s="90"/>
      <c r="T203" s="90"/>
      <c r="U203" s="90"/>
      <c r="V203" s="90"/>
      <c r="W203" s="90"/>
      <c r="X203" s="118"/>
      <c r="Y203" s="118"/>
      <c r="Z203" s="118"/>
      <c r="AA203" s="118"/>
      <c r="AB203" s="118"/>
      <c r="AC203" s="66"/>
      <c r="AH203" s="68"/>
    </row>
    <row r="204" spans="1:34" ht="15.75" customHeight="1">
      <c r="A204" s="110" t="s">
        <v>183</v>
      </c>
      <c r="B204" s="111" t="str">
        <f t="shared" si="8"/>
        <v/>
      </c>
      <c r="C204" s="112" t="s">
        <v>183</v>
      </c>
      <c r="D204" s="62" t="s">
        <v>183</v>
      </c>
      <c r="E204" s="113" t="s">
        <v>183</v>
      </c>
      <c r="F204" s="113" t="s">
        <v>183</v>
      </c>
      <c r="G204" s="111" t="str">
        <f t="shared" si="9"/>
        <v/>
      </c>
      <c r="H204" s="114" t="str">
        <f t="shared" si="11"/>
        <v/>
      </c>
      <c r="I204" s="115" t="s">
        <v>183</v>
      </c>
      <c r="J204" s="111" t="str">
        <f t="shared" si="10"/>
        <v xml:space="preserve"> </v>
      </c>
      <c r="K204" s="63"/>
      <c r="L204" s="78">
        <v>93</v>
      </c>
      <c r="M204" s="112">
        <v>0</v>
      </c>
      <c r="N204" s="112">
        <v>0</v>
      </c>
      <c r="O204" s="85"/>
      <c r="P204" s="118"/>
      <c r="Q204" s="90"/>
      <c r="R204" s="90"/>
      <c r="S204" s="90"/>
      <c r="T204" s="90"/>
      <c r="U204" s="90"/>
      <c r="V204" s="90"/>
      <c r="W204" s="90"/>
      <c r="X204" s="118"/>
      <c r="Y204" s="118"/>
      <c r="Z204" s="118"/>
      <c r="AA204" s="118"/>
      <c r="AB204" s="118"/>
      <c r="AC204" s="66"/>
      <c r="AH204" s="68"/>
    </row>
    <row r="205" spans="1:34" ht="15.75" customHeight="1">
      <c r="A205" s="110" t="s">
        <v>183</v>
      </c>
      <c r="B205" s="111" t="str">
        <f t="shared" si="8"/>
        <v/>
      </c>
      <c r="C205" s="112" t="s">
        <v>183</v>
      </c>
      <c r="D205" s="62" t="s">
        <v>183</v>
      </c>
      <c r="E205" s="113" t="s">
        <v>183</v>
      </c>
      <c r="F205" s="113" t="s">
        <v>183</v>
      </c>
      <c r="G205" s="111" t="str">
        <f t="shared" si="9"/>
        <v/>
      </c>
      <c r="H205" s="114" t="str">
        <f t="shared" si="11"/>
        <v/>
      </c>
      <c r="I205" s="115" t="s">
        <v>183</v>
      </c>
      <c r="J205" s="111" t="str">
        <f t="shared" si="10"/>
        <v xml:space="preserve"> </v>
      </c>
      <c r="K205" s="63"/>
      <c r="L205" s="78">
        <v>94</v>
      </c>
      <c r="M205" s="112">
        <v>0</v>
      </c>
      <c r="N205" s="112">
        <v>0</v>
      </c>
      <c r="O205" s="85"/>
      <c r="P205" s="118"/>
      <c r="Q205" s="90"/>
      <c r="R205" s="90"/>
      <c r="S205" s="90"/>
      <c r="T205" s="90"/>
      <c r="U205" s="90"/>
      <c r="V205" s="90"/>
      <c r="W205" s="90"/>
      <c r="X205" s="118"/>
      <c r="Y205" s="118"/>
      <c r="Z205" s="118"/>
      <c r="AA205" s="118"/>
      <c r="AB205" s="118"/>
      <c r="AC205" s="66"/>
      <c r="AH205" s="68"/>
    </row>
    <row r="206" spans="1:34" ht="15.75" customHeight="1">
      <c r="A206" s="110" t="s">
        <v>183</v>
      </c>
      <c r="B206" s="111" t="str">
        <f t="shared" si="8"/>
        <v/>
      </c>
      <c r="C206" s="112" t="s">
        <v>183</v>
      </c>
      <c r="D206" s="62" t="s">
        <v>183</v>
      </c>
      <c r="E206" s="113" t="s">
        <v>183</v>
      </c>
      <c r="F206" s="113" t="s">
        <v>183</v>
      </c>
      <c r="G206" s="111" t="str">
        <f t="shared" si="9"/>
        <v/>
      </c>
      <c r="H206" s="114" t="str">
        <f t="shared" si="11"/>
        <v/>
      </c>
      <c r="I206" s="115" t="s">
        <v>183</v>
      </c>
      <c r="J206" s="111" t="str">
        <f t="shared" si="10"/>
        <v xml:space="preserve"> </v>
      </c>
      <c r="K206" s="63"/>
      <c r="L206" s="78">
        <v>95</v>
      </c>
      <c r="M206" s="112">
        <v>0</v>
      </c>
      <c r="N206" s="112">
        <v>0</v>
      </c>
      <c r="O206" s="85"/>
      <c r="P206" s="118"/>
      <c r="Q206" s="90"/>
      <c r="R206" s="90"/>
      <c r="S206" s="90"/>
      <c r="T206" s="90"/>
      <c r="U206" s="90"/>
      <c r="V206" s="90"/>
      <c r="W206" s="90"/>
      <c r="X206" s="118"/>
      <c r="Y206" s="118"/>
      <c r="Z206" s="118"/>
      <c r="AA206" s="118"/>
      <c r="AB206" s="118"/>
      <c r="AC206" s="66"/>
      <c r="AH206" s="68"/>
    </row>
    <row r="207" spans="1:34" ht="15.75" customHeight="1">
      <c r="A207" s="110" t="s">
        <v>183</v>
      </c>
      <c r="B207" s="111" t="str">
        <f t="shared" si="8"/>
        <v/>
      </c>
      <c r="C207" s="112" t="s">
        <v>183</v>
      </c>
      <c r="D207" s="62" t="s">
        <v>183</v>
      </c>
      <c r="E207" s="113" t="s">
        <v>183</v>
      </c>
      <c r="F207" s="113" t="s">
        <v>183</v>
      </c>
      <c r="G207" s="111" t="str">
        <f t="shared" si="9"/>
        <v/>
      </c>
      <c r="H207" s="114" t="str">
        <f t="shared" si="11"/>
        <v/>
      </c>
      <c r="I207" s="115" t="s">
        <v>183</v>
      </c>
      <c r="J207" s="111" t="str">
        <f t="shared" si="10"/>
        <v xml:space="preserve"> </v>
      </c>
      <c r="K207" s="63"/>
      <c r="L207" s="78">
        <v>96</v>
      </c>
      <c r="M207" s="112">
        <v>0</v>
      </c>
      <c r="N207" s="112">
        <v>0</v>
      </c>
      <c r="O207" s="85"/>
      <c r="P207" s="118"/>
      <c r="Q207" s="90"/>
      <c r="R207" s="90"/>
      <c r="S207" s="90"/>
      <c r="T207" s="90"/>
      <c r="U207" s="90"/>
      <c r="V207" s="90"/>
      <c r="W207" s="90"/>
      <c r="X207" s="118"/>
      <c r="Y207" s="118"/>
      <c r="Z207" s="118"/>
      <c r="AA207" s="118"/>
      <c r="AB207" s="118"/>
      <c r="AC207" s="66"/>
      <c r="AH207" s="68"/>
    </row>
    <row r="208" spans="1:34" ht="15.75" customHeight="1">
      <c r="A208" s="110" t="s">
        <v>183</v>
      </c>
      <c r="B208" s="111" t="str">
        <f t="shared" si="8"/>
        <v/>
      </c>
      <c r="C208" s="112" t="s">
        <v>183</v>
      </c>
      <c r="D208" s="62" t="s">
        <v>183</v>
      </c>
      <c r="E208" s="113" t="s">
        <v>183</v>
      </c>
      <c r="F208" s="113" t="s">
        <v>183</v>
      </c>
      <c r="G208" s="111" t="str">
        <f t="shared" si="9"/>
        <v/>
      </c>
      <c r="H208" s="114" t="str">
        <f t="shared" si="11"/>
        <v/>
      </c>
      <c r="I208" s="115" t="s">
        <v>183</v>
      </c>
      <c r="J208" s="111" t="str">
        <f t="shared" si="10"/>
        <v xml:space="preserve"> </v>
      </c>
      <c r="K208" s="63"/>
      <c r="L208" s="78">
        <v>97</v>
      </c>
      <c r="M208" s="112">
        <v>0</v>
      </c>
      <c r="N208" s="112">
        <v>0</v>
      </c>
      <c r="O208" s="85"/>
      <c r="P208" s="118"/>
      <c r="Q208" s="90"/>
      <c r="R208" s="90"/>
      <c r="S208" s="90"/>
      <c r="T208" s="90"/>
      <c r="U208" s="90"/>
      <c r="V208" s="90"/>
      <c r="W208" s="90"/>
      <c r="X208" s="118"/>
      <c r="Y208" s="118"/>
      <c r="Z208" s="118"/>
      <c r="AA208" s="118"/>
      <c r="AB208" s="118"/>
      <c r="AC208" s="66"/>
      <c r="AH208" s="68"/>
    </row>
    <row r="209" spans="1:34" ht="15.75" customHeight="1">
      <c r="A209" s="110" t="s">
        <v>183</v>
      </c>
      <c r="B209" s="111" t="str">
        <f t="shared" si="8"/>
        <v/>
      </c>
      <c r="C209" s="112" t="s">
        <v>183</v>
      </c>
      <c r="D209" s="62" t="s">
        <v>183</v>
      </c>
      <c r="E209" s="113" t="s">
        <v>183</v>
      </c>
      <c r="F209" s="113" t="s">
        <v>183</v>
      </c>
      <c r="G209" s="111" t="str">
        <f t="shared" si="9"/>
        <v/>
      </c>
      <c r="H209" s="114" t="str">
        <f t="shared" si="11"/>
        <v/>
      </c>
      <c r="I209" s="115" t="s">
        <v>183</v>
      </c>
      <c r="J209" s="111" t="str">
        <f t="shared" si="10"/>
        <v xml:space="preserve"> </v>
      </c>
      <c r="K209" s="63"/>
      <c r="L209" s="78">
        <v>98</v>
      </c>
      <c r="M209" s="112">
        <v>0</v>
      </c>
      <c r="N209" s="112">
        <v>0</v>
      </c>
      <c r="O209" s="85"/>
      <c r="P209" s="118"/>
      <c r="Q209" s="90"/>
      <c r="R209" s="90"/>
      <c r="S209" s="90"/>
      <c r="T209" s="90"/>
      <c r="U209" s="90"/>
      <c r="V209" s="90"/>
      <c r="W209" s="90"/>
      <c r="X209" s="118"/>
      <c r="Y209" s="118"/>
      <c r="Z209" s="118"/>
      <c r="AA209" s="118"/>
      <c r="AB209" s="118"/>
      <c r="AC209" s="66"/>
      <c r="AH209" s="68"/>
    </row>
    <row r="210" spans="1:34" ht="15.75" customHeight="1">
      <c r="A210" s="110" t="s">
        <v>183</v>
      </c>
      <c r="B210" s="111" t="str">
        <f t="shared" si="8"/>
        <v/>
      </c>
      <c r="C210" s="112" t="s">
        <v>183</v>
      </c>
      <c r="D210" s="62" t="s">
        <v>183</v>
      </c>
      <c r="E210" s="113" t="s">
        <v>183</v>
      </c>
      <c r="F210" s="113" t="s">
        <v>183</v>
      </c>
      <c r="G210" s="111" t="str">
        <f t="shared" si="9"/>
        <v/>
      </c>
      <c r="H210" s="114" t="str">
        <f t="shared" si="11"/>
        <v/>
      </c>
      <c r="I210" s="115" t="s">
        <v>183</v>
      </c>
      <c r="J210" s="111" t="str">
        <f t="shared" si="10"/>
        <v xml:space="preserve"> </v>
      </c>
      <c r="K210" s="63"/>
      <c r="L210" s="78">
        <v>99</v>
      </c>
      <c r="M210" s="112">
        <v>0</v>
      </c>
      <c r="N210" s="112">
        <v>0</v>
      </c>
      <c r="O210" s="85"/>
      <c r="P210" s="118"/>
      <c r="Q210" s="90"/>
      <c r="R210" s="90"/>
      <c r="S210" s="90"/>
      <c r="T210" s="90"/>
      <c r="U210" s="90"/>
      <c r="V210" s="90"/>
      <c r="W210" s="90"/>
      <c r="X210" s="118"/>
      <c r="Y210" s="118"/>
      <c r="Z210" s="118"/>
      <c r="AA210" s="118"/>
      <c r="AB210" s="118"/>
      <c r="AC210" s="66"/>
      <c r="AH210" s="68"/>
    </row>
    <row r="211" spans="1:34" ht="15.75" customHeight="1">
      <c r="A211" s="110" t="s">
        <v>183</v>
      </c>
      <c r="B211" s="111" t="str">
        <f t="shared" si="8"/>
        <v/>
      </c>
      <c r="C211" s="112" t="s">
        <v>183</v>
      </c>
      <c r="D211" s="62" t="s">
        <v>183</v>
      </c>
      <c r="E211" s="113" t="s">
        <v>183</v>
      </c>
      <c r="F211" s="113" t="s">
        <v>183</v>
      </c>
      <c r="G211" s="111" t="str">
        <f t="shared" si="9"/>
        <v/>
      </c>
      <c r="H211" s="114" t="str">
        <f t="shared" si="11"/>
        <v/>
      </c>
      <c r="I211" s="115" t="s">
        <v>183</v>
      </c>
      <c r="J211" s="111" t="str">
        <f t="shared" si="10"/>
        <v xml:space="preserve"> </v>
      </c>
      <c r="K211" s="63"/>
      <c r="L211" s="78">
        <v>100</v>
      </c>
      <c r="M211" s="112">
        <v>0</v>
      </c>
      <c r="N211" s="112">
        <v>0</v>
      </c>
      <c r="O211" s="85"/>
      <c r="P211" s="118"/>
      <c r="Q211" s="90"/>
      <c r="R211" s="90"/>
      <c r="S211" s="90"/>
      <c r="T211" s="90"/>
      <c r="U211" s="90"/>
      <c r="V211" s="90"/>
      <c r="W211" s="90"/>
      <c r="X211" s="118"/>
      <c r="Y211" s="118"/>
      <c r="Z211" s="118"/>
      <c r="AA211" s="118"/>
      <c r="AB211" s="118"/>
      <c r="AC211" s="66"/>
      <c r="AH211" s="68"/>
    </row>
    <row r="212" spans="1:34" ht="15.75" customHeight="1">
      <c r="A212" s="110" t="s">
        <v>183</v>
      </c>
      <c r="B212" s="111" t="str">
        <f t="shared" si="8"/>
        <v/>
      </c>
      <c r="C212" s="112" t="s">
        <v>183</v>
      </c>
      <c r="D212" s="62" t="s">
        <v>183</v>
      </c>
      <c r="E212" s="113" t="s">
        <v>183</v>
      </c>
      <c r="F212" s="113" t="s">
        <v>183</v>
      </c>
      <c r="G212" s="111" t="str">
        <f t="shared" si="9"/>
        <v/>
      </c>
      <c r="H212" s="114" t="str">
        <f t="shared" si="11"/>
        <v/>
      </c>
      <c r="I212" s="115" t="s">
        <v>183</v>
      </c>
      <c r="J212" s="111" t="str">
        <f t="shared" si="10"/>
        <v xml:space="preserve"> </v>
      </c>
      <c r="K212" s="63"/>
      <c r="L212" s="78">
        <v>101</v>
      </c>
      <c r="M212" s="112">
        <v>0</v>
      </c>
      <c r="N212" s="112">
        <v>0</v>
      </c>
      <c r="O212" s="85"/>
      <c r="P212" s="118"/>
      <c r="Q212" s="90"/>
      <c r="R212" s="90"/>
      <c r="S212" s="90"/>
      <c r="T212" s="90"/>
      <c r="U212" s="90"/>
      <c r="V212" s="90"/>
      <c r="W212" s="90"/>
      <c r="X212" s="118"/>
      <c r="Y212" s="118"/>
      <c r="Z212" s="118"/>
      <c r="AA212" s="118"/>
      <c r="AB212" s="118"/>
      <c r="AC212" s="66"/>
      <c r="AH212" s="68"/>
    </row>
    <row r="213" spans="1:34" ht="15.75" customHeight="1">
      <c r="A213" s="110" t="s">
        <v>183</v>
      </c>
      <c r="B213" s="111" t="str">
        <f t="shared" si="8"/>
        <v/>
      </c>
      <c r="C213" s="112" t="s">
        <v>183</v>
      </c>
      <c r="D213" s="62" t="s">
        <v>183</v>
      </c>
      <c r="E213" s="113" t="s">
        <v>183</v>
      </c>
      <c r="F213" s="113" t="s">
        <v>183</v>
      </c>
      <c r="G213" s="111" t="str">
        <f t="shared" si="9"/>
        <v/>
      </c>
      <c r="H213" s="114" t="str">
        <f t="shared" si="11"/>
        <v/>
      </c>
      <c r="I213" s="115" t="s">
        <v>183</v>
      </c>
      <c r="J213" s="111" t="str">
        <f t="shared" si="10"/>
        <v xml:space="preserve"> </v>
      </c>
      <c r="K213" s="63"/>
      <c r="L213" s="78">
        <v>102</v>
      </c>
      <c r="M213" s="112">
        <v>0</v>
      </c>
      <c r="N213" s="112">
        <v>0</v>
      </c>
      <c r="O213" s="85"/>
      <c r="P213" s="118"/>
      <c r="Q213" s="90"/>
      <c r="R213" s="90"/>
      <c r="S213" s="90"/>
      <c r="T213" s="90"/>
      <c r="U213" s="90"/>
      <c r="V213" s="90"/>
      <c r="W213" s="90"/>
      <c r="X213" s="118"/>
      <c r="Y213" s="118"/>
      <c r="Z213" s="118"/>
      <c r="AA213" s="118"/>
      <c r="AB213" s="118"/>
      <c r="AC213" s="66"/>
      <c r="AH213" s="68"/>
    </row>
    <row r="214" spans="1:34" ht="15.75" customHeight="1">
      <c r="A214" s="110" t="s">
        <v>183</v>
      </c>
      <c r="B214" s="111" t="str">
        <f t="shared" si="8"/>
        <v/>
      </c>
      <c r="C214" s="112" t="s">
        <v>183</v>
      </c>
      <c r="D214" s="62" t="s">
        <v>183</v>
      </c>
      <c r="E214" s="113" t="s">
        <v>183</v>
      </c>
      <c r="F214" s="113" t="s">
        <v>183</v>
      </c>
      <c r="G214" s="111" t="str">
        <f t="shared" si="9"/>
        <v/>
      </c>
      <c r="H214" s="114" t="str">
        <f t="shared" si="11"/>
        <v/>
      </c>
      <c r="I214" s="115" t="s">
        <v>183</v>
      </c>
      <c r="J214" s="111" t="str">
        <f t="shared" si="10"/>
        <v xml:space="preserve"> </v>
      </c>
      <c r="K214" s="63"/>
      <c r="L214" s="78">
        <v>103</v>
      </c>
      <c r="M214" s="112">
        <v>0</v>
      </c>
      <c r="N214" s="112">
        <v>0</v>
      </c>
      <c r="O214" s="85"/>
      <c r="P214" s="118"/>
      <c r="Q214" s="90"/>
      <c r="R214" s="90"/>
      <c r="S214" s="90"/>
      <c r="T214" s="90"/>
      <c r="U214" s="90"/>
      <c r="V214" s="90"/>
      <c r="W214" s="90"/>
      <c r="X214" s="118"/>
      <c r="Y214" s="118"/>
      <c r="Z214" s="118"/>
      <c r="AA214" s="118"/>
      <c r="AB214" s="118"/>
      <c r="AC214" s="66"/>
      <c r="AH214" s="68"/>
    </row>
    <row r="215" spans="1:34" ht="15.75" customHeight="1">
      <c r="A215" s="110" t="s">
        <v>183</v>
      </c>
      <c r="B215" s="111" t="str">
        <f t="shared" si="8"/>
        <v/>
      </c>
      <c r="C215" s="112" t="s">
        <v>183</v>
      </c>
      <c r="D215" s="62" t="s">
        <v>183</v>
      </c>
      <c r="E215" s="113" t="s">
        <v>183</v>
      </c>
      <c r="F215" s="113" t="s">
        <v>183</v>
      </c>
      <c r="G215" s="111" t="str">
        <f t="shared" si="9"/>
        <v/>
      </c>
      <c r="H215" s="114" t="str">
        <f t="shared" si="11"/>
        <v/>
      </c>
      <c r="I215" s="115" t="s">
        <v>183</v>
      </c>
      <c r="J215" s="111" t="str">
        <f t="shared" si="10"/>
        <v xml:space="preserve"> </v>
      </c>
      <c r="K215" s="63"/>
      <c r="L215" s="78">
        <v>104</v>
      </c>
      <c r="M215" s="112">
        <v>0</v>
      </c>
      <c r="N215" s="112">
        <v>0</v>
      </c>
      <c r="O215" s="85"/>
      <c r="P215" s="118"/>
      <c r="Q215" s="90"/>
      <c r="R215" s="90"/>
      <c r="S215" s="90"/>
      <c r="T215" s="90"/>
      <c r="U215" s="90"/>
      <c r="V215" s="90"/>
      <c r="W215" s="90"/>
      <c r="X215" s="118"/>
      <c r="Y215" s="118"/>
      <c r="Z215" s="118"/>
      <c r="AA215" s="118"/>
      <c r="AB215" s="118"/>
      <c r="AC215" s="66"/>
      <c r="AH215" s="68"/>
    </row>
    <row r="216" spans="1:34" ht="15.75" customHeight="1">
      <c r="A216" s="110" t="s">
        <v>183</v>
      </c>
      <c r="B216" s="111" t="str">
        <f t="shared" si="8"/>
        <v/>
      </c>
      <c r="C216" s="112" t="s">
        <v>183</v>
      </c>
      <c r="D216" s="62" t="s">
        <v>183</v>
      </c>
      <c r="E216" s="113" t="s">
        <v>183</v>
      </c>
      <c r="F216" s="113" t="s">
        <v>183</v>
      </c>
      <c r="G216" s="111" t="str">
        <f t="shared" si="9"/>
        <v/>
      </c>
      <c r="H216" s="114" t="str">
        <f t="shared" si="11"/>
        <v/>
      </c>
      <c r="I216" s="115" t="s">
        <v>183</v>
      </c>
      <c r="J216" s="111" t="str">
        <f t="shared" si="10"/>
        <v xml:space="preserve"> </v>
      </c>
      <c r="K216" s="63"/>
      <c r="L216" s="78">
        <v>105</v>
      </c>
      <c r="M216" s="112">
        <v>0</v>
      </c>
      <c r="N216" s="112">
        <v>0</v>
      </c>
      <c r="O216" s="85"/>
      <c r="P216" s="118"/>
      <c r="Q216" s="90"/>
      <c r="R216" s="90"/>
      <c r="S216" s="90"/>
      <c r="T216" s="90"/>
      <c r="U216" s="90"/>
      <c r="V216" s="90"/>
      <c r="W216" s="90"/>
      <c r="X216" s="118"/>
      <c r="Y216" s="118"/>
      <c r="Z216" s="118"/>
      <c r="AA216" s="118"/>
      <c r="AB216" s="118"/>
      <c r="AC216" s="66"/>
      <c r="AH216" s="68"/>
    </row>
    <row r="217" spans="1:34" ht="15.75" customHeight="1">
      <c r="A217" s="110" t="s">
        <v>183</v>
      </c>
      <c r="B217" s="111" t="str">
        <f t="shared" si="8"/>
        <v/>
      </c>
      <c r="C217" s="112" t="s">
        <v>183</v>
      </c>
      <c r="D217" s="62" t="s">
        <v>183</v>
      </c>
      <c r="E217" s="113" t="s">
        <v>183</v>
      </c>
      <c r="F217" s="113" t="s">
        <v>183</v>
      </c>
      <c r="G217" s="111" t="str">
        <f t="shared" si="9"/>
        <v/>
      </c>
      <c r="H217" s="114" t="str">
        <f t="shared" si="11"/>
        <v/>
      </c>
      <c r="I217" s="115" t="s">
        <v>183</v>
      </c>
      <c r="J217" s="111" t="str">
        <f t="shared" si="10"/>
        <v xml:space="preserve"> </v>
      </c>
      <c r="K217" s="63"/>
      <c r="L217" s="78">
        <v>106</v>
      </c>
      <c r="M217" s="112">
        <v>0</v>
      </c>
      <c r="N217" s="112">
        <v>0</v>
      </c>
      <c r="O217" s="85"/>
      <c r="P217" s="118"/>
      <c r="Q217" s="90"/>
      <c r="R217" s="90"/>
      <c r="S217" s="90"/>
      <c r="T217" s="90"/>
      <c r="U217" s="90"/>
      <c r="V217" s="90"/>
      <c r="W217" s="90"/>
      <c r="X217" s="118"/>
      <c r="Y217" s="118"/>
      <c r="Z217" s="118"/>
      <c r="AA217" s="118"/>
      <c r="AB217" s="118"/>
      <c r="AC217" s="66"/>
      <c r="AH217" s="68"/>
    </row>
    <row r="218" spans="1:34" ht="15.75" customHeight="1">
      <c r="A218" s="110" t="s">
        <v>183</v>
      </c>
      <c r="B218" s="111" t="str">
        <f t="shared" si="8"/>
        <v/>
      </c>
      <c r="C218" s="112" t="s">
        <v>183</v>
      </c>
      <c r="D218" s="62" t="s">
        <v>183</v>
      </c>
      <c r="E218" s="113" t="s">
        <v>183</v>
      </c>
      <c r="F218" s="113" t="s">
        <v>183</v>
      </c>
      <c r="G218" s="111" t="str">
        <f t="shared" si="9"/>
        <v/>
      </c>
      <c r="H218" s="114" t="str">
        <f t="shared" si="11"/>
        <v/>
      </c>
      <c r="I218" s="115" t="s">
        <v>183</v>
      </c>
      <c r="J218" s="111" t="str">
        <f t="shared" si="10"/>
        <v xml:space="preserve"> </v>
      </c>
      <c r="K218" s="63"/>
      <c r="L218" s="78">
        <v>107</v>
      </c>
      <c r="M218" s="112">
        <v>0</v>
      </c>
      <c r="N218" s="112">
        <v>0</v>
      </c>
      <c r="O218" s="85"/>
      <c r="P218" s="118"/>
      <c r="Q218" s="90"/>
      <c r="R218" s="90"/>
      <c r="S218" s="90"/>
      <c r="T218" s="90"/>
      <c r="U218" s="90"/>
      <c r="V218" s="90"/>
      <c r="W218" s="90"/>
      <c r="X218" s="118"/>
      <c r="Y218" s="118"/>
      <c r="Z218" s="118"/>
      <c r="AA218" s="118"/>
      <c r="AB218" s="118"/>
      <c r="AC218" s="66"/>
      <c r="AH218" s="68"/>
    </row>
    <row r="219" spans="1:34" ht="15.75" customHeight="1">
      <c r="A219" s="119" t="s">
        <v>183</v>
      </c>
      <c r="B219" s="111" t="str">
        <f t="shared" si="8"/>
        <v/>
      </c>
      <c r="C219" s="112" t="s">
        <v>183</v>
      </c>
      <c r="D219" s="68" t="s">
        <v>183</v>
      </c>
      <c r="E219" s="113" t="s">
        <v>183</v>
      </c>
      <c r="F219" s="113" t="s">
        <v>183</v>
      </c>
      <c r="G219" s="111" t="str">
        <f t="shared" si="9"/>
        <v/>
      </c>
      <c r="H219" s="114" t="str">
        <f t="shared" si="11"/>
        <v/>
      </c>
      <c r="I219" s="115" t="s">
        <v>183</v>
      </c>
      <c r="J219" s="111" t="str">
        <f t="shared" si="10"/>
        <v xml:space="preserve"> </v>
      </c>
      <c r="L219" s="75">
        <v>108</v>
      </c>
      <c r="M219" s="121">
        <v>0</v>
      </c>
      <c r="N219" s="121">
        <v>0</v>
      </c>
      <c r="O219" s="122"/>
      <c r="P219" s="123"/>
      <c r="Q219" s="124"/>
      <c r="R219" s="124"/>
      <c r="S219" s="124"/>
      <c r="T219" s="124"/>
      <c r="U219" s="124"/>
      <c r="V219" s="124"/>
      <c r="W219" s="124"/>
      <c r="X219" s="123"/>
      <c r="Y219" s="123"/>
      <c r="Z219" s="123"/>
      <c r="AA219" s="123"/>
      <c r="AB219" s="123"/>
      <c r="AH219" s="68"/>
    </row>
    <row r="220" spans="1:34" ht="15.75" customHeight="1">
      <c r="A220" s="119" t="s">
        <v>183</v>
      </c>
      <c r="B220" s="111" t="str">
        <f t="shared" si="8"/>
        <v/>
      </c>
      <c r="C220" s="112" t="s">
        <v>183</v>
      </c>
      <c r="D220" s="68" t="s">
        <v>183</v>
      </c>
      <c r="E220" s="113" t="s">
        <v>183</v>
      </c>
      <c r="F220" s="113" t="s">
        <v>183</v>
      </c>
      <c r="G220" s="111" t="str">
        <f t="shared" si="9"/>
        <v/>
      </c>
      <c r="H220" s="114" t="str">
        <f t="shared" si="11"/>
        <v/>
      </c>
      <c r="I220" s="115" t="s">
        <v>183</v>
      </c>
      <c r="J220" s="111" t="str">
        <f t="shared" si="10"/>
        <v xml:space="preserve"> </v>
      </c>
      <c r="L220" s="75">
        <v>109</v>
      </c>
      <c r="M220" s="121">
        <v>0</v>
      </c>
      <c r="N220" s="121">
        <v>0</v>
      </c>
      <c r="O220" s="122"/>
      <c r="P220" s="123"/>
      <c r="Q220" s="124"/>
      <c r="R220" s="124"/>
      <c r="S220" s="124"/>
      <c r="T220" s="124"/>
      <c r="U220" s="124"/>
      <c r="V220" s="124"/>
      <c r="W220" s="124"/>
      <c r="X220" s="123"/>
      <c r="Y220" s="123"/>
      <c r="Z220" s="123"/>
      <c r="AA220" s="123"/>
      <c r="AB220" s="123"/>
      <c r="AH220" s="68"/>
    </row>
    <row r="221" spans="1:34" ht="15.75" customHeight="1">
      <c r="A221" s="119" t="s">
        <v>183</v>
      </c>
      <c r="B221" s="111" t="str">
        <f t="shared" si="8"/>
        <v/>
      </c>
      <c r="C221" s="112" t="s">
        <v>183</v>
      </c>
      <c r="D221" s="68" t="s">
        <v>183</v>
      </c>
      <c r="E221" s="113" t="s">
        <v>183</v>
      </c>
      <c r="F221" s="113" t="s">
        <v>183</v>
      </c>
      <c r="G221" s="111" t="str">
        <f t="shared" si="9"/>
        <v/>
      </c>
      <c r="H221" s="114" t="str">
        <f t="shared" si="11"/>
        <v/>
      </c>
      <c r="I221" s="115" t="s">
        <v>183</v>
      </c>
      <c r="J221" s="111" t="str">
        <f t="shared" si="10"/>
        <v xml:space="preserve"> </v>
      </c>
      <c r="L221" s="75">
        <v>110</v>
      </c>
      <c r="M221" s="121">
        <v>0</v>
      </c>
      <c r="N221" s="121">
        <v>0</v>
      </c>
      <c r="O221" s="122"/>
      <c r="P221" s="123"/>
      <c r="Q221" s="124"/>
      <c r="R221" s="124"/>
      <c r="S221" s="124"/>
      <c r="T221" s="124"/>
      <c r="U221" s="124"/>
      <c r="V221" s="124"/>
      <c r="W221" s="124"/>
      <c r="X221" s="123"/>
      <c r="Y221" s="123"/>
      <c r="Z221" s="123"/>
      <c r="AA221" s="123"/>
      <c r="AB221" s="123"/>
      <c r="AH221" s="68"/>
    </row>
    <row r="222" spans="1:34" ht="15.75" customHeight="1">
      <c r="J222" s="68"/>
      <c r="L222" s="75"/>
      <c r="M222" s="75"/>
      <c r="N222" s="75"/>
      <c r="O222" s="122"/>
      <c r="P222" s="123"/>
      <c r="Q222" s="124"/>
      <c r="R222" s="124"/>
      <c r="S222" s="124"/>
      <c r="T222" s="124"/>
      <c r="U222" s="124"/>
      <c r="V222" s="124"/>
      <c r="W222" s="124"/>
      <c r="X222" s="123"/>
      <c r="Y222" s="123"/>
      <c r="Z222" s="123"/>
      <c r="AA222" s="123"/>
      <c r="AB222" s="123"/>
      <c r="AH222" s="68"/>
    </row>
    <row r="223" spans="1:34" ht="15.75" customHeight="1">
      <c r="J223" s="68"/>
      <c r="L223" s="75"/>
      <c r="M223" s="75"/>
      <c r="N223" s="75"/>
      <c r="P223" s="123"/>
      <c r="Q223" s="124"/>
      <c r="R223" s="124"/>
      <c r="S223" s="124"/>
      <c r="T223" s="124"/>
      <c r="U223" s="124"/>
      <c r="V223" s="124"/>
      <c r="W223" s="124"/>
      <c r="X223" s="123"/>
      <c r="Y223" s="123"/>
      <c r="Z223" s="123"/>
      <c r="AA223" s="123"/>
      <c r="AB223" s="123"/>
      <c r="AH223" s="68"/>
    </row>
    <row r="224" spans="1:34" ht="15.75" customHeight="1">
      <c r="J224" s="68"/>
      <c r="P224" s="123"/>
      <c r="Q224" s="124"/>
      <c r="R224" s="124"/>
      <c r="S224" s="124"/>
      <c r="T224" s="124"/>
      <c r="U224" s="124"/>
      <c r="V224" s="124"/>
      <c r="W224" s="124"/>
      <c r="X224" s="123"/>
      <c r="Y224" s="123"/>
      <c r="Z224" s="123"/>
      <c r="AA224" s="123"/>
      <c r="AB224" s="123"/>
      <c r="AH224" s="68"/>
    </row>
    <row r="225" spans="10:34" ht="15.75" customHeight="1">
      <c r="J225" s="68"/>
      <c r="P225" s="123"/>
      <c r="Q225" s="124"/>
      <c r="R225" s="124"/>
      <c r="S225" s="124"/>
      <c r="T225" s="124"/>
      <c r="U225" s="124"/>
      <c r="V225" s="124"/>
      <c r="W225" s="124"/>
      <c r="X225" s="123"/>
      <c r="Y225" s="123"/>
      <c r="Z225" s="123"/>
      <c r="AA225" s="123"/>
      <c r="AB225" s="123"/>
      <c r="AH225" s="68"/>
    </row>
    <row r="226" spans="10:34">
      <c r="P226" s="123"/>
      <c r="Q226" s="124"/>
      <c r="R226" s="124"/>
      <c r="S226" s="124"/>
      <c r="T226" s="124"/>
      <c r="U226" s="124"/>
      <c r="V226" s="124"/>
      <c r="W226" s="124"/>
      <c r="X226" s="123"/>
      <c r="Y226" s="123"/>
      <c r="Z226" s="123"/>
      <c r="AA226" s="123"/>
      <c r="AB226" s="123"/>
    </row>
    <row r="227" spans="10:34">
      <c r="P227" s="123"/>
      <c r="Q227" s="124"/>
      <c r="R227" s="124"/>
      <c r="S227" s="124"/>
      <c r="T227" s="124"/>
      <c r="U227" s="124"/>
      <c r="V227" s="124"/>
      <c r="W227" s="124"/>
      <c r="X227" s="123"/>
      <c r="Y227" s="123"/>
      <c r="Z227" s="123"/>
      <c r="AA227" s="123"/>
      <c r="AB227" s="123"/>
    </row>
    <row r="228" spans="10:34">
      <c r="P228" s="123"/>
      <c r="Q228" s="124"/>
      <c r="R228" s="124"/>
      <c r="S228" s="124"/>
      <c r="T228" s="124"/>
      <c r="U228" s="124"/>
      <c r="V228" s="124"/>
      <c r="W228" s="124"/>
      <c r="X228" s="123"/>
      <c r="Y228" s="123"/>
      <c r="Z228" s="123"/>
      <c r="AA228" s="123"/>
      <c r="AB228" s="123"/>
    </row>
    <row r="229" spans="10:34">
      <c r="P229" s="123"/>
      <c r="Q229" s="124"/>
      <c r="R229" s="124"/>
      <c r="S229" s="124"/>
      <c r="T229" s="124"/>
      <c r="U229" s="124"/>
      <c r="V229" s="124"/>
      <c r="W229" s="124"/>
      <c r="X229" s="123"/>
      <c r="Y229" s="123"/>
      <c r="Z229" s="123"/>
      <c r="AA229" s="123"/>
      <c r="AB229" s="123"/>
    </row>
    <row r="230" spans="10:34">
      <c r="P230" s="123"/>
      <c r="Q230" s="124"/>
      <c r="R230" s="124"/>
      <c r="S230" s="124"/>
      <c r="T230" s="124"/>
      <c r="U230" s="124"/>
      <c r="V230" s="124"/>
      <c r="W230" s="124"/>
      <c r="X230" s="123"/>
      <c r="Y230" s="123"/>
      <c r="Z230" s="123"/>
      <c r="AA230" s="123"/>
      <c r="AB230" s="123"/>
    </row>
    <row r="231" spans="10:34">
      <c r="P231" s="123"/>
      <c r="Q231" s="124"/>
      <c r="R231" s="124"/>
      <c r="S231" s="124"/>
      <c r="T231" s="124"/>
      <c r="U231" s="124"/>
      <c r="V231" s="124"/>
      <c r="W231" s="124"/>
      <c r="X231" s="123"/>
      <c r="Y231" s="123"/>
      <c r="Z231" s="123"/>
      <c r="AA231" s="123"/>
      <c r="AB231" s="123"/>
    </row>
    <row r="232" spans="10:34">
      <c r="P232" s="123"/>
      <c r="Q232" s="124"/>
      <c r="R232" s="124"/>
      <c r="S232" s="124"/>
      <c r="T232" s="124"/>
      <c r="U232" s="124"/>
      <c r="V232" s="124"/>
      <c r="W232" s="124"/>
      <c r="X232" s="123"/>
      <c r="Y232" s="123"/>
      <c r="Z232" s="123"/>
      <c r="AA232" s="123"/>
      <c r="AB232" s="123"/>
    </row>
    <row r="233" spans="10:34">
      <c r="P233" s="123"/>
      <c r="Q233" s="124"/>
      <c r="R233" s="124"/>
      <c r="S233" s="124"/>
      <c r="T233" s="124"/>
      <c r="U233" s="124"/>
      <c r="V233" s="124"/>
      <c r="W233" s="124"/>
      <c r="X233" s="123"/>
      <c r="Y233" s="123"/>
      <c r="Z233" s="123"/>
      <c r="AA233" s="123"/>
      <c r="AB233" s="123"/>
    </row>
    <row r="234" spans="10:34">
      <c r="P234" s="123"/>
      <c r="Q234" s="124"/>
      <c r="R234" s="124"/>
      <c r="S234" s="124"/>
      <c r="T234" s="124"/>
      <c r="U234" s="124"/>
      <c r="V234" s="124"/>
      <c r="W234" s="124"/>
      <c r="X234" s="123"/>
      <c r="Y234" s="123"/>
      <c r="Z234" s="123"/>
      <c r="AA234" s="123"/>
      <c r="AB234" s="123"/>
    </row>
    <row r="235" spans="10:34">
      <c r="P235" s="123"/>
      <c r="Q235" s="124"/>
      <c r="R235" s="124"/>
      <c r="S235" s="124"/>
      <c r="T235" s="124"/>
      <c r="U235" s="124"/>
      <c r="V235" s="124"/>
      <c r="W235" s="124"/>
      <c r="X235" s="123"/>
      <c r="Y235" s="123"/>
      <c r="Z235" s="123"/>
      <c r="AA235" s="123"/>
      <c r="AB235" s="123"/>
    </row>
    <row r="236" spans="10:34">
      <c r="P236" s="123"/>
      <c r="Q236" s="124"/>
      <c r="R236" s="124"/>
      <c r="S236" s="124"/>
      <c r="T236" s="124"/>
      <c r="U236" s="124"/>
      <c r="V236" s="124"/>
      <c r="W236" s="124"/>
      <c r="X236" s="123"/>
      <c r="Y236" s="123"/>
      <c r="Z236" s="123"/>
      <c r="AA236" s="123"/>
      <c r="AB236" s="123"/>
    </row>
    <row r="40432" spans="15:15">
      <c r="O40432" s="68"/>
    </row>
    <row r="40433" spans="4:34">
      <c r="AH40433" s="68"/>
    </row>
    <row r="40435" spans="4:34">
      <c r="D40435" s="68">
        <v>1888</v>
      </c>
      <c r="J40435" s="68"/>
      <c r="K40435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2:C221">
    <cfRule type="notContainsBlanks" dxfId="36" priority="2">
      <formula>LEN(TRIM(C112))&gt;0</formula>
    </cfRule>
  </conditionalFormatting>
  <conditionalFormatting sqref="B112:B221 D112:J221">
    <cfRule type="expression" dxfId="35" priority="3">
      <formula>IF($C112=" ",FALSE,TRUE)</formula>
    </cfRule>
  </conditionalFormatting>
  <conditionalFormatting sqref="B112:B221">
    <cfRule type="expression" dxfId="34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157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0438"/>
  <sheetViews>
    <sheetView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0" customWidth="1"/>
    <col min="11" max="11" width="5.5703125" style="120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5" customWidth="1"/>
    <col min="16" max="16" width="9.5703125" style="125" customWidth="1"/>
    <col min="17" max="17" width="10" style="126" customWidth="1"/>
    <col min="18" max="18" width="13.5703125" style="126" customWidth="1"/>
    <col min="19" max="19" width="18.85546875" style="126" customWidth="1"/>
    <col min="20" max="20" width="13.5703125" style="126" customWidth="1"/>
    <col min="21" max="21" width="18.85546875" style="126" customWidth="1"/>
    <col min="22" max="22" width="9.42578125" style="126" customWidth="1"/>
    <col min="23" max="23" width="9.5703125" style="126" customWidth="1"/>
    <col min="24" max="24" width="10" style="125" customWidth="1"/>
    <col min="25" max="25" width="13.5703125" style="125" customWidth="1"/>
    <col min="26" max="26" width="18.85546875" style="125" customWidth="1"/>
    <col min="27" max="27" width="13.5703125" style="125" customWidth="1"/>
    <col min="28" max="28" width="18.85546875" style="125" customWidth="1"/>
    <col min="29" max="29" width="5.7109375" style="125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3" t="s">
        <v>305</v>
      </c>
      <c r="F1" s="173"/>
      <c r="G1" s="173"/>
      <c r="H1" s="173"/>
      <c r="I1" s="173"/>
      <c r="J1" s="173"/>
      <c r="K1" s="63"/>
      <c r="L1" s="64" t="s">
        <v>86</v>
      </c>
      <c r="M1" s="62"/>
      <c r="N1" s="65">
        <v>7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3"/>
      <c r="F2" s="173"/>
      <c r="G2" s="173"/>
      <c r="H2" s="173"/>
      <c r="I2" s="173"/>
      <c r="J2" s="173"/>
      <c r="K2" s="63"/>
      <c r="L2" s="71" t="str">
        <f ca="1">INDIRECT("лоты!C"&amp;SUM(N1,3))</f>
        <v>272м</v>
      </c>
      <c r="M2" s="72" t="s">
        <v>87</v>
      </c>
      <c r="N2" s="73"/>
      <c r="O2" s="74"/>
      <c r="P2" s="156" t="s">
        <v>88</v>
      </c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3"/>
      <c r="F3" s="173"/>
      <c r="G3" s="173"/>
      <c r="H3" s="173"/>
      <c r="I3" s="173"/>
      <c r="J3" s="173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75</v>
      </c>
      <c r="M4" s="72" t="s">
        <v>90</v>
      </c>
      <c r="N4" s="73"/>
      <c r="O4" s="74"/>
      <c r="P4" s="174" t="s">
        <v>91</v>
      </c>
      <c r="Q4" s="174" t="s">
        <v>92</v>
      </c>
      <c r="R4" s="174" t="s">
        <v>93</v>
      </c>
      <c r="S4" s="174" t="s">
        <v>94</v>
      </c>
      <c r="T4" s="174" t="s">
        <v>95</v>
      </c>
      <c r="U4" s="174" t="s">
        <v>96</v>
      </c>
      <c r="V4" s="174" t="s">
        <v>97</v>
      </c>
      <c r="W4" s="174" t="s">
        <v>98</v>
      </c>
      <c r="X4" s="164" t="s">
        <v>99</v>
      </c>
      <c r="Y4" s="166" t="s">
        <v>100</v>
      </c>
      <c r="Z4" s="167"/>
      <c r="AA4" s="166" t="s">
        <v>101</v>
      </c>
      <c r="AB4" s="167"/>
      <c r="AC4" s="66"/>
      <c r="AI4" s="75"/>
      <c r="AJ4" s="75"/>
      <c r="AK4" s="76"/>
      <c r="AL4" s="75"/>
    </row>
    <row r="5" spans="1:38" ht="15" customHeight="1">
      <c r="A5" s="62"/>
      <c r="B5" s="162" t="str">
        <f ca="1">"№ (ID) Маршрута: "&amp;VLOOKUP(L2,лоты!C:G,5,0)</f>
        <v>№ (ID) Маршрута: 372</v>
      </c>
      <c r="C5" s="162"/>
      <c r="D5" s="162"/>
      <c r="E5" s="162"/>
      <c r="F5" s="162"/>
      <c r="G5" s="162"/>
      <c r="H5" s="162"/>
      <c r="I5" s="162"/>
      <c r="J5" s="162"/>
      <c r="K5" s="63"/>
      <c r="L5" s="78">
        <v>75</v>
      </c>
      <c r="M5" s="78" t="s">
        <v>102</v>
      </c>
      <c r="N5" s="77"/>
      <c r="O5" s="74"/>
      <c r="P5" s="175"/>
      <c r="Q5" s="175"/>
      <c r="R5" s="175"/>
      <c r="S5" s="175"/>
      <c r="T5" s="175"/>
      <c r="U5" s="175"/>
      <c r="V5" s="175"/>
      <c r="W5" s="175"/>
      <c r="X5" s="164"/>
      <c r="Y5" s="168"/>
      <c r="Z5" s="169"/>
      <c r="AA5" s="168"/>
      <c r="AB5" s="169"/>
      <c r="AC5" s="66"/>
      <c r="AI5" s="75"/>
      <c r="AJ5" s="75"/>
      <c r="AK5" s="76"/>
      <c r="AL5" s="75"/>
    </row>
    <row r="6" spans="1:38" ht="15.75" customHeight="1">
      <c r="A6" s="62"/>
      <c r="B6" s="162"/>
      <c r="C6" s="162"/>
      <c r="D6" s="162"/>
      <c r="E6" s="162"/>
      <c r="F6" s="162"/>
      <c r="G6" s="162"/>
      <c r="H6" s="162"/>
      <c r="I6" s="162"/>
      <c r="J6" s="162"/>
      <c r="K6" s="63"/>
      <c r="L6" s="79">
        <v>147</v>
      </c>
      <c r="M6" s="72" t="s">
        <v>103</v>
      </c>
      <c r="N6" s="72"/>
      <c r="O6" s="66"/>
      <c r="P6" s="175"/>
      <c r="Q6" s="175"/>
      <c r="R6" s="175"/>
      <c r="S6" s="175"/>
      <c r="T6" s="175"/>
      <c r="U6" s="175"/>
      <c r="V6" s="175"/>
      <c r="W6" s="175"/>
      <c r="X6" s="164"/>
      <c r="Y6" s="168"/>
      <c r="Z6" s="169"/>
      <c r="AA6" s="168"/>
      <c r="AB6" s="169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148</v>
      </c>
      <c r="M7" s="78" t="s">
        <v>104</v>
      </c>
      <c r="N7" s="78"/>
      <c r="O7" s="66"/>
      <c r="P7" s="176"/>
      <c r="Q7" s="176"/>
      <c r="R7" s="176"/>
      <c r="S7" s="176"/>
      <c r="T7" s="176"/>
      <c r="U7" s="176"/>
      <c r="V7" s="176"/>
      <c r="W7" s="176"/>
      <c r="X7" s="164"/>
      <c r="Y7" s="170"/>
      <c r="Z7" s="171"/>
      <c r="AA7" s="170"/>
      <c r="AB7" s="171"/>
      <c r="AC7" s="66"/>
      <c r="AI7" s="75"/>
      <c r="AJ7" s="75"/>
      <c r="AK7" s="76"/>
      <c r="AL7" s="75"/>
    </row>
    <row r="8" spans="1:38" ht="15.75" customHeight="1">
      <c r="A8" s="80"/>
      <c r="B8" s="162" t="s">
        <v>105</v>
      </c>
      <c r="C8" s="162"/>
      <c r="D8" s="162"/>
      <c r="E8" s="162"/>
      <c r="F8" s="162"/>
      <c r="G8" s="162"/>
      <c r="H8" s="162"/>
      <c r="I8" s="162"/>
      <c r="J8" s="162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2" t="s">
        <v>107</v>
      </c>
      <c r="Z8" s="172"/>
      <c r="AA8" s="172" t="s">
        <v>108</v>
      </c>
      <c r="AB8" s="172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2"/>
      <c r="C9" s="162"/>
      <c r="D9" s="162"/>
      <c r="E9" s="162"/>
      <c r="F9" s="162"/>
      <c r="G9" s="162"/>
      <c r="H9" s="162"/>
      <c r="I9" s="162"/>
      <c r="J9" s="162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2" t="s">
        <v>107</v>
      </c>
      <c r="Z9" s="172"/>
      <c r="AA9" s="172" t="s">
        <v>108</v>
      </c>
      <c r="AB9" s="172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1" t="s">
        <v>111</v>
      </c>
      <c r="C10" s="161"/>
      <c r="D10" s="161"/>
      <c r="E10" s="161"/>
      <c r="F10" s="161"/>
      <c r="G10" s="161"/>
      <c r="H10" s="161"/>
      <c r="I10" s="161"/>
      <c r="J10" s="161"/>
      <c r="K10" s="63"/>
      <c r="L10" s="83" t="str">
        <f ca="1">INDIRECT("лоты!e"&amp;SUM(N1,3))</f>
        <v>272м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2" t="s">
        <v>113</v>
      </c>
      <c r="Z10" s="172"/>
      <c r="AA10" s="172" t="s">
        <v>114</v>
      </c>
      <c r="AB10" s="172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1"/>
      <c r="C11" s="161"/>
      <c r="D11" s="161"/>
      <c r="E11" s="161"/>
      <c r="F11" s="161"/>
      <c r="G11" s="161"/>
      <c r="H11" s="161"/>
      <c r="I11" s="161"/>
      <c r="J11" s="161"/>
      <c r="K11" s="63"/>
      <c r="L11" s="78" t="s">
        <v>192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2" t="s">
        <v>113</v>
      </c>
      <c r="Z11" s="172"/>
      <c r="AA11" s="172" t="s">
        <v>114</v>
      </c>
      <c r="AB11" s="172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5" t="s">
        <v>117</v>
      </c>
      <c r="Q13" s="165"/>
      <c r="R13" s="165"/>
      <c r="S13" s="165"/>
      <c r="T13" s="165"/>
      <c r="U13" s="165"/>
      <c r="V13" s="165"/>
      <c r="W13" s="165"/>
      <c r="X13" s="165"/>
      <c r="Y13" s="165"/>
      <c r="Z13" s="165"/>
      <c r="AA13" s="165"/>
      <c r="AB13" s="165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2" t="s">
        <v>118</v>
      </c>
      <c r="C14" s="162"/>
      <c r="D14" s="162"/>
      <c r="E14" s="162"/>
      <c r="F14" s="162"/>
      <c r="G14" s="162"/>
      <c r="H14" s="162"/>
      <c r="I14" s="162"/>
      <c r="J14" s="162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2"/>
      <c r="C15" s="162"/>
      <c r="D15" s="162"/>
      <c r="E15" s="162"/>
      <c r="F15" s="162"/>
      <c r="G15" s="162"/>
      <c r="H15" s="162"/>
      <c r="I15" s="162"/>
      <c r="J15" s="162"/>
      <c r="K15" s="63"/>
      <c r="L15" s="84"/>
      <c r="M15" s="78"/>
      <c r="N15" s="78"/>
      <c r="O15" s="85"/>
      <c r="P15" s="163" t="s">
        <v>91</v>
      </c>
      <c r="Q15" s="163"/>
      <c r="R15" s="163"/>
      <c r="S15" s="163"/>
      <c r="T15" s="164" t="s">
        <v>119</v>
      </c>
      <c r="U15" s="164"/>
      <c r="V15" s="164"/>
      <c r="W15" s="164" t="s">
        <v>120</v>
      </c>
      <c r="X15" s="164"/>
      <c r="Y15" s="164"/>
      <c r="Z15" s="164" t="s">
        <v>121</v>
      </c>
      <c r="AA15" s="164"/>
      <c r="AB15" s="164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1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61"/>
      <c r="D16" s="161"/>
      <c r="E16" s="161"/>
      <c r="F16" s="161"/>
      <c r="G16" s="161"/>
      <c r="H16" s="161"/>
      <c r="I16" s="161"/>
      <c r="J16" s="161"/>
      <c r="K16" s="63"/>
      <c r="L16" s="84"/>
      <c r="M16" s="78"/>
      <c r="N16" s="78"/>
      <c r="O16" s="85"/>
      <c r="P16" s="163"/>
      <c r="Q16" s="163"/>
      <c r="R16" s="163"/>
      <c r="S16" s="163"/>
      <c r="T16" s="164"/>
      <c r="U16" s="164"/>
      <c r="V16" s="164"/>
      <c r="W16" s="164"/>
      <c r="X16" s="164"/>
      <c r="Y16" s="164"/>
      <c r="Z16" s="164"/>
      <c r="AA16" s="164"/>
      <c r="AB16" s="164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1"/>
      <c r="C17" s="161"/>
      <c r="D17" s="161"/>
      <c r="E17" s="161"/>
      <c r="F17" s="161"/>
      <c r="G17" s="161"/>
      <c r="H17" s="161"/>
      <c r="I17" s="161"/>
      <c r="J17" s="161"/>
      <c r="K17" s="63"/>
      <c r="L17" s="78"/>
      <c r="M17" s="78"/>
      <c r="N17" s="78"/>
      <c r="O17" s="85"/>
      <c r="P17" s="163" t="s">
        <v>122</v>
      </c>
      <c r="Q17" s="163"/>
      <c r="R17" s="163"/>
      <c r="S17" s="163"/>
      <c r="T17" s="164" t="s">
        <v>123</v>
      </c>
      <c r="U17" s="164"/>
      <c r="V17" s="164"/>
      <c r="W17" s="164" t="s">
        <v>124</v>
      </c>
      <c r="X17" s="164"/>
      <c r="Y17" s="164"/>
      <c r="Z17" s="164" t="s">
        <v>122</v>
      </c>
      <c r="AA17" s="164"/>
      <c r="AB17" s="164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2" t="s">
        <v>125</v>
      </c>
      <c r="C19" s="162"/>
      <c r="D19" s="162"/>
      <c r="E19" s="162"/>
      <c r="F19" s="162"/>
      <c r="G19" s="162"/>
      <c r="H19" s="162"/>
      <c r="I19" s="162"/>
      <c r="J19" s="162"/>
      <c r="K19" s="63"/>
      <c r="L19" s="78"/>
      <c r="M19" s="78"/>
      <c r="N19" s="78"/>
      <c r="O19" s="85"/>
      <c r="P19" s="156" t="s">
        <v>126</v>
      </c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2"/>
      <c r="C20" s="162"/>
      <c r="D20" s="162"/>
      <c r="E20" s="162"/>
      <c r="F20" s="162"/>
      <c r="G20" s="162"/>
      <c r="H20" s="162"/>
      <c r="I20" s="162"/>
      <c r="J20" s="162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48" t="s">
        <v>91</v>
      </c>
      <c r="Q21" s="148" t="s">
        <v>127</v>
      </c>
      <c r="R21" s="151" t="s">
        <v>128</v>
      </c>
      <c r="S21" s="152"/>
      <c r="T21" s="151" t="s">
        <v>129</v>
      </c>
      <c r="U21" s="152"/>
      <c r="V21" s="90"/>
      <c r="W21" s="148" t="s">
        <v>91</v>
      </c>
      <c r="X21" s="148" t="s">
        <v>127</v>
      </c>
      <c r="Y21" s="151" t="s">
        <v>128</v>
      </c>
      <c r="Z21" s="152"/>
      <c r="AA21" s="151" t="s">
        <v>129</v>
      </c>
      <c r="AB21" s="152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1" t="str">
        <f ca="1">"Минимальное количество транспортных средств:  "&amp;ROUND(VLOOKUP(L2,лоты!C:H,6,0),0)&amp;"  ед."</f>
        <v>Минимальное количество транспортных средств:  4  ед.</v>
      </c>
      <c r="C22" s="161"/>
      <c r="D22" s="161"/>
      <c r="E22" s="161"/>
      <c r="F22" s="161"/>
      <c r="G22" s="161"/>
      <c r="H22" s="161"/>
      <c r="I22" s="161"/>
      <c r="J22" s="161"/>
      <c r="K22" s="63"/>
      <c r="L22" s="62"/>
      <c r="M22" s="62"/>
      <c r="N22" s="62"/>
      <c r="O22" s="66"/>
      <c r="P22" s="149"/>
      <c r="Q22" s="149"/>
      <c r="R22" s="148" t="s">
        <v>130</v>
      </c>
      <c r="S22" s="148" t="s">
        <v>131</v>
      </c>
      <c r="T22" s="148" t="s">
        <v>130</v>
      </c>
      <c r="U22" s="148" t="s">
        <v>131</v>
      </c>
      <c r="V22" s="90"/>
      <c r="W22" s="149"/>
      <c r="X22" s="149"/>
      <c r="Y22" s="148" t="s">
        <v>130</v>
      </c>
      <c r="Z22" s="148" t="s">
        <v>131</v>
      </c>
      <c r="AA22" s="148" t="s">
        <v>130</v>
      </c>
      <c r="AB22" s="148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1"/>
      <c r="C23" s="161"/>
      <c r="D23" s="161"/>
      <c r="E23" s="161"/>
      <c r="F23" s="161"/>
      <c r="G23" s="161"/>
      <c r="H23" s="161"/>
      <c r="I23" s="161"/>
      <c r="J23" s="161"/>
      <c r="K23" s="63"/>
      <c r="L23" s="62"/>
      <c r="M23" s="62"/>
      <c r="N23" s="62"/>
      <c r="O23" s="66"/>
      <c r="P23" s="149"/>
      <c r="Q23" s="149"/>
      <c r="R23" s="149"/>
      <c r="S23" s="149"/>
      <c r="T23" s="149"/>
      <c r="U23" s="149"/>
      <c r="V23" s="90"/>
      <c r="W23" s="149"/>
      <c r="X23" s="149"/>
      <c r="Y23" s="149"/>
      <c r="Z23" s="149"/>
      <c r="AA23" s="149"/>
      <c r="AB23" s="149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49"/>
      <c r="Q24" s="149"/>
      <c r="R24" s="149"/>
      <c r="S24" s="149"/>
      <c r="T24" s="149"/>
      <c r="U24" s="149"/>
      <c r="V24" s="90"/>
      <c r="W24" s="149"/>
      <c r="X24" s="149"/>
      <c r="Y24" s="149"/>
      <c r="Z24" s="149"/>
      <c r="AA24" s="149"/>
      <c r="AB24" s="149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49"/>
      <c r="Q25" s="149"/>
      <c r="R25" s="149"/>
      <c r="S25" s="149"/>
      <c r="T25" s="149"/>
      <c r="U25" s="149"/>
      <c r="V25" s="90"/>
      <c r="W25" s="149"/>
      <c r="X25" s="149"/>
      <c r="Y25" s="149"/>
      <c r="Z25" s="149"/>
      <c r="AA25" s="149"/>
      <c r="AB25" s="149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1" t="s">
        <v>132</v>
      </c>
      <c r="C26" s="161"/>
      <c r="D26" s="161"/>
      <c r="E26" s="161"/>
      <c r="F26" s="161"/>
      <c r="G26" s="161"/>
      <c r="H26" s="161"/>
      <c r="I26" s="161"/>
      <c r="J26" s="161"/>
      <c r="K26" s="63"/>
      <c r="L26" s="62"/>
      <c r="M26" s="62"/>
      <c r="N26" s="62"/>
      <c r="O26" s="66"/>
      <c r="P26" s="150"/>
      <c r="Q26" s="150"/>
      <c r="R26" s="150"/>
      <c r="S26" s="150"/>
      <c r="T26" s="150"/>
      <c r="U26" s="150"/>
      <c r="V26" s="91"/>
      <c r="W26" s="150"/>
      <c r="X26" s="150"/>
      <c r="Y26" s="150"/>
      <c r="Z26" s="150"/>
      <c r="AA26" s="150"/>
      <c r="AB26" s="150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1"/>
      <c r="C27" s="161"/>
      <c r="D27" s="161"/>
      <c r="E27" s="161"/>
      <c r="F27" s="161"/>
      <c r="G27" s="161"/>
      <c r="H27" s="161"/>
      <c r="I27" s="161"/>
      <c r="J27" s="161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1" t="s">
        <v>193</v>
      </c>
      <c r="C28" s="161"/>
      <c r="D28" s="161"/>
      <c r="E28" s="161"/>
      <c r="F28" s="161"/>
      <c r="G28" s="161"/>
      <c r="H28" s="161"/>
      <c r="I28" s="161"/>
      <c r="J28" s="161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1"/>
      <c r="C29" s="161"/>
      <c r="D29" s="161"/>
      <c r="E29" s="161"/>
      <c r="F29" s="161"/>
      <c r="G29" s="161"/>
      <c r="H29" s="161"/>
      <c r="I29" s="161"/>
      <c r="J29" s="161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1" t="s">
        <v>194</v>
      </c>
      <c r="C30" s="161"/>
      <c r="D30" s="161"/>
      <c r="E30" s="161"/>
      <c r="F30" s="161"/>
      <c r="G30" s="161"/>
      <c r="H30" s="161"/>
      <c r="I30" s="161"/>
      <c r="J30" s="161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1"/>
      <c r="C31" s="161"/>
      <c r="D31" s="161"/>
      <c r="E31" s="161"/>
      <c r="F31" s="161"/>
      <c r="G31" s="161"/>
      <c r="H31" s="161"/>
      <c r="I31" s="161"/>
      <c r="J31" s="161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2" t="s">
        <v>136</v>
      </c>
      <c r="C33" s="162"/>
      <c r="D33" s="162"/>
      <c r="E33" s="162"/>
      <c r="F33" s="162"/>
      <c r="G33" s="162"/>
      <c r="H33" s="162"/>
      <c r="I33" s="162"/>
      <c r="J33" s="162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1</v>
      </c>
      <c r="W33" s="95">
        <v>2</v>
      </c>
      <c r="X33" s="100">
        <v>0.25</v>
      </c>
      <c r="Y33" s="92">
        <v>0</v>
      </c>
      <c r="Z33" s="92" t="s">
        <v>133</v>
      </c>
      <c r="AA33" s="92">
        <v>0</v>
      </c>
      <c r="AB33" s="92" t="s">
        <v>133</v>
      </c>
      <c r="AC33" s="94">
        <f t="shared" si="1"/>
        <v>1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2"/>
      <c r="C34" s="162"/>
      <c r="D34" s="162"/>
      <c r="E34" s="162"/>
      <c r="F34" s="162"/>
      <c r="G34" s="162"/>
      <c r="H34" s="162"/>
      <c r="I34" s="162"/>
      <c r="J34" s="162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137</v>
      </c>
      <c r="T34" s="92">
        <v>1</v>
      </c>
      <c r="U34" s="92" t="s">
        <v>137</v>
      </c>
      <c r="V34" s="94">
        <f t="shared" si="0"/>
        <v>4</v>
      </c>
      <c r="W34" s="95">
        <v>2</v>
      </c>
      <c r="X34" s="100">
        <v>0.27083333333333331</v>
      </c>
      <c r="Y34" s="92">
        <v>1</v>
      </c>
      <c r="Z34" s="92" t="s">
        <v>137</v>
      </c>
      <c r="AA34" s="92">
        <v>1</v>
      </c>
      <c r="AB34" s="92" t="s">
        <v>137</v>
      </c>
      <c r="AC34" s="94">
        <f t="shared" si="1"/>
        <v>2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4" t="s">
        <v>138</v>
      </c>
      <c r="C35" s="154"/>
      <c r="D35" s="154"/>
      <c r="E35" s="157">
        <f t="array" ref="E35">ROUND(MAX(IF(G104:G224=0,H104:H224)),2)</f>
        <v>5.8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3</v>
      </c>
      <c r="S35" s="127">
        <v>10</v>
      </c>
      <c r="T35" s="92">
        <v>3</v>
      </c>
      <c r="U35" s="127">
        <v>10</v>
      </c>
      <c r="V35" s="94">
        <f t="shared" si="0"/>
        <v>6</v>
      </c>
      <c r="W35" s="95">
        <v>2</v>
      </c>
      <c r="X35" s="100">
        <v>0.29166666666666669</v>
      </c>
      <c r="Y35" s="92">
        <v>1</v>
      </c>
      <c r="Z35" s="92" t="s">
        <v>144</v>
      </c>
      <c r="AA35" s="92">
        <v>1</v>
      </c>
      <c r="AB35" s="92" t="s">
        <v>144</v>
      </c>
      <c r="AC35" s="94">
        <f t="shared" si="1"/>
        <v>3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4"/>
      <c r="C36" s="154"/>
      <c r="D36" s="154"/>
      <c r="E36" s="157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3</v>
      </c>
      <c r="S36" s="127">
        <v>10</v>
      </c>
      <c r="T36" s="92">
        <v>3</v>
      </c>
      <c r="U36" s="127">
        <v>10</v>
      </c>
      <c r="V36" s="94">
        <f t="shared" si="0"/>
        <v>6</v>
      </c>
      <c r="W36" s="97">
        <v>2</v>
      </c>
      <c r="X36" s="98">
        <v>0.3125</v>
      </c>
      <c r="Y36" s="92">
        <v>2</v>
      </c>
      <c r="Z36" s="92" t="s">
        <v>144</v>
      </c>
      <c r="AA36" s="92">
        <v>2</v>
      </c>
      <c r="AB36" s="92" t="s">
        <v>144</v>
      </c>
      <c r="AC36" s="94">
        <f t="shared" si="1"/>
        <v>3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4" t="s">
        <v>139</v>
      </c>
      <c r="C37" s="154"/>
      <c r="D37" s="154"/>
      <c r="E37" s="157">
        <f t="array" ref="E37">ROUND(MAX(IF(G104:G224=1,H104:H224)),2)</f>
        <v>5.38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3</v>
      </c>
      <c r="S37" s="127">
        <v>10</v>
      </c>
      <c r="T37" s="92">
        <v>3</v>
      </c>
      <c r="U37" s="127">
        <v>10</v>
      </c>
      <c r="V37" s="94">
        <f t="shared" si="0"/>
        <v>6</v>
      </c>
      <c r="W37" s="97">
        <v>2</v>
      </c>
      <c r="X37" s="98">
        <v>0.33333333333333331</v>
      </c>
      <c r="Y37" s="92">
        <v>1</v>
      </c>
      <c r="Z37" s="92" t="s">
        <v>144</v>
      </c>
      <c r="AA37" s="92">
        <v>1</v>
      </c>
      <c r="AB37" s="92" t="s">
        <v>144</v>
      </c>
      <c r="AC37" s="94">
        <f t="shared" si="1"/>
        <v>3</v>
      </c>
    </row>
    <row r="38" spans="1:38" ht="15.75" customHeight="1">
      <c r="A38" s="80"/>
      <c r="B38" s="154"/>
      <c r="C38" s="154"/>
      <c r="D38" s="154"/>
      <c r="E38" s="157"/>
      <c r="F38" s="101"/>
      <c r="G38" s="101"/>
      <c r="H38" s="101"/>
      <c r="I38" s="101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3</v>
      </c>
      <c r="S38" s="127">
        <v>10</v>
      </c>
      <c r="T38" s="92">
        <v>3</v>
      </c>
      <c r="U38" s="127">
        <v>10</v>
      </c>
      <c r="V38" s="94">
        <f t="shared" si="0"/>
        <v>6</v>
      </c>
      <c r="W38" s="97">
        <v>2</v>
      </c>
      <c r="X38" s="98">
        <v>0.35416666666666669</v>
      </c>
      <c r="Y38" s="92">
        <v>2</v>
      </c>
      <c r="Z38" s="92" t="s">
        <v>144</v>
      </c>
      <c r="AA38" s="92">
        <v>2</v>
      </c>
      <c r="AB38" s="92" t="s">
        <v>144</v>
      </c>
      <c r="AC38" s="94">
        <f t="shared" si="1"/>
        <v>3</v>
      </c>
    </row>
    <row r="39" spans="1:38" ht="15.75" customHeight="1">
      <c r="A39" s="80"/>
      <c r="B39" s="154" t="s">
        <v>140</v>
      </c>
      <c r="C39" s="154"/>
      <c r="D39" s="154"/>
      <c r="E39" s="157">
        <f>SUM(E35:E38)</f>
        <v>11.18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3</v>
      </c>
      <c r="S39" s="127">
        <v>10</v>
      </c>
      <c r="T39" s="92">
        <v>3</v>
      </c>
      <c r="U39" s="127">
        <v>10</v>
      </c>
      <c r="V39" s="94">
        <f t="shared" si="0"/>
        <v>6</v>
      </c>
      <c r="W39" s="97">
        <v>2</v>
      </c>
      <c r="X39" s="98">
        <v>0.375</v>
      </c>
      <c r="Y39" s="92">
        <v>1</v>
      </c>
      <c r="Z39" s="92" t="s">
        <v>144</v>
      </c>
      <c r="AA39" s="92">
        <v>1</v>
      </c>
      <c r="AB39" s="92" t="s">
        <v>144</v>
      </c>
      <c r="AC39" s="94">
        <f t="shared" si="1"/>
        <v>3</v>
      </c>
    </row>
    <row r="40" spans="1:38" ht="15.75" customHeight="1">
      <c r="A40" s="80"/>
      <c r="B40" s="154"/>
      <c r="C40" s="154"/>
      <c r="D40" s="154"/>
      <c r="E40" s="157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3</v>
      </c>
      <c r="S40" s="127">
        <v>10</v>
      </c>
      <c r="T40" s="92">
        <v>3</v>
      </c>
      <c r="U40" s="127">
        <v>10</v>
      </c>
      <c r="V40" s="94">
        <f t="shared" si="0"/>
        <v>4</v>
      </c>
      <c r="W40" s="97">
        <v>2</v>
      </c>
      <c r="X40" s="98">
        <v>0.39583333333333331</v>
      </c>
      <c r="Y40" s="92">
        <v>2</v>
      </c>
      <c r="Z40" s="92" t="s">
        <v>144</v>
      </c>
      <c r="AA40" s="92">
        <v>2</v>
      </c>
      <c r="AB40" s="92" t="s">
        <v>144</v>
      </c>
      <c r="AC40" s="94">
        <f t="shared" si="1"/>
        <v>3</v>
      </c>
    </row>
    <row r="41" spans="1:38" ht="15.75" customHeight="1">
      <c r="A41" s="80"/>
      <c r="B41" s="154"/>
      <c r="C41" s="154"/>
      <c r="D41" s="154"/>
      <c r="E41" s="155"/>
      <c r="F41" s="102"/>
      <c r="G41" s="102"/>
      <c r="H41" s="102"/>
      <c r="I41" s="102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1</v>
      </c>
      <c r="S41" s="92" t="s">
        <v>144</v>
      </c>
      <c r="T41" s="92">
        <v>1</v>
      </c>
      <c r="U41" s="92" t="s">
        <v>144</v>
      </c>
      <c r="V41" s="94">
        <f t="shared" si="0"/>
        <v>3</v>
      </c>
      <c r="W41" s="97">
        <v>2</v>
      </c>
      <c r="X41" s="98">
        <v>0.41666666666666669</v>
      </c>
      <c r="Y41" s="92">
        <v>1</v>
      </c>
      <c r="Z41" s="92" t="s">
        <v>144</v>
      </c>
      <c r="AA41" s="92">
        <v>1</v>
      </c>
      <c r="AB41" s="92" t="s">
        <v>144</v>
      </c>
      <c r="AC41" s="94">
        <f t="shared" si="1"/>
        <v>3</v>
      </c>
    </row>
    <row r="42" spans="1:38" ht="15.75" customHeight="1">
      <c r="A42" s="80"/>
      <c r="B42" s="154"/>
      <c r="C42" s="154"/>
      <c r="D42" s="154"/>
      <c r="E42" s="155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2</v>
      </c>
      <c r="S42" s="92" t="s">
        <v>144</v>
      </c>
      <c r="T42" s="92">
        <v>2</v>
      </c>
      <c r="U42" s="92" t="s">
        <v>144</v>
      </c>
      <c r="V42" s="94">
        <f t="shared" si="0"/>
        <v>3</v>
      </c>
      <c r="W42" s="97">
        <v>2</v>
      </c>
      <c r="X42" s="98">
        <v>0.4375</v>
      </c>
      <c r="Y42" s="92">
        <v>2</v>
      </c>
      <c r="Z42" s="92" t="s">
        <v>144</v>
      </c>
      <c r="AA42" s="92">
        <v>2</v>
      </c>
      <c r="AB42" s="92" t="s">
        <v>144</v>
      </c>
      <c r="AC42" s="94">
        <f t="shared" si="1"/>
        <v>4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1</v>
      </c>
      <c r="S43" s="92" t="s">
        <v>144</v>
      </c>
      <c r="T43" s="92">
        <v>1</v>
      </c>
      <c r="U43" s="92" t="s">
        <v>144</v>
      </c>
      <c r="V43" s="94">
        <f t="shared" si="0"/>
        <v>3</v>
      </c>
      <c r="W43" s="97">
        <v>2</v>
      </c>
      <c r="X43" s="98">
        <v>0.45833333333333298</v>
      </c>
      <c r="Y43" s="92">
        <v>2</v>
      </c>
      <c r="Z43" s="92" t="s">
        <v>187</v>
      </c>
      <c r="AA43" s="92">
        <v>2</v>
      </c>
      <c r="AB43" s="92" t="s">
        <v>187</v>
      </c>
      <c r="AC43" s="94">
        <f t="shared" si="1"/>
        <v>4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2</v>
      </c>
      <c r="S44" s="92" t="s">
        <v>144</v>
      </c>
      <c r="T44" s="92">
        <v>2</v>
      </c>
      <c r="U44" s="92" t="s">
        <v>144</v>
      </c>
      <c r="V44" s="94">
        <f t="shared" si="0"/>
        <v>3</v>
      </c>
      <c r="W44" s="97">
        <v>2</v>
      </c>
      <c r="X44" s="98">
        <v>0.47916666666666702</v>
      </c>
      <c r="Y44" s="92">
        <v>2</v>
      </c>
      <c r="Z44" s="92" t="s">
        <v>187</v>
      </c>
      <c r="AA44" s="92">
        <v>2</v>
      </c>
      <c r="AB44" s="92" t="s">
        <v>187</v>
      </c>
      <c r="AC44" s="94">
        <f t="shared" si="1"/>
        <v>4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1</v>
      </c>
      <c r="S45" s="92" t="s">
        <v>144</v>
      </c>
      <c r="T45" s="92">
        <v>1</v>
      </c>
      <c r="U45" s="92" t="s">
        <v>144</v>
      </c>
      <c r="V45" s="94">
        <f t="shared" si="0"/>
        <v>3</v>
      </c>
      <c r="W45" s="97">
        <v>2</v>
      </c>
      <c r="X45" s="98">
        <v>0.5</v>
      </c>
      <c r="Y45" s="92">
        <v>2</v>
      </c>
      <c r="Z45" s="92" t="s">
        <v>187</v>
      </c>
      <c r="AA45" s="92">
        <v>2</v>
      </c>
      <c r="AB45" s="92" t="s">
        <v>187</v>
      </c>
      <c r="AC45" s="94">
        <f t="shared" si="1"/>
        <v>4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2</v>
      </c>
      <c r="S46" s="92" t="s">
        <v>144</v>
      </c>
      <c r="T46" s="92">
        <v>2</v>
      </c>
      <c r="U46" s="92" t="s">
        <v>144</v>
      </c>
      <c r="V46" s="94">
        <f t="shared" si="0"/>
        <v>3</v>
      </c>
      <c r="W46" s="97">
        <v>2</v>
      </c>
      <c r="X46" s="98">
        <v>0.52083333333333337</v>
      </c>
      <c r="Y46" s="92">
        <v>2</v>
      </c>
      <c r="Z46" s="92" t="s">
        <v>187</v>
      </c>
      <c r="AA46" s="92">
        <v>2</v>
      </c>
      <c r="AB46" s="92" t="s">
        <v>187</v>
      </c>
      <c r="AC46" s="94">
        <f t="shared" si="1"/>
        <v>4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1</v>
      </c>
      <c r="S47" s="92" t="s">
        <v>144</v>
      </c>
      <c r="T47" s="92">
        <v>1</v>
      </c>
      <c r="U47" s="92" t="s">
        <v>144</v>
      </c>
      <c r="V47" s="94">
        <f t="shared" si="0"/>
        <v>3</v>
      </c>
      <c r="W47" s="97">
        <v>2</v>
      </c>
      <c r="X47" s="98">
        <v>0.54166666666666663</v>
      </c>
      <c r="Y47" s="92">
        <v>2</v>
      </c>
      <c r="Z47" s="92" t="s">
        <v>187</v>
      </c>
      <c r="AA47" s="92">
        <v>2</v>
      </c>
      <c r="AB47" s="92" t="s">
        <v>187</v>
      </c>
      <c r="AC47" s="94">
        <f t="shared" si="1"/>
        <v>4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2</v>
      </c>
      <c r="S48" s="92" t="s">
        <v>144</v>
      </c>
      <c r="T48" s="92">
        <v>2</v>
      </c>
      <c r="U48" s="92" t="s">
        <v>144</v>
      </c>
      <c r="V48" s="94">
        <f t="shared" si="0"/>
        <v>3</v>
      </c>
      <c r="W48" s="97">
        <v>2</v>
      </c>
      <c r="X48" s="98">
        <v>0.5625</v>
      </c>
      <c r="Y48" s="92">
        <v>2</v>
      </c>
      <c r="Z48" s="92" t="s">
        <v>187</v>
      </c>
      <c r="AA48" s="92">
        <v>2</v>
      </c>
      <c r="AB48" s="92" t="s">
        <v>187</v>
      </c>
      <c r="AC48" s="94">
        <f t="shared" si="1"/>
        <v>4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1</v>
      </c>
      <c r="S49" s="92" t="s">
        <v>144</v>
      </c>
      <c r="T49" s="92">
        <v>1</v>
      </c>
      <c r="U49" s="92" t="s">
        <v>144</v>
      </c>
      <c r="V49" s="94">
        <f t="shared" si="0"/>
        <v>3</v>
      </c>
      <c r="W49" s="97">
        <v>2</v>
      </c>
      <c r="X49" s="98">
        <v>0.58333333333333337</v>
      </c>
      <c r="Y49" s="92">
        <v>2</v>
      </c>
      <c r="Z49" s="92" t="s">
        <v>187</v>
      </c>
      <c r="AA49" s="92">
        <v>2</v>
      </c>
      <c r="AB49" s="92" t="s">
        <v>187</v>
      </c>
      <c r="AC49" s="94">
        <f t="shared" si="1"/>
        <v>4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2</v>
      </c>
      <c r="S50" s="92" t="s">
        <v>144</v>
      </c>
      <c r="T50" s="92">
        <v>2</v>
      </c>
      <c r="U50" s="92" t="s">
        <v>144</v>
      </c>
      <c r="V50" s="94">
        <f t="shared" si="0"/>
        <v>3</v>
      </c>
      <c r="W50" s="97">
        <v>2</v>
      </c>
      <c r="X50" s="98">
        <v>0.60416666666666663</v>
      </c>
      <c r="Y50" s="92">
        <v>2</v>
      </c>
      <c r="Z50" s="92" t="s">
        <v>187</v>
      </c>
      <c r="AA50" s="92">
        <v>2</v>
      </c>
      <c r="AB50" s="92" t="s">
        <v>187</v>
      </c>
      <c r="AC50" s="94">
        <f t="shared" si="1"/>
        <v>4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1</v>
      </c>
      <c r="S51" s="92" t="s">
        <v>144</v>
      </c>
      <c r="T51" s="92">
        <v>1</v>
      </c>
      <c r="U51" s="92" t="s">
        <v>144</v>
      </c>
      <c r="V51" s="94">
        <f t="shared" si="0"/>
        <v>3</v>
      </c>
      <c r="W51" s="97">
        <v>2</v>
      </c>
      <c r="X51" s="98">
        <v>0.625</v>
      </c>
      <c r="Y51" s="92">
        <v>2</v>
      </c>
      <c r="Z51" s="92" t="s">
        <v>187</v>
      </c>
      <c r="AA51" s="92">
        <v>2</v>
      </c>
      <c r="AB51" s="92" t="s">
        <v>187</v>
      </c>
      <c r="AC51" s="94">
        <f t="shared" si="1"/>
        <v>4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2</v>
      </c>
      <c r="S52" s="92" t="s">
        <v>144</v>
      </c>
      <c r="T52" s="92">
        <v>2</v>
      </c>
      <c r="U52" s="92" t="s">
        <v>144</v>
      </c>
      <c r="V52" s="94">
        <f t="shared" si="0"/>
        <v>3</v>
      </c>
      <c r="W52" s="97">
        <v>2</v>
      </c>
      <c r="X52" s="98">
        <v>0.64583333333333337</v>
      </c>
      <c r="Y52" s="92">
        <v>2</v>
      </c>
      <c r="Z52" s="92" t="s">
        <v>187</v>
      </c>
      <c r="AA52" s="92">
        <v>2</v>
      </c>
      <c r="AB52" s="92" t="s">
        <v>187</v>
      </c>
      <c r="AC52" s="94">
        <f t="shared" si="1"/>
        <v>4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1</v>
      </c>
      <c r="S53" s="92" t="s">
        <v>144</v>
      </c>
      <c r="T53" s="92">
        <v>1</v>
      </c>
      <c r="U53" s="92" t="s">
        <v>144</v>
      </c>
      <c r="V53" s="94">
        <f t="shared" si="0"/>
        <v>3</v>
      </c>
      <c r="W53" s="97">
        <v>2</v>
      </c>
      <c r="X53" s="98">
        <v>0.66666666666666663</v>
      </c>
      <c r="Y53" s="92">
        <v>2</v>
      </c>
      <c r="Z53" s="92" t="s">
        <v>187</v>
      </c>
      <c r="AA53" s="92">
        <v>2</v>
      </c>
      <c r="AB53" s="92" t="s">
        <v>187</v>
      </c>
      <c r="AC53" s="94">
        <f t="shared" si="1"/>
        <v>4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2</v>
      </c>
      <c r="S54" s="92" t="s">
        <v>144</v>
      </c>
      <c r="T54" s="92">
        <v>2</v>
      </c>
      <c r="U54" s="92" t="s">
        <v>144</v>
      </c>
      <c r="V54" s="94">
        <f t="shared" si="0"/>
        <v>4</v>
      </c>
      <c r="W54" s="97">
        <v>2</v>
      </c>
      <c r="X54" s="98">
        <v>0.6875</v>
      </c>
      <c r="Y54" s="92">
        <v>2</v>
      </c>
      <c r="Z54" s="92" t="s">
        <v>187</v>
      </c>
      <c r="AA54" s="92">
        <v>2</v>
      </c>
      <c r="AB54" s="92" t="s">
        <v>187</v>
      </c>
      <c r="AC54" s="94">
        <f t="shared" si="1"/>
        <v>4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2</v>
      </c>
      <c r="S55" s="127" t="s">
        <v>187</v>
      </c>
      <c r="T55" s="92">
        <v>2</v>
      </c>
      <c r="U55" s="127" t="s">
        <v>187</v>
      </c>
      <c r="V55" s="94">
        <f t="shared" si="0"/>
        <v>4</v>
      </c>
      <c r="W55" s="97">
        <v>2</v>
      </c>
      <c r="X55" s="98">
        <v>0.70833333333333337</v>
      </c>
      <c r="Y55" s="92">
        <v>2</v>
      </c>
      <c r="Z55" s="92" t="s">
        <v>144</v>
      </c>
      <c r="AA55" s="92">
        <v>2</v>
      </c>
      <c r="AB55" s="92" t="s">
        <v>144</v>
      </c>
      <c r="AC55" s="94">
        <f t="shared" si="1"/>
        <v>3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2</v>
      </c>
      <c r="S56" s="127" t="s">
        <v>187</v>
      </c>
      <c r="T56" s="92">
        <v>2</v>
      </c>
      <c r="U56" s="127" t="s">
        <v>187</v>
      </c>
      <c r="V56" s="94">
        <f t="shared" si="0"/>
        <v>4</v>
      </c>
      <c r="W56" s="97">
        <v>2</v>
      </c>
      <c r="X56" s="98">
        <v>0.72916666666666663</v>
      </c>
      <c r="Y56" s="92">
        <v>1</v>
      </c>
      <c r="Z56" s="92" t="s">
        <v>144</v>
      </c>
      <c r="AA56" s="92">
        <v>1</v>
      </c>
      <c r="AB56" s="92" t="s">
        <v>144</v>
      </c>
      <c r="AC56" s="94">
        <f t="shared" si="1"/>
        <v>3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2</v>
      </c>
      <c r="S57" s="127" t="s">
        <v>187</v>
      </c>
      <c r="T57" s="92">
        <v>2</v>
      </c>
      <c r="U57" s="127" t="s">
        <v>187</v>
      </c>
      <c r="V57" s="94">
        <f t="shared" si="0"/>
        <v>4</v>
      </c>
      <c r="W57" s="97">
        <v>2</v>
      </c>
      <c r="X57" s="98">
        <v>0.75</v>
      </c>
      <c r="Y57" s="92">
        <v>2</v>
      </c>
      <c r="Z57" s="92" t="s">
        <v>144</v>
      </c>
      <c r="AA57" s="92">
        <v>2</v>
      </c>
      <c r="AB57" s="92" t="s">
        <v>144</v>
      </c>
      <c r="AC57" s="94">
        <f t="shared" si="1"/>
        <v>3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2</v>
      </c>
      <c r="S58" s="127" t="s">
        <v>187</v>
      </c>
      <c r="T58" s="92">
        <v>2</v>
      </c>
      <c r="U58" s="127" t="s">
        <v>187</v>
      </c>
      <c r="V58" s="94">
        <f t="shared" si="0"/>
        <v>4</v>
      </c>
      <c r="W58" s="97">
        <v>2</v>
      </c>
      <c r="X58" s="98">
        <v>0.77083333333333337</v>
      </c>
      <c r="Y58" s="92">
        <v>1</v>
      </c>
      <c r="Z58" s="92" t="s">
        <v>144</v>
      </c>
      <c r="AA58" s="92">
        <v>1</v>
      </c>
      <c r="AB58" s="92" t="s">
        <v>144</v>
      </c>
      <c r="AC58" s="94">
        <f t="shared" si="1"/>
        <v>3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2</v>
      </c>
      <c r="S59" s="127" t="s">
        <v>187</v>
      </c>
      <c r="T59" s="92">
        <v>2</v>
      </c>
      <c r="U59" s="127" t="s">
        <v>187</v>
      </c>
      <c r="V59" s="94">
        <f t="shared" si="0"/>
        <v>4</v>
      </c>
      <c r="W59" s="97">
        <v>2</v>
      </c>
      <c r="X59" s="98">
        <v>0.79166666666666663</v>
      </c>
      <c r="Y59" s="92">
        <v>2</v>
      </c>
      <c r="Z59" s="92" t="s">
        <v>144</v>
      </c>
      <c r="AA59" s="92">
        <v>2</v>
      </c>
      <c r="AB59" s="92" t="s">
        <v>144</v>
      </c>
      <c r="AC59" s="94">
        <f t="shared" si="1"/>
        <v>3</v>
      </c>
      <c r="AH59" s="68"/>
    </row>
    <row r="60" spans="1:34" ht="15.75" customHeight="1">
      <c r="A60" s="80"/>
      <c r="B60" s="80"/>
      <c r="C60" s="80"/>
      <c r="D60" s="80"/>
      <c r="E60" s="101"/>
      <c r="F60" s="101"/>
      <c r="G60" s="101"/>
      <c r="H60" s="101"/>
      <c r="I60" s="101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2</v>
      </c>
      <c r="S60" s="127" t="s">
        <v>187</v>
      </c>
      <c r="T60" s="92">
        <v>2</v>
      </c>
      <c r="U60" s="127" t="s">
        <v>187</v>
      </c>
      <c r="V60" s="94">
        <f t="shared" si="0"/>
        <v>3</v>
      </c>
      <c r="W60" s="97">
        <v>2</v>
      </c>
      <c r="X60" s="98">
        <v>0.8125</v>
      </c>
      <c r="Y60" s="92">
        <v>1</v>
      </c>
      <c r="Z60" s="92" t="s">
        <v>144</v>
      </c>
      <c r="AA60" s="92">
        <v>1</v>
      </c>
      <c r="AB60" s="92" t="s">
        <v>144</v>
      </c>
      <c r="AC60" s="94">
        <f t="shared" si="1"/>
        <v>3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1</v>
      </c>
      <c r="S61" s="92" t="s">
        <v>144</v>
      </c>
      <c r="T61" s="92">
        <v>1</v>
      </c>
      <c r="U61" s="92" t="s">
        <v>144</v>
      </c>
      <c r="V61" s="94">
        <f t="shared" si="0"/>
        <v>3</v>
      </c>
      <c r="W61" s="97">
        <v>2</v>
      </c>
      <c r="X61" s="98">
        <v>0.83333333333333337</v>
      </c>
      <c r="Y61" s="92">
        <v>2</v>
      </c>
      <c r="Z61" s="92" t="s">
        <v>144</v>
      </c>
      <c r="AA61" s="92">
        <v>2</v>
      </c>
      <c r="AB61" s="92" t="s">
        <v>144</v>
      </c>
      <c r="AC61" s="94">
        <f t="shared" si="1"/>
        <v>3</v>
      </c>
      <c r="AH61" s="68"/>
    </row>
    <row r="62" spans="1:34" ht="15.75" customHeight="1">
      <c r="A62" s="80"/>
      <c r="B62" s="80"/>
      <c r="C62" s="80"/>
      <c r="D62" s="102"/>
      <c r="E62" s="102"/>
      <c r="F62" s="102"/>
      <c r="G62" s="102"/>
      <c r="H62" s="102"/>
      <c r="I62" s="102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2</v>
      </c>
      <c r="S62" s="92" t="s">
        <v>144</v>
      </c>
      <c r="T62" s="92">
        <v>2</v>
      </c>
      <c r="U62" s="92" t="s">
        <v>144</v>
      </c>
      <c r="V62" s="94">
        <f t="shared" si="0"/>
        <v>3</v>
      </c>
      <c r="W62" s="97">
        <v>2</v>
      </c>
      <c r="X62" s="98">
        <v>0.85416666666666663</v>
      </c>
      <c r="Y62" s="92">
        <v>1</v>
      </c>
      <c r="Z62" s="92" t="s">
        <v>144</v>
      </c>
      <c r="AA62" s="92">
        <v>1</v>
      </c>
      <c r="AB62" s="92" t="s">
        <v>144</v>
      </c>
      <c r="AC62" s="94">
        <f t="shared" si="1"/>
        <v>3</v>
      </c>
      <c r="AH62" s="68"/>
    </row>
    <row r="63" spans="1:34" ht="15.75" customHeight="1">
      <c r="A63" s="80"/>
      <c r="B63" s="80"/>
      <c r="C63" s="80"/>
      <c r="D63" s="101"/>
      <c r="E63" s="101"/>
      <c r="F63" s="101"/>
      <c r="G63" s="101"/>
      <c r="H63" s="101"/>
      <c r="I63" s="101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1</v>
      </c>
      <c r="S63" s="92" t="s">
        <v>144</v>
      </c>
      <c r="T63" s="92">
        <v>1</v>
      </c>
      <c r="U63" s="92" t="s">
        <v>144</v>
      </c>
      <c r="V63" s="94">
        <f t="shared" si="0"/>
        <v>3</v>
      </c>
      <c r="W63" s="97">
        <v>2</v>
      </c>
      <c r="X63" s="98">
        <v>0.875</v>
      </c>
      <c r="Y63" s="92">
        <v>2</v>
      </c>
      <c r="Z63" s="92" t="s">
        <v>144</v>
      </c>
      <c r="AA63" s="92">
        <v>2</v>
      </c>
      <c r="AB63" s="92" t="s">
        <v>144</v>
      </c>
      <c r="AC63" s="94">
        <f t="shared" si="1"/>
        <v>3</v>
      </c>
      <c r="AH63" s="68"/>
    </row>
    <row r="64" spans="1:34" ht="15.75" customHeight="1">
      <c r="A64" s="80"/>
      <c r="B64" s="80"/>
      <c r="C64" s="80"/>
      <c r="D64" s="101"/>
      <c r="E64" s="101"/>
      <c r="F64" s="101"/>
      <c r="G64" s="101"/>
      <c r="H64" s="101"/>
      <c r="I64" s="101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2</v>
      </c>
      <c r="S64" s="92" t="s">
        <v>144</v>
      </c>
      <c r="T64" s="92">
        <v>2</v>
      </c>
      <c r="U64" s="92" t="s">
        <v>144</v>
      </c>
      <c r="V64" s="94">
        <f t="shared" si="0"/>
        <v>3</v>
      </c>
      <c r="W64" s="97">
        <v>2</v>
      </c>
      <c r="X64" s="98">
        <v>0.89583333333333304</v>
      </c>
      <c r="Y64" s="92">
        <v>1</v>
      </c>
      <c r="Z64" s="92" t="s">
        <v>144</v>
      </c>
      <c r="AA64" s="92">
        <v>1</v>
      </c>
      <c r="AB64" s="92" t="s">
        <v>144</v>
      </c>
      <c r="AC64" s="94">
        <f t="shared" si="1"/>
        <v>3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1</v>
      </c>
      <c r="S65" s="92" t="s">
        <v>144</v>
      </c>
      <c r="T65" s="92">
        <v>1</v>
      </c>
      <c r="U65" s="92" t="s">
        <v>144</v>
      </c>
      <c r="V65" s="94">
        <f t="shared" si="0"/>
        <v>3</v>
      </c>
      <c r="W65" s="97">
        <v>2</v>
      </c>
      <c r="X65" s="98">
        <v>0.91666666666666663</v>
      </c>
      <c r="Y65" s="92">
        <v>2</v>
      </c>
      <c r="Z65" s="92" t="s">
        <v>144</v>
      </c>
      <c r="AA65" s="92">
        <v>2</v>
      </c>
      <c r="AB65" s="92" t="s">
        <v>144</v>
      </c>
      <c r="AC65" s="94">
        <f t="shared" si="1"/>
        <v>3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2</v>
      </c>
      <c r="S66" s="92" t="s">
        <v>144</v>
      </c>
      <c r="T66" s="92">
        <v>2</v>
      </c>
      <c r="U66" s="92" t="s">
        <v>144</v>
      </c>
      <c r="V66" s="94">
        <f t="shared" si="0"/>
        <v>2</v>
      </c>
      <c r="W66" s="97">
        <v>2</v>
      </c>
      <c r="X66" s="98">
        <v>0.9375</v>
      </c>
      <c r="Y66" s="92">
        <v>1</v>
      </c>
      <c r="Z66" s="92" t="s">
        <v>144</v>
      </c>
      <c r="AA66" s="92">
        <v>1</v>
      </c>
      <c r="AB66" s="92" t="s">
        <v>144</v>
      </c>
      <c r="AC66" s="94">
        <f t="shared" si="1"/>
        <v>1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6" t="s">
        <v>130</v>
      </c>
      <c r="Q75" s="147"/>
      <c r="R75" s="103">
        <f>SUM(R27:R74)</f>
        <v>61</v>
      </c>
      <c r="S75" s="103"/>
      <c r="T75" s="103">
        <f>SUM(T27:T74)</f>
        <v>61</v>
      </c>
      <c r="U75" s="103"/>
      <c r="V75" s="90"/>
      <c r="W75" s="146" t="s">
        <v>130</v>
      </c>
      <c r="X75" s="147"/>
      <c r="Y75" s="103">
        <f>SUM(Y27:Y74)</f>
        <v>55</v>
      </c>
      <c r="Z75" s="103"/>
      <c r="AA75" s="103">
        <f>SUM(AA27:AA74)</f>
        <v>55</v>
      </c>
      <c r="AB75" s="103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4"/>
      <c r="Q76" s="104"/>
      <c r="R76" s="104"/>
      <c r="S76" s="104"/>
      <c r="T76" s="104"/>
      <c r="U76" s="104"/>
      <c r="V76" s="90"/>
      <c r="W76" s="104"/>
      <c r="X76" s="104"/>
      <c r="Y76" s="104"/>
      <c r="Z76" s="104"/>
      <c r="AA76" s="104"/>
      <c r="AB76" s="104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4"/>
      <c r="Q77" s="104"/>
      <c r="R77" s="104"/>
      <c r="S77" s="104"/>
      <c r="T77" s="104"/>
      <c r="U77" s="104"/>
      <c r="V77" s="90"/>
      <c r="W77" s="104"/>
      <c r="X77" s="104"/>
      <c r="Y77" s="104"/>
      <c r="Z77" s="104"/>
      <c r="AA77" s="104"/>
      <c r="AB77" s="104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4"/>
      <c r="Q78" s="104"/>
      <c r="R78" s="104"/>
      <c r="S78" s="104"/>
      <c r="T78" s="104"/>
      <c r="U78" s="104"/>
      <c r="V78" s="90"/>
      <c r="W78" s="104"/>
      <c r="X78" s="104"/>
      <c r="Y78" s="104"/>
      <c r="Z78" s="104"/>
      <c r="AA78" s="104"/>
      <c r="AB78" s="104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4"/>
      <c r="Q79" s="104"/>
      <c r="R79" s="104"/>
      <c r="S79" s="104"/>
      <c r="T79" s="104"/>
      <c r="U79" s="104"/>
      <c r="V79" s="90"/>
      <c r="W79" s="104"/>
      <c r="X79" s="104"/>
      <c r="Y79" s="104"/>
      <c r="Z79" s="104"/>
      <c r="AA79" s="104"/>
      <c r="AB79" s="104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4"/>
      <c r="Q80" s="104"/>
      <c r="R80" s="104"/>
      <c r="S80" s="104"/>
      <c r="T80" s="104"/>
      <c r="U80" s="104"/>
      <c r="V80" s="90"/>
      <c r="W80" s="104"/>
      <c r="X80" s="104"/>
      <c r="Y80" s="104"/>
      <c r="Z80" s="104"/>
      <c r="AA80" s="104"/>
      <c r="AB80" s="104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4"/>
      <c r="Q81" s="104"/>
      <c r="R81" s="104"/>
      <c r="S81" s="104"/>
      <c r="T81" s="104"/>
      <c r="U81" s="104"/>
      <c r="V81" s="90"/>
      <c r="W81" s="104"/>
      <c r="X81" s="104"/>
      <c r="Y81" s="104"/>
      <c r="Z81" s="104"/>
      <c r="AA81" s="104"/>
      <c r="AB81" s="104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4"/>
      <c r="Q82" s="104"/>
      <c r="R82" s="104"/>
      <c r="S82" s="104"/>
      <c r="T82" s="104"/>
      <c r="U82" s="104"/>
      <c r="V82" s="90"/>
      <c r="W82" s="104"/>
      <c r="X82" s="104"/>
      <c r="Y82" s="104"/>
      <c r="Z82" s="104"/>
      <c r="AA82" s="104"/>
      <c r="AB82" s="104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4"/>
      <c r="Q83" s="104"/>
      <c r="R83" s="104"/>
      <c r="S83" s="104"/>
      <c r="T83" s="104"/>
      <c r="U83" s="104"/>
      <c r="V83" s="90"/>
      <c r="W83" s="104"/>
      <c r="X83" s="104"/>
      <c r="Y83" s="104"/>
      <c r="Z83" s="104"/>
      <c r="AA83" s="104"/>
      <c r="AB83" s="104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4"/>
      <c r="Q84" s="104"/>
      <c r="R84" s="104"/>
      <c r="S84" s="104"/>
      <c r="T84" s="104"/>
      <c r="U84" s="104"/>
      <c r="V84" s="90"/>
      <c r="W84" s="104"/>
      <c r="X84" s="104"/>
      <c r="Y84" s="104"/>
      <c r="Z84" s="104"/>
      <c r="AA84" s="104"/>
      <c r="AB84" s="104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4"/>
      <c r="Q85" s="104"/>
      <c r="R85" s="104"/>
      <c r="S85" s="104"/>
      <c r="T85" s="104"/>
      <c r="U85" s="104"/>
      <c r="V85" s="90"/>
      <c r="W85" s="104"/>
      <c r="X85" s="104"/>
      <c r="Y85" s="104"/>
      <c r="Z85" s="104"/>
      <c r="AA85" s="104"/>
      <c r="AB85" s="104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4"/>
      <c r="Q86" s="104"/>
      <c r="R86" s="104"/>
      <c r="S86" s="104"/>
      <c r="T86" s="104"/>
      <c r="U86" s="104"/>
      <c r="V86" s="90"/>
      <c r="W86" s="104"/>
      <c r="X86" s="104"/>
      <c r="Y86" s="104"/>
      <c r="Z86" s="104"/>
      <c r="AA86" s="104"/>
      <c r="AB86" s="104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4"/>
      <c r="Q87" s="104"/>
      <c r="R87" s="104"/>
      <c r="S87" s="104"/>
      <c r="T87" s="104"/>
      <c r="U87" s="104"/>
      <c r="V87" s="90"/>
      <c r="W87" s="104"/>
      <c r="X87" s="104"/>
      <c r="Y87" s="104"/>
      <c r="Z87" s="104"/>
      <c r="AA87" s="104"/>
      <c r="AB87" s="104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4"/>
      <c r="Q88" s="104"/>
      <c r="R88" s="104"/>
      <c r="S88" s="104"/>
      <c r="T88" s="104"/>
      <c r="U88" s="104"/>
      <c r="V88" s="90"/>
      <c r="W88" s="104"/>
      <c r="X88" s="104"/>
      <c r="Y88" s="104"/>
      <c r="Z88" s="104"/>
      <c r="AA88" s="104"/>
      <c r="AB88" s="104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4"/>
      <c r="Q89" s="104"/>
      <c r="R89" s="104"/>
      <c r="S89" s="104"/>
      <c r="T89" s="104"/>
      <c r="U89" s="104"/>
      <c r="V89" s="90"/>
      <c r="W89" s="104"/>
      <c r="X89" s="104"/>
      <c r="Y89" s="104"/>
      <c r="Z89" s="104"/>
      <c r="AA89" s="104"/>
      <c r="AB89" s="104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4"/>
      <c r="Q90" s="104"/>
      <c r="R90" s="104"/>
      <c r="S90" s="104"/>
      <c r="T90" s="104"/>
      <c r="U90" s="104"/>
      <c r="V90" s="90"/>
      <c r="W90" s="104"/>
      <c r="X90" s="104"/>
      <c r="Y90" s="104"/>
      <c r="Z90" s="104"/>
      <c r="AA90" s="104"/>
      <c r="AB90" s="104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4"/>
      <c r="Q91" s="104"/>
      <c r="R91" s="104"/>
      <c r="S91" s="104"/>
      <c r="T91" s="104"/>
      <c r="U91" s="104"/>
      <c r="V91" s="90"/>
      <c r="W91" s="104"/>
      <c r="X91" s="104"/>
      <c r="Y91" s="104"/>
      <c r="Z91" s="104"/>
      <c r="AA91" s="104"/>
      <c r="AB91" s="104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4"/>
      <c r="Q92" s="104"/>
      <c r="R92" s="104"/>
      <c r="S92" s="104"/>
      <c r="T92" s="104"/>
      <c r="U92" s="104"/>
      <c r="V92" s="90"/>
      <c r="W92" s="104"/>
      <c r="X92" s="104"/>
      <c r="Y92" s="104"/>
      <c r="Z92" s="104"/>
      <c r="AA92" s="104"/>
      <c r="AB92" s="104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4"/>
      <c r="Q93" s="104"/>
      <c r="R93" s="104"/>
      <c r="S93" s="104"/>
      <c r="T93" s="104"/>
      <c r="U93" s="104"/>
      <c r="V93" s="90"/>
      <c r="W93" s="104"/>
      <c r="X93" s="104"/>
      <c r="Y93" s="104"/>
      <c r="Z93" s="104"/>
      <c r="AA93" s="104"/>
      <c r="AB93" s="104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4"/>
      <c r="Q94" s="104"/>
      <c r="R94" s="104"/>
      <c r="S94" s="104"/>
      <c r="T94" s="104"/>
      <c r="U94" s="104"/>
      <c r="V94" s="90"/>
      <c r="W94" s="104"/>
      <c r="X94" s="104"/>
      <c r="Y94" s="104"/>
      <c r="Z94" s="104"/>
      <c r="AA94" s="104"/>
      <c r="AB94" s="104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4"/>
      <c r="Q95" s="104"/>
      <c r="R95" s="104"/>
      <c r="S95" s="104"/>
      <c r="T95" s="104"/>
      <c r="U95" s="104"/>
      <c r="V95" s="90"/>
      <c r="W95" s="104"/>
      <c r="X95" s="104"/>
      <c r="Y95" s="104"/>
      <c r="Z95" s="104"/>
      <c r="AA95" s="104"/>
      <c r="AB95" s="104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4"/>
      <c r="Q96" s="104"/>
      <c r="R96" s="104"/>
      <c r="S96" s="104"/>
      <c r="T96" s="104"/>
      <c r="U96" s="104"/>
      <c r="V96" s="90"/>
      <c r="W96" s="104"/>
      <c r="X96" s="104"/>
      <c r="Y96" s="104"/>
      <c r="Z96" s="104"/>
      <c r="AA96" s="104"/>
      <c r="AB96" s="104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4"/>
      <c r="Q97" s="104"/>
      <c r="R97" s="104"/>
      <c r="S97" s="104"/>
      <c r="T97" s="104"/>
      <c r="U97" s="104"/>
      <c r="V97" s="90"/>
      <c r="W97" s="104"/>
      <c r="X97" s="104"/>
      <c r="Y97" s="104"/>
      <c r="Z97" s="104"/>
      <c r="AA97" s="104"/>
      <c r="AB97" s="104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4"/>
      <c r="Q98" s="104"/>
      <c r="R98" s="104"/>
      <c r="S98" s="104"/>
      <c r="T98" s="104"/>
      <c r="U98" s="104"/>
      <c r="V98" s="90"/>
      <c r="W98" s="104"/>
      <c r="X98" s="104"/>
      <c r="Y98" s="104"/>
      <c r="Z98" s="104"/>
      <c r="AA98" s="104"/>
      <c r="AB98" s="104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4"/>
      <c r="Q99" s="104"/>
      <c r="R99" s="104"/>
      <c r="S99" s="104"/>
      <c r="T99" s="104"/>
      <c r="U99" s="104"/>
      <c r="V99" s="90"/>
      <c r="W99" s="104"/>
      <c r="X99" s="104"/>
      <c r="Y99" s="104"/>
      <c r="Z99" s="104"/>
      <c r="AA99" s="104"/>
      <c r="AB99" s="104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4"/>
      <c r="Q100" s="104"/>
      <c r="R100" s="104"/>
      <c r="S100" s="104"/>
      <c r="T100" s="104"/>
      <c r="U100" s="104"/>
      <c r="V100" s="90"/>
      <c r="W100" s="104"/>
      <c r="X100" s="104"/>
      <c r="Y100" s="104"/>
      <c r="Z100" s="104"/>
      <c r="AA100" s="104"/>
      <c r="AB100" s="104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5"/>
      <c r="Q101" s="106"/>
      <c r="R101" s="105"/>
      <c r="S101" s="107"/>
      <c r="T101" s="105"/>
      <c r="U101" s="107"/>
      <c r="V101" s="90"/>
      <c r="W101" s="108"/>
      <c r="X101" s="109"/>
      <c r="Y101" s="105"/>
      <c r="Z101" s="107"/>
      <c r="AA101" s="105"/>
      <c r="AB101" s="107"/>
      <c r="AC101" s="66"/>
      <c r="AH101" s="68"/>
    </row>
    <row r="102" spans="1:34" ht="15.75" customHeight="1">
      <c r="A102" s="62"/>
      <c r="B102" s="62"/>
      <c r="C102" s="62"/>
      <c r="D102" s="156" t="s">
        <v>145</v>
      </c>
      <c r="E102" s="156"/>
      <c r="F102" s="156"/>
      <c r="G102" s="156"/>
      <c r="H102" s="156"/>
      <c r="I102" s="156"/>
      <c r="J102" s="63"/>
      <c r="K102" s="63"/>
      <c r="L102" s="62"/>
      <c r="M102" s="62"/>
      <c r="N102" s="62"/>
      <c r="O102" s="66"/>
      <c r="P102" s="105"/>
      <c r="Q102" s="106"/>
      <c r="R102" s="105"/>
      <c r="S102" s="107"/>
      <c r="T102" s="105"/>
      <c r="U102" s="107"/>
      <c r="V102" s="90"/>
      <c r="W102" s="108"/>
      <c r="X102" s="109"/>
      <c r="Y102" s="105"/>
      <c r="Z102" s="107"/>
      <c r="AA102" s="105"/>
      <c r="AB102" s="107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5"/>
      <c r="Q103" s="106"/>
      <c r="R103" s="105"/>
      <c r="S103" s="107"/>
      <c r="T103" s="105"/>
      <c r="U103" s="107"/>
      <c r="V103" s="90"/>
      <c r="W103" s="108"/>
      <c r="X103" s="109"/>
      <c r="Y103" s="105"/>
      <c r="Z103" s="107"/>
      <c r="AA103" s="105"/>
      <c r="AB103" s="107"/>
      <c r="AC103" s="66"/>
      <c r="AH103" s="68"/>
    </row>
    <row r="104" spans="1:34" ht="15.75" customHeight="1">
      <c r="A104" s="62"/>
      <c r="B104" s="153" t="s">
        <v>146</v>
      </c>
      <c r="C104" s="158" t="s">
        <v>147</v>
      </c>
      <c r="D104" s="153" t="s">
        <v>148</v>
      </c>
      <c r="E104" s="153" t="s">
        <v>149</v>
      </c>
      <c r="F104" s="153" t="s">
        <v>150</v>
      </c>
      <c r="G104" s="153" t="s">
        <v>151</v>
      </c>
      <c r="H104" s="153" t="s">
        <v>152</v>
      </c>
      <c r="I104" s="153" t="s">
        <v>153</v>
      </c>
      <c r="J104" s="153" t="s">
        <v>154</v>
      </c>
      <c r="K104" s="63"/>
      <c r="L104" s="62"/>
      <c r="M104" s="62"/>
      <c r="N104" s="62"/>
      <c r="O104" s="66"/>
      <c r="P104" s="148" t="s">
        <v>91</v>
      </c>
      <c r="Q104" s="148" t="s">
        <v>127</v>
      </c>
      <c r="R104" s="151" t="s">
        <v>128</v>
      </c>
      <c r="S104" s="152"/>
      <c r="T104" s="151" t="s">
        <v>129</v>
      </c>
      <c r="U104" s="152"/>
      <c r="V104" s="90"/>
      <c r="W104" s="148" t="s">
        <v>91</v>
      </c>
      <c r="X104" s="148" t="s">
        <v>127</v>
      </c>
      <c r="Y104" s="151" t="s">
        <v>128</v>
      </c>
      <c r="Z104" s="152"/>
      <c r="AA104" s="151" t="s">
        <v>129</v>
      </c>
      <c r="AB104" s="152"/>
      <c r="AC104" s="66"/>
      <c r="AH104" s="68"/>
    </row>
    <row r="105" spans="1:34" ht="15.75" customHeight="1">
      <c r="A105" s="62"/>
      <c r="B105" s="153"/>
      <c r="C105" s="159"/>
      <c r="D105" s="153"/>
      <c r="E105" s="153"/>
      <c r="F105" s="153"/>
      <c r="G105" s="153"/>
      <c r="H105" s="153"/>
      <c r="I105" s="153"/>
      <c r="J105" s="153"/>
      <c r="K105" s="63"/>
      <c r="L105" s="62"/>
      <c r="M105" s="62"/>
      <c r="N105" s="62"/>
      <c r="O105" s="66"/>
      <c r="P105" s="149"/>
      <c r="Q105" s="149"/>
      <c r="R105" s="148" t="s">
        <v>130</v>
      </c>
      <c r="S105" s="148" t="s">
        <v>131</v>
      </c>
      <c r="T105" s="148" t="s">
        <v>155</v>
      </c>
      <c r="U105" s="148" t="s">
        <v>131</v>
      </c>
      <c r="V105" s="90"/>
      <c r="W105" s="149"/>
      <c r="X105" s="149"/>
      <c r="Y105" s="148" t="s">
        <v>130</v>
      </c>
      <c r="Z105" s="148" t="s">
        <v>131</v>
      </c>
      <c r="AA105" s="148" t="s">
        <v>130</v>
      </c>
      <c r="AB105" s="148" t="s">
        <v>131</v>
      </c>
      <c r="AC105" s="66"/>
      <c r="AH105" s="68"/>
    </row>
    <row r="106" spans="1:34" ht="15.75" customHeight="1">
      <c r="A106" s="62"/>
      <c r="B106" s="153"/>
      <c r="C106" s="159"/>
      <c r="D106" s="153"/>
      <c r="E106" s="153"/>
      <c r="F106" s="153"/>
      <c r="G106" s="153"/>
      <c r="H106" s="153"/>
      <c r="I106" s="153"/>
      <c r="J106" s="153"/>
      <c r="K106" s="63"/>
      <c r="L106" s="62"/>
      <c r="M106" s="62"/>
      <c r="N106" s="62"/>
      <c r="O106" s="66"/>
      <c r="P106" s="149"/>
      <c r="Q106" s="149"/>
      <c r="R106" s="149"/>
      <c r="S106" s="149"/>
      <c r="T106" s="149"/>
      <c r="U106" s="149"/>
      <c r="V106" s="90"/>
      <c r="W106" s="149"/>
      <c r="X106" s="149"/>
      <c r="Y106" s="149"/>
      <c r="Z106" s="149"/>
      <c r="AA106" s="149"/>
      <c r="AB106" s="149"/>
      <c r="AC106" s="66"/>
    </row>
    <row r="107" spans="1:34" ht="15.75" customHeight="1">
      <c r="A107" s="62"/>
      <c r="B107" s="153"/>
      <c r="C107" s="159"/>
      <c r="D107" s="153"/>
      <c r="E107" s="153"/>
      <c r="F107" s="153"/>
      <c r="G107" s="153"/>
      <c r="H107" s="153"/>
      <c r="I107" s="153"/>
      <c r="J107" s="153"/>
      <c r="K107" s="63"/>
      <c r="L107" s="62"/>
      <c r="M107" s="62"/>
      <c r="N107" s="62"/>
      <c r="O107" s="66"/>
      <c r="P107" s="149"/>
      <c r="Q107" s="149"/>
      <c r="R107" s="149"/>
      <c r="S107" s="149"/>
      <c r="T107" s="149"/>
      <c r="U107" s="149"/>
      <c r="V107" s="90"/>
      <c r="W107" s="149"/>
      <c r="X107" s="149"/>
      <c r="Y107" s="149"/>
      <c r="Z107" s="149"/>
      <c r="AA107" s="149"/>
      <c r="AB107" s="149"/>
      <c r="AC107" s="66"/>
    </row>
    <row r="108" spans="1:34" ht="15.75" customHeight="1">
      <c r="A108" s="62"/>
      <c r="B108" s="153"/>
      <c r="C108" s="159"/>
      <c r="D108" s="153"/>
      <c r="E108" s="153"/>
      <c r="F108" s="153"/>
      <c r="G108" s="153"/>
      <c r="H108" s="153"/>
      <c r="I108" s="153"/>
      <c r="J108" s="153"/>
      <c r="K108" s="63"/>
      <c r="L108" s="62"/>
      <c r="M108" s="62"/>
      <c r="N108" s="62"/>
      <c r="O108" s="66"/>
      <c r="P108" s="149"/>
      <c r="Q108" s="149"/>
      <c r="R108" s="149"/>
      <c r="S108" s="149"/>
      <c r="T108" s="149"/>
      <c r="U108" s="149"/>
      <c r="V108" s="90"/>
      <c r="W108" s="149"/>
      <c r="X108" s="149"/>
      <c r="Y108" s="149"/>
      <c r="Z108" s="149"/>
      <c r="AA108" s="149"/>
      <c r="AB108" s="149"/>
      <c r="AC108" s="66"/>
    </row>
    <row r="109" spans="1:34" ht="15.75" customHeight="1">
      <c r="A109" s="62"/>
      <c r="B109" s="153"/>
      <c r="C109" s="159"/>
      <c r="D109" s="153"/>
      <c r="E109" s="153"/>
      <c r="F109" s="153"/>
      <c r="G109" s="153"/>
      <c r="H109" s="153"/>
      <c r="I109" s="153"/>
      <c r="J109" s="153"/>
      <c r="K109" s="63"/>
      <c r="L109" s="62"/>
      <c r="M109" s="62"/>
      <c r="N109" s="62"/>
      <c r="O109" s="66"/>
      <c r="P109" s="150"/>
      <c r="Q109" s="150"/>
      <c r="R109" s="150"/>
      <c r="S109" s="150"/>
      <c r="T109" s="150"/>
      <c r="U109" s="150"/>
      <c r="V109" s="90"/>
      <c r="W109" s="150"/>
      <c r="X109" s="150"/>
      <c r="Y109" s="150"/>
      <c r="Z109" s="150"/>
      <c r="AA109" s="150"/>
      <c r="AB109" s="150"/>
      <c r="AC109" s="66"/>
    </row>
    <row r="110" spans="1:34" ht="15.75" customHeight="1">
      <c r="A110" s="62"/>
      <c r="B110" s="153"/>
      <c r="C110" s="159"/>
      <c r="D110" s="153"/>
      <c r="E110" s="153"/>
      <c r="F110" s="153"/>
      <c r="G110" s="153"/>
      <c r="H110" s="153"/>
      <c r="I110" s="153"/>
      <c r="J110" s="153"/>
      <c r="K110" s="63"/>
      <c r="L110" s="62"/>
      <c r="M110" s="62"/>
      <c r="N110" s="62"/>
      <c r="O110" s="66"/>
      <c r="P110" s="81">
        <v>3</v>
      </c>
      <c r="Q110" s="96">
        <v>0.125</v>
      </c>
      <c r="R110" s="81">
        <v>0</v>
      </c>
      <c r="S110" s="81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92">
        <v>0</v>
      </c>
      <c r="Z110" s="92" t="s">
        <v>133</v>
      </c>
      <c r="AA110" s="92">
        <v>0</v>
      </c>
      <c r="AB110" s="92" t="s">
        <v>133</v>
      </c>
      <c r="AC110" s="94">
        <f>Y110+Y111</f>
        <v>0</v>
      </c>
    </row>
    <row r="111" spans="1:34" ht="15.75" customHeight="1">
      <c r="A111" s="62"/>
      <c r="B111" s="153"/>
      <c r="C111" s="160"/>
      <c r="D111" s="153"/>
      <c r="E111" s="153"/>
      <c r="F111" s="153"/>
      <c r="G111" s="153"/>
      <c r="H111" s="153"/>
      <c r="I111" s="153"/>
      <c r="J111" s="153"/>
      <c r="K111" s="63"/>
      <c r="L111" s="62" t="s">
        <v>156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81">
        <v>0</v>
      </c>
      <c r="S111" s="81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92">
        <v>0</v>
      </c>
      <c r="Z111" s="92" t="s">
        <v>133</v>
      </c>
      <c r="AA111" s="92">
        <v>0</v>
      </c>
      <c r="AB111" s="92" t="s">
        <v>133</v>
      </c>
      <c r="AC111" s="94">
        <f t="shared" ref="AC111:AC156" si="3">Y111+Y112</f>
        <v>0</v>
      </c>
      <c r="AH111" s="76"/>
    </row>
    <row r="112" spans="1:34" ht="15.75" customHeight="1">
      <c r="A112" s="110">
        <v>8628</v>
      </c>
      <c r="B112" s="111">
        <v>1</v>
      </c>
      <c r="C112" s="112" t="s">
        <v>195</v>
      </c>
      <c r="D112" s="62" t="s">
        <v>196</v>
      </c>
      <c r="E112" s="113">
        <v>55.795937831547803</v>
      </c>
      <c r="F112" s="113">
        <v>37.716357003001796</v>
      </c>
      <c r="G112" s="111">
        <v>0</v>
      </c>
      <c r="H112" s="114">
        <v>0</v>
      </c>
      <c r="I112" s="115"/>
      <c r="J112" s="111">
        <v>1</v>
      </c>
      <c r="K112" s="63"/>
      <c r="L112" s="78">
        <v>1</v>
      </c>
      <c r="M112" s="112">
        <v>1</v>
      </c>
      <c r="N112" s="78">
        <v>0</v>
      </c>
      <c r="O112" s="85"/>
      <c r="P112" s="81">
        <v>3</v>
      </c>
      <c r="Q112" s="96">
        <v>0.16666666666666699</v>
      </c>
      <c r="R112" s="81">
        <v>0</v>
      </c>
      <c r="S112" s="81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92">
        <v>0</v>
      </c>
      <c r="Z112" s="92" t="s">
        <v>133</v>
      </c>
      <c r="AA112" s="92">
        <v>0</v>
      </c>
      <c r="AB112" s="92" t="s">
        <v>133</v>
      </c>
      <c r="AC112" s="94">
        <f t="shared" si="3"/>
        <v>0</v>
      </c>
      <c r="AH112" s="76"/>
    </row>
    <row r="113" spans="1:34" ht="15.75" customHeight="1">
      <c r="A113" s="110">
        <v>3903</v>
      </c>
      <c r="B113" s="111">
        <v>2</v>
      </c>
      <c r="C113" s="112" t="s">
        <v>197</v>
      </c>
      <c r="D113" s="62" t="s">
        <v>196</v>
      </c>
      <c r="E113" s="113">
        <v>55.797117626165502</v>
      </c>
      <c r="F113" s="113">
        <v>37.722866431335603</v>
      </c>
      <c r="G113" s="111">
        <v>0</v>
      </c>
      <c r="H113" s="114">
        <f>IF(C113=" ","",IF(C112="Разворот",0,H112+I113))</f>
        <v>0.40300000000000002</v>
      </c>
      <c r="I113" s="115">
        <v>0.40300000000000002</v>
      </c>
      <c r="J113" s="111">
        <v>2</v>
      </c>
      <c r="K113" s="63"/>
      <c r="L113" s="78">
        <v>2</v>
      </c>
      <c r="M113" s="112">
        <v>2</v>
      </c>
      <c r="N113" s="112">
        <v>0</v>
      </c>
      <c r="O113" s="85"/>
      <c r="P113" s="81">
        <v>3</v>
      </c>
      <c r="Q113" s="96">
        <v>0.1875</v>
      </c>
      <c r="R113" s="81">
        <v>0</v>
      </c>
      <c r="S113" s="81" t="s">
        <v>133</v>
      </c>
      <c r="T113" s="92">
        <v>0</v>
      </c>
      <c r="U113" s="92" t="s">
        <v>133</v>
      </c>
      <c r="V113" s="94">
        <f t="shared" si="2"/>
        <v>0</v>
      </c>
      <c r="W113" s="97">
        <v>4</v>
      </c>
      <c r="X113" s="96">
        <v>0.1875</v>
      </c>
      <c r="Y113" s="92">
        <v>0</v>
      </c>
      <c r="Z113" s="92" t="s">
        <v>133</v>
      </c>
      <c r="AA113" s="92">
        <v>0</v>
      </c>
      <c r="AB113" s="92" t="s">
        <v>133</v>
      </c>
      <c r="AC113" s="94">
        <f t="shared" si="3"/>
        <v>0</v>
      </c>
      <c r="AH113" s="116"/>
    </row>
    <row r="114" spans="1:34" ht="15.75" customHeight="1">
      <c r="A114" s="110">
        <v>3904</v>
      </c>
      <c r="B114" s="111">
        <v>3</v>
      </c>
      <c r="C114" s="112" t="s">
        <v>198</v>
      </c>
      <c r="D114" s="62" t="s">
        <v>196</v>
      </c>
      <c r="E114" s="113">
        <v>55.797738360657398</v>
      </c>
      <c r="F114" s="113">
        <v>37.726503188462203</v>
      </c>
      <c r="G114" s="111">
        <v>0</v>
      </c>
      <c r="H114" s="114">
        <f t="shared" ref="H114:H177" si="4">IF(C114=" ","",IF(C113="Разворот",0,H113+I114))</f>
        <v>0.64200000000000002</v>
      </c>
      <c r="I114" s="115">
        <v>0.23899999999999999</v>
      </c>
      <c r="J114" s="111">
        <v>3</v>
      </c>
      <c r="K114" s="63"/>
      <c r="L114" s="78">
        <v>3</v>
      </c>
      <c r="M114" s="112">
        <v>3</v>
      </c>
      <c r="N114" s="112">
        <v>0</v>
      </c>
      <c r="O114" s="85"/>
      <c r="P114" s="81">
        <v>3</v>
      </c>
      <c r="Q114" s="96">
        <v>0.20833333333333334</v>
      </c>
      <c r="R114" s="81">
        <v>0</v>
      </c>
      <c r="S114" s="81" t="s">
        <v>133</v>
      </c>
      <c r="T114" s="92">
        <v>0</v>
      </c>
      <c r="U114" s="92" t="s">
        <v>133</v>
      </c>
      <c r="V114" s="94">
        <f t="shared" si="2"/>
        <v>0</v>
      </c>
      <c r="W114" s="97">
        <v>4</v>
      </c>
      <c r="X114" s="96">
        <v>0.20833333333333334</v>
      </c>
      <c r="Y114" s="92">
        <v>0</v>
      </c>
      <c r="Z114" s="92" t="s">
        <v>133</v>
      </c>
      <c r="AA114" s="92">
        <v>0</v>
      </c>
      <c r="AB114" s="92" t="s">
        <v>133</v>
      </c>
      <c r="AC114" s="94">
        <f t="shared" si="3"/>
        <v>0</v>
      </c>
      <c r="AH114" s="116"/>
    </row>
    <row r="115" spans="1:34" ht="15.75" customHeight="1">
      <c r="A115" s="110">
        <v>3905</v>
      </c>
      <c r="B115" s="111">
        <v>4</v>
      </c>
      <c r="C115" s="112" t="s">
        <v>199</v>
      </c>
      <c r="D115" s="62" t="s">
        <v>196</v>
      </c>
      <c r="E115" s="113">
        <v>55.799100743779803</v>
      </c>
      <c r="F115" s="113">
        <v>37.7345351436337</v>
      </c>
      <c r="G115" s="111">
        <v>0</v>
      </c>
      <c r="H115" s="114">
        <f t="shared" si="4"/>
        <v>1.1680000000000001</v>
      </c>
      <c r="I115" s="115">
        <v>0.52600000000000013</v>
      </c>
      <c r="J115" s="111">
        <v>4</v>
      </c>
      <c r="K115" s="63"/>
      <c r="L115" s="78">
        <v>4</v>
      </c>
      <c r="M115" s="112">
        <v>4</v>
      </c>
      <c r="N115" s="112">
        <v>0</v>
      </c>
      <c r="O115" s="85"/>
      <c r="P115" s="81">
        <v>3</v>
      </c>
      <c r="Q115" s="96">
        <v>0.22916666666666666</v>
      </c>
      <c r="R115" s="81">
        <v>0</v>
      </c>
      <c r="S115" s="81" t="s">
        <v>133</v>
      </c>
      <c r="T115" s="92">
        <v>0</v>
      </c>
      <c r="U115" s="92" t="s">
        <v>133</v>
      </c>
      <c r="V115" s="94">
        <f t="shared" si="2"/>
        <v>0</v>
      </c>
      <c r="W115" s="97">
        <v>4</v>
      </c>
      <c r="X115" s="96">
        <v>0.22916666666666666</v>
      </c>
      <c r="Y115" s="92">
        <v>0</v>
      </c>
      <c r="Z115" s="92" t="s">
        <v>133</v>
      </c>
      <c r="AA115" s="92">
        <v>0</v>
      </c>
      <c r="AB115" s="92" t="s">
        <v>133</v>
      </c>
      <c r="AC115" s="94">
        <f t="shared" si="3"/>
        <v>0</v>
      </c>
      <c r="AH115" s="116"/>
    </row>
    <row r="116" spans="1:34" ht="15.75" customHeight="1">
      <c r="A116" s="110">
        <v>3906</v>
      </c>
      <c r="B116" s="111">
        <v>5</v>
      </c>
      <c r="C116" s="112" t="s">
        <v>200</v>
      </c>
      <c r="D116" s="62" t="s">
        <v>196</v>
      </c>
      <c r="E116" s="113">
        <v>55.800038184291402</v>
      </c>
      <c r="F116" s="113">
        <v>37.740025568456502</v>
      </c>
      <c r="G116" s="111">
        <v>0</v>
      </c>
      <c r="H116" s="114">
        <f t="shared" si="4"/>
        <v>1.528</v>
      </c>
      <c r="I116" s="115">
        <v>0.35999999999999988</v>
      </c>
      <c r="J116" s="111">
        <v>5</v>
      </c>
      <c r="K116" s="63"/>
      <c r="L116" s="78">
        <v>5</v>
      </c>
      <c r="M116" s="112">
        <v>5</v>
      </c>
      <c r="N116" s="112">
        <v>0</v>
      </c>
      <c r="O116" s="85"/>
      <c r="P116" s="81">
        <v>3</v>
      </c>
      <c r="Q116" s="96">
        <v>0.25</v>
      </c>
      <c r="R116" s="81">
        <v>0</v>
      </c>
      <c r="S116" s="81" t="s">
        <v>133</v>
      </c>
      <c r="T116" s="92">
        <v>0</v>
      </c>
      <c r="U116" s="92" t="s">
        <v>133</v>
      </c>
      <c r="V116" s="94">
        <f t="shared" si="2"/>
        <v>1</v>
      </c>
      <c r="W116" s="97">
        <v>4</v>
      </c>
      <c r="X116" s="96">
        <v>0.25</v>
      </c>
      <c r="Y116" s="92">
        <v>0</v>
      </c>
      <c r="Z116" s="92" t="s">
        <v>133</v>
      </c>
      <c r="AA116" s="92">
        <v>0</v>
      </c>
      <c r="AB116" s="92" t="s">
        <v>133</v>
      </c>
      <c r="AC116" s="94">
        <f t="shared" si="3"/>
        <v>1</v>
      </c>
      <c r="AH116" s="116"/>
    </row>
    <row r="117" spans="1:34" ht="15.75" customHeight="1">
      <c r="A117" s="110">
        <v>2014036</v>
      </c>
      <c r="B117" s="111">
        <v>6</v>
      </c>
      <c r="C117" s="112" t="s">
        <v>201</v>
      </c>
      <c r="D117" s="62" t="s">
        <v>202</v>
      </c>
      <c r="E117" s="113">
        <v>55.798423999999997</v>
      </c>
      <c r="F117" s="113">
        <v>37.745927999999999</v>
      </c>
      <c r="G117" s="111">
        <v>0</v>
      </c>
      <c r="H117" s="114">
        <f t="shared" si="4"/>
        <v>2.1779999999999999</v>
      </c>
      <c r="I117" s="115">
        <v>0.65</v>
      </c>
      <c r="J117" s="111">
        <v>6</v>
      </c>
      <c r="K117" s="63"/>
      <c r="L117" s="78">
        <v>6</v>
      </c>
      <c r="M117" s="112">
        <v>6</v>
      </c>
      <c r="N117" s="112">
        <v>0</v>
      </c>
      <c r="O117" s="85"/>
      <c r="P117" s="81">
        <v>3</v>
      </c>
      <c r="Q117" s="96">
        <v>0.27083333333333331</v>
      </c>
      <c r="R117" s="81">
        <v>1</v>
      </c>
      <c r="S117" s="81" t="s">
        <v>137</v>
      </c>
      <c r="T117" s="92">
        <v>1</v>
      </c>
      <c r="U117" s="92" t="s">
        <v>137</v>
      </c>
      <c r="V117" s="94">
        <f t="shared" si="2"/>
        <v>4</v>
      </c>
      <c r="W117" s="97">
        <v>4</v>
      </c>
      <c r="X117" s="96">
        <v>0.27083333333333331</v>
      </c>
      <c r="Y117" s="92">
        <v>1</v>
      </c>
      <c r="Z117" s="92" t="s">
        <v>137</v>
      </c>
      <c r="AA117" s="92">
        <v>1</v>
      </c>
      <c r="AB117" s="92" t="s">
        <v>137</v>
      </c>
      <c r="AC117" s="94">
        <f t="shared" si="3"/>
        <v>2</v>
      </c>
      <c r="AH117" s="116"/>
    </row>
    <row r="118" spans="1:34" ht="15.75" customHeight="1">
      <c r="A118" s="110">
        <v>2014019</v>
      </c>
      <c r="B118" s="111">
        <v>7</v>
      </c>
      <c r="C118" s="112" t="s">
        <v>203</v>
      </c>
      <c r="D118" s="62" t="s">
        <v>202</v>
      </c>
      <c r="E118" s="113">
        <v>55.792738</v>
      </c>
      <c r="F118" s="113">
        <v>37.743780000000001</v>
      </c>
      <c r="G118" s="111">
        <v>0</v>
      </c>
      <c r="H118" s="114">
        <f t="shared" si="4"/>
        <v>2.8239999999999998</v>
      </c>
      <c r="I118" s="115">
        <v>0.64600000000000002</v>
      </c>
      <c r="J118" s="111">
        <v>7</v>
      </c>
      <c r="K118" s="63"/>
      <c r="L118" s="78">
        <v>7</v>
      </c>
      <c r="M118" s="112">
        <v>7</v>
      </c>
      <c r="N118" s="112">
        <v>0</v>
      </c>
      <c r="O118" s="85"/>
      <c r="P118" s="81">
        <v>3</v>
      </c>
      <c r="Q118" s="96">
        <v>0.29166666666666669</v>
      </c>
      <c r="R118" s="81">
        <v>3</v>
      </c>
      <c r="S118" s="81">
        <v>10</v>
      </c>
      <c r="T118" s="92">
        <v>3</v>
      </c>
      <c r="U118" s="127">
        <v>10</v>
      </c>
      <c r="V118" s="94">
        <f t="shared" si="2"/>
        <v>6</v>
      </c>
      <c r="W118" s="97">
        <v>4</v>
      </c>
      <c r="X118" s="96">
        <v>0.29166666666666669</v>
      </c>
      <c r="Y118" s="92">
        <v>1</v>
      </c>
      <c r="Z118" s="92" t="s">
        <v>144</v>
      </c>
      <c r="AA118" s="92">
        <v>1</v>
      </c>
      <c r="AB118" s="92" t="s">
        <v>144</v>
      </c>
      <c r="AC118" s="94">
        <f t="shared" si="3"/>
        <v>3</v>
      </c>
      <c r="AH118" s="116"/>
    </row>
    <row r="119" spans="1:34" ht="15.75" customHeight="1">
      <c r="A119" s="110"/>
      <c r="B119" s="111">
        <v>8</v>
      </c>
      <c r="C119" s="112" t="s">
        <v>204</v>
      </c>
      <c r="D119" s="62" t="s">
        <v>205</v>
      </c>
      <c r="E119" s="113">
        <v>55.7904610818414</v>
      </c>
      <c r="F119" s="113">
        <v>37.7413092538835</v>
      </c>
      <c r="G119" s="111">
        <v>0</v>
      </c>
      <c r="H119" s="114">
        <f t="shared" si="4"/>
        <v>3.1739999999999999</v>
      </c>
      <c r="I119" s="115">
        <v>0.35</v>
      </c>
      <c r="J119" s="111">
        <v>8</v>
      </c>
      <c r="K119" s="63"/>
      <c r="L119" s="78">
        <v>8</v>
      </c>
      <c r="M119" s="112">
        <v>8</v>
      </c>
      <c r="N119" s="112">
        <v>0</v>
      </c>
      <c r="O119" s="85"/>
      <c r="P119" s="81">
        <v>3</v>
      </c>
      <c r="Q119" s="96">
        <v>0.3125</v>
      </c>
      <c r="R119" s="81">
        <v>3</v>
      </c>
      <c r="S119" s="81">
        <v>10</v>
      </c>
      <c r="T119" s="92">
        <v>3</v>
      </c>
      <c r="U119" s="127">
        <v>10</v>
      </c>
      <c r="V119" s="94">
        <f t="shared" si="2"/>
        <v>6</v>
      </c>
      <c r="W119" s="97">
        <v>4</v>
      </c>
      <c r="X119" s="96">
        <v>0.3125</v>
      </c>
      <c r="Y119" s="92">
        <v>2</v>
      </c>
      <c r="Z119" s="92" t="s">
        <v>144</v>
      </c>
      <c r="AA119" s="92">
        <v>2</v>
      </c>
      <c r="AB119" s="92" t="s">
        <v>144</v>
      </c>
      <c r="AC119" s="94">
        <f t="shared" si="3"/>
        <v>3</v>
      </c>
      <c r="AH119" s="116"/>
    </row>
    <row r="120" spans="1:34" ht="15.75" customHeight="1">
      <c r="A120" s="110">
        <v>2014021</v>
      </c>
      <c r="B120" s="111">
        <v>9</v>
      </c>
      <c r="C120" s="112" t="s">
        <v>206</v>
      </c>
      <c r="D120" s="62" t="s">
        <v>205</v>
      </c>
      <c r="E120" s="113">
        <v>55.790181519999997</v>
      </c>
      <c r="F120" s="113">
        <v>37.73688946</v>
      </c>
      <c r="G120" s="111">
        <v>0</v>
      </c>
      <c r="H120" s="114">
        <f t="shared" si="4"/>
        <v>3.399</v>
      </c>
      <c r="I120" s="115">
        <v>0.22500000000000009</v>
      </c>
      <c r="J120" s="111">
        <v>9</v>
      </c>
      <c r="K120" s="63"/>
      <c r="L120" s="78">
        <v>9</v>
      </c>
      <c r="M120" s="112">
        <v>9</v>
      </c>
      <c r="N120" s="112">
        <v>0</v>
      </c>
      <c r="O120" s="85"/>
      <c r="P120" s="81">
        <v>3</v>
      </c>
      <c r="Q120" s="96">
        <v>0.33333333333333331</v>
      </c>
      <c r="R120" s="81">
        <v>3</v>
      </c>
      <c r="S120" s="81">
        <v>10</v>
      </c>
      <c r="T120" s="92">
        <v>3</v>
      </c>
      <c r="U120" s="127">
        <v>10</v>
      </c>
      <c r="V120" s="94">
        <f t="shared" si="2"/>
        <v>6</v>
      </c>
      <c r="W120" s="97">
        <v>4</v>
      </c>
      <c r="X120" s="96">
        <v>0.33333333333333331</v>
      </c>
      <c r="Y120" s="92">
        <v>1</v>
      </c>
      <c r="Z120" s="92" t="s">
        <v>144</v>
      </c>
      <c r="AA120" s="92">
        <v>1</v>
      </c>
      <c r="AB120" s="92" t="s">
        <v>144</v>
      </c>
      <c r="AC120" s="94">
        <f t="shared" si="3"/>
        <v>3</v>
      </c>
      <c r="AH120" s="116"/>
    </row>
    <row r="121" spans="1:34" ht="15.75" customHeight="1">
      <c r="A121" s="110"/>
      <c r="B121" s="111">
        <v>10</v>
      </c>
      <c r="C121" s="112" t="s">
        <v>207</v>
      </c>
      <c r="D121" s="62" t="s">
        <v>208</v>
      </c>
      <c r="E121" s="113">
        <v>55.789323795684602</v>
      </c>
      <c r="F121" s="113">
        <v>37.732828265862899</v>
      </c>
      <c r="G121" s="111">
        <v>0</v>
      </c>
      <c r="H121" s="114">
        <f t="shared" si="4"/>
        <v>3.6890000000000001</v>
      </c>
      <c r="I121" s="115">
        <v>0.28999999999999998</v>
      </c>
      <c r="J121" s="111">
        <v>10</v>
      </c>
      <c r="K121" s="63"/>
      <c r="L121" s="78">
        <v>10</v>
      </c>
      <c r="M121" s="112">
        <v>10</v>
      </c>
      <c r="N121" s="112">
        <v>0</v>
      </c>
      <c r="O121" s="85"/>
      <c r="P121" s="81">
        <v>3</v>
      </c>
      <c r="Q121" s="96">
        <v>0.35416666666666669</v>
      </c>
      <c r="R121" s="81">
        <v>3</v>
      </c>
      <c r="S121" s="81">
        <v>10</v>
      </c>
      <c r="T121" s="92">
        <v>3</v>
      </c>
      <c r="U121" s="127">
        <v>10</v>
      </c>
      <c r="V121" s="94">
        <f t="shared" si="2"/>
        <v>6</v>
      </c>
      <c r="W121" s="97">
        <v>4</v>
      </c>
      <c r="X121" s="96">
        <v>0.35416666666666669</v>
      </c>
      <c r="Y121" s="92">
        <v>2</v>
      </c>
      <c r="Z121" s="92" t="s">
        <v>144</v>
      </c>
      <c r="AA121" s="92">
        <v>2</v>
      </c>
      <c r="AB121" s="92" t="s">
        <v>144</v>
      </c>
      <c r="AC121" s="94">
        <f t="shared" si="3"/>
        <v>3</v>
      </c>
      <c r="AH121" s="116"/>
    </row>
    <row r="122" spans="1:34" ht="15.75" customHeight="1">
      <c r="A122" s="110">
        <v>2014219</v>
      </c>
      <c r="B122" s="111">
        <v>11</v>
      </c>
      <c r="C122" s="112" t="s">
        <v>209</v>
      </c>
      <c r="D122" s="62" t="s">
        <v>210</v>
      </c>
      <c r="E122" s="113">
        <v>55.786576919139399</v>
      </c>
      <c r="F122" s="113">
        <v>37.734000696985902</v>
      </c>
      <c r="G122" s="111">
        <v>0</v>
      </c>
      <c r="H122" s="114">
        <f t="shared" si="4"/>
        <v>4.0490000000000004</v>
      </c>
      <c r="I122" s="115">
        <v>0.36</v>
      </c>
      <c r="J122" s="111">
        <v>11</v>
      </c>
      <c r="K122" s="63"/>
      <c r="L122" s="78">
        <v>11</v>
      </c>
      <c r="M122" s="112">
        <v>999</v>
      </c>
      <c r="N122" s="112">
        <v>0</v>
      </c>
      <c r="O122" s="85"/>
      <c r="P122" s="81">
        <v>3</v>
      </c>
      <c r="Q122" s="96">
        <v>0.375</v>
      </c>
      <c r="R122" s="81">
        <v>3</v>
      </c>
      <c r="S122" s="81">
        <v>10</v>
      </c>
      <c r="T122" s="92">
        <v>3</v>
      </c>
      <c r="U122" s="127">
        <v>10</v>
      </c>
      <c r="V122" s="94">
        <f t="shared" si="2"/>
        <v>6</v>
      </c>
      <c r="W122" s="97">
        <v>4</v>
      </c>
      <c r="X122" s="96">
        <v>0.375</v>
      </c>
      <c r="Y122" s="92">
        <v>1</v>
      </c>
      <c r="Z122" s="92" t="s">
        <v>144</v>
      </c>
      <c r="AA122" s="92">
        <v>1</v>
      </c>
      <c r="AB122" s="92" t="s">
        <v>144</v>
      </c>
      <c r="AC122" s="94">
        <f t="shared" si="3"/>
        <v>3</v>
      </c>
      <c r="AH122" s="116"/>
    </row>
    <row r="123" spans="1:34" ht="15.75" customHeight="1">
      <c r="A123" s="110" t="s">
        <v>109</v>
      </c>
      <c r="B123" s="111">
        <v>12</v>
      </c>
      <c r="C123" s="112" t="s">
        <v>211</v>
      </c>
      <c r="D123" s="62" t="s">
        <v>210</v>
      </c>
      <c r="E123" s="113">
        <v>55.786785779395203</v>
      </c>
      <c r="F123" s="113">
        <v>37.739455926335097</v>
      </c>
      <c r="G123" s="111">
        <v>0</v>
      </c>
      <c r="H123" s="114">
        <f t="shared" si="4"/>
        <v>4.3890000000000002</v>
      </c>
      <c r="I123" s="115">
        <v>0.34</v>
      </c>
      <c r="J123" s="111">
        <v>12</v>
      </c>
      <c r="K123" s="63"/>
      <c r="L123" s="78">
        <v>12</v>
      </c>
      <c r="M123" s="112">
        <v>0</v>
      </c>
      <c r="N123" s="112">
        <v>1</v>
      </c>
      <c r="O123" s="85"/>
      <c r="P123" s="81">
        <v>3</v>
      </c>
      <c r="Q123" s="96">
        <v>0.39583333333333331</v>
      </c>
      <c r="R123" s="81">
        <v>3</v>
      </c>
      <c r="S123" s="81">
        <v>10</v>
      </c>
      <c r="T123" s="92">
        <v>3</v>
      </c>
      <c r="U123" s="127">
        <v>10</v>
      </c>
      <c r="V123" s="94">
        <f t="shared" si="2"/>
        <v>4</v>
      </c>
      <c r="W123" s="97">
        <v>4</v>
      </c>
      <c r="X123" s="96">
        <v>0.39583333333333331</v>
      </c>
      <c r="Y123" s="92">
        <v>2</v>
      </c>
      <c r="Z123" s="92" t="s">
        <v>144</v>
      </c>
      <c r="AA123" s="92">
        <v>2</v>
      </c>
      <c r="AB123" s="92" t="s">
        <v>144</v>
      </c>
      <c r="AC123" s="94">
        <f t="shared" si="3"/>
        <v>3</v>
      </c>
      <c r="AH123" s="116"/>
    </row>
    <row r="124" spans="1:34" ht="15.75" customHeight="1">
      <c r="A124" s="110">
        <v>7887</v>
      </c>
      <c r="B124" s="111">
        <v>13</v>
      </c>
      <c r="C124" s="112" t="s">
        <v>192</v>
      </c>
      <c r="D124" s="62" t="s">
        <v>212</v>
      </c>
      <c r="E124" s="113">
        <v>55.787791753775601</v>
      </c>
      <c r="F124" s="113">
        <v>37.750303918267498</v>
      </c>
      <c r="G124" s="111">
        <v>0</v>
      </c>
      <c r="H124" s="114">
        <f t="shared" si="4"/>
        <v>5.2690000000000001</v>
      </c>
      <c r="I124" s="115">
        <v>0.88000000000000034</v>
      </c>
      <c r="J124" s="111">
        <v>13</v>
      </c>
      <c r="K124" s="63"/>
      <c r="L124" s="78">
        <v>13</v>
      </c>
      <c r="M124" s="112">
        <v>0</v>
      </c>
      <c r="N124" s="112">
        <v>2</v>
      </c>
      <c r="O124" s="85"/>
      <c r="P124" s="81">
        <v>3</v>
      </c>
      <c r="Q124" s="96">
        <v>0.41666666666666669</v>
      </c>
      <c r="R124" s="81">
        <v>1</v>
      </c>
      <c r="S124" s="81" t="s">
        <v>144</v>
      </c>
      <c r="T124" s="92">
        <v>1</v>
      </c>
      <c r="U124" s="92" t="s">
        <v>144</v>
      </c>
      <c r="V124" s="94">
        <f t="shared" si="2"/>
        <v>3</v>
      </c>
      <c r="W124" s="97">
        <v>4</v>
      </c>
      <c r="X124" s="96">
        <v>0.41666666666666669</v>
      </c>
      <c r="Y124" s="92">
        <v>1</v>
      </c>
      <c r="Z124" s="92" t="s">
        <v>144</v>
      </c>
      <c r="AA124" s="92">
        <v>1</v>
      </c>
      <c r="AB124" s="92" t="s">
        <v>144</v>
      </c>
      <c r="AC124" s="94">
        <f t="shared" si="3"/>
        <v>3</v>
      </c>
      <c r="AH124" s="116"/>
    </row>
    <row r="125" spans="1:34" ht="15.75" customHeight="1">
      <c r="A125" s="110">
        <v>3714</v>
      </c>
      <c r="B125" s="111">
        <v>10</v>
      </c>
      <c r="C125" s="112" t="s">
        <v>109</v>
      </c>
      <c r="D125" s="62" t="s">
        <v>183</v>
      </c>
      <c r="E125" s="113" t="s">
        <v>183</v>
      </c>
      <c r="F125" s="113" t="s">
        <v>183</v>
      </c>
      <c r="G125" s="111">
        <v>0</v>
      </c>
      <c r="H125" s="114">
        <f t="shared" si="4"/>
        <v>5.7990000000000004</v>
      </c>
      <c r="I125" s="115">
        <v>0.53</v>
      </c>
      <c r="J125" s="111" t="s">
        <v>183</v>
      </c>
      <c r="K125" s="63"/>
      <c r="L125" s="78">
        <v>14</v>
      </c>
      <c r="M125" s="112">
        <v>0</v>
      </c>
      <c r="N125" s="112">
        <v>3</v>
      </c>
      <c r="O125" s="85"/>
      <c r="P125" s="81">
        <v>3</v>
      </c>
      <c r="Q125" s="96">
        <v>0.4375</v>
      </c>
      <c r="R125" s="81">
        <v>2</v>
      </c>
      <c r="S125" s="81" t="s">
        <v>144</v>
      </c>
      <c r="T125" s="92">
        <v>2</v>
      </c>
      <c r="U125" s="92" t="s">
        <v>144</v>
      </c>
      <c r="V125" s="94">
        <f t="shared" si="2"/>
        <v>3</v>
      </c>
      <c r="W125" s="97">
        <v>4</v>
      </c>
      <c r="X125" s="96">
        <v>0.4375</v>
      </c>
      <c r="Y125" s="92">
        <v>2</v>
      </c>
      <c r="Z125" s="92" t="s">
        <v>144</v>
      </c>
      <c r="AA125" s="92">
        <v>2</v>
      </c>
      <c r="AB125" s="92" t="s">
        <v>144</v>
      </c>
      <c r="AC125" s="94">
        <f t="shared" si="3"/>
        <v>4</v>
      </c>
      <c r="AH125" s="116"/>
    </row>
    <row r="126" spans="1:34" ht="15.75" customHeight="1">
      <c r="A126" s="110">
        <v>2014022</v>
      </c>
      <c r="B126" s="111">
        <v>14</v>
      </c>
      <c r="C126" s="112" t="s">
        <v>192</v>
      </c>
      <c r="D126" s="62" t="s">
        <v>212</v>
      </c>
      <c r="E126" s="113">
        <v>55.7878873474234</v>
      </c>
      <c r="F126" s="113">
        <v>37.748051600591801</v>
      </c>
      <c r="G126" s="111">
        <v>1</v>
      </c>
      <c r="H126" s="114">
        <f t="shared" si="4"/>
        <v>0</v>
      </c>
      <c r="I126" s="115" t="s">
        <v>34</v>
      </c>
      <c r="J126" s="111">
        <v>1</v>
      </c>
      <c r="K126" s="63"/>
      <c r="L126" s="78">
        <v>15</v>
      </c>
      <c r="M126" s="112">
        <v>0</v>
      </c>
      <c r="N126" s="112">
        <v>4</v>
      </c>
      <c r="O126" s="85"/>
      <c r="P126" s="81">
        <v>3</v>
      </c>
      <c r="Q126" s="96">
        <v>0.45833333333333298</v>
      </c>
      <c r="R126" s="81">
        <v>1</v>
      </c>
      <c r="S126" s="81" t="s">
        <v>144</v>
      </c>
      <c r="T126" s="92">
        <v>1</v>
      </c>
      <c r="U126" s="92" t="s">
        <v>144</v>
      </c>
      <c r="V126" s="94">
        <f t="shared" si="2"/>
        <v>3</v>
      </c>
      <c r="W126" s="97">
        <v>4</v>
      </c>
      <c r="X126" s="96">
        <v>0.45833333333333298</v>
      </c>
      <c r="Y126" s="92">
        <v>2</v>
      </c>
      <c r="Z126" s="92" t="s">
        <v>187</v>
      </c>
      <c r="AA126" s="92">
        <v>2</v>
      </c>
      <c r="AB126" s="92" t="s">
        <v>187</v>
      </c>
      <c r="AC126" s="94">
        <f t="shared" si="3"/>
        <v>4</v>
      </c>
      <c r="AH126" s="116"/>
    </row>
    <row r="127" spans="1:34" ht="15.75" customHeight="1">
      <c r="A127" s="110">
        <v>2014020</v>
      </c>
      <c r="B127" s="111">
        <v>15</v>
      </c>
      <c r="C127" s="112" t="s">
        <v>213</v>
      </c>
      <c r="D127" s="62" t="s">
        <v>210</v>
      </c>
      <c r="E127" s="113">
        <v>55.786928591118603</v>
      </c>
      <c r="F127" s="113">
        <v>37.7417864423767</v>
      </c>
      <c r="G127" s="111">
        <v>1</v>
      </c>
      <c r="H127" s="114">
        <f t="shared" si="4"/>
        <v>0.41299999999999998</v>
      </c>
      <c r="I127" s="115">
        <v>0.41299999999999998</v>
      </c>
      <c r="J127" s="111">
        <v>2</v>
      </c>
      <c r="K127" s="63"/>
      <c r="L127" s="78">
        <v>16</v>
      </c>
      <c r="M127" s="112">
        <v>0</v>
      </c>
      <c r="N127" s="112">
        <v>5</v>
      </c>
      <c r="O127" s="85"/>
      <c r="P127" s="81">
        <v>3</v>
      </c>
      <c r="Q127" s="96">
        <v>0.47916666666666702</v>
      </c>
      <c r="R127" s="81">
        <v>2</v>
      </c>
      <c r="S127" s="81" t="s">
        <v>144</v>
      </c>
      <c r="T127" s="92">
        <v>2</v>
      </c>
      <c r="U127" s="92" t="s">
        <v>144</v>
      </c>
      <c r="V127" s="94">
        <f t="shared" si="2"/>
        <v>3</v>
      </c>
      <c r="W127" s="97">
        <v>4</v>
      </c>
      <c r="X127" s="96">
        <v>0.47916666666666702</v>
      </c>
      <c r="Y127" s="92">
        <v>2</v>
      </c>
      <c r="Z127" s="92" t="s">
        <v>187</v>
      </c>
      <c r="AA127" s="92">
        <v>2</v>
      </c>
      <c r="AB127" s="92" t="s">
        <v>187</v>
      </c>
      <c r="AC127" s="94">
        <f t="shared" si="3"/>
        <v>4</v>
      </c>
      <c r="AH127" s="116"/>
    </row>
    <row r="128" spans="1:34" ht="15.75" customHeight="1">
      <c r="A128" s="110"/>
      <c r="B128" s="111">
        <v>16</v>
      </c>
      <c r="C128" s="112" t="s">
        <v>209</v>
      </c>
      <c r="D128" s="62" t="s">
        <v>208</v>
      </c>
      <c r="E128" s="113">
        <v>55.787065014719602</v>
      </c>
      <c r="F128" s="113">
        <v>37.733198931372598</v>
      </c>
      <c r="G128" s="111">
        <v>1</v>
      </c>
      <c r="H128" s="114">
        <f t="shared" si="4"/>
        <v>1.0129999999999999</v>
      </c>
      <c r="I128" s="115">
        <v>0.6</v>
      </c>
      <c r="J128" s="111">
        <v>3</v>
      </c>
      <c r="K128" s="63"/>
      <c r="L128" s="78">
        <v>17</v>
      </c>
      <c r="M128" s="112">
        <v>0</v>
      </c>
      <c r="N128" s="112">
        <v>6</v>
      </c>
      <c r="O128" s="85"/>
      <c r="P128" s="81">
        <v>3</v>
      </c>
      <c r="Q128" s="96">
        <v>0.5</v>
      </c>
      <c r="R128" s="81">
        <v>1</v>
      </c>
      <c r="S128" s="81" t="s">
        <v>144</v>
      </c>
      <c r="T128" s="92">
        <v>1</v>
      </c>
      <c r="U128" s="92" t="s">
        <v>144</v>
      </c>
      <c r="V128" s="94">
        <f t="shared" si="2"/>
        <v>3</v>
      </c>
      <c r="W128" s="97">
        <v>4</v>
      </c>
      <c r="X128" s="96">
        <v>0.5</v>
      </c>
      <c r="Y128" s="92">
        <v>2</v>
      </c>
      <c r="Z128" s="92" t="s">
        <v>187</v>
      </c>
      <c r="AA128" s="92">
        <v>2</v>
      </c>
      <c r="AB128" s="92" t="s">
        <v>187</v>
      </c>
      <c r="AC128" s="94">
        <f t="shared" si="3"/>
        <v>4</v>
      </c>
      <c r="AH128" s="116"/>
    </row>
    <row r="129" spans="1:34" ht="15.75" customHeight="1">
      <c r="A129" s="110">
        <v>2014037</v>
      </c>
      <c r="B129" s="111">
        <v>17</v>
      </c>
      <c r="C129" s="112" t="s">
        <v>207</v>
      </c>
      <c r="D129" s="62" t="s">
        <v>208</v>
      </c>
      <c r="E129" s="113">
        <v>55.789192131660599</v>
      </c>
      <c r="F129" s="113">
        <v>37.732985395807297</v>
      </c>
      <c r="G129" s="111">
        <v>1</v>
      </c>
      <c r="H129" s="114">
        <f t="shared" si="4"/>
        <v>1.2429999999999999</v>
      </c>
      <c r="I129" s="115">
        <v>0.23</v>
      </c>
      <c r="J129" s="111">
        <v>4</v>
      </c>
      <c r="K129" s="63"/>
      <c r="L129" s="78">
        <v>18</v>
      </c>
      <c r="M129" s="112">
        <v>0</v>
      </c>
      <c r="N129" s="112">
        <v>7</v>
      </c>
      <c r="O129" s="85"/>
      <c r="P129" s="81">
        <v>3</v>
      </c>
      <c r="Q129" s="96">
        <v>0.52083333333333337</v>
      </c>
      <c r="R129" s="81">
        <v>2</v>
      </c>
      <c r="S129" s="81" t="s">
        <v>144</v>
      </c>
      <c r="T129" s="92">
        <v>2</v>
      </c>
      <c r="U129" s="92" t="s">
        <v>144</v>
      </c>
      <c r="V129" s="94">
        <f t="shared" si="2"/>
        <v>3</v>
      </c>
      <c r="W129" s="97">
        <v>4</v>
      </c>
      <c r="X129" s="96">
        <v>0.52083333333333337</v>
      </c>
      <c r="Y129" s="92">
        <v>2</v>
      </c>
      <c r="Z129" s="92" t="s">
        <v>187</v>
      </c>
      <c r="AA129" s="92">
        <v>2</v>
      </c>
      <c r="AB129" s="92" t="s">
        <v>187</v>
      </c>
      <c r="AC129" s="94">
        <f t="shared" si="3"/>
        <v>4</v>
      </c>
      <c r="AH129" s="116"/>
    </row>
    <row r="130" spans="1:34" ht="15.75" customHeight="1">
      <c r="A130" s="110" t="s">
        <v>214</v>
      </c>
      <c r="B130" s="111">
        <v>18</v>
      </c>
      <c r="C130" s="112" t="s">
        <v>206</v>
      </c>
      <c r="D130" s="62" t="s">
        <v>205</v>
      </c>
      <c r="E130" s="113">
        <v>55.790170979999999</v>
      </c>
      <c r="F130" s="113">
        <v>37.736685739999999</v>
      </c>
      <c r="G130" s="111">
        <v>1</v>
      </c>
      <c r="H130" s="114">
        <f t="shared" si="4"/>
        <v>1.5429999999999999</v>
      </c>
      <c r="I130" s="115">
        <v>0.3</v>
      </c>
      <c r="J130" s="111">
        <v>5</v>
      </c>
      <c r="K130" s="63"/>
      <c r="L130" s="78">
        <v>19</v>
      </c>
      <c r="M130" s="112">
        <v>0</v>
      </c>
      <c r="N130" s="112">
        <v>8</v>
      </c>
      <c r="O130" s="85" t="s">
        <v>183</v>
      </c>
      <c r="P130" s="81">
        <v>3</v>
      </c>
      <c r="Q130" s="96">
        <v>0.54166666666666663</v>
      </c>
      <c r="R130" s="81">
        <v>1</v>
      </c>
      <c r="S130" s="81" t="s">
        <v>144</v>
      </c>
      <c r="T130" s="92">
        <v>1</v>
      </c>
      <c r="U130" s="92" t="s">
        <v>144</v>
      </c>
      <c r="V130" s="94">
        <f t="shared" si="2"/>
        <v>3</v>
      </c>
      <c r="W130" s="97">
        <v>4</v>
      </c>
      <c r="X130" s="96">
        <v>0.54166666666666663</v>
      </c>
      <c r="Y130" s="92">
        <v>2</v>
      </c>
      <c r="Z130" s="92" t="s">
        <v>187</v>
      </c>
      <c r="AA130" s="92">
        <v>2</v>
      </c>
      <c r="AB130" s="92" t="s">
        <v>187</v>
      </c>
      <c r="AC130" s="94">
        <f t="shared" si="3"/>
        <v>4</v>
      </c>
      <c r="AH130" s="116"/>
    </row>
    <row r="131" spans="1:34" ht="15.75" customHeight="1">
      <c r="A131" s="110">
        <v>3897</v>
      </c>
      <c r="B131" s="111">
        <v>19</v>
      </c>
      <c r="C131" s="112" t="s">
        <v>204</v>
      </c>
      <c r="D131" s="62" t="s">
        <v>205</v>
      </c>
      <c r="E131" s="113">
        <v>55.790406601827897</v>
      </c>
      <c r="F131" s="113">
        <v>37.741615455826299</v>
      </c>
      <c r="G131" s="111">
        <v>1</v>
      </c>
      <c r="H131" s="114">
        <f t="shared" si="4"/>
        <v>1.9490000000000005</v>
      </c>
      <c r="I131" s="115">
        <v>0.40600000000000058</v>
      </c>
      <c r="J131" s="111">
        <v>6</v>
      </c>
      <c r="K131" s="63"/>
      <c r="L131" s="78">
        <v>20</v>
      </c>
      <c r="M131" s="112">
        <v>0</v>
      </c>
      <c r="N131" s="112">
        <v>9</v>
      </c>
      <c r="O131" s="85"/>
      <c r="P131" s="81">
        <v>3</v>
      </c>
      <c r="Q131" s="96">
        <v>0.5625</v>
      </c>
      <c r="R131" s="81">
        <v>2</v>
      </c>
      <c r="S131" s="81" t="s">
        <v>144</v>
      </c>
      <c r="T131" s="92">
        <v>2</v>
      </c>
      <c r="U131" s="92" t="s">
        <v>144</v>
      </c>
      <c r="V131" s="94">
        <f t="shared" si="2"/>
        <v>3</v>
      </c>
      <c r="W131" s="97">
        <v>4</v>
      </c>
      <c r="X131" s="96">
        <v>0.5625</v>
      </c>
      <c r="Y131" s="92">
        <v>2</v>
      </c>
      <c r="Z131" s="92" t="s">
        <v>187</v>
      </c>
      <c r="AA131" s="92">
        <v>2</v>
      </c>
      <c r="AB131" s="92" t="s">
        <v>187</v>
      </c>
      <c r="AC131" s="94">
        <f t="shared" si="3"/>
        <v>4</v>
      </c>
      <c r="AH131" s="116"/>
    </row>
    <row r="132" spans="1:34" ht="15.75" customHeight="1">
      <c r="A132" s="110">
        <v>3898</v>
      </c>
      <c r="B132" s="111">
        <v>20</v>
      </c>
      <c r="C132" s="112" t="s">
        <v>203</v>
      </c>
      <c r="D132" s="62" t="s">
        <v>202</v>
      </c>
      <c r="E132" s="113">
        <v>55.792991999999998</v>
      </c>
      <c r="F132" s="113">
        <v>37.743855000000003</v>
      </c>
      <c r="G132" s="111">
        <v>1</v>
      </c>
      <c r="H132" s="114">
        <f t="shared" si="4"/>
        <v>2.2200000000000015</v>
      </c>
      <c r="I132" s="115">
        <v>0.2710000000000008</v>
      </c>
      <c r="J132" s="111">
        <v>7</v>
      </c>
      <c r="K132" s="63"/>
      <c r="L132" s="78">
        <v>21</v>
      </c>
      <c r="M132" s="112">
        <v>0</v>
      </c>
      <c r="N132" s="112">
        <v>10</v>
      </c>
      <c r="O132" s="85"/>
      <c r="P132" s="81">
        <v>3</v>
      </c>
      <c r="Q132" s="96">
        <v>0.58333333333333337</v>
      </c>
      <c r="R132" s="81">
        <v>1</v>
      </c>
      <c r="S132" s="81" t="s">
        <v>144</v>
      </c>
      <c r="T132" s="92">
        <v>1</v>
      </c>
      <c r="U132" s="92" t="s">
        <v>144</v>
      </c>
      <c r="V132" s="94">
        <f t="shared" si="2"/>
        <v>3</v>
      </c>
      <c r="W132" s="97">
        <v>4</v>
      </c>
      <c r="X132" s="96">
        <v>0.58333333333333337</v>
      </c>
      <c r="Y132" s="92">
        <v>2</v>
      </c>
      <c r="Z132" s="92" t="s">
        <v>187</v>
      </c>
      <c r="AA132" s="92">
        <v>2</v>
      </c>
      <c r="AB132" s="92" t="s">
        <v>187</v>
      </c>
      <c r="AC132" s="94">
        <f t="shared" si="3"/>
        <v>4</v>
      </c>
      <c r="AH132" s="116"/>
    </row>
    <row r="133" spans="1:34" ht="15.75" customHeight="1">
      <c r="A133" s="110">
        <v>3899</v>
      </c>
      <c r="B133" s="111">
        <v>21</v>
      </c>
      <c r="C133" s="112" t="s">
        <v>201</v>
      </c>
      <c r="D133" s="62" t="s">
        <v>202</v>
      </c>
      <c r="E133" s="113">
        <v>55.797736</v>
      </c>
      <c r="F133" s="113">
        <v>37.745562999999997</v>
      </c>
      <c r="G133" s="111">
        <v>1</v>
      </c>
      <c r="H133" s="114">
        <f t="shared" si="4"/>
        <v>2.7590000000000012</v>
      </c>
      <c r="I133" s="115">
        <v>0.5389999999999997</v>
      </c>
      <c r="J133" s="111">
        <v>8</v>
      </c>
      <c r="K133" s="63"/>
      <c r="L133" s="78">
        <v>22</v>
      </c>
      <c r="M133" s="112">
        <v>0</v>
      </c>
      <c r="N133" s="112">
        <v>11</v>
      </c>
      <c r="O133" s="85"/>
      <c r="P133" s="81">
        <v>3</v>
      </c>
      <c r="Q133" s="96">
        <v>0.60416666666666663</v>
      </c>
      <c r="R133" s="81">
        <v>2</v>
      </c>
      <c r="S133" s="81" t="s">
        <v>144</v>
      </c>
      <c r="T133" s="92">
        <v>2</v>
      </c>
      <c r="U133" s="92" t="s">
        <v>144</v>
      </c>
      <c r="V133" s="94">
        <f t="shared" si="2"/>
        <v>3</v>
      </c>
      <c r="W133" s="97">
        <v>4</v>
      </c>
      <c r="X133" s="96">
        <v>0.60416666666666663</v>
      </c>
      <c r="Y133" s="92">
        <v>2</v>
      </c>
      <c r="Z133" s="92" t="s">
        <v>187</v>
      </c>
      <c r="AA133" s="92">
        <v>2</v>
      </c>
      <c r="AB133" s="92" t="s">
        <v>187</v>
      </c>
      <c r="AC133" s="94">
        <f t="shared" si="3"/>
        <v>4</v>
      </c>
      <c r="AH133" s="116"/>
    </row>
    <row r="134" spans="1:34" ht="15.75" customHeight="1">
      <c r="A134" s="110">
        <v>3900</v>
      </c>
      <c r="B134" s="111">
        <v>22</v>
      </c>
      <c r="C134" s="112" t="s">
        <v>215</v>
      </c>
      <c r="D134" s="62" t="s">
        <v>196</v>
      </c>
      <c r="E134" s="113">
        <v>55.801627868943498</v>
      </c>
      <c r="F134" s="113">
        <v>37.744741938821001</v>
      </c>
      <c r="G134" s="111">
        <v>1</v>
      </c>
      <c r="H134" s="114">
        <f t="shared" si="4"/>
        <v>3.229000000000001</v>
      </c>
      <c r="I134" s="115">
        <v>0.47</v>
      </c>
      <c r="J134" s="111">
        <v>9</v>
      </c>
      <c r="K134" s="63"/>
      <c r="L134" s="78">
        <v>23</v>
      </c>
      <c r="M134" s="112">
        <v>0</v>
      </c>
      <c r="N134" s="112">
        <v>999</v>
      </c>
      <c r="O134" s="85"/>
      <c r="P134" s="81">
        <v>3</v>
      </c>
      <c r="Q134" s="96">
        <v>0.625</v>
      </c>
      <c r="R134" s="81">
        <v>1</v>
      </c>
      <c r="S134" s="81" t="s">
        <v>144</v>
      </c>
      <c r="T134" s="92">
        <v>1</v>
      </c>
      <c r="U134" s="92" t="s">
        <v>144</v>
      </c>
      <c r="V134" s="94">
        <f t="shared" si="2"/>
        <v>3</v>
      </c>
      <c r="W134" s="97">
        <v>4</v>
      </c>
      <c r="X134" s="96">
        <v>0.625</v>
      </c>
      <c r="Y134" s="92">
        <v>2</v>
      </c>
      <c r="Z134" s="92" t="s">
        <v>187</v>
      </c>
      <c r="AA134" s="92">
        <v>2</v>
      </c>
      <c r="AB134" s="92" t="s">
        <v>187</v>
      </c>
      <c r="AC134" s="94">
        <f t="shared" si="3"/>
        <v>4</v>
      </c>
      <c r="AH134" s="116"/>
    </row>
    <row r="135" spans="1:34" ht="15.75" customHeight="1">
      <c r="A135" s="110">
        <v>7149</v>
      </c>
      <c r="B135" s="111">
        <v>23</v>
      </c>
      <c r="C135" s="112" t="s">
        <v>200</v>
      </c>
      <c r="D135" s="62" t="s">
        <v>196</v>
      </c>
      <c r="E135" s="113">
        <v>55.800334165529001</v>
      </c>
      <c r="F135" s="113">
        <v>37.739809590363102</v>
      </c>
      <c r="G135" s="111">
        <v>1</v>
      </c>
      <c r="H135" s="114">
        <f t="shared" si="4"/>
        <v>3.6090000000000009</v>
      </c>
      <c r="I135" s="115">
        <v>0.38</v>
      </c>
      <c r="J135" s="111">
        <v>10</v>
      </c>
      <c r="K135" s="63"/>
      <c r="L135" s="78">
        <v>24</v>
      </c>
      <c r="M135" s="112">
        <v>0</v>
      </c>
      <c r="N135" s="112">
        <v>0</v>
      </c>
      <c r="O135" s="85"/>
      <c r="P135" s="81">
        <v>3</v>
      </c>
      <c r="Q135" s="96">
        <v>0.64583333333333337</v>
      </c>
      <c r="R135" s="81">
        <v>2</v>
      </c>
      <c r="S135" s="81" t="s">
        <v>144</v>
      </c>
      <c r="T135" s="92">
        <v>2</v>
      </c>
      <c r="U135" s="92" t="s">
        <v>144</v>
      </c>
      <c r="V135" s="94">
        <f t="shared" si="2"/>
        <v>3</v>
      </c>
      <c r="W135" s="97">
        <v>4</v>
      </c>
      <c r="X135" s="96">
        <v>0.64583333333333337</v>
      </c>
      <c r="Y135" s="92">
        <v>2</v>
      </c>
      <c r="Z135" s="92" t="s">
        <v>187</v>
      </c>
      <c r="AA135" s="92">
        <v>2</v>
      </c>
      <c r="AB135" s="92" t="s">
        <v>187</v>
      </c>
      <c r="AC135" s="94">
        <f t="shared" si="3"/>
        <v>4</v>
      </c>
      <c r="AH135" s="116"/>
    </row>
    <row r="136" spans="1:34" ht="15.75" customHeight="1">
      <c r="A136" s="110" t="s">
        <v>109</v>
      </c>
      <c r="B136" s="111">
        <v>24</v>
      </c>
      <c r="C136" s="112" t="s">
        <v>199</v>
      </c>
      <c r="D136" s="62" t="s">
        <v>196</v>
      </c>
      <c r="E136" s="113">
        <v>55.799258847585698</v>
      </c>
      <c r="F136" s="113">
        <v>37.733506477592798</v>
      </c>
      <c r="G136" s="111">
        <v>1</v>
      </c>
      <c r="H136" s="114">
        <f t="shared" si="4"/>
        <v>4.0220000000000002</v>
      </c>
      <c r="I136" s="115">
        <v>0.41299999999999981</v>
      </c>
      <c r="J136" s="111">
        <v>11</v>
      </c>
      <c r="K136" s="63"/>
      <c r="L136" s="78">
        <v>25</v>
      </c>
      <c r="M136" s="112">
        <v>0</v>
      </c>
      <c r="N136" s="112">
        <v>0</v>
      </c>
      <c r="O136" s="85"/>
      <c r="P136" s="81">
        <v>3</v>
      </c>
      <c r="Q136" s="96">
        <v>0.66666666666666663</v>
      </c>
      <c r="R136" s="81">
        <v>1</v>
      </c>
      <c r="S136" s="81" t="s">
        <v>144</v>
      </c>
      <c r="T136" s="92">
        <v>1</v>
      </c>
      <c r="U136" s="92" t="s">
        <v>144</v>
      </c>
      <c r="V136" s="94">
        <f t="shared" si="2"/>
        <v>3</v>
      </c>
      <c r="W136" s="97">
        <v>4</v>
      </c>
      <c r="X136" s="96">
        <v>0.66666666666666663</v>
      </c>
      <c r="Y136" s="92">
        <v>2</v>
      </c>
      <c r="Z136" s="92" t="s">
        <v>187</v>
      </c>
      <c r="AA136" s="92">
        <v>2</v>
      </c>
      <c r="AB136" s="92" t="s">
        <v>187</v>
      </c>
      <c r="AC136" s="94">
        <f t="shared" si="3"/>
        <v>4</v>
      </c>
      <c r="AH136" s="116"/>
    </row>
    <row r="137" spans="1:34" ht="15.75" customHeight="1">
      <c r="A137" s="110" t="s">
        <v>183</v>
      </c>
      <c r="B137" s="111">
        <v>25</v>
      </c>
      <c r="C137" s="112" t="s">
        <v>198</v>
      </c>
      <c r="D137" s="62" t="s">
        <v>196</v>
      </c>
      <c r="E137" s="113">
        <v>55.798267010072202</v>
      </c>
      <c r="F137" s="113">
        <v>37.727841871314503</v>
      </c>
      <c r="G137" s="111">
        <v>1</v>
      </c>
      <c r="H137" s="114">
        <f t="shared" si="4"/>
        <v>4.3940000000000001</v>
      </c>
      <c r="I137" s="115">
        <v>0.37199999999999989</v>
      </c>
      <c r="J137" s="111">
        <v>12</v>
      </c>
      <c r="K137" s="63"/>
      <c r="L137" s="78">
        <v>26</v>
      </c>
      <c r="M137" s="112">
        <v>0</v>
      </c>
      <c r="N137" s="112">
        <v>0</v>
      </c>
      <c r="O137" s="85"/>
      <c r="P137" s="81">
        <v>3</v>
      </c>
      <c r="Q137" s="96">
        <v>0.6875</v>
      </c>
      <c r="R137" s="81">
        <v>2</v>
      </c>
      <c r="S137" s="81" t="s">
        <v>144</v>
      </c>
      <c r="T137" s="92">
        <v>2</v>
      </c>
      <c r="U137" s="92" t="s">
        <v>144</v>
      </c>
      <c r="V137" s="94">
        <f t="shared" si="2"/>
        <v>4</v>
      </c>
      <c r="W137" s="97">
        <v>4</v>
      </c>
      <c r="X137" s="96">
        <v>0.6875</v>
      </c>
      <c r="Y137" s="92">
        <v>2</v>
      </c>
      <c r="Z137" s="92" t="s">
        <v>187</v>
      </c>
      <c r="AA137" s="92">
        <v>2</v>
      </c>
      <c r="AB137" s="92" t="s">
        <v>187</v>
      </c>
      <c r="AC137" s="94">
        <f t="shared" si="3"/>
        <v>4</v>
      </c>
      <c r="AH137" s="116"/>
    </row>
    <row r="138" spans="1:34" ht="15.75" customHeight="1">
      <c r="A138" s="110" t="s">
        <v>183</v>
      </c>
      <c r="B138" s="111">
        <v>26</v>
      </c>
      <c r="C138" s="112" t="s">
        <v>197</v>
      </c>
      <c r="D138" s="62" t="s">
        <v>196</v>
      </c>
      <c r="E138" s="113">
        <v>55.797346897697402</v>
      </c>
      <c r="F138" s="113">
        <v>37.722521241076798</v>
      </c>
      <c r="G138" s="111">
        <v>1</v>
      </c>
      <c r="H138" s="114">
        <f t="shared" si="4"/>
        <v>4.7430000000000003</v>
      </c>
      <c r="I138" s="115">
        <v>0.34899999999999975</v>
      </c>
      <c r="J138" s="111">
        <v>13</v>
      </c>
      <c r="K138" s="63"/>
      <c r="L138" s="78">
        <v>27</v>
      </c>
      <c r="M138" s="112">
        <v>0</v>
      </c>
      <c r="N138" s="112">
        <v>0</v>
      </c>
      <c r="O138" s="85"/>
      <c r="P138" s="81">
        <v>3</v>
      </c>
      <c r="Q138" s="96">
        <v>0.70833333333333337</v>
      </c>
      <c r="R138" s="81">
        <v>2</v>
      </c>
      <c r="S138" s="81" t="s">
        <v>187</v>
      </c>
      <c r="T138" s="92">
        <v>2</v>
      </c>
      <c r="U138" s="127" t="s">
        <v>187</v>
      </c>
      <c r="V138" s="94">
        <f t="shared" si="2"/>
        <v>4</v>
      </c>
      <c r="W138" s="97">
        <v>4</v>
      </c>
      <c r="X138" s="96">
        <v>0.70833333333333337</v>
      </c>
      <c r="Y138" s="92">
        <v>2</v>
      </c>
      <c r="Z138" s="92" t="s">
        <v>144</v>
      </c>
      <c r="AA138" s="92">
        <v>2</v>
      </c>
      <c r="AB138" s="92" t="s">
        <v>144</v>
      </c>
      <c r="AC138" s="94">
        <f t="shared" si="3"/>
        <v>3</v>
      </c>
      <c r="AH138" s="116"/>
    </row>
    <row r="139" spans="1:34" ht="15.75" customHeight="1">
      <c r="A139" s="110" t="s">
        <v>183</v>
      </c>
      <c r="B139" s="111">
        <v>27</v>
      </c>
      <c r="C139" s="112" t="s">
        <v>195</v>
      </c>
      <c r="D139" s="62" t="s">
        <v>196</v>
      </c>
      <c r="E139" s="113">
        <v>55.7968651145991</v>
      </c>
      <c r="F139" s="113">
        <v>37.717509331420999</v>
      </c>
      <c r="G139" s="111">
        <v>1</v>
      </c>
      <c r="H139" s="114">
        <f t="shared" si="4"/>
        <v>5.069</v>
      </c>
      <c r="I139" s="115">
        <v>0.32599999999999962</v>
      </c>
      <c r="J139" s="111">
        <v>14</v>
      </c>
      <c r="K139" s="63"/>
      <c r="L139" s="78">
        <v>28</v>
      </c>
      <c r="M139" s="112">
        <v>0</v>
      </c>
      <c r="N139" s="112">
        <v>0</v>
      </c>
      <c r="O139" s="85"/>
      <c r="P139" s="81">
        <v>3</v>
      </c>
      <c r="Q139" s="96">
        <v>0.72916666666666663</v>
      </c>
      <c r="R139" s="81">
        <v>2</v>
      </c>
      <c r="S139" s="81" t="s">
        <v>187</v>
      </c>
      <c r="T139" s="92">
        <v>2</v>
      </c>
      <c r="U139" s="127" t="s">
        <v>187</v>
      </c>
      <c r="V139" s="94">
        <f t="shared" si="2"/>
        <v>4</v>
      </c>
      <c r="W139" s="97">
        <v>4</v>
      </c>
      <c r="X139" s="96">
        <v>0.72916666666666663</v>
      </c>
      <c r="Y139" s="92">
        <v>1</v>
      </c>
      <c r="Z139" s="92" t="s">
        <v>144</v>
      </c>
      <c r="AA139" s="92">
        <v>1</v>
      </c>
      <c r="AB139" s="92" t="s">
        <v>144</v>
      </c>
      <c r="AC139" s="94">
        <f t="shared" si="3"/>
        <v>3</v>
      </c>
      <c r="AH139" s="116"/>
    </row>
    <row r="140" spans="1:34" ht="15.75" customHeight="1">
      <c r="A140" s="110" t="s">
        <v>183</v>
      </c>
      <c r="B140" s="111">
        <v>21</v>
      </c>
      <c r="C140" s="112" t="s">
        <v>109</v>
      </c>
      <c r="D140" s="62" t="s">
        <v>183</v>
      </c>
      <c r="E140" s="113" t="s">
        <v>183</v>
      </c>
      <c r="F140" s="113" t="s">
        <v>183</v>
      </c>
      <c r="G140" s="111">
        <v>1</v>
      </c>
      <c r="H140" s="114">
        <f t="shared" si="4"/>
        <v>5.3789999999999996</v>
      </c>
      <c r="I140" s="115">
        <v>0.31</v>
      </c>
      <c r="J140" s="111" t="s">
        <v>183</v>
      </c>
      <c r="K140" s="63"/>
      <c r="L140" s="78">
        <v>29</v>
      </c>
      <c r="M140" s="112">
        <v>0</v>
      </c>
      <c r="N140" s="112">
        <v>0</v>
      </c>
      <c r="O140" s="85"/>
      <c r="P140" s="81">
        <v>3</v>
      </c>
      <c r="Q140" s="96">
        <v>0.75</v>
      </c>
      <c r="R140" s="81">
        <v>2</v>
      </c>
      <c r="S140" s="81" t="s">
        <v>187</v>
      </c>
      <c r="T140" s="92">
        <v>2</v>
      </c>
      <c r="U140" s="127" t="s">
        <v>187</v>
      </c>
      <c r="V140" s="94">
        <f t="shared" si="2"/>
        <v>4</v>
      </c>
      <c r="W140" s="97">
        <v>4</v>
      </c>
      <c r="X140" s="96">
        <v>0.75</v>
      </c>
      <c r="Y140" s="92">
        <v>2</v>
      </c>
      <c r="Z140" s="92" t="s">
        <v>144</v>
      </c>
      <c r="AA140" s="92">
        <v>2</v>
      </c>
      <c r="AB140" s="92" t="s">
        <v>144</v>
      </c>
      <c r="AC140" s="94">
        <f t="shared" si="3"/>
        <v>3</v>
      </c>
      <c r="AH140" s="116"/>
    </row>
    <row r="141" spans="1:34" ht="15.75" customHeight="1">
      <c r="A141" s="110" t="s">
        <v>183</v>
      </c>
      <c r="B141" s="111" t="str">
        <f t="shared" ref="B141:B204" si="5">IF(C141=" ","",IF(C141=$L$9,B140,B140+1))</f>
        <v/>
      </c>
      <c r="C141" s="112" t="s">
        <v>183</v>
      </c>
      <c r="D141" s="62"/>
      <c r="E141" s="113" t="s">
        <v>183</v>
      </c>
      <c r="F141" s="113" t="s">
        <v>183</v>
      </c>
      <c r="G141" s="111" t="str">
        <f t="shared" ref="G141:G204" si="6">IF(M138&gt;0,0,IF(N138&gt;0,1,""))</f>
        <v/>
      </c>
      <c r="H141" s="114" t="str">
        <f t="shared" si="4"/>
        <v/>
      </c>
      <c r="I141" s="115" t="s">
        <v>183</v>
      </c>
      <c r="J141" s="111" t="str">
        <f t="shared" ref="J141:J204" si="7">IF(AND(M138&gt;0,M138&lt;999),M138,IF(AND(N138&gt;0,N138&lt;999),N138," "))</f>
        <v xml:space="preserve"> </v>
      </c>
      <c r="K141" s="63"/>
      <c r="L141" s="78">
        <v>30</v>
      </c>
      <c r="M141" s="112">
        <v>0</v>
      </c>
      <c r="N141" s="112">
        <v>0</v>
      </c>
      <c r="O141" s="85"/>
      <c r="P141" s="81">
        <v>3</v>
      </c>
      <c r="Q141" s="96">
        <v>0.77083333333333337</v>
      </c>
      <c r="R141" s="81">
        <v>2</v>
      </c>
      <c r="S141" s="81" t="s">
        <v>187</v>
      </c>
      <c r="T141" s="92">
        <v>2</v>
      </c>
      <c r="U141" s="127" t="s">
        <v>187</v>
      </c>
      <c r="V141" s="94">
        <f t="shared" si="2"/>
        <v>4</v>
      </c>
      <c r="W141" s="97">
        <v>4</v>
      </c>
      <c r="X141" s="96">
        <v>0.77083333333333337</v>
      </c>
      <c r="Y141" s="92">
        <v>1</v>
      </c>
      <c r="Z141" s="92" t="s">
        <v>144</v>
      </c>
      <c r="AA141" s="92">
        <v>1</v>
      </c>
      <c r="AB141" s="92" t="s">
        <v>144</v>
      </c>
      <c r="AC141" s="94">
        <f t="shared" si="3"/>
        <v>3</v>
      </c>
      <c r="AH141" s="116"/>
    </row>
    <row r="142" spans="1:34" ht="15.75" customHeight="1">
      <c r="A142" s="110" t="s">
        <v>183</v>
      </c>
      <c r="B142" s="111" t="str">
        <f t="shared" si="5"/>
        <v/>
      </c>
      <c r="C142" s="112" t="s">
        <v>183</v>
      </c>
      <c r="D142" s="62"/>
      <c r="E142" s="113" t="s">
        <v>183</v>
      </c>
      <c r="F142" s="113" t="s">
        <v>183</v>
      </c>
      <c r="G142" s="111" t="str">
        <f t="shared" si="6"/>
        <v/>
      </c>
      <c r="H142" s="114" t="str">
        <f t="shared" si="4"/>
        <v/>
      </c>
      <c r="I142" s="115" t="s">
        <v>183</v>
      </c>
      <c r="J142" s="111" t="str">
        <f t="shared" si="7"/>
        <v xml:space="preserve"> </v>
      </c>
      <c r="K142" s="63"/>
      <c r="L142" s="78">
        <v>31</v>
      </c>
      <c r="M142" s="112">
        <v>0</v>
      </c>
      <c r="N142" s="112">
        <v>0</v>
      </c>
      <c r="O142" s="85"/>
      <c r="P142" s="81">
        <v>3</v>
      </c>
      <c r="Q142" s="96">
        <v>0.79166666666666663</v>
      </c>
      <c r="R142" s="81">
        <v>2</v>
      </c>
      <c r="S142" s="81" t="s">
        <v>187</v>
      </c>
      <c r="T142" s="92">
        <v>2</v>
      </c>
      <c r="U142" s="127" t="s">
        <v>187</v>
      </c>
      <c r="V142" s="94">
        <f t="shared" si="2"/>
        <v>4</v>
      </c>
      <c r="W142" s="97">
        <v>4</v>
      </c>
      <c r="X142" s="96">
        <v>0.79166666666666663</v>
      </c>
      <c r="Y142" s="92">
        <v>2</v>
      </c>
      <c r="Z142" s="92" t="s">
        <v>144</v>
      </c>
      <c r="AA142" s="92">
        <v>2</v>
      </c>
      <c r="AB142" s="92" t="s">
        <v>144</v>
      </c>
      <c r="AC142" s="94">
        <f t="shared" si="3"/>
        <v>3</v>
      </c>
      <c r="AH142" s="116"/>
    </row>
    <row r="143" spans="1:34" ht="15.75" customHeight="1">
      <c r="A143" s="110" t="s">
        <v>183</v>
      </c>
      <c r="B143" s="111" t="str">
        <f t="shared" si="5"/>
        <v/>
      </c>
      <c r="C143" s="112" t="s">
        <v>183</v>
      </c>
      <c r="D143" s="62"/>
      <c r="E143" s="113" t="s">
        <v>183</v>
      </c>
      <c r="F143" s="113" t="s">
        <v>183</v>
      </c>
      <c r="G143" s="111" t="str">
        <f t="shared" si="6"/>
        <v/>
      </c>
      <c r="H143" s="114" t="str">
        <f t="shared" si="4"/>
        <v/>
      </c>
      <c r="I143" s="115" t="s">
        <v>183</v>
      </c>
      <c r="J143" s="111" t="str">
        <f t="shared" si="7"/>
        <v xml:space="preserve"> </v>
      </c>
      <c r="K143" s="63"/>
      <c r="L143" s="78">
        <v>32</v>
      </c>
      <c r="M143" s="112">
        <v>0</v>
      </c>
      <c r="N143" s="112">
        <v>0</v>
      </c>
      <c r="O143" s="85"/>
      <c r="P143" s="81">
        <v>3</v>
      </c>
      <c r="Q143" s="96">
        <v>0.8125</v>
      </c>
      <c r="R143" s="81">
        <v>2</v>
      </c>
      <c r="S143" s="81" t="s">
        <v>187</v>
      </c>
      <c r="T143" s="92">
        <v>2</v>
      </c>
      <c r="U143" s="127" t="s">
        <v>187</v>
      </c>
      <c r="V143" s="94">
        <f t="shared" si="2"/>
        <v>3</v>
      </c>
      <c r="W143" s="97">
        <v>4</v>
      </c>
      <c r="X143" s="96">
        <v>0.8125</v>
      </c>
      <c r="Y143" s="92">
        <v>1</v>
      </c>
      <c r="Z143" s="92" t="s">
        <v>144</v>
      </c>
      <c r="AA143" s="92">
        <v>1</v>
      </c>
      <c r="AB143" s="92" t="s">
        <v>144</v>
      </c>
      <c r="AC143" s="94">
        <f t="shared" si="3"/>
        <v>3</v>
      </c>
      <c r="AH143" s="116"/>
    </row>
    <row r="144" spans="1:34" ht="15.75" customHeight="1">
      <c r="A144" s="110" t="s">
        <v>183</v>
      </c>
      <c r="B144" s="111" t="str">
        <f t="shared" si="5"/>
        <v/>
      </c>
      <c r="C144" s="112" t="s">
        <v>183</v>
      </c>
      <c r="D144" s="62"/>
      <c r="E144" s="113" t="s">
        <v>183</v>
      </c>
      <c r="F144" s="113" t="s">
        <v>183</v>
      </c>
      <c r="G144" s="111" t="str">
        <f t="shared" si="6"/>
        <v/>
      </c>
      <c r="H144" s="114" t="str">
        <f t="shared" si="4"/>
        <v/>
      </c>
      <c r="I144" s="115" t="s">
        <v>183</v>
      </c>
      <c r="J144" s="111" t="str">
        <f t="shared" si="7"/>
        <v xml:space="preserve"> </v>
      </c>
      <c r="K144" s="63"/>
      <c r="L144" s="78">
        <v>33</v>
      </c>
      <c r="M144" s="112">
        <v>0</v>
      </c>
      <c r="N144" s="112">
        <v>0</v>
      </c>
      <c r="O144" s="85"/>
      <c r="P144" s="81">
        <v>3</v>
      </c>
      <c r="Q144" s="96">
        <v>0.83333333333333337</v>
      </c>
      <c r="R144" s="81">
        <v>1</v>
      </c>
      <c r="S144" s="81" t="s">
        <v>144</v>
      </c>
      <c r="T144" s="92">
        <v>1</v>
      </c>
      <c r="U144" s="92" t="s">
        <v>144</v>
      </c>
      <c r="V144" s="94">
        <f t="shared" si="2"/>
        <v>3</v>
      </c>
      <c r="W144" s="97">
        <v>4</v>
      </c>
      <c r="X144" s="96">
        <v>0.83333333333333337</v>
      </c>
      <c r="Y144" s="92">
        <v>2</v>
      </c>
      <c r="Z144" s="92" t="s">
        <v>144</v>
      </c>
      <c r="AA144" s="92">
        <v>2</v>
      </c>
      <c r="AB144" s="92" t="s">
        <v>144</v>
      </c>
      <c r="AC144" s="94">
        <f t="shared" si="3"/>
        <v>3</v>
      </c>
      <c r="AH144" s="116"/>
    </row>
    <row r="145" spans="1:34" ht="15.75" customHeight="1">
      <c r="A145" s="110" t="s">
        <v>183</v>
      </c>
      <c r="B145" s="111" t="str">
        <f t="shared" si="5"/>
        <v/>
      </c>
      <c r="C145" s="112" t="s">
        <v>183</v>
      </c>
      <c r="D145" s="62"/>
      <c r="E145" s="113" t="s">
        <v>183</v>
      </c>
      <c r="F145" s="113" t="s">
        <v>183</v>
      </c>
      <c r="G145" s="111" t="str">
        <f t="shared" si="6"/>
        <v/>
      </c>
      <c r="H145" s="114" t="str">
        <f t="shared" si="4"/>
        <v/>
      </c>
      <c r="I145" s="115" t="s">
        <v>183</v>
      </c>
      <c r="J145" s="111" t="str">
        <f t="shared" si="7"/>
        <v xml:space="preserve"> </v>
      </c>
      <c r="K145" s="63"/>
      <c r="L145" s="78">
        <v>34</v>
      </c>
      <c r="M145" s="112">
        <v>0</v>
      </c>
      <c r="N145" s="112">
        <v>0</v>
      </c>
      <c r="O145" s="85"/>
      <c r="P145" s="81">
        <v>3</v>
      </c>
      <c r="Q145" s="96">
        <v>0.85416666666666663</v>
      </c>
      <c r="R145" s="81">
        <v>2</v>
      </c>
      <c r="S145" s="81" t="s">
        <v>144</v>
      </c>
      <c r="T145" s="92">
        <v>2</v>
      </c>
      <c r="U145" s="92" t="s">
        <v>144</v>
      </c>
      <c r="V145" s="94">
        <f t="shared" si="2"/>
        <v>3</v>
      </c>
      <c r="W145" s="97">
        <v>4</v>
      </c>
      <c r="X145" s="96">
        <v>0.85416666666666663</v>
      </c>
      <c r="Y145" s="92">
        <v>1</v>
      </c>
      <c r="Z145" s="92" t="s">
        <v>144</v>
      </c>
      <c r="AA145" s="92">
        <v>1</v>
      </c>
      <c r="AB145" s="92" t="s">
        <v>144</v>
      </c>
      <c r="AC145" s="94">
        <f t="shared" si="3"/>
        <v>3</v>
      </c>
      <c r="AH145" s="116"/>
    </row>
    <row r="146" spans="1:34" ht="15.75" customHeight="1">
      <c r="A146" s="110" t="s">
        <v>183</v>
      </c>
      <c r="B146" s="111" t="str">
        <f t="shared" si="5"/>
        <v/>
      </c>
      <c r="C146" s="112" t="s">
        <v>183</v>
      </c>
      <c r="D146" s="62"/>
      <c r="E146" s="113" t="s">
        <v>183</v>
      </c>
      <c r="F146" s="113" t="s">
        <v>183</v>
      </c>
      <c r="G146" s="111" t="str">
        <f t="shared" si="6"/>
        <v/>
      </c>
      <c r="H146" s="114" t="str">
        <f t="shared" si="4"/>
        <v/>
      </c>
      <c r="I146" s="115" t="s">
        <v>183</v>
      </c>
      <c r="J146" s="111" t="str">
        <f t="shared" si="7"/>
        <v xml:space="preserve"> </v>
      </c>
      <c r="K146" s="63"/>
      <c r="L146" s="78">
        <v>35</v>
      </c>
      <c r="M146" s="112">
        <v>0</v>
      </c>
      <c r="N146" s="112">
        <v>0</v>
      </c>
      <c r="O146" s="85"/>
      <c r="P146" s="81">
        <v>3</v>
      </c>
      <c r="Q146" s="96">
        <v>0.875</v>
      </c>
      <c r="R146" s="81">
        <v>1</v>
      </c>
      <c r="S146" s="81" t="s">
        <v>144</v>
      </c>
      <c r="T146" s="92">
        <v>1</v>
      </c>
      <c r="U146" s="92" t="s">
        <v>144</v>
      </c>
      <c r="V146" s="94">
        <f t="shared" si="2"/>
        <v>2</v>
      </c>
      <c r="W146" s="97">
        <v>4</v>
      </c>
      <c r="X146" s="96">
        <v>0.875</v>
      </c>
      <c r="Y146" s="92">
        <v>2</v>
      </c>
      <c r="Z146" s="92" t="s">
        <v>144</v>
      </c>
      <c r="AA146" s="92">
        <v>2</v>
      </c>
      <c r="AB146" s="92" t="s">
        <v>144</v>
      </c>
      <c r="AC146" s="94">
        <f t="shared" si="3"/>
        <v>3</v>
      </c>
      <c r="AH146" s="116"/>
    </row>
    <row r="147" spans="1:34" ht="15.75" customHeight="1">
      <c r="A147" s="110" t="s">
        <v>183</v>
      </c>
      <c r="B147" s="111" t="str">
        <f t="shared" si="5"/>
        <v/>
      </c>
      <c r="C147" s="112" t="s">
        <v>183</v>
      </c>
      <c r="D147" s="62"/>
      <c r="E147" s="113" t="s">
        <v>183</v>
      </c>
      <c r="F147" s="113" t="s">
        <v>183</v>
      </c>
      <c r="G147" s="111" t="str">
        <f t="shared" si="6"/>
        <v/>
      </c>
      <c r="H147" s="114" t="str">
        <f t="shared" si="4"/>
        <v/>
      </c>
      <c r="I147" s="115" t="s">
        <v>183</v>
      </c>
      <c r="J147" s="111" t="str">
        <f t="shared" si="7"/>
        <v xml:space="preserve"> </v>
      </c>
      <c r="K147" s="63"/>
      <c r="L147" s="78">
        <v>36</v>
      </c>
      <c r="M147" s="112">
        <v>0</v>
      </c>
      <c r="N147" s="112">
        <v>0</v>
      </c>
      <c r="O147" s="85"/>
      <c r="P147" s="81">
        <v>3</v>
      </c>
      <c r="Q147" s="96">
        <v>0.89583333333333304</v>
      </c>
      <c r="R147" s="81">
        <v>1</v>
      </c>
      <c r="S147" s="81" t="s">
        <v>144</v>
      </c>
      <c r="T147" s="92">
        <v>1</v>
      </c>
      <c r="U147" s="92" t="s">
        <v>144</v>
      </c>
      <c r="V147" s="94">
        <f t="shared" si="2"/>
        <v>2</v>
      </c>
      <c r="W147" s="97">
        <v>4</v>
      </c>
      <c r="X147" s="96">
        <v>0.89583333333333304</v>
      </c>
      <c r="Y147" s="92">
        <v>1</v>
      </c>
      <c r="Z147" s="92" t="s">
        <v>144</v>
      </c>
      <c r="AA147" s="92">
        <v>1</v>
      </c>
      <c r="AB147" s="92" t="s">
        <v>144</v>
      </c>
      <c r="AC147" s="94">
        <f t="shared" si="3"/>
        <v>3</v>
      </c>
      <c r="AH147" s="116"/>
    </row>
    <row r="148" spans="1:34" ht="15.75" customHeight="1">
      <c r="A148" s="110" t="s">
        <v>183</v>
      </c>
      <c r="B148" s="111" t="str">
        <f t="shared" si="5"/>
        <v/>
      </c>
      <c r="C148" s="112" t="s">
        <v>183</v>
      </c>
      <c r="D148" s="62"/>
      <c r="E148" s="113" t="s">
        <v>183</v>
      </c>
      <c r="F148" s="113" t="s">
        <v>183</v>
      </c>
      <c r="G148" s="111" t="str">
        <f t="shared" si="6"/>
        <v/>
      </c>
      <c r="H148" s="114" t="str">
        <f t="shared" si="4"/>
        <v/>
      </c>
      <c r="I148" s="115" t="s">
        <v>183</v>
      </c>
      <c r="J148" s="111" t="str">
        <f t="shared" si="7"/>
        <v xml:space="preserve"> </v>
      </c>
      <c r="K148" s="63"/>
      <c r="L148" s="78">
        <v>37</v>
      </c>
      <c r="M148" s="112">
        <v>0</v>
      </c>
      <c r="N148" s="112">
        <v>0</v>
      </c>
      <c r="O148" s="85"/>
      <c r="P148" s="81">
        <v>3</v>
      </c>
      <c r="Q148" s="96">
        <v>0.91666666666666663</v>
      </c>
      <c r="R148" s="81">
        <v>1</v>
      </c>
      <c r="S148" s="81" t="s">
        <v>144</v>
      </c>
      <c r="T148" s="92">
        <v>1</v>
      </c>
      <c r="U148" s="92" t="s">
        <v>144</v>
      </c>
      <c r="V148" s="94">
        <f t="shared" si="2"/>
        <v>2</v>
      </c>
      <c r="W148" s="97">
        <v>4</v>
      </c>
      <c r="X148" s="96">
        <v>0.91666666666666663</v>
      </c>
      <c r="Y148" s="92">
        <v>2</v>
      </c>
      <c r="Z148" s="92" t="s">
        <v>144</v>
      </c>
      <c r="AA148" s="92">
        <v>2</v>
      </c>
      <c r="AB148" s="92" t="s">
        <v>144</v>
      </c>
      <c r="AC148" s="94">
        <f t="shared" si="3"/>
        <v>3</v>
      </c>
      <c r="AH148" s="116"/>
    </row>
    <row r="149" spans="1:34" ht="15.75" customHeight="1">
      <c r="A149" s="110" t="s">
        <v>183</v>
      </c>
      <c r="B149" s="111" t="str">
        <f t="shared" si="5"/>
        <v/>
      </c>
      <c r="C149" s="112" t="s">
        <v>183</v>
      </c>
      <c r="D149" s="62"/>
      <c r="E149" s="113" t="s">
        <v>183</v>
      </c>
      <c r="F149" s="113" t="s">
        <v>183</v>
      </c>
      <c r="G149" s="111" t="str">
        <f t="shared" si="6"/>
        <v/>
      </c>
      <c r="H149" s="114" t="str">
        <f t="shared" si="4"/>
        <v/>
      </c>
      <c r="I149" s="115" t="s">
        <v>183</v>
      </c>
      <c r="J149" s="111" t="str">
        <f t="shared" si="7"/>
        <v xml:space="preserve"> </v>
      </c>
      <c r="K149" s="63"/>
      <c r="L149" s="78">
        <v>38</v>
      </c>
      <c r="M149" s="112">
        <v>0</v>
      </c>
      <c r="N149" s="112">
        <v>0</v>
      </c>
      <c r="O149" s="85"/>
      <c r="P149" s="81">
        <v>3</v>
      </c>
      <c r="Q149" s="96">
        <v>0.9375</v>
      </c>
      <c r="R149" s="81">
        <v>1</v>
      </c>
      <c r="S149" s="81" t="s">
        <v>144</v>
      </c>
      <c r="T149" s="92">
        <v>1</v>
      </c>
      <c r="U149" s="92" t="s">
        <v>144</v>
      </c>
      <c r="V149" s="94">
        <f t="shared" si="2"/>
        <v>1</v>
      </c>
      <c r="W149" s="97">
        <v>4</v>
      </c>
      <c r="X149" s="96">
        <v>0.9375</v>
      </c>
      <c r="Y149" s="92">
        <v>1</v>
      </c>
      <c r="Z149" s="92" t="s">
        <v>144</v>
      </c>
      <c r="AA149" s="92">
        <v>1</v>
      </c>
      <c r="AB149" s="92" t="s">
        <v>144</v>
      </c>
      <c r="AC149" s="94">
        <f t="shared" si="3"/>
        <v>1</v>
      </c>
      <c r="AH149" s="116"/>
    </row>
    <row r="150" spans="1:34" ht="15.75" customHeight="1">
      <c r="A150" s="110" t="s">
        <v>183</v>
      </c>
      <c r="B150" s="111" t="str">
        <f t="shared" si="5"/>
        <v/>
      </c>
      <c r="C150" s="112" t="s">
        <v>183</v>
      </c>
      <c r="D150" s="62"/>
      <c r="E150" s="113" t="s">
        <v>183</v>
      </c>
      <c r="F150" s="113" t="s">
        <v>183</v>
      </c>
      <c r="G150" s="111" t="str">
        <f t="shared" si="6"/>
        <v/>
      </c>
      <c r="H150" s="114" t="str">
        <f t="shared" si="4"/>
        <v/>
      </c>
      <c r="I150" s="115" t="s">
        <v>183</v>
      </c>
      <c r="J150" s="111" t="str">
        <f t="shared" si="7"/>
        <v xml:space="preserve"> </v>
      </c>
      <c r="K150" s="63"/>
      <c r="L150" s="78">
        <v>39</v>
      </c>
      <c r="M150" s="112">
        <v>0</v>
      </c>
      <c r="N150" s="112">
        <v>0</v>
      </c>
      <c r="O150" s="85"/>
      <c r="P150" s="81">
        <v>3</v>
      </c>
      <c r="Q150" s="96">
        <v>0.95833333333333337</v>
      </c>
      <c r="R150" s="81">
        <v>0</v>
      </c>
      <c r="S150" s="81" t="s">
        <v>133</v>
      </c>
      <c r="T150" s="92">
        <v>0</v>
      </c>
      <c r="U150" s="92" t="s">
        <v>133</v>
      </c>
      <c r="V150" s="94">
        <f t="shared" si="2"/>
        <v>0</v>
      </c>
      <c r="W150" s="97">
        <v>4</v>
      </c>
      <c r="X150" s="96">
        <v>0.95833333333333337</v>
      </c>
      <c r="Y150" s="92">
        <v>0</v>
      </c>
      <c r="Z150" s="92" t="s">
        <v>133</v>
      </c>
      <c r="AA150" s="92">
        <v>0</v>
      </c>
      <c r="AB150" s="92" t="s">
        <v>133</v>
      </c>
      <c r="AC150" s="94">
        <f t="shared" si="3"/>
        <v>0</v>
      </c>
      <c r="AH150" s="116"/>
    </row>
    <row r="151" spans="1:34" ht="15.75" customHeight="1">
      <c r="A151" s="110" t="s">
        <v>183</v>
      </c>
      <c r="B151" s="111" t="str">
        <f t="shared" si="5"/>
        <v/>
      </c>
      <c r="C151" s="112" t="s">
        <v>183</v>
      </c>
      <c r="D151" s="62" t="s">
        <v>183</v>
      </c>
      <c r="E151" s="113" t="s">
        <v>183</v>
      </c>
      <c r="F151" s="113" t="s">
        <v>183</v>
      </c>
      <c r="G151" s="111" t="str">
        <f t="shared" si="6"/>
        <v/>
      </c>
      <c r="H151" s="114" t="str">
        <f t="shared" si="4"/>
        <v/>
      </c>
      <c r="I151" s="115" t="s">
        <v>183</v>
      </c>
      <c r="J151" s="111" t="str">
        <f t="shared" si="7"/>
        <v xml:space="preserve"> </v>
      </c>
      <c r="K151" s="63"/>
      <c r="L151" s="78">
        <v>40</v>
      </c>
      <c r="M151" s="112">
        <v>0</v>
      </c>
      <c r="N151" s="112">
        <v>0</v>
      </c>
      <c r="O151" s="85"/>
      <c r="P151" s="81">
        <v>3</v>
      </c>
      <c r="Q151" s="96">
        <v>0.97916666666666663</v>
      </c>
      <c r="R151" s="81">
        <v>0</v>
      </c>
      <c r="S151" s="81" t="s">
        <v>133</v>
      </c>
      <c r="T151" s="92">
        <v>0</v>
      </c>
      <c r="U151" s="92" t="s">
        <v>133</v>
      </c>
      <c r="V151" s="94">
        <f t="shared" si="2"/>
        <v>0</v>
      </c>
      <c r="W151" s="97">
        <v>4</v>
      </c>
      <c r="X151" s="96">
        <v>0.97916666666666663</v>
      </c>
      <c r="Y151" s="92">
        <v>0</v>
      </c>
      <c r="Z151" s="92" t="s">
        <v>133</v>
      </c>
      <c r="AA151" s="92">
        <v>0</v>
      </c>
      <c r="AB151" s="92" t="s">
        <v>133</v>
      </c>
      <c r="AC151" s="94">
        <f t="shared" si="3"/>
        <v>0</v>
      </c>
      <c r="AH151" s="116"/>
    </row>
    <row r="152" spans="1:34" ht="15.75" customHeight="1">
      <c r="A152" s="110" t="s">
        <v>183</v>
      </c>
      <c r="B152" s="111" t="str">
        <f t="shared" si="5"/>
        <v/>
      </c>
      <c r="C152" s="112" t="s">
        <v>183</v>
      </c>
      <c r="D152" s="62" t="s">
        <v>183</v>
      </c>
      <c r="E152" s="113" t="s">
        <v>183</v>
      </c>
      <c r="F152" s="113" t="s">
        <v>183</v>
      </c>
      <c r="G152" s="111" t="str">
        <f t="shared" si="6"/>
        <v/>
      </c>
      <c r="H152" s="114" t="str">
        <f t="shared" si="4"/>
        <v/>
      </c>
      <c r="I152" s="115" t="s">
        <v>183</v>
      </c>
      <c r="J152" s="111" t="str">
        <f t="shared" si="7"/>
        <v xml:space="preserve"> </v>
      </c>
      <c r="K152" s="63"/>
      <c r="L152" s="78">
        <v>41</v>
      </c>
      <c r="M152" s="112">
        <v>0</v>
      </c>
      <c r="N152" s="112">
        <v>0</v>
      </c>
      <c r="O152" s="85"/>
      <c r="P152" s="81">
        <v>3</v>
      </c>
      <c r="Q152" s="96">
        <v>0</v>
      </c>
      <c r="R152" s="81">
        <v>0</v>
      </c>
      <c r="S152" s="81" t="s">
        <v>133</v>
      </c>
      <c r="T152" s="92">
        <v>0</v>
      </c>
      <c r="U152" s="92" t="s">
        <v>133</v>
      </c>
      <c r="V152" s="94">
        <f t="shared" si="2"/>
        <v>0</v>
      </c>
      <c r="W152" s="97">
        <v>4</v>
      </c>
      <c r="X152" s="96">
        <v>0</v>
      </c>
      <c r="Y152" s="92">
        <v>0</v>
      </c>
      <c r="Z152" s="92" t="s">
        <v>133</v>
      </c>
      <c r="AA152" s="92">
        <v>0</v>
      </c>
      <c r="AB152" s="92" t="s">
        <v>133</v>
      </c>
      <c r="AC152" s="94">
        <f t="shared" si="3"/>
        <v>0</v>
      </c>
      <c r="AH152" s="116"/>
    </row>
    <row r="153" spans="1:34" ht="15.75" customHeight="1">
      <c r="A153" s="110" t="s">
        <v>183</v>
      </c>
      <c r="B153" s="111" t="str">
        <f t="shared" si="5"/>
        <v/>
      </c>
      <c r="C153" s="112" t="s">
        <v>183</v>
      </c>
      <c r="D153" s="62" t="s">
        <v>183</v>
      </c>
      <c r="E153" s="113" t="s">
        <v>183</v>
      </c>
      <c r="F153" s="113" t="s">
        <v>183</v>
      </c>
      <c r="G153" s="111" t="str">
        <f t="shared" si="6"/>
        <v/>
      </c>
      <c r="H153" s="114" t="str">
        <f t="shared" si="4"/>
        <v/>
      </c>
      <c r="I153" s="115" t="s">
        <v>183</v>
      </c>
      <c r="J153" s="111" t="str">
        <f t="shared" si="7"/>
        <v xml:space="preserve"> </v>
      </c>
      <c r="K153" s="63"/>
      <c r="L153" s="78">
        <v>42</v>
      </c>
      <c r="M153" s="112">
        <v>0</v>
      </c>
      <c r="N153" s="112">
        <v>0</v>
      </c>
      <c r="O153" s="85"/>
      <c r="P153" s="81">
        <v>3</v>
      </c>
      <c r="Q153" s="96">
        <v>2.0833333333333332E-2</v>
      </c>
      <c r="R153" s="81">
        <v>0</v>
      </c>
      <c r="S153" s="81" t="s">
        <v>133</v>
      </c>
      <c r="T153" s="92">
        <v>0</v>
      </c>
      <c r="U153" s="92" t="s">
        <v>133</v>
      </c>
      <c r="V153" s="94">
        <f t="shared" si="2"/>
        <v>0</v>
      </c>
      <c r="W153" s="97">
        <v>4</v>
      </c>
      <c r="X153" s="96">
        <v>2.0833333333333332E-2</v>
      </c>
      <c r="Y153" s="92">
        <v>0</v>
      </c>
      <c r="Z153" s="92" t="s">
        <v>133</v>
      </c>
      <c r="AA153" s="92">
        <v>0</v>
      </c>
      <c r="AB153" s="92" t="s">
        <v>133</v>
      </c>
      <c r="AC153" s="94">
        <f t="shared" si="3"/>
        <v>0</v>
      </c>
      <c r="AH153" s="116"/>
    </row>
    <row r="154" spans="1:34" ht="15.75" customHeight="1">
      <c r="A154" s="110" t="s">
        <v>183</v>
      </c>
      <c r="B154" s="111" t="str">
        <f t="shared" si="5"/>
        <v/>
      </c>
      <c r="C154" s="112" t="s">
        <v>183</v>
      </c>
      <c r="D154" s="62" t="s">
        <v>183</v>
      </c>
      <c r="E154" s="113" t="s">
        <v>183</v>
      </c>
      <c r="F154" s="113" t="s">
        <v>183</v>
      </c>
      <c r="G154" s="111" t="str">
        <f t="shared" si="6"/>
        <v/>
      </c>
      <c r="H154" s="114" t="str">
        <f t="shared" si="4"/>
        <v/>
      </c>
      <c r="I154" s="115" t="s">
        <v>183</v>
      </c>
      <c r="J154" s="111" t="str">
        <f t="shared" si="7"/>
        <v xml:space="preserve"> </v>
      </c>
      <c r="K154" s="63"/>
      <c r="L154" s="78">
        <v>43</v>
      </c>
      <c r="M154" s="112">
        <v>0</v>
      </c>
      <c r="N154" s="112">
        <v>0</v>
      </c>
      <c r="O154" s="85"/>
      <c r="P154" s="81">
        <v>3</v>
      </c>
      <c r="Q154" s="96">
        <v>4.1666666666666699E-2</v>
      </c>
      <c r="R154" s="81">
        <v>0</v>
      </c>
      <c r="S154" s="81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92">
        <v>0</v>
      </c>
      <c r="Z154" s="92" t="s">
        <v>133</v>
      </c>
      <c r="AA154" s="92">
        <v>0</v>
      </c>
      <c r="AB154" s="92" t="s">
        <v>133</v>
      </c>
      <c r="AC154" s="94">
        <f t="shared" si="3"/>
        <v>0</v>
      </c>
      <c r="AH154" s="116"/>
    </row>
    <row r="155" spans="1:34" ht="15.75" customHeight="1">
      <c r="A155" s="110" t="s">
        <v>183</v>
      </c>
      <c r="B155" s="111" t="str">
        <f t="shared" si="5"/>
        <v/>
      </c>
      <c r="C155" s="112" t="s">
        <v>183</v>
      </c>
      <c r="D155" s="62" t="s">
        <v>183</v>
      </c>
      <c r="E155" s="113" t="s">
        <v>183</v>
      </c>
      <c r="F155" s="113" t="s">
        <v>183</v>
      </c>
      <c r="G155" s="111" t="str">
        <f t="shared" si="6"/>
        <v/>
      </c>
      <c r="H155" s="114" t="str">
        <f t="shared" si="4"/>
        <v/>
      </c>
      <c r="I155" s="115" t="s">
        <v>183</v>
      </c>
      <c r="J155" s="111" t="str">
        <f t="shared" si="7"/>
        <v xml:space="preserve"> </v>
      </c>
      <c r="K155" s="63"/>
      <c r="L155" s="78">
        <v>44</v>
      </c>
      <c r="M155" s="112">
        <v>0</v>
      </c>
      <c r="N155" s="112">
        <v>0</v>
      </c>
      <c r="O155" s="85"/>
      <c r="P155" s="81">
        <v>3</v>
      </c>
      <c r="Q155" s="96">
        <v>6.25E-2</v>
      </c>
      <c r="R155" s="81">
        <v>0</v>
      </c>
      <c r="S155" s="81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92">
        <v>0</v>
      </c>
      <c r="Z155" s="92" t="s">
        <v>133</v>
      </c>
      <c r="AA155" s="92">
        <v>0</v>
      </c>
      <c r="AB155" s="92" t="s">
        <v>133</v>
      </c>
      <c r="AC155" s="94">
        <f t="shared" si="3"/>
        <v>0</v>
      </c>
      <c r="AH155" s="76"/>
    </row>
    <row r="156" spans="1:34" ht="15.75" customHeight="1">
      <c r="A156" s="110" t="s">
        <v>183</v>
      </c>
      <c r="B156" s="111" t="str">
        <f t="shared" si="5"/>
        <v/>
      </c>
      <c r="C156" s="112" t="s">
        <v>183</v>
      </c>
      <c r="D156" s="62" t="s">
        <v>183</v>
      </c>
      <c r="E156" s="113" t="s">
        <v>183</v>
      </c>
      <c r="F156" s="113" t="s">
        <v>183</v>
      </c>
      <c r="G156" s="111" t="str">
        <f t="shared" si="6"/>
        <v/>
      </c>
      <c r="H156" s="114" t="str">
        <f t="shared" si="4"/>
        <v/>
      </c>
      <c r="I156" s="115" t="s">
        <v>183</v>
      </c>
      <c r="J156" s="111" t="str">
        <f t="shared" si="7"/>
        <v xml:space="preserve"> </v>
      </c>
      <c r="K156" s="63"/>
      <c r="L156" s="78">
        <v>45</v>
      </c>
      <c r="M156" s="112">
        <v>0</v>
      </c>
      <c r="N156" s="112">
        <v>0</v>
      </c>
      <c r="O156" s="85"/>
      <c r="P156" s="81">
        <v>3</v>
      </c>
      <c r="Q156" s="96">
        <v>8.3333333333333301E-2</v>
      </c>
      <c r="R156" s="81">
        <v>0</v>
      </c>
      <c r="S156" s="81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92">
        <v>0</v>
      </c>
      <c r="Z156" s="92" t="s">
        <v>133</v>
      </c>
      <c r="AA156" s="92">
        <v>0</v>
      </c>
      <c r="AB156" s="92" t="s">
        <v>133</v>
      </c>
      <c r="AC156" s="94">
        <f t="shared" si="3"/>
        <v>0</v>
      </c>
      <c r="AH156" s="76"/>
    </row>
    <row r="157" spans="1:34" ht="15.75" customHeight="1">
      <c r="A157" s="110" t="s">
        <v>183</v>
      </c>
      <c r="B157" s="111" t="str">
        <f t="shared" si="5"/>
        <v/>
      </c>
      <c r="C157" s="112" t="s">
        <v>183</v>
      </c>
      <c r="D157" s="62" t="s">
        <v>183</v>
      </c>
      <c r="E157" s="113" t="s">
        <v>183</v>
      </c>
      <c r="F157" s="113" t="s">
        <v>183</v>
      </c>
      <c r="G157" s="111" t="str">
        <f t="shared" si="6"/>
        <v/>
      </c>
      <c r="H157" s="114" t="str">
        <f t="shared" si="4"/>
        <v/>
      </c>
      <c r="I157" s="115" t="s">
        <v>183</v>
      </c>
      <c r="J157" s="111" t="str">
        <f t="shared" si="7"/>
        <v xml:space="preserve"> </v>
      </c>
      <c r="K157" s="63"/>
      <c r="L157" s="78">
        <v>46</v>
      </c>
      <c r="M157" s="112">
        <v>0</v>
      </c>
      <c r="N157" s="112">
        <v>0</v>
      </c>
      <c r="O157" s="85"/>
      <c r="P157" s="81">
        <v>3</v>
      </c>
      <c r="Q157" s="96">
        <v>0.104166666666667</v>
      </c>
      <c r="R157" s="81">
        <v>0</v>
      </c>
      <c r="S157" s="81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92">
        <v>0</v>
      </c>
      <c r="Z157" s="92" t="s">
        <v>133</v>
      </c>
      <c r="AA157" s="92">
        <v>0</v>
      </c>
      <c r="AB157" s="92" t="s">
        <v>133</v>
      </c>
      <c r="AC157" s="66"/>
      <c r="AH157" s="76"/>
    </row>
    <row r="158" spans="1:34" ht="15.75" customHeight="1">
      <c r="A158" s="110" t="s">
        <v>183</v>
      </c>
      <c r="B158" s="111" t="str">
        <f t="shared" si="5"/>
        <v/>
      </c>
      <c r="C158" s="112" t="s">
        <v>183</v>
      </c>
      <c r="D158" s="62" t="s">
        <v>183</v>
      </c>
      <c r="E158" s="113" t="s">
        <v>183</v>
      </c>
      <c r="F158" s="113" t="s">
        <v>183</v>
      </c>
      <c r="G158" s="111" t="str">
        <f t="shared" si="6"/>
        <v/>
      </c>
      <c r="H158" s="114" t="str">
        <f t="shared" si="4"/>
        <v/>
      </c>
      <c r="I158" s="115" t="s">
        <v>183</v>
      </c>
      <c r="J158" s="111" t="str">
        <f t="shared" si="7"/>
        <v xml:space="preserve"> </v>
      </c>
      <c r="K158" s="63"/>
      <c r="L158" s="78">
        <v>47</v>
      </c>
      <c r="M158" s="112">
        <v>0</v>
      </c>
      <c r="N158" s="112">
        <v>0</v>
      </c>
      <c r="O158" s="85"/>
      <c r="P158" s="146" t="s">
        <v>130</v>
      </c>
      <c r="Q158" s="147"/>
      <c r="R158" s="103">
        <f>SUM(R110:R157)</f>
        <v>59</v>
      </c>
      <c r="S158" s="103"/>
      <c r="T158" s="103">
        <f>SUM(T110:T157)</f>
        <v>59</v>
      </c>
      <c r="U158" s="103"/>
      <c r="V158" s="117"/>
      <c r="W158" s="146" t="s">
        <v>130</v>
      </c>
      <c r="X158" s="147"/>
      <c r="Y158" s="103">
        <f>SUM(Y110:Y157)</f>
        <v>55</v>
      </c>
      <c r="Z158" s="103"/>
      <c r="AA158" s="103">
        <f>SUM(AA110:AA157)</f>
        <v>55</v>
      </c>
      <c r="AB158" s="103"/>
      <c r="AC158" s="66"/>
      <c r="AH158" s="76"/>
    </row>
    <row r="159" spans="1:34" ht="15.75" customHeight="1">
      <c r="A159" s="110" t="s">
        <v>183</v>
      </c>
      <c r="B159" s="111" t="str">
        <f t="shared" si="5"/>
        <v/>
      </c>
      <c r="C159" s="112" t="s">
        <v>183</v>
      </c>
      <c r="D159" s="62" t="s">
        <v>183</v>
      </c>
      <c r="E159" s="113" t="s">
        <v>183</v>
      </c>
      <c r="F159" s="113" t="s">
        <v>183</v>
      </c>
      <c r="G159" s="111" t="str">
        <f t="shared" si="6"/>
        <v/>
      </c>
      <c r="H159" s="114" t="str">
        <f t="shared" si="4"/>
        <v/>
      </c>
      <c r="I159" s="115" t="s">
        <v>183</v>
      </c>
      <c r="J159" s="111" t="str">
        <f t="shared" si="7"/>
        <v xml:space="preserve"> </v>
      </c>
      <c r="K159" s="63"/>
      <c r="L159" s="78">
        <v>48</v>
      </c>
      <c r="M159" s="112">
        <v>0</v>
      </c>
      <c r="N159" s="112">
        <v>0</v>
      </c>
      <c r="O159" s="85"/>
      <c r="P159" s="118"/>
      <c r="Q159" s="90"/>
      <c r="R159" s="90"/>
      <c r="S159" s="90"/>
      <c r="T159" s="105"/>
      <c r="U159" s="90"/>
      <c r="V159" s="90"/>
      <c r="W159" s="90"/>
      <c r="X159" s="118"/>
      <c r="Y159" s="118"/>
      <c r="Z159" s="118"/>
      <c r="AA159" s="118"/>
      <c r="AB159" s="118"/>
      <c r="AC159" s="66"/>
      <c r="AH159" s="76"/>
    </row>
    <row r="160" spans="1:34" ht="15.75" customHeight="1">
      <c r="A160" s="110" t="s">
        <v>183</v>
      </c>
      <c r="B160" s="111" t="str">
        <f t="shared" si="5"/>
        <v/>
      </c>
      <c r="C160" s="112" t="s">
        <v>183</v>
      </c>
      <c r="D160" s="62" t="s">
        <v>183</v>
      </c>
      <c r="E160" s="113" t="s">
        <v>183</v>
      </c>
      <c r="F160" s="113" t="s">
        <v>183</v>
      </c>
      <c r="G160" s="111" t="str">
        <f t="shared" si="6"/>
        <v/>
      </c>
      <c r="H160" s="114" t="str">
        <f t="shared" si="4"/>
        <v/>
      </c>
      <c r="I160" s="115" t="s">
        <v>183</v>
      </c>
      <c r="J160" s="111" t="str">
        <f t="shared" si="7"/>
        <v xml:space="preserve"> </v>
      </c>
      <c r="K160" s="63"/>
      <c r="L160" s="78">
        <v>49</v>
      </c>
      <c r="M160" s="112">
        <v>0</v>
      </c>
      <c r="N160" s="112">
        <v>0</v>
      </c>
      <c r="O160" s="85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66"/>
      <c r="AH160" s="76"/>
    </row>
    <row r="161" spans="1:34" ht="15.75" customHeight="1">
      <c r="A161" s="110" t="s">
        <v>183</v>
      </c>
      <c r="B161" s="111" t="str">
        <f t="shared" si="5"/>
        <v/>
      </c>
      <c r="C161" s="112" t="s">
        <v>183</v>
      </c>
      <c r="D161" s="62" t="s">
        <v>183</v>
      </c>
      <c r="E161" s="113" t="s">
        <v>183</v>
      </c>
      <c r="F161" s="113" t="s">
        <v>183</v>
      </c>
      <c r="G161" s="111" t="str">
        <f t="shared" si="6"/>
        <v/>
      </c>
      <c r="H161" s="114" t="str">
        <f t="shared" si="4"/>
        <v/>
      </c>
      <c r="I161" s="115" t="s">
        <v>183</v>
      </c>
      <c r="J161" s="111" t="str">
        <f t="shared" si="7"/>
        <v xml:space="preserve"> </v>
      </c>
      <c r="K161" s="63"/>
      <c r="L161" s="78">
        <v>50</v>
      </c>
      <c r="M161" s="112">
        <v>0</v>
      </c>
      <c r="N161" s="112">
        <v>0</v>
      </c>
      <c r="O161" s="85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  <c r="AA161" s="118"/>
      <c r="AB161" s="118"/>
      <c r="AC161" s="66"/>
      <c r="AH161" s="76"/>
    </row>
    <row r="162" spans="1:34" ht="15.75" customHeight="1">
      <c r="A162" s="110" t="s">
        <v>183</v>
      </c>
      <c r="B162" s="111" t="str">
        <f t="shared" si="5"/>
        <v/>
      </c>
      <c r="C162" s="112" t="s">
        <v>183</v>
      </c>
      <c r="D162" s="62" t="s">
        <v>183</v>
      </c>
      <c r="E162" s="113" t="s">
        <v>183</v>
      </c>
      <c r="F162" s="113" t="s">
        <v>183</v>
      </c>
      <c r="G162" s="111" t="str">
        <f t="shared" si="6"/>
        <v/>
      </c>
      <c r="H162" s="114" t="str">
        <f t="shared" si="4"/>
        <v/>
      </c>
      <c r="I162" s="115" t="s">
        <v>183</v>
      </c>
      <c r="J162" s="111" t="str">
        <f t="shared" si="7"/>
        <v xml:space="preserve"> </v>
      </c>
      <c r="K162" s="63"/>
      <c r="L162" s="78">
        <v>51</v>
      </c>
      <c r="M162" s="112">
        <v>0</v>
      </c>
      <c r="N162" s="112">
        <v>0</v>
      </c>
      <c r="O162" s="85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  <c r="AA162" s="118"/>
      <c r="AB162" s="118"/>
      <c r="AC162" s="66"/>
      <c r="AH162" s="76"/>
    </row>
    <row r="163" spans="1:34" ht="15.75" customHeight="1">
      <c r="A163" s="110" t="s">
        <v>183</v>
      </c>
      <c r="B163" s="111" t="str">
        <f t="shared" si="5"/>
        <v/>
      </c>
      <c r="C163" s="112" t="s">
        <v>183</v>
      </c>
      <c r="D163" s="62" t="s">
        <v>183</v>
      </c>
      <c r="E163" s="113" t="s">
        <v>183</v>
      </c>
      <c r="F163" s="113" t="s">
        <v>183</v>
      </c>
      <c r="G163" s="111" t="str">
        <f t="shared" si="6"/>
        <v/>
      </c>
      <c r="H163" s="114" t="str">
        <f t="shared" si="4"/>
        <v/>
      </c>
      <c r="I163" s="115" t="s">
        <v>183</v>
      </c>
      <c r="J163" s="111" t="str">
        <f t="shared" si="7"/>
        <v xml:space="preserve"> </v>
      </c>
      <c r="K163" s="63"/>
      <c r="L163" s="78">
        <v>52</v>
      </c>
      <c r="M163" s="112">
        <v>0</v>
      </c>
      <c r="N163" s="112">
        <v>0</v>
      </c>
      <c r="O163" s="85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/>
      <c r="AB163" s="118"/>
      <c r="AC163" s="66"/>
      <c r="AH163" s="76"/>
    </row>
    <row r="164" spans="1:34" ht="15.75" customHeight="1">
      <c r="A164" s="110" t="s">
        <v>183</v>
      </c>
      <c r="B164" s="111" t="str">
        <f t="shared" si="5"/>
        <v/>
      </c>
      <c r="C164" s="112" t="s">
        <v>183</v>
      </c>
      <c r="D164" s="62" t="s">
        <v>183</v>
      </c>
      <c r="E164" s="113" t="s">
        <v>183</v>
      </c>
      <c r="F164" s="113" t="s">
        <v>183</v>
      </c>
      <c r="G164" s="111" t="str">
        <f t="shared" si="6"/>
        <v/>
      </c>
      <c r="H164" s="114" t="str">
        <f t="shared" si="4"/>
        <v/>
      </c>
      <c r="I164" s="115" t="s">
        <v>183</v>
      </c>
      <c r="J164" s="111" t="str">
        <f t="shared" si="7"/>
        <v xml:space="preserve"> </v>
      </c>
      <c r="K164" s="63"/>
      <c r="L164" s="78">
        <v>53</v>
      </c>
      <c r="M164" s="112">
        <v>0</v>
      </c>
      <c r="N164" s="112">
        <v>0</v>
      </c>
      <c r="O164" s="85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  <c r="AA164" s="118"/>
      <c r="AB164" s="118"/>
      <c r="AC164" s="66"/>
      <c r="AH164" s="76"/>
    </row>
    <row r="165" spans="1:34" ht="15.75" customHeight="1">
      <c r="A165" s="110" t="s">
        <v>183</v>
      </c>
      <c r="B165" s="111" t="str">
        <f t="shared" si="5"/>
        <v/>
      </c>
      <c r="C165" s="112" t="s">
        <v>183</v>
      </c>
      <c r="D165" s="62" t="s">
        <v>183</v>
      </c>
      <c r="E165" s="113" t="s">
        <v>183</v>
      </c>
      <c r="F165" s="113" t="s">
        <v>183</v>
      </c>
      <c r="G165" s="111" t="str">
        <f t="shared" si="6"/>
        <v/>
      </c>
      <c r="H165" s="114" t="str">
        <f t="shared" si="4"/>
        <v/>
      </c>
      <c r="I165" s="115" t="s">
        <v>183</v>
      </c>
      <c r="J165" s="111" t="str">
        <f t="shared" si="7"/>
        <v xml:space="preserve"> </v>
      </c>
      <c r="K165" s="63"/>
      <c r="L165" s="78">
        <v>54</v>
      </c>
      <c r="M165" s="112">
        <v>0</v>
      </c>
      <c r="N165" s="112">
        <v>0</v>
      </c>
      <c r="O165" s="85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  <c r="AA165" s="118"/>
      <c r="AB165" s="118"/>
      <c r="AC165" s="66"/>
      <c r="AH165" s="76"/>
    </row>
    <row r="166" spans="1:34" ht="15.75" customHeight="1">
      <c r="A166" s="110" t="s">
        <v>183</v>
      </c>
      <c r="B166" s="111" t="str">
        <f t="shared" si="5"/>
        <v/>
      </c>
      <c r="C166" s="112" t="s">
        <v>183</v>
      </c>
      <c r="D166" s="62" t="s">
        <v>183</v>
      </c>
      <c r="E166" s="113" t="s">
        <v>183</v>
      </c>
      <c r="F166" s="113" t="s">
        <v>183</v>
      </c>
      <c r="G166" s="111" t="str">
        <f t="shared" si="6"/>
        <v/>
      </c>
      <c r="H166" s="114" t="str">
        <f t="shared" si="4"/>
        <v/>
      </c>
      <c r="I166" s="115" t="s">
        <v>183</v>
      </c>
      <c r="J166" s="111" t="str">
        <f t="shared" si="7"/>
        <v xml:space="preserve"> </v>
      </c>
      <c r="K166" s="63"/>
      <c r="L166" s="78">
        <v>55</v>
      </c>
      <c r="M166" s="112">
        <v>0</v>
      </c>
      <c r="N166" s="112">
        <v>0</v>
      </c>
      <c r="O166" s="85"/>
      <c r="P166" s="118"/>
      <c r="Q166" s="90"/>
      <c r="R166" s="90"/>
      <c r="S166" s="90"/>
      <c r="T166" s="90"/>
      <c r="U166" s="90"/>
      <c r="V166" s="90"/>
      <c r="W166" s="90"/>
      <c r="X166" s="118"/>
      <c r="Y166" s="118"/>
      <c r="Z166" s="118"/>
      <c r="AA166" s="118"/>
      <c r="AB166" s="118"/>
      <c r="AC166" s="66"/>
      <c r="AH166" s="76"/>
    </row>
    <row r="167" spans="1:34" ht="15.75" customHeight="1">
      <c r="A167" s="110" t="s">
        <v>183</v>
      </c>
      <c r="B167" s="111" t="str">
        <f t="shared" si="5"/>
        <v/>
      </c>
      <c r="C167" s="112" t="s">
        <v>183</v>
      </c>
      <c r="D167" s="62" t="s">
        <v>183</v>
      </c>
      <c r="E167" s="113" t="s">
        <v>183</v>
      </c>
      <c r="F167" s="113" t="s">
        <v>183</v>
      </c>
      <c r="G167" s="111" t="str">
        <f t="shared" si="6"/>
        <v/>
      </c>
      <c r="H167" s="114" t="str">
        <f t="shared" si="4"/>
        <v/>
      </c>
      <c r="I167" s="115" t="s">
        <v>183</v>
      </c>
      <c r="J167" s="111" t="str">
        <f t="shared" si="7"/>
        <v xml:space="preserve"> </v>
      </c>
      <c r="K167" s="63"/>
      <c r="L167" s="78">
        <v>56</v>
      </c>
      <c r="M167" s="112">
        <v>0</v>
      </c>
      <c r="N167" s="112">
        <v>0</v>
      </c>
      <c r="O167" s="85"/>
      <c r="P167" s="118"/>
      <c r="Q167" s="90"/>
      <c r="R167" s="90"/>
      <c r="S167" s="90"/>
      <c r="T167" s="90"/>
      <c r="U167" s="90"/>
      <c r="V167" s="90"/>
      <c r="W167" s="90"/>
      <c r="X167" s="118"/>
      <c r="Y167" s="118"/>
      <c r="Z167" s="118"/>
      <c r="AA167" s="118"/>
      <c r="AB167" s="118"/>
      <c r="AC167" s="66"/>
      <c r="AH167" s="76"/>
    </row>
    <row r="168" spans="1:34" ht="15.75" customHeight="1">
      <c r="A168" s="110" t="s">
        <v>183</v>
      </c>
      <c r="B168" s="111" t="str">
        <f t="shared" si="5"/>
        <v/>
      </c>
      <c r="C168" s="112" t="s">
        <v>183</v>
      </c>
      <c r="D168" s="62" t="s">
        <v>183</v>
      </c>
      <c r="E168" s="113" t="s">
        <v>183</v>
      </c>
      <c r="F168" s="113" t="s">
        <v>183</v>
      </c>
      <c r="G168" s="111" t="str">
        <f t="shared" si="6"/>
        <v/>
      </c>
      <c r="H168" s="114" t="str">
        <f t="shared" si="4"/>
        <v/>
      </c>
      <c r="I168" s="115" t="s">
        <v>183</v>
      </c>
      <c r="J168" s="111" t="str">
        <f t="shared" si="7"/>
        <v xml:space="preserve"> </v>
      </c>
      <c r="K168" s="63"/>
      <c r="L168" s="78">
        <v>57</v>
      </c>
      <c r="M168" s="112">
        <v>0</v>
      </c>
      <c r="N168" s="112">
        <v>0</v>
      </c>
      <c r="O168" s="85"/>
      <c r="P168" s="118"/>
      <c r="Q168" s="90"/>
      <c r="R168" s="90"/>
      <c r="S168" s="90"/>
      <c r="T168" s="90"/>
      <c r="U168" s="90"/>
      <c r="V168" s="90"/>
      <c r="W168" s="90"/>
      <c r="X168" s="118"/>
      <c r="Y168" s="118"/>
      <c r="Z168" s="118"/>
      <c r="AA168" s="118"/>
      <c r="AB168" s="118"/>
      <c r="AC168" s="66"/>
      <c r="AH168" s="76"/>
    </row>
    <row r="169" spans="1:34" ht="15.75" customHeight="1">
      <c r="A169" s="110" t="s">
        <v>183</v>
      </c>
      <c r="B169" s="111" t="str">
        <f t="shared" si="5"/>
        <v/>
      </c>
      <c r="C169" s="112" t="s">
        <v>183</v>
      </c>
      <c r="D169" s="62" t="s">
        <v>183</v>
      </c>
      <c r="E169" s="113" t="s">
        <v>183</v>
      </c>
      <c r="F169" s="113" t="s">
        <v>183</v>
      </c>
      <c r="G169" s="111" t="str">
        <f t="shared" si="6"/>
        <v/>
      </c>
      <c r="H169" s="114" t="str">
        <f t="shared" si="4"/>
        <v/>
      </c>
      <c r="I169" s="115" t="s">
        <v>183</v>
      </c>
      <c r="J169" s="111" t="str">
        <f t="shared" si="7"/>
        <v xml:space="preserve"> </v>
      </c>
      <c r="K169" s="63"/>
      <c r="L169" s="78">
        <v>58</v>
      </c>
      <c r="M169" s="112">
        <v>0</v>
      </c>
      <c r="N169" s="112">
        <v>0</v>
      </c>
      <c r="O169" s="85"/>
      <c r="P169" s="118"/>
      <c r="Q169" s="90"/>
      <c r="R169" s="90"/>
      <c r="S169" s="90"/>
      <c r="T169" s="90"/>
      <c r="U169" s="90"/>
      <c r="V169" s="90"/>
      <c r="W169" s="90"/>
      <c r="X169" s="118"/>
      <c r="Y169" s="118"/>
      <c r="Z169" s="118"/>
      <c r="AA169" s="118"/>
      <c r="AB169" s="118"/>
      <c r="AC169" s="66"/>
      <c r="AH169" s="76"/>
    </row>
    <row r="170" spans="1:34" ht="15.75" customHeight="1">
      <c r="A170" s="110" t="s">
        <v>183</v>
      </c>
      <c r="B170" s="111" t="str">
        <f t="shared" si="5"/>
        <v/>
      </c>
      <c r="C170" s="112" t="s">
        <v>183</v>
      </c>
      <c r="D170" s="62" t="s">
        <v>183</v>
      </c>
      <c r="E170" s="113" t="s">
        <v>183</v>
      </c>
      <c r="F170" s="113" t="s">
        <v>183</v>
      </c>
      <c r="G170" s="111" t="str">
        <f t="shared" si="6"/>
        <v/>
      </c>
      <c r="H170" s="114" t="str">
        <f t="shared" si="4"/>
        <v/>
      </c>
      <c r="I170" s="115" t="s">
        <v>183</v>
      </c>
      <c r="J170" s="111" t="str">
        <f t="shared" si="7"/>
        <v xml:space="preserve"> </v>
      </c>
      <c r="K170" s="63"/>
      <c r="L170" s="78">
        <v>59</v>
      </c>
      <c r="M170" s="112">
        <v>0</v>
      </c>
      <c r="N170" s="112">
        <v>0</v>
      </c>
      <c r="O170" s="85"/>
      <c r="P170" s="118"/>
      <c r="Q170" s="90"/>
      <c r="R170" s="90"/>
      <c r="S170" s="90"/>
      <c r="T170" s="90"/>
      <c r="U170" s="90"/>
      <c r="V170" s="90"/>
      <c r="W170" s="90"/>
      <c r="X170" s="118"/>
      <c r="Y170" s="118"/>
      <c r="Z170" s="118"/>
      <c r="AA170" s="118"/>
      <c r="AB170" s="118"/>
      <c r="AC170" s="66"/>
      <c r="AH170" s="68"/>
    </row>
    <row r="171" spans="1:34" ht="15.75" customHeight="1">
      <c r="A171" s="110" t="s">
        <v>183</v>
      </c>
      <c r="B171" s="111" t="str">
        <f t="shared" si="5"/>
        <v/>
      </c>
      <c r="C171" s="112" t="s">
        <v>183</v>
      </c>
      <c r="D171" s="62" t="s">
        <v>183</v>
      </c>
      <c r="E171" s="113" t="s">
        <v>183</v>
      </c>
      <c r="F171" s="113" t="s">
        <v>183</v>
      </c>
      <c r="G171" s="111" t="str">
        <f t="shared" si="6"/>
        <v/>
      </c>
      <c r="H171" s="114" t="str">
        <f t="shared" si="4"/>
        <v/>
      </c>
      <c r="I171" s="115" t="s">
        <v>183</v>
      </c>
      <c r="J171" s="111" t="str">
        <f t="shared" si="7"/>
        <v xml:space="preserve"> </v>
      </c>
      <c r="K171" s="63"/>
      <c r="L171" s="78">
        <v>60</v>
      </c>
      <c r="M171" s="112">
        <v>0</v>
      </c>
      <c r="N171" s="112">
        <v>0</v>
      </c>
      <c r="O171" s="85"/>
      <c r="P171" s="118"/>
      <c r="Q171" s="90"/>
      <c r="R171" s="90"/>
      <c r="S171" s="90"/>
      <c r="T171" s="90"/>
      <c r="U171" s="90"/>
      <c r="V171" s="90"/>
      <c r="W171" s="90"/>
      <c r="X171" s="118"/>
      <c r="Y171" s="118"/>
      <c r="Z171" s="118"/>
      <c r="AA171" s="118"/>
      <c r="AB171" s="118"/>
      <c r="AC171" s="66"/>
      <c r="AH171" s="68"/>
    </row>
    <row r="172" spans="1:34" ht="15.75" customHeight="1">
      <c r="A172" s="110" t="s">
        <v>183</v>
      </c>
      <c r="B172" s="111" t="str">
        <f t="shared" si="5"/>
        <v/>
      </c>
      <c r="C172" s="112" t="s">
        <v>183</v>
      </c>
      <c r="D172" s="62" t="s">
        <v>183</v>
      </c>
      <c r="E172" s="113" t="s">
        <v>183</v>
      </c>
      <c r="F172" s="113" t="s">
        <v>183</v>
      </c>
      <c r="G172" s="111" t="str">
        <f t="shared" si="6"/>
        <v/>
      </c>
      <c r="H172" s="114" t="str">
        <f t="shared" si="4"/>
        <v/>
      </c>
      <c r="I172" s="115" t="s">
        <v>183</v>
      </c>
      <c r="J172" s="111" t="str">
        <f t="shared" si="7"/>
        <v xml:space="preserve"> </v>
      </c>
      <c r="K172" s="63"/>
      <c r="L172" s="78">
        <v>61</v>
      </c>
      <c r="M172" s="112">
        <v>0</v>
      </c>
      <c r="N172" s="112">
        <v>0</v>
      </c>
      <c r="O172" s="85"/>
      <c r="P172" s="118"/>
      <c r="Q172" s="90"/>
      <c r="R172" s="90"/>
      <c r="S172" s="90"/>
      <c r="T172" s="90"/>
      <c r="U172" s="90"/>
      <c r="V172" s="90"/>
      <c r="W172" s="90"/>
      <c r="X172" s="118"/>
      <c r="Y172" s="118"/>
      <c r="Z172" s="118"/>
      <c r="AA172" s="118"/>
      <c r="AB172" s="118"/>
      <c r="AC172" s="66"/>
      <c r="AH172" s="68"/>
    </row>
    <row r="173" spans="1:34" ht="15.75" customHeight="1">
      <c r="A173" s="110" t="s">
        <v>183</v>
      </c>
      <c r="B173" s="111" t="str">
        <f t="shared" si="5"/>
        <v/>
      </c>
      <c r="C173" s="112" t="s">
        <v>183</v>
      </c>
      <c r="D173" s="62" t="s">
        <v>183</v>
      </c>
      <c r="E173" s="113" t="s">
        <v>183</v>
      </c>
      <c r="F173" s="113" t="s">
        <v>183</v>
      </c>
      <c r="G173" s="111" t="str">
        <f t="shared" si="6"/>
        <v/>
      </c>
      <c r="H173" s="114" t="str">
        <f t="shared" si="4"/>
        <v/>
      </c>
      <c r="I173" s="115" t="s">
        <v>183</v>
      </c>
      <c r="J173" s="111" t="str">
        <f t="shared" si="7"/>
        <v xml:space="preserve"> </v>
      </c>
      <c r="K173" s="63"/>
      <c r="L173" s="78">
        <v>62</v>
      </c>
      <c r="M173" s="112">
        <v>0</v>
      </c>
      <c r="N173" s="112">
        <v>0</v>
      </c>
      <c r="O173" s="85"/>
      <c r="P173" s="118"/>
      <c r="Q173" s="90"/>
      <c r="R173" s="90"/>
      <c r="S173" s="90"/>
      <c r="T173" s="90"/>
      <c r="U173" s="90"/>
      <c r="V173" s="90"/>
      <c r="W173" s="90"/>
      <c r="X173" s="118"/>
      <c r="Y173" s="118"/>
      <c r="Z173" s="118"/>
      <c r="AA173" s="118"/>
      <c r="AB173" s="118"/>
      <c r="AC173" s="66"/>
      <c r="AH173" s="68"/>
    </row>
    <row r="174" spans="1:34" ht="15.75" customHeight="1">
      <c r="A174" s="110" t="s">
        <v>183</v>
      </c>
      <c r="B174" s="111" t="str">
        <f t="shared" si="5"/>
        <v/>
      </c>
      <c r="C174" s="112" t="s">
        <v>183</v>
      </c>
      <c r="D174" s="62" t="s">
        <v>183</v>
      </c>
      <c r="E174" s="113" t="s">
        <v>183</v>
      </c>
      <c r="F174" s="113" t="s">
        <v>183</v>
      </c>
      <c r="G174" s="111" t="str">
        <f t="shared" si="6"/>
        <v/>
      </c>
      <c r="H174" s="114" t="str">
        <f t="shared" si="4"/>
        <v/>
      </c>
      <c r="I174" s="115" t="s">
        <v>183</v>
      </c>
      <c r="J174" s="111" t="str">
        <f t="shared" si="7"/>
        <v xml:space="preserve"> </v>
      </c>
      <c r="K174" s="63"/>
      <c r="L174" s="78">
        <v>63</v>
      </c>
      <c r="M174" s="112">
        <v>0</v>
      </c>
      <c r="N174" s="112">
        <v>0</v>
      </c>
      <c r="O174" s="85"/>
      <c r="P174" s="118"/>
      <c r="Q174" s="90"/>
      <c r="R174" s="90"/>
      <c r="S174" s="90"/>
      <c r="T174" s="90"/>
      <c r="U174" s="90"/>
      <c r="V174" s="90"/>
      <c r="W174" s="90"/>
      <c r="X174" s="118"/>
      <c r="Y174" s="118"/>
      <c r="Z174" s="118"/>
      <c r="AA174" s="118"/>
      <c r="AB174" s="118"/>
      <c r="AC174" s="66"/>
      <c r="AH174" s="68"/>
    </row>
    <row r="175" spans="1:34" ht="15.75" customHeight="1">
      <c r="A175" s="110" t="s">
        <v>183</v>
      </c>
      <c r="B175" s="111" t="str">
        <f t="shared" si="5"/>
        <v/>
      </c>
      <c r="C175" s="112" t="s">
        <v>183</v>
      </c>
      <c r="D175" s="62" t="s">
        <v>183</v>
      </c>
      <c r="E175" s="113" t="s">
        <v>183</v>
      </c>
      <c r="F175" s="113" t="s">
        <v>183</v>
      </c>
      <c r="G175" s="111" t="str">
        <f t="shared" si="6"/>
        <v/>
      </c>
      <c r="H175" s="114" t="str">
        <f t="shared" si="4"/>
        <v/>
      </c>
      <c r="I175" s="115" t="s">
        <v>183</v>
      </c>
      <c r="J175" s="111" t="str">
        <f t="shared" si="7"/>
        <v xml:space="preserve"> </v>
      </c>
      <c r="K175" s="63"/>
      <c r="L175" s="78">
        <v>64</v>
      </c>
      <c r="M175" s="112">
        <v>0</v>
      </c>
      <c r="N175" s="112">
        <v>0</v>
      </c>
      <c r="O175" s="85"/>
      <c r="P175" s="118"/>
      <c r="Q175" s="90"/>
      <c r="R175" s="90"/>
      <c r="S175" s="90"/>
      <c r="T175" s="90"/>
      <c r="U175" s="90"/>
      <c r="V175" s="90"/>
      <c r="W175" s="90"/>
      <c r="X175" s="118"/>
      <c r="Y175" s="118"/>
      <c r="Z175" s="118"/>
      <c r="AA175" s="118"/>
      <c r="AB175" s="118"/>
      <c r="AC175" s="66"/>
      <c r="AH175" s="68"/>
    </row>
    <row r="176" spans="1:34" ht="15.75" customHeight="1">
      <c r="A176" s="110" t="s">
        <v>183</v>
      </c>
      <c r="B176" s="111" t="str">
        <f t="shared" si="5"/>
        <v/>
      </c>
      <c r="C176" s="112" t="s">
        <v>183</v>
      </c>
      <c r="D176" s="62" t="s">
        <v>183</v>
      </c>
      <c r="E176" s="113" t="s">
        <v>183</v>
      </c>
      <c r="F176" s="113" t="s">
        <v>183</v>
      </c>
      <c r="G176" s="111" t="str">
        <f t="shared" si="6"/>
        <v/>
      </c>
      <c r="H176" s="114" t="str">
        <f t="shared" si="4"/>
        <v/>
      </c>
      <c r="I176" s="115" t="s">
        <v>183</v>
      </c>
      <c r="J176" s="111" t="str">
        <f t="shared" si="7"/>
        <v xml:space="preserve"> </v>
      </c>
      <c r="K176" s="63"/>
      <c r="L176" s="78">
        <v>65</v>
      </c>
      <c r="M176" s="112">
        <v>0</v>
      </c>
      <c r="N176" s="112">
        <v>0</v>
      </c>
      <c r="O176" s="85"/>
      <c r="P176" s="118"/>
      <c r="Q176" s="90"/>
      <c r="R176" s="90"/>
      <c r="S176" s="90"/>
      <c r="T176" s="90"/>
      <c r="U176" s="90"/>
      <c r="V176" s="90"/>
      <c r="W176" s="90"/>
      <c r="X176" s="118"/>
      <c r="Y176" s="118"/>
      <c r="Z176" s="118"/>
      <c r="AA176" s="118"/>
      <c r="AB176" s="118"/>
      <c r="AC176" s="66"/>
      <c r="AH176" s="68"/>
    </row>
    <row r="177" spans="1:34" ht="15.75" customHeight="1">
      <c r="A177" s="110" t="s">
        <v>183</v>
      </c>
      <c r="B177" s="111" t="str">
        <f t="shared" si="5"/>
        <v/>
      </c>
      <c r="C177" s="112" t="s">
        <v>183</v>
      </c>
      <c r="D177" s="62" t="s">
        <v>183</v>
      </c>
      <c r="E177" s="113" t="s">
        <v>183</v>
      </c>
      <c r="F177" s="113" t="s">
        <v>183</v>
      </c>
      <c r="G177" s="111" t="str">
        <f t="shared" si="6"/>
        <v/>
      </c>
      <c r="H177" s="114" t="str">
        <f t="shared" si="4"/>
        <v/>
      </c>
      <c r="I177" s="115" t="s">
        <v>183</v>
      </c>
      <c r="J177" s="111" t="str">
        <f t="shared" si="7"/>
        <v xml:space="preserve"> </v>
      </c>
      <c r="K177" s="63"/>
      <c r="L177" s="78">
        <v>66</v>
      </c>
      <c r="M177" s="112">
        <v>0</v>
      </c>
      <c r="N177" s="112">
        <v>0</v>
      </c>
      <c r="O177" s="85"/>
      <c r="P177" s="118"/>
      <c r="Q177" s="90"/>
      <c r="R177" s="90"/>
      <c r="S177" s="90"/>
      <c r="T177" s="90"/>
      <c r="U177" s="90"/>
      <c r="V177" s="90"/>
      <c r="W177" s="90"/>
      <c r="X177" s="118"/>
      <c r="Y177" s="118"/>
      <c r="Z177" s="118"/>
      <c r="AA177" s="118"/>
      <c r="AB177" s="118"/>
      <c r="AC177" s="66"/>
      <c r="AH177" s="68"/>
    </row>
    <row r="178" spans="1:34" ht="15.75" customHeight="1">
      <c r="A178" s="110" t="s">
        <v>183</v>
      </c>
      <c r="B178" s="111" t="str">
        <f t="shared" si="5"/>
        <v/>
      </c>
      <c r="C178" s="112" t="s">
        <v>183</v>
      </c>
      <c r="D178" s="62" t="s">
        <v>183</v>
      </c>
      <c r="E178" s="113" t="s">
        <v>183</v>
      </c>
      <c r="F178" s="113" t="s">
        <v>183</v>
      </c>
      <c r="G178" s="111" t="str">
        <f t="shared" si="6"/>
        <v/>
      </c>
      <c r="H178" s="114" t="str">
        <f t="shared" ref="H178:H224" si="8">IF(C178=" ","",IF(C177="Разворот",0,H177+I178))</f>
        <v/>
      </c>
      <c r="I178" s="115" t="s">
        <v>183</v>
      </c>
      <c r="J178" s="111" t="str">
        <f t="shared" si="7"/>
        <v xml:space="preserve"> </v>
      </c>
      <c r="K178" s="63"/>
      <c r="L178" s="78">
        <v>67</v>
      </c>
      <c r="M178" s="112">
        <v>0</v>
      </c>
      <c r="N178" s="112">
        <v>0</v>
      </c>
      <c r="O178" s="85"/>
      <c r="P178" s="118"/>
      <c r="Q178" s="90"/>
      <c r="R178" s="90"/>
      <c r="S178" s="90"/>
      <c r="T178" s="90"/>
      <c r="U178" s="90"/>
      <c r="V178" s="90"/>
      <c r="W178" s="90"/>
      <c r="X178" s="118"/>
      <c r="Y178" s="118"/>
      <c r="Z178" s="118"/>
      <c r="AA178" s="118"/>
      <c r="AB178" s="118"/>
      <c r="AC178" s="66"/>
      <c r="AH178" s="68"/>
    </row>
    <row r="179" spans="1:34" ht="15.75" customHeight="1">
      <c r="A179" s="110" t="s">
        <v>183</v>
      </c>
      <c r="B179" s="111" t="str">
        <f t="shared" si="5"/>
        <v/>
      </c>
      <c r="C179" s="112" t="s">
        <v>183</v>
      </c>
      <c r="D179" s="62" t="s">
        <v>183</v>
      </c>
      <c r="E179" s="113" t="s">
        <v>183</v>
      </c>
      <c r="F179" s="113" t="s">
        <v>183</v>
      </c>
      <c r="G179" s="111" t="str">
        <f t="shared" si="6"/>
        <v/>
      </c>
      <c r="H179" s="114" t="str">
        <f t="shared" si="8"/>
        <v/>
      </c>
      <c r="I179" s="115" t="s">
        <v>183</v>
      </c>
      <c r="J179" s="111" t="str">
        <f t="shared" si="7"/>
        <v xml:space="preserve"> </v>
      </c>
      <c r="K179" s="63"/>
      <c r="L179" s="78">
        <v>68</v>
      </c>
      <c r="M179" s="112">
        <v>0</v>
      </c>
      <c r="N179" s="112">
        <v>0</v>
      </c>
      <c r="O179" s="85"/>
      <c r="P179" s="118"/>
      <c r="Q179" s="90"/>
      <c r="R179" s="90"/>
      <c r="S179" s="90"/>
      <c r="T179" s="90"/>
      <c r="U179" s="90"/>
      <c r="V179" s="90"/>
      <c r="W179" s="90"/>
      <c r="X179" s="118"/>
      <c r="Y179" s="118"/>
      <c r="Z179" s="118"/>
      <c r="AA179" s="118"/>
      <c r="AB179" s="118"/>
      <c r="AC179" s="66"/>
      <c r="AH179" s="68"/>
    </row>
    <row r="180" spans="1:34" ht="15.75" customHeight="1">
      <c r="A180" s="110" t="s">
        <v>183</v>
      </c>
      <c r="B180" s="111" t="str">
        <f t="shared" si="5"/>
        <v/>
      </c>
      <c r="C180" s="112" t="s">
        <v>183</v>
      </c>
      <c r="D180" s="62" t="s">
        <v>183</v>
      </c>
      <c r="E180" s="113" t="s">
        <v>183</v>
      </c>
      <c r="F180" s="113" t="s">
        <v>183</v>
      </c>
      <c r="G180" s="111" t="str">
        <f t="shared" si="6"/>
        <v/>
      </c>
      <c r="H180" s="114" t="str">
        <f t="shared" si="8"/>
        <v/>
      </c>
      <c r="I180" s="115" t="s">
        <v>183</v>
      </c>
      <c r="J180" s="111" t="str">
        <f t="shared" si="7"/>
        <v xml:space="preserve"> </v>
      </c>
      <c r="K180" s="63"/>
      <c r="L180" s="78">
        <v>69</v>
      </c>
      <c r="M180" s="112">
        <v>0</v>
      </c>
      <c r="N180" s="112">
        <v>0</v>
      </c>
      <c r="O180" s="85"/>
      <c r="P180" s="118"/>
      <c r="Q180" s="90"/>
      <c r="R180" s="90"/>
      <c r="S180" s="90"/>
      <c r="T180" s="90"/>
      <c r="U180" s="90"/>
      <c r="V180" s="90"/>
      <c r="W180" s="90"/>
      <c r="X180" s="118"/>
      <c r="Y180" s="118"/>
      <c r="Z180" s="118"/>
      <c r="AA180" s="118"/>
      <c r="AB180" s="118"/>
      <c r="AC180" s="66"/>
      <c r="AH180" s="68"/>
    </row>
    <row r="181" spans="1:34" ht="15.75" customHeight="1">
      <c r="A181" s="110" t="s">
        <v>183</v>
      </c>
      <c r="B181" s="111" t="str">
        <f t="shared" si="5"/>
        <v/>
      </c>
      <c r="C181" s="112" t="s">
        <v>183</v>
      </c>
      <c r="D181" s="62" t="s">
        <v>183</v>
      </c>
      <c r="E181" s="113" t="s">
        <v>183</v>
      </c>
      <c r="F181" s="113" t="s">
        <v>183</v>
      </c>
      <c r="G181" s="111" t="str">
        <f t="shared" si="6"/>
        <v/>
      </c>
      <c r="H181" s="114" t="str">
        <f t="shared" si="8"/>
        <v/>
      </c>
      <c r="I181" s="115" t="s">
        <v>183</v>
      </c>
      <c r="J181" s="111" t="str">
        <f t="shared" si="7"/>
        <v xml:space="preserve"> </v>
      </c>
      <c r="K181" s="63"/>
      <c r="L181" s="78">
        <v>70</v>
      </c>
      <c r="M181" s="112">
        <v>0</v>
      </c>
      <c r="N181" s="112">
        <v>0</v>
      </c>
      <c r="O181" s="85"/>
      <c r="P181" s="118"/>
      <c r="Q181" s="90"/>
      <c r="R181" s="90"/>
      <c r="S181" s="90"/>
      <c r="T181" s="90"/>
      <c r="U181" s="90"/>
      <c r="V181" s="90"/>
      <c r="W181" s="90"/>
      <c r="X181" s="118"/>
      <c r="Y181" s="118"/>
      <c r="Z181" s="118"/>
      <c r="AA181" s="118"/>
      <c r="AB181" s="118"/>
      <c r="AC181" s="66"/>
      <c r="AH181" s="68"/>
    </row>
    <row r="182" spans="1:34" ht="15.75" customHeight="1">
      <c r="A182" s="110" t="s">
        <v>183</v>
      </c>
      <c r="B182" s="111" t="str">
        <f t="shared" si="5"/>
        <v/>
      </c>
      <c r="C182" s="112" t="s">
        <v>183</v>
      </c>
      <c r="D182" s="62" t="s">
        <v>183</v>
      </c>
      <c r="E182" s="113" t="s">
        <v>183</v>
      </c>
      <c r="F182" s="113" t="s">
        <v>183</v>
      </c>
      <c r="G182" s="111" t="str">
        <f t="shared" si="6"/>
        <v/>
      </c>
      <c r="H182" s="114" t="str">
        <f t="shared" si="8"/>
        <v/>
      </c>
      <c r="I182" s="115" t="s">
        <v>183</v>
      </c>
      <c r="J182" s="111" t="str">
        <f t="shared" si="7"/>
        <v xml:space="preserve"> </v>
      </c>
      <c r="K182" s="63"/>
      <c r="L182" s="78">
        <v>71</v>
      </c>
      <c r="M182" s="112">
        <v>0</v>
      </c>
      <c r="N182" s="112">
        <v>0</v>
      </c>
      <c r="O182" s="85"/>
      <c r="P182" s="118"/>
      <c r="Q182" s="90"/>
      <c r="R182" s="90"/>
      <c r="S182" s="90"/>
      <c r="T182" s="90"/>
      <c r="U182" s="90"/>
      <c r="V182" s="90"/>
      <c r="W182" s="90"/>
      <c r="X182" s="118"/>
      <c r="Y182" s="118"/>
      <c r="Z182" s="118"/>
      <c r="AA182" s="118"/>
      <c r="AB182" s="118"/>
      <c r="AC182" s="66"/>
      <c r="AH182" s="68"/>
    </row>
    <row r="183" spans="1:34" ht="15.75" customHeight="1">
      <c r="A183" s="110" t="s">
        <v>183</v>
      </c>
      <c r="B183" s="111" t="str">
        <f t="shared" si="5"/>
        <v/>
      </c>
      <c r="C183" s="112" t="s">
        <v>183</v>
      </c>
      <c r="D183" s="62" t="s">
        <v>183</v>
      </c>
      <c r="E183" s="113" t="s">
        <v>183</v>
      </c>
      <c r="F183" s="113" t="s">
        <v>183</v>
      </c>
      <c r="G183" s="111" t="str">
        <f t="shared" si="6"/>
        <v/>
      </c>
      <c r="H183" s="114" t="str">
        <f t="shared" si="8"/>
        <v/>
      </c>
      <c r="I183" s="115" t="s">
        <v>183</v>
      </c>
      <c r="J183" s="111" t="str">
        <f t="shared" si="7"/>
        <v xml:space="preserve"> </v>
      </c>
      <c r="K183" s="63"/>
      <c r="L183" s="78">
        <v>72</v>
      </c>
      <c r="M183" s="112">
        <v>0</v>
      </c>
      <c r="N183" s="112">
        <v>0</v>
      </c>
      <c r="O183" s="85"/>
      <c r="P183" s="118"/>
      <c r="Q183" s="90"/>
      <c r="R183" s="90"/>
      <c r="S183" s="90"/>
      <c r="T183" s="90"/>
      <c r="U183" s="90"/>
      <c r="V183" s="90"/>
      <c r="W183" s="90"/>
      <c r="X183" s="118"/>
      <c r="Y183" s="118"/>
      <c r="Z183" s="118"/>
      <c r="AA183" s="118"/>
      <c r="AB183" s="118"/>
      <c r="AC183" s="66"/>
      <c r="AH183" s="68"/>
    </row>
    <row r="184" spans="1:34" ht="15.75" customHeight="1">
      <c r="A184" s="110" t="s">
        <v>183</v>
      </c>
      <c r="B184" s="111" t="str">
        <f t="shared" si="5"/>
        <v/>
      </c>
      <c r="C184" s="112" t="s">
        <v>183</v>
      </c>
      <c r="D184" s="62" t="s">
        <v>183</v>
      </c>
      <c r="E184" s="113" t="s">
        <v>183</v>
      </c>
      <c r="F184" s="113" t="s">
        <v>183</v>
      </c>
      <c r="G184" s="111" t="str">
        <f t="shared" si="6"/>
        <v/>
      </c>
      <c r="H184" s="114" t="str">
        <f t="shared" si="8"/>
        <v/>
      </c>
      <c r="I184" s="115" t="s">
        <v>183</v>
      </c>
      <c r="J184" s="111" t="str">
        <f t="shared" si="7"/>
        <v xml:space="preserve"> </v>
      </c>
      <c r="K184" s="63"/>
      <c r="L184" s="78">
        <v>73</v>
      </c>
      <c r="M184" s="112">
        <v>0</v>
      </c>
      <c r="N184" s="112">
        <v>0</v>
      </c>
      <c r="O184" s="85"/>
      <c r="P184" s="118"/>
      <c r="Q184" s="90"/>
      <c r="R184" s="90"/>
      <c r="S184" s="90"/>
      <c r="T184" s="90"/>
      <c r="U184" s="90"/>
      <c r="V184" s="90"/>
      <c r="W184" s="90"/>
      <c r="X184" s="118"/>
      <c r="Y184" s="118"/>
      <c r="Z184" s="118"/>
      <c r="AA184" s="118"/>
      <c r="AB184" s="118"/>
      <c r="AC184" s="66"/>
      <c r="AH184" s="68"/>
    </row>
    <row r="185" spans="1:34" ht="15.75" customHeight="1">
      <c r="A185" s="110" t="s">
        <v>183</v>
      </c>
      <c r="B185" s="111" t="str">
        <f t="shared" si="5"/>
        <v/>
      </c>
      <c r="C185" s="112" t="s">
        <v>183</v>
      </c>
      <c r="D185" s="62" t="s">
        <v>183</v>
      </c>
      <c r="E185" s="113" t="s">
        <v>183</v>
      </c>
      <c r="F185" s="113" t="s">
        <v>183</v>
      </c>
      <c r="G185" s="111" t="str">
        <f t="shared" si="6"/>
        <v/>
      </c>
      <c r="H185" s="114" t="str">
        <f t="shared" si="8"/>
        <v/>
      </c>
      <c r="I185" s="115" t="s">
        <v>183</v>
      </c>
      <c r="J185" s="111" t="str">
        <f t="shared" si="7"/>
        <v xml:space="preserve"> </v>
      </c>
      <c r="K185" s="63"/>
      <c r="L185" s="78">
        <v>74</v>
      </c>
      <c r="M185" s="112">
        <v>0</v>
      </c>
      <c r="N185" s="112">
        <v>0</v>
      </c>
      <c r="O185" s="85"/>
      <c r="P185" s="118"/>
      <c r="Q185" s="90"/>
      <c r="R185" s="90"/>
      <c r="S185" s="90"/>
      <c r="T185" s="90"/>
      <c r="U185" s="90"/>
      <c r="V185" s="90"/>
      <c r="W185" s="90"/>
      <c r="X185" s="118"/>
      <c r="Y185" s="118"/>
      <c r="Z185" s="118"/>
      <c r="AA185" s="118"/>
      <c r="AB185" s="118"/>
      <c r="AC185" s="66"/>
      <c r="AH185" s="68"/>
    </row>
    <row r="186" spans="1:34" ht="15.75" customHeight="1">
      <c r="A186" s="110" t="s">
        <v>183</v>
      </c>
      <c r="B186" s="111" t="str">
        <f t="shared" si="5"/>
        <v/>
      </c>
      <c r="C186" s="112" t="s">
        <v>183</v>
      </c>
      <c r="D186" s="62" t="s">
        <v>183</v>
      </c>
      <c r="E186" s="113" t="s">
        <v>183</v>
      </c>
      <c r="F186" s="113" t="s">
        <v>183</v>
      </c>
      <c r="G186" s="111" t="str">
        <f t="shared" si="6"/>
        <v/>
      </c>
      <c r="H186" s="114" t="str">
        <f t="shared" si="8"/>
        <v/>
      </c>
      <c r="I186" s="115" t="s">
        <v>183</v>
      </c>
      <c r="J186" s="111" t="str">
        <f t="shared" si="7"/>
        <v xml:space="preserve"> </v>
      </c>
      <c r="K186" s="63"/>
      <c r="L186" s="78">
        <v>75</v>
      </c>
      <c r="M186" s="112">
        <v>0</v>
      </c>
      <c r="N186" s="112">
        <v>0</v>
      </c>
      <c r="O186" s="85"/>
      <c r="P186" s="118"/>
      <c r="Q186" s="90"/>
      <c r="R186" s="90"/>
      <c r="S186" s="90"/>
      <c r="T186" s="90"/>
      <c r="U186" s="90"/>
      <c r="V186" s="90"/>
      <c r="W186" s="90"/>
      <c r="X186" s="118"/>
      <c r="Y186" s="118"/>
      <c r="Z186" s="118"/>
      <c r="AA186" s="118"/>
      <c r="AB186" s="118"/>
      <c r="AC186" s="66"/>
      <c r="AH186" s="68"/>
    </row>
    <row r="187" spans="1:34" ht="15.75" customHeight="1">
      <c r="A187" s="110" t="s">
        <v>183</v>
      </c>
      <c r="B187" s="111" t="str">
        <f t="shared" si="5"/>
        <v/>
      </c>
      <c r="C187" s="112" t="s">
        <v>183</v>
      </c>
      <c r="D187" s="62" t="s">
        <v>183</v>
      </c>
      <c r="E187" s="113" t="s">
        <v>183</v>
      </c>
      <c r="F187" s="113" t="s">
        <v>183</v>
      </c>
      <c r="G187" s="111" t="str">
        <f t="shared" si="6"/>
        <v/>
      </c>
      <c r="H187" s="114" t="str">
        <f t="shared" si="8"/>
        <v/>
      </c>
      <c r="I187" s="115" t="s">
        <v>183</v>
      </c>
      <c r="J187" s="111" t="str">
        <f t="shared" si="7"/>
        <v xml:space="preserve"> </v>
      </c>
      <c r="K187" s="63"/>
      <c r="L187" s="78">
        <v>76</v>
      </c>
      <c r="M187" s="112">
        <v>0</v>
      </c>
      <c r="N187" s="112">
        <v>0</v>
      </c>
      <c r="O187" s="85"/>
      <c r="P187" s="118"/>
      <c r="Q187" s="90"/>
      <c r="R187" s="90"/>
      <c r="S187" s="90"/>
      <c r="T187" s="90"/>
      <c r="U187" s="90"/>
      <c r="V187" s="90"/>
      <c r="W187" s="90"/>
      <c r="X187" s="118"/>
      <c r="Y187" s="118"/>
      <c r="Z187" s="118"/>
      <c r="AA187" s="118"/>
      <c r="AB187" s="118"/>
      <c r="AC187" s="66"/>
      <c r="AH187" s="68"/>
    </row>
    <row r="188" spans="1:34" ht="15.75" customHeight="1">
      <c r="A188" s="110" t="s">
        <v>183</v>
      </c>
      <c r="B188" s="111" t="str">
        <f t="shared" si="5"/>
        <v/>
      </c>
      <c r="C188" s="112" t="s">
        <v>183</v>
      </c>
      <c r="D188" s="62" t="s">
        <v>183</v>
      </c>
      <c r="E188" s="113" t="s">
        <v>183</v>
      </c>
      <c r="F188" s="113" t="s">
        <v>183</v>
      </c>
      <c r="G188" s="111" t="str">
        <f t="shared" si="6"/>
        <v/>
      </c>
      <c r="H188" s="114" t="str">
        <f t="shared" si="8"/>
        <v/>
      </c>
      <c r="I188" s="115" t="s">
        <v>183</v>
      </c>
      <c r="J188" s="111" t="str">
        <f t="shared" si="7"/>
        <v xml:space="preserve"> </v>
      </c>
      <c r="K188" s="63"/>
      <c r="L188" s="78">
        <v>77</v>
      </c>
      <c r="M188" s="112">
        <v>0</v>
      </c>
      <c r="N188" s="112">
        <v>0</v>
      </c>
      <c r="O188" s="85"/>
      <c r="P188" s="118"/>
      <c r="Q188" s="90"/>
      <c r="R188" s="90"/>
      <c r="S188" s="90"/>
      <c r="T188" s="90"/>
      <c r="U188" s="90"/>
      <c r="V188" s="90"/>
      <c r="W188" s="90"/>
      <c r="X188" s="118"/>
      <c r="Y188" s="118"/>
      <c r="Z188" s="118"/>
      <c r="AA188" s="118"/>
      <c r="AB188" s="118"/>
      <c r="AC188" s="66"/>
      <c r="AH188" s="68"/>
    </row>
    <row r="189" spans="1:34" ht="15.75" customHeight="1">
      <c r="A189" s="110" t="s">
        <v>183</v>
      </c>
      <c r="B189" s="111" t="str">
        <f t="shared" si="5"/>
        <v/>
      </c>
      <c r="C189" s="112" t="s">
        <v>183</v>
      </c>
      <c r="D189" s="62" t="s">
        <v>183</v>
      </c>
      <c r="E189" s="113" t="s">
        <v>183</v>
      </c>
      <c r="F189" s="113" t="s">
        <v>183</v>
      </c>
      <c r="G189" s="111" t="str">
        <f t="shared" si="6"/>
        <v/>
      </c>
      <c r="H189" s="114" t="str">
        <f t="shared" si="8"/>
        <v/>
      </c>
      <c r="I189" s="115" t="s">
        <v>183</v>
      </c>
      <c r="J189" s="111" t="str">
        <f t="shared" si="7"/>
        <v xml:space="preserve"> </v>
      </c>
      <c r="K189" s="63"/>
      <c r="L189" s="78">
        <v>78</v>
      </c>
      <c r="M189" s="112">
        <v>0</v>
      </c>
      <c r="N189" s="112">
        <v>0</v>
      </c>
      <c r="O189" s="85"/>
      <c r="P189" s="118"/>
      <c r="Q189" s="90"/>
      <c r="R189" s="90"/>
      <c r="S189" s="90"/>
      <c r="T189" s="90"/>
      <c r="U189" s="90"/>
      <c r="V189" s="90"/>
      <c r="W189" s="90"/>
      <c r="X189" s="118"/>
      <c r="Y189" s="118"/>
      <c r="Z189" s="118"/>
      <c r="AA189" s="118"/>
      <c r="AB189" s="118"/>
      <c r="AC189" s="66"/>
      <c r="AH189" s="68"/>
    </row>
    <row r="190" spans="1:34" ht="15.75" customHeight="1">
      <c r="A190" s="110" t="s">
        <v>183</v>
      </c>
      <c r="B190" s="111" t="str">
        <f t="shared" si="5"/>
        <v/>
      </c>
      <c r="C190" s="112" t="s">
        <v>183</v>
      </c>
      <c r="D190" s="62" t="s">
        <v>183</v>
      </c>
      <c r="E190" s="113" t="s">
        <v>183</v>
      </c>
      <c r="F190" s="113" t="s">
        <v>183</v>
      </c>
      <c r="G190" s="111" t="str">
        <f t="shared" si="6"/>
        <v/>
      </c>
      <c r="H190" s="114" t="str">
        <f t="shared" si="8"/>
        <v/>
      </c>
      <c r="I190" s="115" t="s">
        <v>183</v>
      </c>
      <c r="J190" s="111" t="str">
        <f t="shared" si="7"/>
        <v xml:space="preserve"> </v>
      </c>
      <c r="K190" s="63"/>
      <c r="L190" s="78">
        <v>79</v>
      </c>
      <c r="M190" s="112">
        <v>0</v>
      </c>
      <c r="N190" s="112">
        <v>0</v>
      </c>
      <c r="O190" s="85"/>
      <c r="P190" s="118"/>
      <c r="Q190" s="90"/>
      <c r="R190" s="90"/>
      <c r="S190" s="90"/>
      <c r="T190" s="90"/>
      <c r="U190" s="90"/>
      <c r="V190" s="90"/>
      <c r="W190" s="90"/>
      <c r="X190" s="118"/>
      <c r="Y190" s="118"/>
      <c r="Z190" s="118"/>
      <c r="AA190" s="118"/>
      <c r="AB190" s="118"/>
      <c r="AC190" s="66"/>
      <c r="AH190" s="68"/>
    </row>
    <row r="191" spans="1:34" ht="15.75" customHeight="1">
      <c r="A191" s="110" t="s">
        <v>183</v>
      </c>
      <c r="B191" s="111" t="str">
        <f t="shared" si="5"/>
        <v/>
      </c>
      <c r="C191" s="112" t="s">
        <v>183</v>
      </c>
      <c r="D191" s="62" t="s">
        <v>183</v>
      </c>
      <c r="E191" s="113" t="s">
        <v>183</v>
      </c>
      <c r="F191" s="113" t="s">
        <v>183</v>
      </c>
      <c r="G191" s="111" t="str">
        <f t="shared" si="6"/>
        <v/>
      </c>
      <c r="H191" s="114" t="str">
        <f t="shared" si="8"/>
        <v/>
      </c>
      <c r="I191" s="115" t="s">
        <v>183</v>
      </c>
      <c r="J191" s="111" t="str">
        <f t="shared" si="7"/>
        <v xml:space="preserve"> </v>
      </c>
      <c r="K191" s="63"/>
      <c r="L191" s="78">
        <v>80</v>
      </c>
      <c r="M191" s="112">
        <v>0</v>
      </c>
      <c r="N191" s="112">
        <v>0</v>
      </c>
      <c r="O191" s="85"/>
      <c r="P191" s="118"/>
      <c r="Q191" s="90"/>
      <c r="R191" s="90"/>
      <c r="S191" s="90"/>
      <c r="T191" s="90"/>
      <c r="U191" s="90"/>
      <c r="V191" s="90"/>
      <c r="W191" s="90"/>
      <c r="X191" s="118"/>
      <c r="Y191" s="118"/>
      <c r="Z191" s="118"/>
      <c r="AA191" s="118"/>
      <c r="AB191" s="118"/>
      <c r="AC191" s="66"/>
      <c r="AH191" s="68"/>
    </row>
    <row r="192" spans="1:34" ht="15.75" customHeight="1">
      <c r="A192" s="110" t="s">
        <v>183</v>
      </c>
      <c r="B192" s="111" t="str">
        <f t="shared" si="5"/>
        <v/>
      </c>
      <c r="C192" s="112" t="s">
        <v>183</v>
      </c>
      <c r="D192" s="62" t="s">
        <v>183</v>
      </c>
      <c r="E192" s="113" t="s">
        <v>183</v>
      </c>
      <c r="F192" s="113" t="s">
        <v>183</v>
      </c>
      <c r="G192" s="111" t="str">
        <f t="shared" si="6"/>
        <v/>
      </c>
      <c r="H192" s="114" t="str">
        <f t="shared" si="8"/>
        <v/>
      </c>
      <c r="I192" s="115" t="s">
        <v>183</v>
      </c>
      <c r="J192" s="111" t="str">
        <f t="shared" si="7"/>
        <v xml:space="preserve"> </v>
      </c>
      <c r="K192" s="63"/>
      <c r="L192" s="78">
        <v>81</v>
      </c>
      <c r="M192" s="112">
        <v>0</v>
      </c>
      <c r="N192" s="112">
        <v>0</v>
      </c>
      <c r="O192" s="85"/>
      <c r="P192" s="118"/>
      <c r="Q192" s="90"/>
      <c r="R192" s="90"/>
      <c r="S192" s="90"/>
      <c r="T192" s="90"/>
      <c r="U192" s="90"/>
      <c r="V192" s="90"/>
      <c r="W192" s="90"/>
      <c r="X192" s="118"/>
      <c r="Y192" s="118"/>
      <c r="Z192" s="118"/>
      <c r="AA192" s="118"/>
      <c r="AB192" s="118"/>
      <c r="AC192" s="66"/>
      <c r="AH192" s="68"/>
    </row>
    <row r="193" spans="1:34" ht="15.75" customHeight="1">
      <c r="A193" s="110" t="s">
        <v>183</v>
      </c>
      <c r="B193" s="111" t="str">
        <f t="shared" si="5"/>
        <v/>
      </c>
      <c r="C193" s="112" t="s">
        <v>183</v>
      </c>
      <c r="D193" s="62" t="s">
        <v>183</v>
      </c>
      <c r="E193" s="113" t="s">
        <v>183</v>
      </c>
      <c r="F193" s="113" t="s">
        <v>183</v>
      </c>
      <c r="G193" s="111" t="str">
        <f t="shared" si="6"/>
        <v/>
      </c>
      <c r="H193" s="114" t="str">
        <f t="shared" si="8"/>
        <v/>
      </c>
      <c r="I193" s="115" t="s">
        <v>183</v>
      </c>
      <c r="J193" s="111" t="str">
        <f t="shared" si="7"/>
        <v xml:space="preserve"> </v>
      </c>
      <c r="K193" s="63"/>
      <c r="L193" s="78">
        <v>82</v>
      </c>
      <c r="M193" s="112">
        <v>0</v>
      </c>
      <c r="N193" s="112">
        <v>0</v>
      </c>
      <c r="O193" s="85"/>
      <c r="P193" s="118"/>
      <c r="Q193" s="90"/>
      <c r="R193" s="90"/>
      <c r="S193" s="90"/>
      <c r="T193" s="90"/>
      <c r="U193" s="90"/>
      <c r="V193" s="90"/>
      <c r="W193" s="90"/>
      <c r="X193" s="118"/>
      <c r="Y193" s="118"/>
      <c r="Z193" s="118"/>
      <c r="AA193" s="118"/>
      <c r="AB193" s="118"/>
      <c r="AC193" s="66"/>
      <c r="AH193" s="68"/>
    </row>
    <row r="194" spans="1:34" ht="15.75" customHeight="1">
      <c r="A194" s="110" t="s">
        <v>183</v>
      </c>
      <c r="B194" s="111" t="str">
        <f t="shared" si="5"/>
        <v/>
      </c>
      <c r="C194" s="112" t="s">
        <v>183</v>
      </c>
      <c r="D194" s="62" t="s">
        <v>183</v>
      </c>
      <c r="E194" s="113" t="s">
        <v>183</v>
      </c>
      <c r="F194" s="113" t="s">
        <v>183</v>
      </c>
      <c r="G194" s="111" t="str">
        <f t="shared" si="6"/>
        <v/>
      </c>
      <c r="H194" s="114" t="str">
        <f t="shared" si="8"/>
        <v/>
      </c>
      <c r="I194" s="115" t="s">
        <v>183</v>
      </c>
      <c r="J194" s="111" t="str">
        <f t="shared" si="7"/>
        <v xml:space="preserve"> </v>
      </c>
      <c r="K194" s="63"/>
      <c r="L194" s="78">
        <v>83</v>
      </c>
      <c r="M194" s="112">
        <v>0</v>
      </c>
      <c r="N194" s="112">
        <v>0</v>
      </c>
      <c r="O194" s="85"/>
      <c r="P194" s="118"/>
      <c r="Q194" s="90"/>
      <c r="R194" s="90"/>
      <c r="S194" s="90"/>
      <c r="T194" s="90"/>
      <c r="U194" s="90"/>
      <c r="V194" s="90"/>
      <c r="W194" s="90"/>
      <c r="X194" s="118"/>
      <c r="Y194" s="118"/>
      <c r="Z194" s="118"/>
      <c r="AA194" s="118"/>
      <c r="AB194" s="118"/>
      <c r="AC194" s="66"/>
      <c r="AH194" s="68"/>
    </row>
    <row r="195" spans="1:34" ht="15.75" customHeight="1">
      <c r="A195" s="110" t="s">
        <v>183</v>
      </c>
      <c r="B195" s="111" t="str">
        <f t="shared" si="5"/>
        <v/>
      </c>
      <c r="C195" s="112" t="s">
        <v>183</v>
      </c>
      <c r="D195" s="62" t="s">
        <v>183</v>
      </c>
      <c r="E195" s="113" t="s">
        <v>183</v>
      </c>
      <c r="F195" s="113" t="s">
        <v>183</v>
      </c>
      <c r="G195" s="111" t="str">
        <f t="shared" si="6"/>
        <v/>
      </c>
      <c r="H195" s="114" t="str">
        <f t="shared" si="8"/>
        <v/>
      </c>
      <c r="I195" s="115" t="s">
        <v>183</v>
      </c>
      <c r="J195" s="111" t="str">
        <f t="shared" si="7"/>
        <v xml:space="preserve"> </v>
      </c>
      <c r="K195" s="63"/>
      <c r="L195" s="78">
        <v>84</v>
      </c>
      <c r="M195" s="112">
        <v>0</v>
      </c>
      <c r="N195" s="112">
        <v>0</v>
      </c>
      <c r="O195" s="85"/>
      <c r="P195" s="118"/>
      <c r="Q195" s="90"/>
      <c r="R195" s="90"/>
      <c r="S195" s="90"/>
      <c r="T195" s="90"/>
      <c r="U195" s="90"/>
      <c r="V195" s="90"/>
      <c r="W195" s="90"/>
      <c r="X195" s="118"/>
      <c r="Y195" s="118"/>
      <c r="Z195" s="118"/>
      <c r="AA195" s="118"/>
      <c r="AB195" s="118"/>
      <c r="AC195" s="66"/>
      <c r="AH195" s="68"/>
    </row>
    <row r="196" spans="1:34" ht="15.75" customHeight="1">
      <c r="A196" s="110" t="s">
        <v>183</v>
      </c>
      <c r="B196" s="111" t="str">
        <f t="shared" si="5"/>
        <v/>
      </c>
      <c r="C196" s="112" t="s">
        <v>183</v>
      </c>
      <c r="D196" s="62" t="s">
        <v>183</v>
      </c>
      <c r="E196" s="113" t="s">
        <v>183</v>
      </c>
      <c r="F196" s="113" t="s">
        <v>183</v>
      </c>
      <c r="G196" s="111" t="str">
        <f t="shared" si="6"/>
        <v/>
      </c>
      <c r="H196" s="114" t="str">
        <f t="shared" si="8"/>
        <v/>
      </c>
      <c r="I196" s="115" t="s">
        <v>183</v>
      </c>
      <c r="J196" s="111" t="str">
        <f t="shared" si="7"/>
        <v xml:space="preserve"> </v>
      </c>
      <c r="K196" s="63"/>
      <c r="L196" s="78">
        <v>85</v>
      </c>
      <c r="M196" s="112">
        <v>0</v>
      </c>
      <c r="N196" s="112">
        <v>0</v>
      </c>
      <c r="O196" s="85"/>
      <c r="P196" s="118"/>
      <c r="Q196" s="90"/>
      <c r="R196" s="90"/>
      <c r="S196" s="90"/>
      <c r="T196" s="90"/>
      <c r="U196" s="90"/>
      <c r="V196" s="90"/>
      <c r="W196" s="90"/>
      <c r="X196" s="118"/>
      <c r="Y196" s="118"/>
      <c r="Z196" s="118"/>
      <c r="AA196" s="118"/>
      <c r="AB196" s="118"/>
      <c r="AC196" s="66"/>
      <c r="AH196" s="68"/>
    </row>
    <row r="197" spans="1:34" ht="15.75" customHeight="1">
      <c r="A197" s="110" t="s">
        <v>183</v>
      </c>
      <c r="B197" s="111" t="str">
        <f t="shared" si="5"/>
        <v/>
      </c>
      <c r="C197" s="112" t="s">
        <v>183</v>
      </c>
      <c r="D197" s="62" t="s">
        <v>183</v>
      </c>
      <c r="E197" s="113" t="s">
        <v>183</v>
      </c>
      <c r="F197" s="113" t="s">
        <v>183</v>
      </c>
      <c r="G197" s="111" t="str">
        <f t="shared" si="6"/>
        <v/>
      </c>
      <c r="H197" s="114" t="str">
        <f t="shared" si="8"/>
        <v/>
      </c>
      <c r="I197" s="115" t="s">
        <v>183</v>
      </c>
      <c r="J197" s="111" t="str">
        <f t="shared" si="7"/>
        <v xml:space="preserve"> </v>
      </c>
      <c r="K197" s="63"/>
      <c r="L197" s="78">
        <v>86</v>
      </c>
      <c r="M197" s="112">
        <v>0</v>
      </c>
      <c r="N197" s="112">
        <v>0</v>
      </c>
      <c r="O197" s="85"/>
      <c r="P197" s="118"/>
      <c r="Q197" s="90"/>
      <c r="R197" s="90"/>
      <c r="S197" s="90"/>
      <c r="T197" s="90"/>
      <c r="U197" s="90"/>
      <c r="V197" s="90"/>
      <c r="W197" s="90"/>
      <c r="X197" s="118"/>
      <c r="Y197" s="118"/>
      <c r="Z197" s="118"/>
      <c r="AA197" s="118"/>
      <c r="AB197" s="118"/>
      <c r="AC197" s="66"/>
      <c r="AH197" s="68"/>
    </row>
    <row r="198" spans="1:34" ht="15.75" customHeight="1">
      <c r="A198" s="110" t="s">
        <v>183</v>
      </c>
      <c r="B198" s="111" t="str">
        <f t="shared" si="5"/>
        <v/>
      </c>
      <c r="C198" s="112" t="s">
        <v>183</v>
      </c>
      <c r="D198" s="62" t="s">
        <v>183</v>
      </c>
      <c r="E198" s="113" t="s">
        <v>183</v>
      </c>
      <c r="F198" s="113" t="s">
        <v>183</v>
      </c>
      <c r="G198" s="111" t="str">
        <f t="shared" si="6"/>
        <v/>
      </c>
      <c r="H198" s="114" t="str">
        <f t="shared" si="8"/>
        <v/>
      </c>
      <c r="I198" s="115" t="s">
        <v>183</v>
      </c>
      <c r="J198" s="111" t="str">
        <f t="shared" si="7"/>
        <v xml:space="preserve"> </v>
      </c>
      <c r="K198" s="63"/>
      <c r="L198" s="78">
        <v>87</v>
      </c>
      <c r="M198" s="112">
        <v>0</v>
      </c>
      <c r="N198" s="112">
        <v>0</v>
      </c>
      <c r="O198" s="85"/>
      <c r="P198" s="118"/>
      <c r="Q198" s="90"/>
      <c r="R198" s="90"/>
      <c r="S198" s="90"/>
      <c r="T198" s="90"/>
      <c r="U198" s="90"/>
      <c r="V198" s="90"/>
      <c r="W198" s="90"/>
      <c r="X198" s="118"/>
      <c r="Y198" s="118"/>
      <c r="Z198" s="118"/>
      <c r="AA198" s="118"/>
      <c r="AB198" s="118"/>
      <c r="AC198" s="66"/>
      <c r="AH198" s="68"/>
    </row>
    <row r="199" spans="1:34" ht="15.75" customHeight="1">
      <c r="A199" s="110" t="s">
        <v>183</v>
      </c>
      <c r="B199" s="111" t="str">
        <f t="shared" si="5"/>
        <v/>
      </c>
      <c r="C199" s="112" t="s">
        <v>183</v>
      </c>
      <c r="D199" s="62" t="s">
        <v>183</v>
      </c>
      <c r="E199" s="113" t="s">
        <v>183</v>
      </c>
      <c r="F199" s="113" t="s">
        <v>183</v>
      </c>
      <c r="G199" s="111" t="str">
        <f t="shared" si="6"/>
        <v/>
      </c>
      <c r="H199" s="114" t="str">
        <f t="shared" si="8"/>
        <v/>
      </c>
      <c r="I199" s="115" t="s">
        <v>183</v>
      </c>
      <c r="J199" s="111" t="str">
        <f t="shared" si="7"/>
        <v xml:space="preserve"> </v>
      </c>
      <c r="K199" s="63"/>
      <c r="L199" s="78">
        <v>88</v>
      </c>
      <c r="M199" s="112">
        <v>0</v>
      </c>
      <c r="N199" s="112">
        <v>0</v>
      </c>
      <c r="O199" s="85"/>
      <c r="P199" s="118"/>
      <c r="Q199" s="90"/>
      <c r="R199" s="90"/>
      <c r="S199" s="90"/>
      <c r="T199" s="90"/>
      <c r="U199" s="90"/>
      <c r="V199" s="90"/>
      <c r="W199" s="90"/>
      <c r="X199" s="118"/>
      <c r="Y199" s="118"/>
      <c r="Z199" s="118"/>
      <c r="AA199" s="118"/>
      <c r="AB199" s="118"/>
      <c r="AC199" s="66"/>
      <c r="AH199" s="68"/>
    </row>
    <row r="200" spans="1:34" ht="15.75" customHeight="1">
      <c r="A200" s="110" t="s">
        <v>183</v>
      </c>
      <c r="B200" s="111" t="str">
        <f t="shared" si="5"/>
        <v/>
      </c>
      <c r="C200" s="112" t="s">
        <v>183</v>
      </c>
      <c r="D200" s="62" t="s">
        <v>183</v>
      </c>
      <c r="E200" s="113" t="s">
        <v>183</v>
      </c>
      <c r="F200" s="113" t="s">
        <v>183</v>
      </c>
      <c r="G200" s="111" t="str">
        <f t="shared" si="6"/>
        <v/>
      </c>
      <c r="H200" s="114" t="str">
        <f t="shared" si="8"/>
        <v/>
      </c>
      <c r="I200" s="115" t="s">
        <v>183</v>
      </c>
      <c r="J200" s="111" t="str">
        <f t="shared" si="7"/>
        <v xml:space="preserve"> </v>
      </c>
      <c r="K200" s="63"/>
      <c r="L200" s="78">
        <v>89</v>
      </c>
      <c r="M200" s="112">
        <v>0</v>
      </c>
      <c r="N200" s="112">
        <v>0</v>
      </c>
      <c r="O200" s="85"/>
      <c r="P200" s="118"/>
      <c r="Q200" s="90"/>
      <c r="R200" s="90"/>
      <c r="S200" s="90"/>
      <c r="T200" s="90"/>
      <c r="U200" s="90"/>
      <c r="V200" s="90"/>
      <c r="W200" s="90"/>
      <c r="X200" s="118"/>
      <c r="Y200" s="118"/>
      <c r="Z200" s="118"/>
      <c r="AA200" s="118"/>
      <c r="AB200" s="118"/>
      <c r="AC200" s="66"/>
      <c r="AH200" s="68"/>
    </row>
    <row r="201" spans="1:34" ht="15.75" customHeight="1">
      <c r="A201" s="110" t="s">
        <v>183</v>
      </c>
      <c r="B201" s="111" t="str">
        <f t="shared" si="5"/>
        <v/>
      </c>
      <c r="C201" s="112" t="s">
        <v>183</v>
      </c>
      <c r="D201" s="62" t="s">
        <v>183</v>
      </c>
      <c r="E201" s="113" t="s">
        <v>183</v>
      </c>
      <c r="F201" s="113" t="s">
        <v>183</v>
      </c>
      <c r="G201" s="111" t="str">
        <f t="shared" si="6"/>
        <v/>
      </c>
      <c r="H201" s="114" t="str">
        <f t="shared" si="8"/>
        <v/>
      </c>
      <c r="I201" s="115" t="s">
        <v>183</v>
      </c>
      <c r="J201" s="111" t="str">
        <f t="shared" si="7"/>
        <v xml:space="preserve"> </v>
      </c>
      <c r="K201" s="63"/>
      <c r="L201" s="78">
        <v>90</v>
      </c>
      <c r="M201" s="112">
        <v>0</v>
      </c>
      <c r="N201" s="112">
        <v>0</v>
      </c>
      <c r="O201" s="85"/>
      <c r="P201" s="118"/>
      <c r="Q201" s="90"/>
      <c r="R201" s="90"/>
      <c r="S201" s="90"/>
      <c r="T201" s="90"/>
      <c r="U201" s="90"/>
      <c r="V201" s="90"/>
      <c r="W201" s="90"/>
      <c r="X201" s="118"/>
      <c r="Y201" s="118"/>
      <c r="Z201" s="118"/>
      <c r="AA201" s="118"/>
      <c r="AB201" s="118"/>
      <c r="AC201" s="66"/>
      <c r="AH201" s="68"/>
    </row>
    <row r="202" spans="1:34" ht="15.75" customHeight="1">
      <c r="A202" s="110" t="s">
        <v>183</v>
      </c>
      <c r="B202" s="111" t="str">
        <f t="shared" si="5"/>
        <v/>
      </c>
      <c r="C202" s="112" t="s">
        <v>183</v>
      </c>
      <c r="D202" s="62" t="s">
        <v>183</v>
      </c>
      <c r="E202" s="113" t="s">
        <v>183</v>
      </c>
      <c r="F202" s="113" t="s">
        <v>183</v>
      </c>
      <c r="G202" s="111" t="str">
        <f t="shared" si="6"/>
        <v/>
      </c>
      <c r="H202" s="114" t="str">
        <f t="shared" si="8"/>
        <v/>
      </c>
      <c r="I202" s="115" t="s">
        <v>183</v>
      </c>
      <c r="J202" s="111" t="str">
        <f t="shared" si="7"/>
        <v xml:space="preserve"> </v>
      </c>
      <c r="K202" s="63"/>
      <c r="L202" s="78">
        <v>91</v>
      </c>
      <c r="M202" s="112">
        <v>0</v>
      </c>
      <c r="N202" s="112">
        <v>0</v>
      </c>
      <c r="O202" s="85"/>
      <c r="P202" s="118"/>
      <c r="Q202" s="90"/>
      <c r="R202" s="90"/>
      <c r="S202" s="90"/>
      <c r="T202" s="90"/>
      <c r="U202" s="90"/>
      <c r="V202" s="90"/>
      <c r="W202" s="90"/>
      <c r="X202" s="118"/>
      <c r="Y202" s="118"/>
      <c r="Z202" s="118"/>
      <c r="AA202" s="118"/>
      <c r="AB202" s="118"/>
      <c r="AC202" s="66"/>
      <c r="AH202" s="68"/>
    </row>
    <row r="203" spans="1:34" ht="15.75" customHeight="1">
      <c r="A203" s="110" t="s">
        <v>183</v>
      </c>
      <c r="B203" s="111" t="str">
        <f t="shared" si="5"/>
        <v/>
      </c>
      <c r="C203" s="112" t="s">
        <v>183</v>
      </c>
      <c r="D203" s="62" t="s">
        <v>183</v>
      </c>
      <c r="E203" s="113" t="s">
        <v>183</v>
      </c>
      <c r="F203" s="113" t="s">
        <v>183</v>
      </c>
      <c r="G203" s="111" t="str">
        <f t="shared" si="6"/>
        <v/>
      </c>
      <c r="H203" s="114" t="str">
        <f t="shared" si="8"/>
        <v/>
      </c>
      <c r="I203" s="115" t="s">
        <v>183</v>
      </c>
      <c r="J203" s="111" t="str">
        <f t="shared" si="7"/>
        <v xml:space="preserve"> </v>
      </c>
      <c r="K203" s="63"/>
      <c r="L203" s="78">
        <v>92</v>
      </c>
      <c r="M203" s="112">
        <v>0</v>
      </c>
      <c r="N203" s="112">
        <v>0</v>
      </c>
      <c r="O203" s="85"/>
      <c r="P203" s="118"/>
      <c r="Q203" s="90"/>
      <c r="R203" s="90"/>
      <c r="S203" s="90"/>
      <c r="T203" s="90"/>
      <c r="U203" s="90"/>
      <c r="V203" s="90"/>
      <c r="W203" s="90"/>
      <c r="X203" s="118"/>
      <c r="Y203" s="118"/>
      <c r="Z203" s="118"/>
      <c r="AA203" s="118"/>
      <c r="AB203" s="118"/>
      <c r="AC203" s="66"/>
      <c r="AH203" s="68"/>
    </row>
    <row r="204" spans="1:34" ht="15.75" customHeight="1">
      <c r="A204" s="110" t="s">
        <v>183</v>
      </c>
      <c r="B204" s="111" t="str">
        <f t="shared" si="5"/>
        <v/>
      </c>
      <c r="C204" s="112" t="s">
        <v>183</v>
      </c>
      <c r="D204" s="62" t="s">
        <v>183</v>
      </c>
      <c r="E204" s="113" t="s">
        <v>183</v>
      </c>
      <c r="F204" s="113" t="s">
        <v>183</v>
      </c>
      <c r="G204" s="111" t="str">
        <f t="shared" si="6"/>
        <v/>
      </c>
      <c r="H204" s="114" t="str">
        <f t="shared" si="8"/>
        <v/>
      </c>
      <c r="I204" s="115" t="s">
        <v>183</v>
      </c>
      <c r="J204" s="111" t="str">
        <f t="shared" si="7"/>
        <v xml:space="preserve"> </v>
      </c>
      <c r="K204" s="63"/>
      <c r="L204" s="78">
        <v>93</v>
      </c>
      <c r="M204" s="112">
        <v>0</v>
      </c>
      <c r="N204" s="112">
        <v>0</v>
      </c>
      <c r="O204" s="85"/>
      <c r="P204" s="118"/>
      <c r="Q204" s="90"/>
      <c r="R204" s="90"/>
      <c r="S204" s="90"/>
      <c r="T204" s="90"/>
      <c r="U204" s="90"/>
      <c r="V204" s="90"/>
      <c r="W204" s="90"/>
      <c r="X204" s="118"/>
      <c r="Y204" s="118"/>
      <c r="Z204" s="118"/>
      <c r="AA204" s="118"/>
      <c r="AB204" s="118"/>
      <c r="AC204" s="66"/>
      <c r="AH204" s="68"/>
    </row>
    <row r="205" spans="1:34" ht="15.75" customHeight="1">
      <c r="A205" s="110" t="s">
        <v>183</v>
      </c>
      <c r="B205" s="111" t="str">
        <f t="shared" ref="B205:B224" si="9">IF(C205=" ","",IF(C205=$L$9,B204,B204+1))</f>
        <v/>
      </c>
      <c r="C205" s="112" t="s">
        <v>183</v>
      </c>
      <c r="D205" s="62" t="s">
        <v>183</v>
      </c>
      <c r="E205" s="113" t="s">
        <v>183</v>
      </c>
      <c r="F205" s="113" t="s">
        <v>183</v>
      </c>
      <c r="G205" s="111" t="str">
        <f t="shared" ref="G205:G224" si="10">IF(M202&gt;0,0,IF(N202&gt;0,1,""))</f>
        <v/>
      </c>
      <c r="H205" s="114" t="str">
        <f t="shared" si="8"/>
        <v/>
      </c>
      <c r="I205" s="115" t="s">
        <v>183</v>
      </c>
      <c r="J205" s="111" t="str">
        <f t="shared" ref="J205:J224" si="11">IF(AND(M202&gt;0,M202&lt;999),M202,IF(AND(N202&gt;0,N202&lt;999),N202," "))</f>
        <v xml:space="preserve"> </v>
      </c>
      <c r="K205" s="63"/>
      <c r="L205" s="78">
        <v>94</v>
      </c>
      <c r="M205" s="112">
        <v>0</v>
      </c>
      <c r="N205" s="112">
        <v>0</v>
      </c>
      <c r="O205" s="85"/>
      <c r="P205" s="118"/>
      <c r="Q205" s="90"/>
      <c r="R205" s="90"/>
      <c r="S205" s="90"/>
      <c r="T205" s="90"/>
      <c r="U205" s="90"/>
      <c r="V205" s="90"/>
      <c r="W205" s="90"/>
      <c r="X205" s="118"/>
      <c r="Y205" s="118"/>
      <c r="Z205" s="118"/>
      <c r="AA205" s="118"/>
      <c r="AB205" s="118"/>
      <c r="AC205" s="66"/>
      <c r="AH205" s="68"/>
    </row>
    <row r="206" spans="1:34" ht="15.75" customHeight="1">
      <c r="A206" s="110" t="s">
        <v>183</v>
      </c>
      <c r="B206" s="111" t="str">
        <f t="shared" si="9"/>
        <v/>
      </c>
      <c r="C206" s="112" t="s">
        <v>183</v>
      </c>
      <c r="D206" s="62" t="s">
        <v>183</v>
      </c>
      <c r="E206" s="113" t="s">
        <v>183</v>
      </c>
      <c r="F206" s="113" t="s">
        <v>183</v>
      </c>
      <c r="G206" s="111" t="str">
        <f t="shared" si="10"/>
        <v/>
      </c>
      <c r="H206" s="114" t="str">
        <f t="shared" si="8"/>
        <v/>
      </c>
      <c r="I206" s="115" t="s">
        <v>183</v>
      </c>
      <c r="J206" s="111" t="str">
        <f t="shared" si="11"/>
        <v xml:space="preserve"> </v>
      </c>
      <c r="K206" s="63"/>
      <c r="L206" s="78">
        <v>95</v>
      </c>
      <c r="M206" s="112">
        <v>0</v>
      </c>
      <c r="N206" s="112">
        <v>0</v>
      </c>
      <c r="O206" s="85"/>
      <c r="P206" s="118"/>
      <c r="Q206" s="90"/>
      <c r="R206" s="90"/>
      <c r="S206" s="90"/>
      <c r="T206" s="90"/>
      <c r="U206" s="90"/>
      <c r="V206" s="90"/>
      <c r="W206" s="90"/>
      <c r="X206" s="118"/>
      <c r="Y206" s="118"/>
      <c r="Z206" s="118"/>
      <c r="AA206" s="118"/>
      <c r="AB206" s="118"/>
      <c r="AC206" s="66"/>
      <c r="AH206" s="68"/>
    </row>
    <row r="207" spans="1:34" ht="15.75" customHeight="1">
      <c r="A207" s="110" t="s">
        <v>183</v>
      </c>
      <c r="B207" s="111" t="str">
        <f t="shared" si="9"/>
        <v/>
      </c>
      <c r="C207" s="112" t="s">
        <v>183</v>
      </c>
      <c r="D207" s="62" t="s">
        <v>183</v>
      </c>
      <c r="E207" s="113" t="s">
        <v>183</v>
      </c>
      <c r="F207" s="113" t="s">
        <v>183</v>
      </c>
      <c r="G207" s="111" t="str">
        <f t="shared" si="10"/>
        <v/>
      </c>
      <c r="H207" s="114" t="str">
        <f t="shared" si="8"/>
        <v/>
      </c>
      <c r="I207" s="115" t="s">
        <v>183</v>
      </c>
      <c r="J207" s="111" t="str">
        <f t="shared" si="11"/>
        <v xml:space="preserve"> </v>
      </c>
      <c r="K207" s="63"/>
      <c r="L207" s="78">
        <v>96</v>
      </c>
      <c r="M207" s="112">
        <v>0</v>
      </c>
      <c r="N207" s="112">
        <v>0</v>
      </c>
      <c r="O207" s="85"/>
      <c r="P207" s="118"/>
      <c r="Q207" s="90"/>
      <c r="R207" s="90"/>
      <c r="S207" s="90"/>
      <c r="T207" s="90"/>
      <c r="U207" s="90"/>
      <c r="V207" s="90"/>
      <c r="W207" s="90"/>
      <c r="X207" s="118"/>
      <c r="Y207" s="118"/>
      <c r="Z207" s="118"/>
      <c r="AA207" s="118"/>
      <c r="AB207" s="118"/>
      <c r="AC207" s="66"/>
      <c r="AH207" s="68"/>
    </row>
    <row r="208" spans="1:34" ht="15.75" customHeight="1">
      <c r="A208" s="110" t="s">
        <v>183</v>
      </c>
      <c r="B208" s="111" t="str">
        <f t="shared" si="9"/>
        <v/>
      </c>
      <c r="C208" s="112" t="s">
        <v>183</v>
      </c>
      <c r="D208" s="62" t="s">
        <v>183</v>
      </c>
      <c r="E208" s="113" t="s">
        <v>183</v>
      </c>
      <c r="F208" s="113" t="s">
        <v>183</v>
      </c>
      <c r="G208" s="111" t="str">
        <f t="shared" si="10"/>
        <v/>
      </c>
      <c r="H208" s="114" t="str">
        <f t="shared" si="8"/>
        <v/>
      </c>
      <c r="I208" s="115" t="s">
        <v>183</v>
      </c>
      <c r="J208" s="111" t="str">
        <f t="shared" si="11"/>
        <v xml:space="preserve"> </v>
      </c>
      <c r="K208" s="63"/>
      <c r="L208" s="78">
        <v>97</v>
      </c>
      <c r="M208" s="112">
        <v>0</v>
      </c>
      <c r="N208" s="112">
        <v>0</v>
      </c>
      <c r="O208" s="85"/>
      <c r="P208" s="118"/>
      <c r="Q208" s="90"/>
      <c r="R208" s="90"/>
      <c r="S208" s="90"/>
      <c r="T208" s="90"/>
      <c r="U208" s="90"/>
      <c r="V208" s="90"/>
      <c r="W208" s="90"/>
      <c r="X208" s="118"/>
      <c r="Y208" s="118"/>
      <c r="Z208" s="118"/>
      <c r="AA208" s="118"/>
      <c r="AB208" s="118"/>
      <c r="AC208" s="66"/>
      <c r="AH208" s="68"/>
    </row>
    <row r="209" spans="1:34" ht="15.75" customHeight="1">
      <c r="A209" s="110" t="s">
        <v>183</v>
      </c>
      <c r="B209" s="111" t="str">
        <f t="shared" si="9"/>
        <v/>
      </c>
      <c r="C209" s="112" t="s">
        <v>183</v>
      </c>
      <c r="D209" s="62" t="s">
        <v>183</v>
      </c>
      <c r="E209" s="113" t="s">
        <v>183</v>
      </c>
      <c r="F209" s="113" t="s">
        <v>183</v>
      </c>
      <c r="G209" s="111" t="str">
        <f t="shared" si="10"/>
        <v/>
      </c>
      <c r="H209" s="114" t="str">
        <f t="shared" si="8"/>
        <v/>
      </c>
      <c r="I209" s="115" t="s">
        <v>183</v>
      </c>
      <c r="J209" s="111" t="str">
        <f t="shared" si="11"/>
        <v xml:space="preserve"> </v>
      </c>
      <c r="K209" s="63"/>
      <c r="L209" s="78">
        <v>98</v>
      </c>
      <c r="M209" s="112">
        <v>0</v>
      </c>
      <c r="N209" s="112">
        <v>0</v>
      </c>
      <c r="O209" s="85"/>
      <c r="P209" s="118"/>
      <c r="Q209" s="90"/>
      <c r="R209" s="90"/>
      <c r="S209" s="90"/>
      <c r="T209" s="90"/>
      <c r="U209" s="90"/>
      <c r="V209" s="90"/>
      <c r="W209" s="90"/>
      <c r="X209" s="118"/>
      <c r="Y209" s="118"/>
      <c r="Z209" s="118"/>
      <c r="AA209" s="118"/>
      <c r="AB209" s="118"/>
      <c r="AC209" s="66"/>
      <c r="AH209" s="68"/>
    </row>
    <row r="210" spans="1:34" ht="15.75" customHeight="1">
      <c r="A210" s="110" t="s">
        <v>183</v>
      </c>
      <c r="B210" s="111" t="str">
        <f t="shared" si="9"/>
        <v/>
      </c>
      <c r="C210" s="112" t="s">
        <v>183</v>
      </c>
      <c r="D210" s="62" t="s">
        <v>183</v>
      </c>
      <c r="E210" s="113" t="s">
        <v>183</v>
      </c>
      <c r="F210" s="113" t="s">
        <v>183</v>
      </c>
      <c r="G210" s="111" t="str">
        <f t="shared" si="10"/>
        <v/>
      </c>
      <c r="H210" s="114" t="str">
        <f t="shared" si="8"/>
        <v/>
      </c>
      <c r="I210" s="115" t="s">
        <v>183</v>
      </c>
      <c r="J210" s="111" t="str">
        <f t="shared" si="11"/>
        <v xml:space="preserve"> </v>
      </c>
      <c r="K210" s="63"/>
      <c r="L210" s="78">
        <v>99</v>
      </c>
      <c r="M210" s="112">
        <v>0</v>
      </c>
      <c r="N210" s="112">
        <v>0</v>
      </c>
      <c r="O210" s="85"/>
      <c r="P210" s="118"/>
      <c r="Q210" s="90"/>
      <c r="R210" s="90"/>
      <c r="S210" s="90"/>
      <c r="T210" s="90"/>
      <c r="U210" s="90"/>
      <c r="V210" s="90"/>
      <c r="W210" s="90"/>
      <c r="X210" s="118"/>
      <c r="Y210" s="118"/>
      <c r="Z210" s="118"/>
      <c r="AA210" s="118"/>
      <c r="AB210" s="118"/>
      <c r="AC210" s="66"/>
      <c r="AH210" s="68"/>
    </row>
    <row r="211" spans="1:34" ht="15.75" customHeight="1">
      <c r="A211" s="110" t="s">
        <v>183</v>
      </c>
      <c r="B211" s="111" t="str">
        <f t="shared" si="9"/>
        <v/>
      </c>
      <c r="C211" s="112" t="s">
        <v>183</v>
      </c>
      <c r="D211" s="62" t="s">
        <v>183</v>
      </c>
      <c r="E211" s="113" t="s">
        <v>183</v>
      </c>
      <c r="F211" s="113" t="s">
        <v>183</v>
      </c>
      <c r="G211" s="111" t="str">
        <f t="shared" si="10"/>
        <v/>
      </c>
      <c r="H211" s="114" t="str">
        <f t="shared" si="8"/>
        <v/>
      </c>
      <c r="I211" s="115" t="s">
        <v>183</v>
      </c>
      <c r="J211" s="111" t="str">
        <f t="shared" si="11"/>
        <v xml:space="preserve"> </v>
      </c>
      <c r="K211" s="63"/>
      <c r="L211" s="78">
        <v>100</v>
      </c>
      <c r="M211" s="112">
        <v>0</v>
      </c>
      <c r="N211" s="112">
        <v>0</v>
      </c>
      <c r="O211" s="85"/>
      <c r="P211" s="118"/>
      <c r="Q211" s="90"/>
      <c r="R211" s="90"/>
      <c r="S211" s="90"/>
      <c r="T211" s="90"/>
      <c r="U211" s="90"/>
      <c r="V211" s="90"/>
      <c r="W211" s="90"/>
      <c r="X211" s="118"/>
      <c r="Y211" s="118"/>
      <c r="Z211" s="118"/>
      <c r="AA211" s="118"/>
      <c r="AB211" s="118"/>
      <c r="AC211" s="66"/>
      <c r="AH211" s="68"/>
    </row>
    <row r="212" spans="1:34" ht="15.75" customHeight="1">
      <c r="A212" s="110" t="s">
        <v>183</v>
      </c>
      <c r="B212" s="111" t="str">
        <f t="shared" si="9"/>
        <v/>
      </c>
      <c r="C212" s="112" t="s">
        <v>183</v>
      </c>
      <c r="D212" s="62" t="s">
        <v>183</v>
      </c>
      <c r="E212" s="113" t="s">
        <v>183</v>
      </c>
      <c r="F212" s="113" t="s">
        <v>183</v>
      </c>
      <c r="G212" s="111" t="str">
        <f t="shared" si="10"/>
        <v/>
      </c>
      <c r="H212" s="114" t="str">
        <f t="shared" si="8"/>
        <v/>
      </c>
      <c r="I212" s="115" t="s">
        <v>183</v>
      </c>
      <c r="J212" s="111" t="str">
        <f t="shared" si="11"/>
        <v xml:space="preserve"> </v>
      </c>
      <c r="K212" s="63"/>
      <c r="L212" s="78">
        <v>101</v>
      </c>
      <c r="M212" s="112">
        <v>0</v>
      </c>
      <c r="N212" s="112">
        <v>0</v>
      </c>
      <c r="O212" s="85"/>
      <c r="P212" s="118"/>
      <c r="Q212" s="90"/>
      <c r="R212" s="90"/>
      <c r="S212" s="90"/>
      <c r="T212" s="90"/>
      <c r="U212" s="90"/>
      <c r="V212" s="90"/>
      <c r="W212" s="90"/>
      <c r="X212" s="118"/>
      <c r="Y212" s="118"/>
      <c r="Z212" s="118"/>
      <c r="AA212" s="118"/>
      <c r="AB212" s="118"/>
      <c r="AC212" s="66"/>
      <c r="AH212" s="68"/>
    </row>
    <row r="213" spans="1:34" ht="15.75" customHeight="1">
      <c r="A213" s="110" t="s">
        <v>183</v>
      </c>
      <c r="B213" s="111" t="str">
        <f t="shared" si="9"/>
        <v/>
      </c>
      <c r="C213" s="112" t="s">
        <v>183</v>
      </c>
      <c r="D213" s="62" t="s">
        <v>183</v>
      </c>
      <c r="E213" s="113" t="s">
        <v>183</v>
      </c>
      <c r="F213" s="113" t="s">
        <v>183</v>
      </c>
      <c r="G213" s="111" t="str">
        <f t="shared" si="10"/>
        <v/>
      </c>
      <c r="H213" s="114" t="str">
        <f t="shared" si="8"/>
        <v/>
      </c>
      <c r="I213" s="115" t="s">
        <v>183</v>
      </c>
      <c r="J213" s="111" t="str">
        <f t="shared" si="11"/>
        <v xml:space="preserve"> </v>
      </c>
      <c r="K213" s="63"/>
      <c r="L213" s="78">
        <v>102</v>
      </c>
      <c r="M213" s="112">
        <v>0</v>
      </c>
      <c r="N213" s="112">
        <v>0</v>
      </c>
      <c r="O213" s="85"/>
      <c r="P213" s="118"/>
      <c r="Q213" s="90"/>
      <c r="R213" s="90"/>
      <c r="S213" s="90"/>
      <c r="T213" s="90"/>
      <c r="U213" s="90"/>
      <c r="V213" s="90"/>
      <c r="W213" s="90"/>
      <c r="X213" s="118"/>
      <c r="Y213" s="118"/>
      <c r="Z213" s="118"/>
      <c r="AA213" s="118"/>
      <c r="AB213" s="118"/>
      <c r="AC213" s="66"/>
      <c r="AH213" s="68"/>
    </row>
    <row r="214" spans="1:34" ht="15.75" customHeight="1">
      <c r="A214" s="110" t="s">
        <v>183</v>
      </c>
      <c r="B214" s="111" t="str">
        <f t="shared" si="9"/>
        <v/>
      </c>
      <c r="C214" s="112" t="s">
        <v>183</v>
      </c>
      <c r="D214" s="62" t="s">
        <v>183</v>
      </c>
      <c r="E214" s="113" t="s">
        <v>183</v>
      </c>
      <c r="F214" s="113" t="s">
        <v>183</v>
      </c>
      <c r="G214" s="111" t="str">
        <f t="shared" si="10"/>
        <v/>
      </c>
      <c r="H214" s="114" t="str">
        <f t="shared" si="8"/>
        <v/>
      </c>
      <c r="I214" s="115" t="s">
        <v>183</v>
      </c>
      <c r="J214" s="111" t="str">
        <f t="shared" si="11"/>
        <v xml:space="preserve"> </v>
      </c>
      <c r="K214" s="63"/>
      <c r="L214" s="78">
        <v>103</v>
      </c>
      <c r="M214" s="112">
        <v>0</v>
      </c>
      <c r="N214" s="112">
        <v>0</v>
      </c>
      <c r="O214" s="85"/>
      <c r="P214" s="118"/>
      <c r="Q214" s="90"/>
      <c r="R214" s="90"/>
      <c r="S214" s="90"/>
      <c r="T214" s="90"/>
      <c r="U214" s="90"/>
      <c r="V214" s="90"/>
      <c r="W214" s="90"/>
      <c r="X214" s="118"/>
      <c r="Y214" s="118"/>
      <c r="Z214" s="118"/>
      <c r="AA214" s="118"/>
      <c r="AB214" s="118"/>
      <c r="AC214" s="66"/>
      <c r="AH214" s="68"/>
    </row>
    <row r="215" spans="1:34" ht="15.75" customHeight="1">
      <c r="A215" s="110" t="s">
        <v>183</v>
      </c>
      <c r="B215" s="111" t="str">
        <f t="shared" si="9"/>
        <v/>
      </c>
      <c r="C215" s="112" t="s">
        <v>183</v>
      </c>
      <c r="D215" s="62" t="s">
        <v>183</v>
      </c>
      <c r="E215" s="113" t="s">
        <v>183</v>
      </c>
      <c r="F215" s="113" t="s">
        <v>183</v>
      </c>
      <c r="G215" s="111" t="str">
        <f t="shared" si="10"/>
        <v/>
      </c>
      <c r="H215" s="114" t="str">
        <f t="shared" si="8"/>
        <v/>
      </c>
      <c r="I215" s="115" t="s">
        <v>183</v>
      </c>
      <c r="J215" s="111" t="str">
        <f t="shared" si="11"/>
        <v xml:space="preserve"> </v>
      </c>
      <c r="K215" s="63"/>
      <c r="L215" s="78">
        <v>104</v>
      </c>
      <c r="M215" s="112">
        <v>0</v>
      </c>
      <c r="N215" s="112">
        <v>0</v>
      </c>
      <c r="O215" s="85"/>
      <c r="P215" s="118"/>
      <c r="Q215" s="90"/>
      <c r="R215" s="90"/>
      <c r="S215" s="90"/>
      <c r="T215" s="90"/>
      <c r="U215" s="90"/>
      <c r="V215" s="90"/>
      <c r="W215" s="90"/>
      <c r="X215" s="118"/>
      <c r="Y215" s="118"/>
      <c r="Z215" s="118"/>
      <c r="AA215" s="118"/>
      <c r="AB215" s="118"/>
      <c r="AC215" s="66"/>
      <c r="AH215" s="68"/>
    </row>
    <row r="216" spans="1:34" ht="15.75" customHeight="1">
      <c r="A216" s="110" t="s">
        <v>183</v>
      </c>
      <c r="B216" s="111" t="str">
        <f t="shared" si="9"/>
        <v/>
      </c>
      <c r="C216" s="112" t="s">
        <v>183</v>
      </c>
      <c r="D216" s="62" t="s">
        <v>183</v>
      </c>
      <c r="E216" s="113" t="s">
        <v>183</v>
      </c>
      <c r="F216" s="113" t="s">
        <v>183</v>
      </c>
      <c r="G216" s="111" t="str">
        <f t="shared" si="10"/>
        <v/>
      </c>
      <c r="H216" s="114" t="str">
        <f t="shared" si="8"/>
        <v/>
      </c>
      <c r="I216" s="115" t="s">
        <v>183</v>
      </c>
      <c r="J216" s="111" t="str">
        <f t="shared" si="11"/>
        <v xml:space="preserve"> </v>
      </c>
      <c r="K216" s="63"/>
      <c r="L216" s="78">
        <v>105</v>
      </c>
      <c r="M216" s="112">
        <v>0</v>
      </c>
      <c r="N216" s="112">
        <v>0</v>
      </c>
      <c r="O216" s="85"/>
      <c r="P216" s="118"/>
      <c r="Q216" s="90"/>
      <c r="R216" s="90"/>
      <c r="S216" s="90"/>
      <c r="T216" s="90"/>
      <c r="U216" s="90"/>
      <c r="V216" s="90"/>
      <c r="W216" s="90"/>
      <c r="X216" s="118"/>
      <c r="Y216" s="118"/>
      <c r="Z216" s="118"/>
      <c r="AA216" s="118"/>
      <c r="AB216" s="118"/>
      <c r="AC216" s="66"/>
      <c r="AH216" s="68"/>
    </row>
    <row r="217" spans="1:34" ht="15.75" customHeight="1">
      <c r="A217" s="110" t="s">
        <v>183</v>
      </c>
      <c r="B217" s="111" t="str">
        <f t="shared" si="9"/>
        <v/>
      </c>
      <c r="C217" s="112" t="s">
        <v>183</v>
      </c>
      <c r="D217" s="62" t="s">
        <v>183</v>
      </c>
      <c r="E217" s="113" t="s">
        <v>183</v>
      </c>
      <c r="F217" s="113" t="s">
        <v>183</v>
      </c>
      <c r="G217" s="111" t="str">
        <f t="shared" si="10"/>
        <v/>
      </c>
      <c r="H217" s="114" t="str">
        <f t="shared" si="8"/>
        <v/>
      </c>
      <c r="I217" s="115" t="s">
        <v>183</v>
      </c>
      <c r="J217" s="111" t="str">
        <f t="shared" si="11"/>
        <v xml:space="preserve"> </v>
      </c>
      <c r="K217" s="63"/>
      <c r="L217" s="78">
        <v>106</v>
      </c>
      <c r="M217" s="112">
        <v>0</v>
      </c>
      <c r="N217" s="112">
        <v>0</v>
      </c>
      <c r="O217" s="85"/>
      <c r="P217" s="118"/>
      <c r="Q217" s="90"/>
      <c r="R217" s="90"/>
      <c r="S217" s="90"/>
      <c r="T217" s="90"/>
      <c r="U217" s="90"/>
      <c r="V217" s="90"/>
      <c r="W217" s="90"/>
      <c r="X217" s="118"/>
      <c r="Y217" s="118"/>
      <c r="Z217" s="118"/>
      <c r="AA217" s="118"/>
      <c r="AB217" s="118"/>
      <c r="AC217" s="66"/>
      <c r="AH217" s="68"/>
    </row>
    <row r="218" spans="1:34" ht="15.75" customHeight="1">
      <c r="A218" s="110" t="s">
        <v>183</v>
      </c>
      <c r="B218" s="111" t="str">
        <f t="shared" si="9"/>
        <v/>
      </c>
      <c r="C218" s="112" t="s">
        <v>183</v>
      </c>
      <c r="D218" s="62" t="s">
        <v>183</v>
      </c>
      <c r="E218" s="113" t="s">
        <v>183</v>
      </c>
      <c r="F218" s="113" t="s">
        <v>183</v>
      </c>
      <c r="G218" s="111" t="str">
        <f t="shared" si="10"/>
        <v/>
      </c>
      <c r="H218" s="114" t="str">
        <f t="shared" si="8"/>
        <v/>
      </c>
      <c r="I218" s="115" t="s">
        <v>183</v>
      </c>
      <c r="J218" s="111" t="str">
        <f t="shared" si="11"/>
        <v xml:space="preserve"> </v>
      </c>
      <c r="K218" s="63"/>
      <c r="L218" s="78">
        <v>107</v>
      </c>
      <c r="M218" s="112">
        <v>0</v>
      </c>
      <c r="N218" s="112">
        <v>0</v>
      </c>
      <c r="O218" s="85"/>
      <c r="P218" s="118"/>
      <c r="Q218" s="90"/>
      <c r="R218" s="90"/>
      <c r="S218" s="90"/>
      <c r="T218" s="90"/>
      <c r="U218" s="90"/>
      <c r="V218" s="90"/>
      <c r="W218" s="90"/>
      <c r="X218" s="118"/>
      <c r="Y218" s="118"/>
      <c r="Z218" s="118"/>
      <c r="AA218" s="118"/>
      <c r="AB218" s="118"/>
      <c r="AC218" s="66"/>
      <c r="AH218" s="68"/>
    </row>
    <row r="219" spans="1:34" ht="15.75" customHeight="1">
      <c r="A219" s="119" t="s">
        <v>183</v>
      </c>
      <c r="B219" s="111" t="str">
        <f t="shared" si="9"/>
        <v/>
      </c>
      <c r="C219" s="112" t="s">
        <v>183</v>
      </c>
      <c r="D219" s="68" t="s">
        <v>183</v>
      </c>
      <c r="E219" s="113" t="s">
        <v>183</v>
      </c>
      <c r="F219" s="113" t="s">
        <v>183</v>
      </c>
      <c r="G219" s="111" t="str">
        <f t="shared" si="10"/>
        <v/>
      </c>
      <c r="H219" s="114" t="str">
        <f t="shared" si="8"/>
        <v/>
      </c>
      <c r="I219" s="115" t="s">
        <v>183</v>
      </c>
      <c r="J219" s="111" t="str">
        <f t="shared" si="11"/>
        <v xml:space="preserve"> </v>
      </c>
      <c r="L219" s="75">
        <v>108</v>
      </c>
      <c r="M219" s="121">
        <v>0</v>
      </c>
      <c r="N219" s="121">
        <v>0</v>
      </c>
      <c r="O219" s="122"/>
      <c r="P219" s="123"/>
      <c r="Q219" s="124"/>
      <c r="R219" s="124"/>
      <c r="S219" s="124"/>
      <c r="T219" s="124"/>
      <c r="U219" s="124"/>
      <c r="V219" s="124"/>
      <c r="W219" s="124"/>
      <c r="X219" s="123"/>
      <c r="Y219" s="123"/>
      <c r="Z219" s="123"/>
      <c r="AA219" s="123"/>
      <c r="AB219" s="123"/>
      <c r="AH219" s="68"/>
    </row>
    <row r="220" spans="1:34" ht="15.75" customHeight="1">
      <c r="A220" s="119" t="s">
        <v>183</v>
      </c>
      <c r="B220" s="111" t="str">
        <f t="shared" si="9"/>
        <v/>
      </c>
      <c r="C220" s="112" t="s">
        <v>183</v>
      </c>
      <c r="D220" s="68" t="s">
        <v>183</v>
      </c>
      <c r="E220" s="113" t="s">
        <v>183</v>
      </c>
      <c r="F220" s="113" t="s">
        <v>183</v>
      </c>
      <c r="G220" s="111" t="str">
        <f t="shared" si="10"/>
        <v/>
      </c>
      <c r="H220" s="114" t="str">
        <f t="shared" si="8"/>
        <v/>
      </c>
      <c r="I220" s="115" t="s">
        <v>183</v>
      </c>
      <c r="J220" s="111" t="str">
        <f t="shared" si="11"/>
        <v xml:space="preserve"> </v>
      </c>
      <c r="L220" s="75">
        <v>109</v>
      </c>
      <c r="M220" s="121">
        <v>0</v>
      </c>
      <c r="N220" s="121">
        <v>0</v>
      </c>
      <c r="O220" s="122"/>
      <c r="P220" s="123"/>
      <c r="Q220" s="124"/>
      <c r="R220" s="124"/>
      <c r="S220" s="124"/>
      <c r="T220" s="124"/>
      <c r="U220" s="124"/>
      <c r="V220" s="124"/>
      <c r="W220" s="124"/>
      <c r="X220" s="123"/>
      <c r="Y220" s="123"/>
      <c r="Z220" s="123"/>
      <c r="AA220" s="123"/>
      <c r="AB220" s="123"/>
      <c r="AH220" s="68"/>
    </row>
    <row r="221" spans="1:34" ht="15.75" customHeight="1">
      <c r="A221" s="119" t="s">
        <v>183</v>
      </c>
      <c r="B221" s="111" t="str">
        <f t="shared" si="9"/>
        <v/>
      </c>
      <c r="C221" s="112" t="s">
        <v>183</v>
      </c>
      <c r="D221" s="68" t="s">
        <v>183</v>
      </c>
      <c r="E221" s="113" t="s">
        <v>183</v>
      </c>
      <c r="F221" s="113" t="s">
        <v>183</v>
      </c>
      <c r="G221" s="111" t="str">
        <f t="shared" si="10"/>
        <v/>
      </c>
      <c r="H221" s="114" t="str">
        <f t="shared" si="8"/>
        <v/>
      </c>
      <c r="I221" s="115" t="s">
        <v>183</v>
      </c>
      <c r="J221" s="111" t="str">
        <f t="shared" si="11"/>
        <v xml:space="preserve"> </v>
      </c>
      <c r="L221" s="75">
        <v>110</v>
      </c>
      <c r="M221" s="121">
        <v>0</v>
      </c>
      <c r="N221" s="121">
        <v>0</v>
      </c>
      <c r="O221" s="122"/>
      <c r="P221" s="123"/>
      <c r="Q221" s="124"/>
      <c r="R221" s="124"/>
      <c r="S221" s="124"/>
      <c r="T221" s="124"/>
      <c r="U221" s="124"/>
      <c r="V221" s="124"/>
      <c r="W221" s="124"/>
      <c r="X221" s="123"/>
      <c r="Y221" s="123"/>
      <c r="Z221" s="123"/>
      <c r="AA221" s="123"/>
      <c r="AB221" s="123"/>
      <c r="AH221" s="68"/>
    </row>
    <row r="222" spans="1:34" ht="15.75" customHeight="1">
      <c r="A222" s="119" t="s">
        <v>183</v>
      </c>
      <c r="B222" s="111" t="str">
        <f t="shared" si="9"/>
        <v/>
      </c>
      <c r="C222" s="112" t="s">
        <v>183</v>
      </c>
      <c r="D222" s="68" t="s">
        <v>183</v>
      </c>
      <c r="E222" s="113" t="s">
        <v>183</v>
      </c>
      <c r="F222" s="113" t="s">
        <v>183</v>
      </c>
      <c r="G222" s="111" t="str">
        <f t="shared" si="10"/>
        <v/>
      </c>
      <c r="H222" s="114" t="str">
        <f t="shared" si="8"/>
        <v/>
      </c>
      <c r="I222" s="115" t="s">
        <v>183</v>
      </c>
      <c r="J222" s="111" t="str">
        <f t="shared" si="11"/>
        <v xml:space="preserve"> </v>
      </c>
      <c r="L222" s="75"/>
      <c r="M222" s="75"/>
      <c r="N222" s="75"/>
      <c r="O222" s="122"/>
      <c r="P222" s="123"/>
      <c r="Q222" s="124"/>
      <c r="R222" s="124"/>
      <c r="S222" s="124"/>
      <c r="T222" s="124"/>
      <c r="U222" s="124"/>
      <c r="V222" s="124"/>
      <c r="W222" s="124"/>
      <c r="X222" s="123"/>
      <c r="Y222" s="123"/>
      <c r="Z222" s="123"/>
      <c r="AA222" s="123"/>
      <c r="AB222" s="123"/>
      <c r="AH222" s="68"/>
    </row>
    <row r="223" spans="1:34" ht="15.75" customHeight="1">
      <c r="A223" s="119" t="s">
        <v>183</v>
      </c>
      <c r="B223" s="111" t="str">
        <f t="shared" si="9"/>
        <v/>
      </c>
      <c r="C223" s="112" t="s">
        <v>183</v>
      </c>
      <c r="D223" s="68" t="s">
        <v>183</v>
      </c>
      <c r="E223" s="113" t="s">
        <v>183</v>
      </c>
      <c r="F223" s="113" t="s">
        <v>183</v>
      </c>
      <c r="G223" s="111" t="str">
        <f t="shared" si="10"/>
        <v/>
      </c>
      <c r="H223" s="114" t="str">
        <f t="shared" si="8"/>
        <v/>
      </c>
      <c r="I223" s="115" t="s">
        <v>183</v>
      </c>
      <c r="J223" s="111" t="str">
        <f t="shared" si="11"/>
        <v xml:space="preserve"> </v>
      </c>
      <c r="L223" s="75"/>
      <c r="M223" s="75"/>
      <c r="N223" s="75"/>
      <c r="P223" s="123"/>
      <c r="Q223" s="124"/>
      <c r="R223" s="124"/>
      <c r="S223" s="124"/>
      <c r="T223" s="124"/>
      <c r="U223" s="124"/>
      <c r="V223" s="124"/>
      <c r="W223" s="124"/>
      <c r="X223" s="123"/>
      <c r="Y223" s="123"/>
      <c r="Z223" s="123"/>
      <c r="AA223" s="123"/>
      <c r="AB223" s="123"/>
      <c r="AH223" s="68"/>
    </row>
    <row r="224" spans="1:34" ht="15.75" customHeight="1">
      <c r="B224" s="111" t="str">
        <f t="shared" si="9"/>
        <v/>
      </c>
      <c r="C224" s="112" t="s">
        <v>183</v>
      </c>
      <c r="D224" s="68" t="s">
        <v>183</v>
      </c>
      <c r="E224" s="113" t="s">
        <v>183</v>
      </c>
      <c r="F224" s="113" t="s">
        <v>183</v>
      </c>
      <c r="G224" s="111" t="str">
        <f t="shared" si="10"/>
        <v/>
      </c>
      <c r="H224" s="114" t="str">
        <f t="shared" si="8"/>
        <v/>
      </c>
      <c r="I224" s="115" t="s">
        <v>183</v>
      </c>
      <c r="J224" s="111" t="str">
        <f t="shared" si="11"/>
        <v xml:space="preserve"> </v>
      </c>
      <c r="P224" s="123"/>
      <c r="Q224" s="124"/>
      <c r="R224" s="124"/>
      <c r="S224" s="124"/>
      <c r="T224" s="124"/>
      <c r="U224" s="124"/>
      <c r="V224" s="124"/>
      <c r="W224" s="124"/>
      <c r="X224" s="123"/>
      <c r="Y224" s="123"/>
      <c r="Z224" s="123"/>
      <c r="AA224" s="123"/>
      <c r="AB224" s="123"/>
      <c r="AH224" s="68"/>
    </row>
    <row r="225" spans="10:34" ht="15.75" customHeight="1">
      <c r="J225" s="68"/>
      <c r="P225" s="123"/>
      <c r="Q225" s="124"/>
      <c r="R225" s="124"/>
      <c r="S225" s="124"/>
      <c r="T225" s="124"/>
      <c r="U225" s="124"/>
      <c r="V225" s="124"/>
      <c r="W225" s="124"/>
      <c r="X225" s="123"/>
      <c r="Y225" s="123"/>
      <c r="Z225" s="123"/>
      <c r="AA225" s="123"/>
      <c r="AB225" s="123"/>
      <c r="AH225" s="68"/>
    </row>
    <row r="226" spans="10:34">
      <c r="J226" s="68"/>
      <c r="P226" s="123"/>
      <c r="Q226" s="124"/>
      <c r="R226" s="124"/>
      <c r="S226" s="124"/>
      <c r="T226" s="124"/>
      <c r="U226" s="124"/>
      <c r="V226" s="124"/>
      <c r="W226" s="124"/>
      <c r="X226" s="123"/>
      <c r="Y226" s="123"/>
      <c r="Z226" s="123"/>
      <c r="AA226" s="123"/>
      <c r="AB226" s="123"/>
    </row>
    <row r="227" spans="10:34">
      <c r="J227" s="68"/>
      <c r="P227" s="123"/>
      <c r="Q227" s="124"/>
      <c r="R227" s="124"/>
      <c r="S227" s="124"/>
      <c r="T227" s="124"/>
      <c r="U227" s="124"/>
      <c r="V227" s="124"/>
      <c r="W227" s="124"/>
      <c r="X227" s="123"/>
      <c r="Y227" s="123"/>
      <c r="Z227" s="123"/>
      <c r="AA227" s="123"/>
      <c r="AB227" s="123"/>
    </row>
    <row r="228" spans="10:34">
      <c r="J228" s="68"/>
      <c r="P228" s="123"/>
      <c r="Q228" s="124"/>
      <c r="R228" s="124"/>
      <c r="S228" s="124"/>
      <c r="T228" s="124"/>
      <c r="U228" s="124"/>
      <c r="V228" s="124"/>
      <c r="W228" s="124"/>
      <c r="X228" s="123"/>
      <c r="Y228" s="123"/>
      <c r="Z228" s="123"/>
      <c r="AA228" s="123"/>
      <c r="AB228" s="123"/>
    </row>
    <row r="229" spans="10:34">
      <c r="P229" s="123"/>
      <c r="Q229" s="124"/>
      <c r="R229" s="124"/>
      <c r="S229" s="124"/>
      <c r="T229" s="124"/>
      <c r="U229" s="124"/>
      <c r="V229" s="124"/>
      <c r="W229" s="124"/>
      <c r="X229" s="123"/>
      <c r="Y229" s="123"/>
      <c r="Z229" s="123"/>
      <c r="AA229" s="123"/>
      <c r="AB229" s="123"/>
    </row>
    <row r="230" spans="10:34">
      <c r="P230" s="123"/>
      <c r="Q230" s="124"/>
      <c r="R230" s="124"/>
      <c r="S230" s="124"/>
      <c r="T230" s="124"/>
      <c r="U230" s="124"/>
      <c r="V230" s="124"/>
      <c r="W230" s="124"/>
      <c r="X230" s="123"/>
      <c r="Y230" s="123"/>
      <c r="Z230" s="123"/>
      <c r="AA230" s="123"/>
      <c r="AB230" s="123"/>
    </row>
    <row r="231" spans="10:34">
      <c r="P231" s="123"/>
      <c r="Q231" s="124"/>
      <c r="R231" s="124"/>
      <c r="S231" s="124"/>
      <c r="T231" s="124"/>
      <c r="U231" s="124"/>
      <c r="V231" s="124"/>
      <c r="W231" s="124"/>
      <c r="X231" s="123"/>
      <c r="Y231" s="123"/>
      <c r="Z231" s="123"/>
      <c r="AA231" s="123"/>
      <c r="AB231" s="123"/>
    </row>
    <row r="232" spans="10:34">
      <c r="P232" s="123"/>
      <c r="Q232" s="124"/>
      <c r="R232" s="124"/>
      <c r="S232" s="124"/>
      <c r="T232" s="124"/>
      <c r="U232" s="124"/>
      <c r="V232" s="124"/>
      <c r="W232" s="124"/>
      <c r="X232" s="123"/>
      <c r="Y232" s="123"/>
      <c r="Z232" s="123"/>
      <c r="AA232" s="123"/>
      <c r="AB232" s="123"/>
    </row>
    <row r="233" spans="10:34">
      <c r="P233" s="123"/>
      <c r="Q233" s="124"/>
      <c r="R233" s="124"/>
      <c r="S233" s="124"/>
      <c r="T233" s="124"/>
      <c r="U233" s="124"/>
      <c r="V233" s="124"/>
      <c r="W233" s="124"/>
      <c r="X233" s="123"/>
      <c r="Y233" s="123"/>
      <c r="Z233" s="123"/>
      <c r="AA233" s="123"/>
      <c r="AB233" s="123"/>
    </row>
    <row r="234" spans="10:34">
      <c r="P234" s="123"/>
      <c r="Q234" s="124"/>
      <c r="R234" s="124"/>
      <c r="S234" s="124"/>
      <c r="T234" s="124"/>
      <c r="U234" s="124"/>
      <c r="V234" s="124"/>
      <c r="W234" s="124"/>
      <c r="X234" s="123"/>
      <c r="Y234" s="123"/>
      <c r="Z234" s="123"/>
      <c r="AA234" s="123"/>
      <c r="AB234" s="123"/>
    </row>
    <row r="235" spans="10:34">
      <c r="P235" s="123"/>
      <c r="Q235" s="124"/>
      <c r="R235" s="124"/>
      <c r="S235" s="124"/>
      <c r="T235" s="124"/>
      <c r="U235" s="124"/>
      <c r="V235" s="124"/>
      <c r="W235" s="124"/>
      <c r="X235" s="123"/>
      <c r="Y235" s="123"/>
      <c r="Z235" s="123"/>
      <c r="AA235" s="123"/>
      <c r="AB235" s="123"/>
    </row>
    <row r="236" spans="10:34">
      <c r="P236" s="123"/>
      <c r="Q236" s="124"/>
      <c r="R236" s="124"/>
      <c r="S236" s="124"/>
      <c r="T236" s="124"/>
      <c r="U236" s="124"/>
      <c r="V236" s="124"/>
      <c r="W236" s="124"/>
      <c r="X236" s="123"/>
      <c r="Y236" s="123"/>
      <c r="Z236" s="123"/>
      <c r="AA236" s="123"/>
      <c r="AB236" s="123"/>
    </row>
    <row r="40432" spans="15:15">
      <c r="O40432" s="68"/>
    </row>
    <row r="40433" spans="4:34">
      <c r="AH40433" s="68"/>
    </row>
    <row r="40435" spans="4:34">
      <c r="K40435" s="68"/>
    </row>
    <row r="40438" spans="4:34">
      <c r="D40438" s="68">
        <v>1888</v>
      </c>
      <c r="J40438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41:C224">
    <cfRule type="notContainsBlanks" dxfId="33" priority="11">
      <formula>LEN(TRIM(C141))&gt;0</formula>
    </cfRule>
  </conditionalFormatting>
  <conditionalFormatting sqref="D141:J224 B141:B224">
    <cfRule type="expression" dxfId="32" priority="12">
      <formula>IF($C141=" ",FALSE,TRUE)</formula>
    </cfRule>
  </conditionalFormatting>
  <conditionalFormatting sqref="B141:B224">
    <cfRule type="expression" dxfId="31" priority="10">
      <formula>IF($C141=$L$9,TRUE,FALSE)</formula>
    </cfRule>
  </conditionalFormatting>
  <conditionalFormatting sqref="C112:C120 C122:C127 C130:C140">
    <cfRule type="notContainsBlanks" dxfId="30" priority="8">
      <formula>LEN(TRIM(C112))&gt;0</formula>
    </cfRule>
  </conditionalFormatting>
  <conditionalFormatting sqref="D112:J113 D114:I120 D122:G124 I122:I124 H121:H124 D125:J125 D140:J140 E128:G129 D130:G139 J114:J124 H128:I139 D126:I127 B112:B140">
    <cfRule type="expression" dxfId="29" priority="9">
      <formula>IF($C112=" ",FALSE,TRUE)</formula>
    </cfRule>
  </conditionalFormatting>
  <conditionalFormatting sqref="B112:B140">
    <cfRule type="expression" dxfId="28" priority="7">
      <formula>IF($C112=$L$9,TRUE,FALSE)</formula>
    </cfRule>
  </conditionalFormatting>
  <conditionalFormatting sqref="C121">
    <cfRule type="notContainsBlanks" dxfId="27" priority="5">
      <formula>LEN(TRIM(C121))&gt;0</formula>
    </cfRule>
  </conditionalFormatting>
  <conditionalFormatting sqref="D121:G121 I121">
    <cfRule type="expression" dxfId="26" priority="6">
      <formula>IF($C121=" ",FALSE,TRUE)</formula>
    </cfRule>
  </conditionalFormatting>
  <conditionalFormatting sqref="C128">
    <cfRule type="notContainsBlanks" dxfId="25" priority="4">
      <formula>LEN(TRIM(C128))&gt;0</formula>
    </cfRule>
  </conditionalFormatting>
  <conditionalFormatting sqref="D128:D129">
    <cfRule type="expression" dxfId="24" priority="3">
      <formula>IF($C128=" ",FALSE,TRUE)</formula>
    </cfRule>
  </conditionalFormatting>
  <conditionalFormatting sqref="C129">
    <cfRule type="notContainsBlanks" dxfId="23" priority="2">
      <formula>LEN(TRIM(C129))&gt;0</formula>
    </cfRule>
  </conditionalFormatting>
  <conditionalFormatting sqref="J126:J139">
    <cfRule type="expression" dxfId="22" priority="1">
      <formula>IF($C126="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157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40439"/>
  <sheetViews>
    <sheetView view="pageBreakPreview" topLeftCell="E1" zoomScale="70" zoomScaleNormal="50" zoomScaleSheetLayoutView="7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0" customWidth="1"/>
    <col min="11" max="11" width="5.5703125" style="120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5" customWidth="1"/>
    <col min="16" max="16" width="9.5703125" style="125" customWidth="1"/>
    <col min="17" max="17" width="10" style="126" customWidth="1"/>
    <col min="18" max="18" width="13.5703125" style="126" customWidth="1"/>
    <col min="19" max="19" width="18.85546875" style="126" customWidth="1"/>
    <col min="20" max="20" width="13.5703125" style="126" customWidth="1"/>
    <col min="21" max="21" width="18.85546875" style="126" customWidth="1"/>
    <col min="22" max="22" width="9.42578125" style="126" customWidth="1"/>
    <col min="23" max="23" width="9.5703125" style="126" customWidth="1"/>
    <col min="24" max="24" width="10" style="125" customWidth="1"/>
    <col min="25" max="25" width="13.5703125" style="125" customWidth="1"/>
    <col min="26" max="26" width="18.85546875" style="125" customWidth="1"/>
    <col min="27" max="27" width="13.5703125" style="125" customWidth="1"/>
    <col min="28" max="28" width="18.85546875" style="125" customWidth="1"/>
    <col min="29" max="29" width="5.7109375" style="125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3" t="s">
        <v>305</v>
      </c>
      <c r="F1" s="173"/>
      <c r="G1" s="173"/>
      <c r="H1" s="173"/>
      <c r="I1" s="173"/>
      <c r="J1" s="173"/>
      <c r="K1" s="63"/>
      <c r="L1" s="64" t="s">
        <v>86</v>
      </c>
      <c r="M1" s="62"/>
      <c r="N1" s="65">
        <v>8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3"/>
      <c r="F2" s="173"/>
      <c r="G2" s="173"/>
      <c r="H2" s="173"/>
      <c r="I2" s="173"/>
      <c r="J2" s="173"/>
      <c r="K2" s="63"/>
      <c r="L2" s="71" t="str">
        <f ca="1">INDIRECT("лоты!C"&amp;SUM(N1,3))</f>
        <v>311м</v>
      </c>
      <c r="M2" s="72" t="s">
        <v>87</v>
      </c>
      <c r="N2" s="73"/>
      <c r="O2" s="74"/>
      <c r="P2" s="156" t="s">
        <v>88</v>
      </c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3"/>
      <c r="F3" s="173"/>
      <c r="G3" s="173"/>
      <c r="H3" s="173"/>
      <c r="I3" s="173"/>
      <c r="J3" s="173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142</v>
      </c>
      <c r="M4" s="72" t="s">
        <v>90</v>
      </c>
      <c r="N4" s="73"/>
      <c r="O4" s="74"/>
      <c r="P4" s="174" t="s">
        <v>91</v>
      </c>
      <c r="Q4" s="174" t="s">
        <v>92</v>
      </c>
      <c r="R4" s="174" t="s">
        <v>93</v>
      </c>
      <c r="S4" s="174" t="s">
        <v>94</v>
      </c>
      <c r="T4" s="174" t="s">
        <v>95</v>
      </c>
      <c r="U4" s="174" t="s">
        <v>96</v>
      </c>
      <c r="V4" s="174" t="s">
        <v>97</v>
      </c>
      <c r="W4" s="174" t="s">
        <v>98</v>
      </c>
      <c r="X4" s="164" t="s">
        <v>99</v>
      </c>
      <c r="Y4" s="166" t="s">
        <v>100</v>
      </c>
      <c r="Z4" s="167"/>
      <c r="AA4" s="166" t="s">
        <v>101</v>
      </c>
      <c r="AB4" s="167"/>
      <c r="AC4" s="66"/>
      <c r="AI4" s="75"/>
      <c r="AJ4" s="75"/>
      <c r="AK4" s="76"/>
      <c r="AL4" s="75"/>
    </row>
    <row r="5" spans="1:38" ht="15" customHeight="1">
      <c r="A5" s="62"/>
      <c r="B5" s="162" t="str">
        <f ca="1">"№ (ID) Маршрута: "&amp;VLOOKUP(L2,лоты!C:G,5,0)</f>
        <v>№ (ID) Маршрута: 311</v>
      </c>
      <c r="C5" s="162"/>
      <c r="D5" s="162"/>
      <c r="E5" s="162"/>
      <c r="F5" s="162"/>
      <c r="G5" s="162"/>
      <c r="H5" s="162"/>
      <c r="I5" s="162"/>
      <c r="J5" s="162"/>
      <c r="K5" s="63"/>
      <c r="L5" s="78">
        <v>142</v>
      </c>
      <c r="M5" s="78" t="s">
        <v>102</v>
      </c>
      <c r="N5" s="77"/>
      <c r="O5" s="74"/>
      <c r="P5" s="175"/>
      <c r="Q5" s="175"/>
      <c r="R5" s="175"/>
      <c r="S5" s="175"/>
      <c r="T5" s="175"/>
      <c r="U5" s="175"/>
      <c r="V5" s="175"/>
      <c r="W5" s="175"/>
      <c r="X5" s="164"/>
      <c r="Y5" s="168"/>
      <c r="Z5" s="169"/>
      <c r="AA5" s="168"/>
      <c r="AB5" s="169"/>
      <c r="AC5" s="66"/>
      <c r="AI5" s="75"/>
      <c r="AJ5" s="75"/>
      <c r="AK5" s="76"/>
      <c r="AL5" s="75"/>
    </row>
    <row r="6" spans="1:38" ht="15.75" customHeight="1">
      <c r="A6" s="62"/>
      <c r="B6" s="162"/>
      <c r="C6" s="162"/>
      <c r="D6" s="162"/>
      <c r="E6" s="162"/>
      <c r="F6" s="162"/>
      <c r="G6" s="162"/>
      <c r="H6" s="162"/>
      <c r="I6" s="162"/>
      <c r="J6" s="162"/>
      <c r="K6" s="63"/>
      <c r="L6" s="79">
        <v>279</v>
      </c>
      <c r="M6" s="72" t="s">
        <v>103</v>
      </c>
      <c r="N6" s="72"/>
      <c r="O6" s="66"/>
      <c r="P6" s="175"/>
      <c r="Q6" s="175"/>
      <c r="R6" s="175"/>
      <c r="S6" s="175"/>
      <c r="T6" s="175"/>
      <c r="U6" s="175"/>
      <c r="V6" s="175"/>
      <c r="W6" s="175"/>
      <c r="X6" s="164"/>
      <c r="Y6" s="168"/>
      <c r="Z6" s="169"/>
      <c r="AA6" s="168"/>
      <c r="AB6" s="169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280</v>
      </c>
      <c r="M7" s="78" t="s">
        <v>104</v>
      </c>
      <c r="N7" s="78"/>
      <c r="O7" s="66"/>
      <c r="P7" s="176"/>
      <c r="Q7" s="176"/>
      <c r="R7" s="176"/>
      <c r="S7" s="176"/>
      <c r="T7" s="176"/>
      <c r="U7" s="176"/>
      <c r="V7" s="176"/>
      <c r="W7" s="176"/>
      <c r="X7" s="164"/>
      <c r="Y7" s="170"/>
      <c r="Z7" s="171"/>
      <c r="AA7" s="170"/>
      <c r="AB7" s="171"/>
      <c r="AC7" s="66"/>
      <c r="AI7" s="75"/>
      <c r="AJ7" s="75"/>
      <c r="AK7" s="76"/>
      <c r="AL7" s="75"/>
    </row>
    <row r="8" spans="1:38" ht="15.75" customHeight="1">
      <c r="A8" s="80"/>
      <c r="B8" s="162" t="s">
        <v>105</v>
      </c>
      <c r="C8" s="162"/>
      <c r="D8" s="162"/>
      <c r="E8" s="162"/>
      <c r="F8" s="162"/>
      <c r="G8" s="162"/>
      <c r="H8" s="162"/>
      <c r="I8" s="162"/>
      <c r="J8" s="162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2" t="s">
        <v>107</v>
      </c>
      <c r="Z8" s="172"/>
      <c r="AA8" s="172" t="s">
        <v>108</v>
      </c>
      <c r="AB8" s="172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2"/>
      <c r="C9" s="162"/>
      <c r="D9" s="162"/>
      <c r="E9" s="162"/>
      <c r="F9" s="162"/>
      <c r="G9" s="162"/>
      <c r="H9" s="162"/>
      <c r="I9" s="162"/>
      <c r="J9" s="162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2" t="s">
        <v>107</v>
      </c>
      <c r="Z9" s="172"/>
      <c r="AA9" s="172" t="s">
        <v>108</v>
      </c>
      <c r="AB9" s="172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1" t="s">
        <v>111</v>
      </c>
      <c r="C10" s="161"/>
      <c r="D10" s="161"/>
      <c r="E10" s="161"/>
      <c r="F10" s="161"/>
      <c r="G10" s="161"/>
      <c r="H10" s="161"/>
      <c r="I10" s="161"/>
      <c r="J10" s="161"/>
      <c r="K10" s="63"/>
      <c r="L10" s="83" t="str">
        <f ca="1">INDIRECT("лоты!e"&amp;SUM(N1,3))</f>
        <v>311м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2" t="s">
        <v>113</v>
      </c>
      <c r="Z10" s="172"/>
      <c r="AA10" s="172" t="s">
        <v>114</v>
      </c>
      <c r="AB10" s="172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1"/>
      <c r="C11" s="161"/>
      <c r="D11" s="161"/>
      <c r="E11" s="161"/>
      <c r="F11" s="161"/>
      <c r="G11" s="161"/>
      <c r="H11" s="161"/>
      <c r="I11" s="161"/>
      <c r="J11" s="161"/>
      <c r="K11" s="63"/>
      <c r="L11" s="78" t="s">
        <v>216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2" t="s">
        <v>113</v>
      </c>
      <c r="Z11" s="172"/>
      <c r="AA11" s="172" t="s">
        <v>114</v>
      </c>
      <c r="AB11" s="172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5" t="s">
        <v>117</v>
      </c>
      <c r="Q13" s="165"/>
      <c r="R13" s="165"/>
      <c r="S13" s="165"/>
      <c r="T13" s="165"/>
      <c r="U13" s="165"/>
      <c r="V13" s="165"/>
      <c r="W13" s="165"/>
      <c r="X13" s="165"/>
      <c r="Y13" s="165"/>
      <c r="Z13" s="165"/>
      <c r="AA13" s="165"/>
      <c r="AB13" s="165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2" t="s">
        <v>118</v>
      </c>
      <c r="C14" s="162"/>
      <c r="D14" s="162"/>
      <c r="E14" s="162"/>
      <c r="F14" s="162"/>
      <c r="G14" s="162"/>
      <c r="H14" s="162"/>
      <c r="I14" s="162"/>
      <c r="J14" s="162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2"/>
      <c r="C15" s="162"/>
      <c r="D15" s="162"/>
      <c r="E15" s="162"/>
      <c r="F15" s="162"/>
      <c r="G15" s="162"/>
      <c r="H15" s="162"/>
      <c r="I15" s="162"/>
      <c r="J15" s="162"/>
      <c r="K15" s="63"/>
      <c r="L15" s="84"/>
      <c r="M15" s="78"/>
      <c r="N15" s="78"/>
      <c r="O15" s="85"/>
      <c r="P15" s="163" t="s">
        <v>91</v>
      </c>
      <c r="Q15" s="163"/>
      <c r="R15" s="163"/>
      <c r="S15" s="163"/>
      <c r="T15" s="164" t="s">
        <v>119</v>
      </c>
      <c r="U15" s="164"/>
      <c r="V15" s="164"/>
      <c r="W15" s="164" t="s">
        <v>120</v>
      </c>
      <c r="X15" s="164"/>
      <c r="Y15" s="164"/>
      <c r="Z15" s="164" t="s">
        <v>121</v>
      </c>
      <c r="AA15" s="164"/>
      <c r="AB15" s="164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1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61"/>
      <c r="D16" s="161"/>
      <c r="E16" s="161"/>
      <c r="F16" s="161"/>
      <c r="G16" s="161"/>
      <c r="H16" s="161"/>
      <c r="I16" s="161"/>
      <c r="J16" s="161"/>
      <c r="K16" s="63"/>
      <c r="L16" s="84"/>
      <c r="M16" s="78"/>
      <c r="N16" s="78"/>
      <c r="O16" s="85"/>
      <c r="P16" s="163"/>
      <c r="Q16" s="163"/>
      <c r="R16" s="163"/>
      <c r="S16" s="163"/>
      <c r="T16" s="164"/>
      <c r="U16" s="164"/>
      <c r="V16" s="164"/>
      <c r="W16" s="164"/>
      <c r="X16" s="164"/>
      <c r="Y16" s="164"/>
      <c r="Z16" s="164"/>
      <c r="AA16" s="164"/>
      <c r="AB16" s="164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1"/>
      <c r="C17" s="161"/>
      <c r="D17" s="161"/>
      <c r="E17" s="161"/>
      <c r="F17" s="161"/>
      <c r="G17" s="161"/>
      <c r="H17" s="161"/>
      <c r="I17" s="161"/>
      <c r="J17" s="161"/>
      <c r="K17" s="63"/>
      <c r="L17" s="78"/>
      <c r="M17" s="78"/>
      <c r="N17" s="78"/>
      <c r="O17" s="85"/>
      <c r="P17" s="163" t="s">
        <v>122</v>
      </c>
      <c r="Q17" s="163"/>
      <c r="R17" s="163"/>
      <c r="S17" s="163"/>
      <c r="T17" s="164" t="s">
        <v>123</v>
      </c>
      <c r="U17" s="164"/>
      <c r="V17" s="164"/>
      <c r="W17" s="164" t="s">
        <v>124</v>
      </c>
      <c r="X17" s="164"/>
      <c r="Y17" s="164"/>
      <c r="Z17" s="164" t="s">
        <v>122</v>
      </c>
      <c r="AA17" s="164"/>
      <c r="AB17" s="164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2" t="s">
        <v>125</v>
      </c>
      <c r="C19" s="162"/>
      <c r="D19" s="162"/>
      <c r="E19" s="162"/>
      <c r="F19" s="162"/>
      <c r="G19" s="162"/>
      <c r="H19" s="162"/>
      <c r="I19" s="162"/>
      <c r="J19" s="162"/>
      <c r="K19" s="63"/>
      <c r="L19" s="78"/>
      <c r="M19" s="78"/>
      <c r="N19" s="78"/>
      <c r="O19" s="85"/>
      <c r="P19" s="156" t="s">
        <v>126</v>
      </c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2"/>
      <c r="C20" s="162"/>
      <c r="D20" s="162"/>
      <c r="E20" s="162"/>
      <c r="F20" s="162"/>
      <c r="G20" s="162"/>
      <c r="H20" s="162"/>
      <c r="I20" s="162"/>
      <c r="J20" s="162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48" t="s">
        <v>91</v>
      </c>
      <c r="Q21" s="148" t="s">
        <v>127</v>
      </c>
      <c r="R21" s="151" t="s">
        <v>128</v>
      </c>
      <c r="S21" s="152"/>
      <c r="T21" s="151" t="s">
        <v>129</v>
      </c>
      <c r="U21" s="152"/>
      <c r="V21" s="90"/>
      <c r="W21" s="148" t="s">
        <v>91</v>
      </c>
      <c r="X21" s="148" t="s">
        <v>127</v>
      </c>
      <c r="Y21" s="151" t="s">
        <v>128</v>
      </c>
      <c r="Z21" s="152"/>
      <c r="AA21" s="151" t="s">
        <v>129</v>
      </c>
      <c r="AB21" s="152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1" t="str">
        <f ca="1">"Минимальное количество транспортных средств:  "&amp;ROUND(VLOOKUP(L2,лоты!C:H,6,0),0)&amp;"  ед."</f>
        <v>Минимальное количество транспортных средств:  16  ед.</v>
      </c>
      <c r="C22" s="161"/>
      <c r="D22" s="161"/>
      <c r="E22" s="161"/>
      <c r="F22" s="161"/>
      <c r="G22" s="161"/>
      <c r="H22" s="161"/>
      <c r="I22" s="161"/>
      <c r="J22" s="161"/>
      <c r="K22" s="63"/>
      <c r="L22" s="62"/>
      <c r="M22" s="62"/>
      <c r="N22" s="62"/>
      <c r="O22" s="66"/>
      <c r="P22" s="149"/>
      <c r="Q22" s="149"/>
      <c r="R22" s="148" t="s">
        <v>130</v>
      </c>
      <c r="S22" s="148" t="s">
        <v>131</v>
      </c>
      <c r="T22" s="148" t="s">
        <v>130</v>
      </c>
      <c r="U22" s="148" t="s">
        <v>131</v>
      </c>
      <c r="V22" s="90"/>
      <c r="W22" s="149"/>
      <c r="X22" s="149"/>
      <c r="Y22" s="148" t="s">
        <v>130</v>
      </c>
      <c r="Z22" s="148" t="s">
        <v>131</v>
      </c>
      <c r="AA22" s="148" t="s">
        <v>130</v>
      </c>
      <c r="AB22" s="148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1"/>
      <c r="C23" s="161"/>
      <c r="D23" s="161"/>
      <c r="E23" s="161"/>
      <c r="F23" s="161"/>
      <c r="G23" s="161"/>
      <c r="H23" s="161"/>
      <c r="I23" s="161"/>
      <c r="J23" s="161"/>
      <c r="K23" s="63"/>
      <c r="L23" s="62"/>
      <c r="M23" s="62"/>
      <c r="N23" s="62"/>
      <c r="O23" s="66"/>
      <c r="P23" s="149"/>
      <c r="Q23" s="149"/>
      <c r="R23" s="149"/>
      <c r="S23" s="149"/>
      <c r="T23" s="149"/>
      <c r="U23" s="149"/>
      <c r="V23" s="90"/>
      <c r="W23" s="149"/>
      <c r="X23" s="149"/>
      <c r="Y23" s="149"/>
      <c r="Z23" s="149"/>
      <c r="AA23" s="149"/>
      <c r="AB23" s="149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49"/>
      <c r="Q24" s="149"/>
      <c r="R24" s="149"/>
      <c r="S24" s="149"/>
      <c r="T24" s="149"/>
      <c r="U24" s="149"/>
      <c r="V24" s="90"/>
      <c r="W24" s="149"/>
      <c r="X24" s="149"/>
      <c r="Y24" s="149"/>
      <c r="Z24" s="149"/>
      <c r="AA24" s="149"/>
      <c r="AB24" s="149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49"/>
      <c r="Q25" s="149"/>
      <c r="R25" s="149"/>
      <c r="S25" s="149"/>
      <c r="T25" s="149"/>
      <c r="U25" s="149"/>
      <c r="V25" s="90"/>
      <c r="W25" s="149"/>
      <c r="X25" s="149"/>
      <c r="Y25" s="149"/>
      <c r="Z25" s="149"/>
      <c r="AA25" s="149"/>
      <c r="AB25" s="149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1" t="s">
        <v>132</v>
      </c>
      <c r="C26" s="161"/>
      <c r="D26" s="161"/>
      <c r="E26" s="161"/>
      <c r="F26" s="161"/>
      <c r="G26" s="161"/>
      <c r="H26" s="161"/>
      <c r="I26" s="161"/>
      <c r="J26" s="161"/>
      <c r="K26" s="63"/>
      <c r="L26" s="62"/>
      <c r="M26" s="62"/>
      <c r="N26" s="62"/>
      <c r="O26" s="66"/>
      <c r="P26" s="150"/>
      <c r="Q26" s="150"/>
      <c r="R26" s="150"/>
      <c r="S26" s="150"/>
      <c r="T26" s="150"/>
      <c r="U26" s="150"/>
      <c r="V26" s="91"/>
      <c r="W26" s="150"/>
      <c r="X26" s="150"/>
      <c r="Y26" s="150"/>
      <c r="Z26" s="150"/>
      <c r="AA26" s="150"/>
      <c r="AB26" s="150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1"/>
      <c r="C27" s="161"/>
      <c r="D27" s="161"/>
      <c r="E27" s="161"/>
      <c r="F27" s="161"/>
      <c r="G27" s="161"/>
      <c r="H27" s="161"/>
      <c r="I27" s="161"/>
      <c r="J27" s="161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1" t="s">
        <v>217</v>
      </c>
      <c r="C28" s="161"/>
      <c r="D28" s="161"/>
      <c r="E28" s="161"/>
      <c r="F28" s="161"/>
      <c r="G28" s="161"/>
      <c r="H28" s="161"/>
      <c r="I28" s="161"/>
      <c r="J28" s="161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1"/>
      <c r="C29" s="161"/>
      <c r="D29" s="161"/>
      <c r="E29" s="161"/>
      <c r="F29" s="161"/>
      <c r="G29" s="161"/>
      <c r="H29" s="161"/>
      <c r="I29" s="161"/>
      <c r="J29" s="161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1" t="s">
        <v>194</v>
      </c>
      <c r="C30" s="161"/>
      <c r="D30" s="161"/>
      <c r="E30" s="161"/>
      <c r="F30" s="161"/>
      <c r="G30" s="161"/>
      <c r="H30" s="161"/>
      <c r="I30" s="161"/>
      <c r="J30" s="161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1"/>
      <c r="C31" s="161"/>
      <c r="D31" s="161"/>
      <c r="E31" s="161"/>
      <c r="F31" s="161"/>
      <c r="G31" s="161"/>
      <c r="H31" s="161"/>
      <c r="I31" s="161"/>
      <c r="J31" s="161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2" t="s">
        <v>136</v>
      </c>
      <c r="C33" s="162"/>
      <c r="D33" s="162"/>
      <c r="E33" s="162"/>
      <c r="F33" s="162"/>
      <c r="G33" s="162"/>
      <c r="H33" s="162"/>
      <c r="I33" s="162"/>
      <c r="J33" s="162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1</v>
      </c>
      <c r="W33" s="95">
        <v>2</v>
      </c>
      <c r="X33" s="100">
        <v>0.25</v>
      </c>
      <c r="Y33" s="92">
        <v>0</v>
      </c>
      <c r="Z33" s="92" t="s">
        <v>133</v>
      </c>
      <c r="AA33" s="92">
        <v>0</v>
      </c>
      <c r="AB33" s="92" t="s">
        <v>133</v>
      </c>
      <c r="AC33" s="94">
        <f t="shared" si="1"/>
        <v>1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2"/>
      <c r="C34" s="162"/>
      <c r="D34" s="162"/>
      <c r="E34" s="162"/>
      <c r="F34" s="162"/>
      <c r="G34" s="162"/>
      <c r="H34" s="162"/>
      <c r="I34" s="162"/>
      <c r="J34" s="162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137</v>
      </c>
      <c r="T34" s="92">
        <v>1</v>
      </c>
      <c r="U34" s="92" t="s">
        <v>137</v>
      </c>
      <c r="V34" s="94">
        <f t="shared" si="0"/>
        <v>6</v>
      </c>
      <c r="W34" s="95">
        <v>2</v>
      </c>
      <c r="X34" s="100">
        <v>0.27083333333333331</v>
      </c>
      <c r="Y34" s="92">
        <v>1</v>
      </c>
      <c r="Z34" s="92" t="s">
        <v>144</v>
      </c>
      <c r="AA34" s="92">
        <v>1</v>
      </c>
      <c r="AB34" s="92" t="s">
        <v>144</v>
      </c>
      <c r="AC34" s="94">
        <f t="shared" si="1"/>
        <v>3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4" t="s">
        <v>138</v>
      </c>
      <c r="C35" s="154"/>
      <c r="D35" s="154"/>
      <c r="E35" s="157">
        <f t="array" ref="E35">ROUND(MAX(IF(G104:G225=0,H104:H225)),2)</f>
        <v>14.25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5</v>
      </c>
      <c r="S35" s="92">
        <v>6</v>
      </c>
      <c r="T35" s="92">
        <v>5</v>
      </c>
      <c r="U35" s="92">
        <v>6</v>
      </c>
      <c r="V35" s="94">
        <f t="shared" si="0"/>
        <v>10</v>
      </c>
      <c r="W35" s="95">
        <v>2</v>
      </c>
      <c r="X35" s="100">
        <v>0.29166666666666669</v>
      </c>
      <c r="Y35" s="92">
        <v>2</v>
      </c>
      <c r="Z35" s="92" t="s">
        <v>144</v>
      </c>
      <c r="AA35" s="92">
        <v>2</v>
      </c>
      <c r="AB35" s="92" t="s">
        <v>144</v>
      </c>
      <c r="AC35" s="94">
        <f t="shared" si="1"/>
        <v>3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4"/>
      <c r="C36" s="154"/>
      <c r="D36" s="154"/>
      <c r="E36" s="157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5</v>
      </c>
      <c r="S36" s="92">
        <v>6</v>
      </c>
      <c r="T36" s="92">
        <v>5</v>
      </c>
      <c r="U36" s="92">
        <v>6</v>
      </c>
      <c r="V36" s="94">
        <f t="shared" si="0"/>
        <v>10</v>
      </c>
      <c r="W36" s="97">
        <v>2</v>
      </c>
      <c r="X36" s="98">
        <v>0.3125</v>
      </c>
      <c r="Y36" s="92">
        <v>1</v>
      </c>
      <c r="Z36" s="92" t="s">
        <v>144</v>
      </c>
      <c r="AA36" s="92">
        <v>1</v>
      </c>
      <c r="AB36" s="92" t="s">
        <v>144</v>
      </c>
      <c r="AC36" s="94">
        <f t="shared" si="1"/>
        <v>3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4" t="s">
        <v>139</v>
      </c>
      <c r="C37" s="154"/>
      <c r="D37" s="154"/>
      <c r="E37" s="157">
        <f t="array" ref="E37">ROUND(MAX(IF(G104:G225=1,H104:H225)),2)</f>
        <v>13.61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5</v>
      </c>
      <c r="S37" s="92">
        <v>6</v>
      </c>
      <c r="T37" s="92">
        <v>5</v>
      </c>
      <c r="U37" s="92">
        <v>6</v>
      </c>
      <c r="V37" s="94">
        <f t="shared" si="0"/>
        <v>10</v>
      </c>
      <c r="W37" s="97">
        <v>2</v>
      </c>
      <c r="X37" s="98">
        <v>0.33333333333333331</v>
      </c>
      <c r="Y37" s="92">
        <v>2</v>
      </c>
      <c r="Z37" s="92" t="s">
        <v>144</v>
      </c>
      <c r="AA37" s="92">
        <v>2</v>
      </c>
      <c r="AB37" s="92" t="s">
        <v>144</v>
      </c>
      <c r="AC37" s="94">
        <f t="shared" si="1"/>
        <v>4</v>
      </c>
    </row>
    <row r="38" spans="1:38" ht="15.75" customHeight="1">
      <c r="A38" s="80"/>
      <c r="B38" s="154"/>
      <c r="C38" s="154"/>
      <c r="D38" s="154"/>
      <c r="E38" s="157"/>
      <c r="F38" s="101"/>
      <c r="G38" s="101"/>
      <c r="H38" s="101"/>
      <c r="I38" s="101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5</v>
      </c>
      <c r="S38" s="92">
        <v>6</v>
      </c>
      <c r="T38" s="92">
        <v>5</v>
      </c>
      <c r="U38" s="92">
        <v>6</v>
      </c>
      <c r="V38" s="94">
        <f t="shared" si="0"/>
        <v>10</v>
      </c>
      <c r="W38" s="97">
        <v>2</v>
      </c>
      <c r="X38" s="98">
        <v>0.35416666666666669</v>
      </c>
      <c r="Y38" s="92">
        <v>2</v>
      </c>
      <c r="Z38" s="92" t="s">
        <v>187</v>
      </c>
      <c r="AA38" s="92">
        <v>2</v>
      </c>
      <c r="AB38" s="92" t="s">
        <v>187</v>
      </c>
      <c r="AC38" s="94">
        <f t="shared" si="1"/>
        <v>4</v>
      </c>
    </row>
    <row r="39" spans="1:38" ht="15.75" customHeight="1">
      <c r="A39" s="80"/>
      <c r="B39" s="154" t="s">
        <v>140</v>
      </c>
      <c r="C39" s="154"/>
      <c r="D39" s="154"/>
      <c r="E39" s="157">
        <f>SUM(E35:E38)</f>
        <v>27.86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5</v>
      </c>
      <c r="S39" s="92">
        <v>6</v>
      </c>
      <c r="T39" s="92">
        <v>5</v>
      </c>
      <c r="U39" s="92">
        <v>6</v>
      </c>
      <c r="V39" s="94">
        <f t="shared" si="0"/>
        <v>10</v>
      </c>
      <c r="W39" s="97">
        <v>2</v>
      </c>
      <c r="X39" s="98">
        <v>0.375</v>
      </c>
      <c r="Y39" s="92">
        <v>2</v>
      </c>
      <c r="Z39" s="92" t="s">
        <v>187</v>
      </c>
      <c r="AA39" s="92">
        <v>2</v>
      </c>
      <c r="AB39" s="92" t="s">
        <v>187</v>
      </c>
      <c r="AC39" s="94">
        <f t="shared" si="1"/>
        <v>4</v>
      </c>
    </row>
    <row r="40" spans="1:38" ht="15.75" customHeight="1">
      <c r="A40" s="80"/>
      <c r="B40" s="154"/>
      <c r="C40" s="154"/>
      <c r="D40" s="154"/>
      <c r="E40" s="157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5</v>
      </c>
      <c r="S40" s="92">
        <v>6</v>
      </c>
      <c r="T40" s="92">
        <v>5</v>
      </c>
      <c r="U40" s="92">
        <v>6</v>
      </c>
      <c r="V40" s="94">
        <f t="shared" si="0"/>
        <v>10</v>
      </c>
      <c r="W40" s="97">
        <v>2</v>
      </c>
      <c r="X40" s="98">
        <v>0.39583333333333331</v>
      </c>
      <c r="Y40" s="92">
        <v>2</v>
      </c>
      <c r="Z40" s="92" t="s">
        <v>187</v>
      </c>
      <c r="AA40" s="92">
        <v>2</v>
      </c>
      <c r="AB40" s="92" t="s">
        <v>187</v>
      </c>
      <c r="AC40" s="94">
        <f t="shared" si="1"/>
        <v>4</v>
      </c>
    </row>
    <row r="41" spans="1:38" ht="15.75" customHeight="1">
      <c r="A41" s="80"/>
      <c r="B41" s="154"/>
      <c r="C41" s="154"/>
      <c r="D41" s="154"/>
      <c r="E41" s="155"/>
      <c r="F41" s="102"/>
      <c r="G41" s="102"/>
      <c r="H41" s="102"/>
      <c r="I41" s="102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5</v>
      </c>
      <c r="S41" s="92">
        <v>6</v>
      </c>
      <c r="T41" s="92">
        <v>5</v>
      </c>
      <c r="U41" s="92">
        <v>6</v>
      </c>
      <c r="V41" s="94">
        <f t="shared" si="0"/>
        <v>10</v>
      </c>
      <c r="W41" s="97">
        <v>2</v>
      </c>
      <c r="X41" s="98">
        <v>0.41666666666666669</v>
      </c>
      <c r="Y41" s="92">
        <v>2</v>
      </c>
      <c r="Z41" s="92" t="s">
        <v>187</v>
      </c>
      <c r="AA41" s="92">
        <v>2</v>
      </c>
      <c r="AB41" s="92" t="s">
        <v>187</v>
      </c>
      <c r="AC41" s="94">
        <f t="shared" si="1"/>
        <v>4</v>
      </c>
    </row>
    <row r="42" spans="1:38" ht="15.75" customHeight="1">
      <c r="A42" s="80"/>
      <c r="B42" s="154"/>
      <c r="C42" s="154"/>
      <c r="D42" s="154"/>
      <c r="E42" s="155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5</v>
      </c>
      <c r="S42" s="92">
        <v>6</v>
      </c>
      <c r="T42" s="92">
        <v>5</v>
      </c>
      <c r="U42" s="92">
        <v>6</v>
      </c>
      <c r="V42" s="94">
        <f t="shared" si="0"/>
        <v>8</v>
      </c>
      <c r="W42" s="97">
        <v>2</v>
      </c>
      <c r="X42" s="98">
        <v>0.4375</v>
      </c>
      <c r="Y42" s="92">
        <v>2</v>
      </c>
      <c r="Z42" s="92" t="s">
        <v>187</v>
      </c>
      <c r="AA42" s="92">
        <v>2</v>
      </c>
      <c r="AB42" s="92" t="s">
        <v>187</v>
      </c>
      <c r="AC42" s="94">
        <f t="shared" si="1"/>
        <v>4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3</v>
      </c>
      <c r="S43" s="92" t="s">
        <v>143</v>
      </c>
      <c r="T43" s="92">
        <v>3</v>
      </c>
      <c r="U43" s="92" t="s">
        <v>143</v>
      </c>
      <c r="V43" s="94">
        <f t="shared" si="0"/>
        <v>5</v>
      </c>
      <c r="W43" s="97">
        <v>2</v>
      </c>
      <c r="X43" s="98">
        <v>0.45833333333333298</v>
      </c>
      <c r="Y43" s="92">
        <v>2</v>
      </c>
      <c r="Z43" s="92" t="s">
        <v>187</v>
      </c>
      <c r="AA43" s="92">
        <v>2</v>
      </c>
      <c r="AB43" s="92" t="s">
        <v>187</v>
      </c>
      <c r="AC43" s="94">
        <f t="shared" si="1"/>
        <v>4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2</v>
      </c>
      <c r="S44" s="92" t="s">
        <v>143</v>
      </c>
      <c r="T44" s="92">
        <v>2</v>
      </c>
      <c r="U44" s="92" t="s">
        <v>143</v>
      </c>
      <c r="V44" s="94">
        <f t="shared" si="0"/>
        <v>5</v>
      </c>
      <c r="W44" s="97">
        <v>2</v>
      </c>
      <c r="X44" s="98">
        <v>0.47916666666666702</v>
      </c>
      <c r="Y44" s="92">
        <v>2</v>
      </c>
      <c r="Z44" s="92" t="s">
        <v>187</v>
      </c>
      <c r="AA44" s="92">
        <v>2</v>
      </c>
      <c r="AB44" s="92" t="s">
        <v>187</v>
      </c>
      <c r="AC44" s="94">
        <f t="shared" si="1"/>
        <v>4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3</v>
      </c>
      <c r="S45" s="92" t="s">
        <v>143</v>
      </c>
      <c r="T45" s="92">
        <v>3</v>
      </c>
      <c r="U45" s="92" t="s">
        <v>143</v>
      </c>
      <c r="V45" s="94">
        <f t="shared" si="0"/>
        <v>5</v>
      </c>
      <c r="W45" s="97">
        <v>2</v>
      </c>
      <c r="X45" s="98">
        <v>0.5</v>
      </c>
      <c r="Y45" s="92">
        <v>2</v>
      </c>
      <c r="Z45" s="92" t="s">
        <v>187</v>
      </c>
      <c r="AA45" s="92">
        <v>2</v>
      </c>
      <c r="AB45" s="92" t="s">
        <v>187</v>
      </c>
      <c r="AC45" s="94">
        <f t="shared" si="1"/>
        <v>4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2</v>
      </c>
      <c r="S46" s="92" t="s">
        <v>143</v>
      </c>
      <c r="T46" s="92">
        <v>2</v>
      </c>
      <c r="U46" s="92" t="s">
        <v>143</v>
      </c>
      <c r="V46" s="94">
        <f t="shared" si="0"/>
        <v>5</v>
      </c>
      <c r="W46" s="97">
        <v>2</v>
      </c>
      <c r="X46" s="98">
        <v>0.52083333333333337</v>
      </c>
      <c r="Y46" s="92">
        <v>2</v>
      </c>
      <c r="Z46" s="92" t="s">
        <v>187</v>
      </c>
      <c r="AA46" s="92">
        <v>2</v>
      </c>
      <c r="AB46" s="92" t="s">
        <v>187</v>
      </c>
      <c r="AC46" s="94">
        <f t="shared" si="1"/>
        <v>4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3</v>
      </c>
      <c r="S47" s="92" t="s">
        <v>143</v>
      </c>
      <c r="T47" s="92">
        <v>3</v>
      </c>
      <c r="U47" s="92" t="s">
        <v>143</v>
      </c>
      <c r="V47" s="94">
        <f t="shared" si="0"/>
        <v>5</v>
      </c>
      <c r="W47" s="97">
        <v>2</v>
      </c>
      <c r="X47" s="98">
        <v>0.54166666666666663</v>
      </c>
      <c r="Y47" s="92">
        <v>2</v>
      </c>
      <c r="Z47" s="92" t="s">
        <v>187</v>
      </c>
      <c r="AA47" s="92">
        <v>2</v>
      </c>
      <c r="AB47" s="92" t="s">
        <v>187</v>
      </c>
      <c r="AC47" s="94">
        <f t="shared" si="1"/>
        <v>4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2</v>
      </c>
      <c r="S48" s="92" t="s">
        <v>143</v>
      </c>
      <c r="T48" s="92">
        <v>2</v>
      </c>
      <c r="U48" s="92" t="s">
        <v>143</v>
      </c>
      <c r="V48" s="94">
        <f t="shared" si="0"/>
        <v>5</v>
      </c>
      <c r="W48" s="97">
        <v>2</v>
      </c>
      <c r="X48" s="98">
        <v>0.5625</v>
      </c>
      <c r="Y48" s="92">
        <v>2</v>
      </c>
      <c r="Z48" s="92" t="s">
        <v>187</v>
      </c>
      <c r="AA48" s="92">
        <v>2</v>
      </c>
      <c r="AB48" s="92" t="s">
        <v>187</v>
      </c>
      <c r="AC48" s="94">
        <f t="shared" si="1"/>
        <v>4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3</v>
      </c>
      <c r="S49" s="92" t="s">
        <v>143</v>
      </c>
      <c r="T49" s="92">
        <v>3</v>
      </c>
      <c r="U49" s="92" t="s">
        <v>143</v>
      </c>
      <c r="V49" s="94">
        <f t="shared" si="0"/>
        <v>5</v>
      </c>
      <c r="W49" s="97">
        <v>2</v>
      </c>
      <c r="X49" s="98">
        <v>0.58333333333333337</v>
      </c>
      <c r="Y49" s="92">
        <v>2</v>
      </c>
      <c r="Z49" s="92" t="s">
        <v>187</v>
      </c>
      <c r="AA49" s="92">
        <v>2</v>
      </c>
      <c r="AB49" s="92" t="s">
        <v>187</v>
      </c>
      <c r="AC49" s="94">
        <f t="shared" si="1"/>
        <v>4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2</v>
      </c>
      <c r="S50" s="92" t="s">
        <v>143</v>
      </c>
      <c r="T50" s="92">
        <v>2</v>
      </c>
      <c r="U50" s="92" t="s">
        <v>143</v>
      </c>
      <c r="V50" s="94">
        <f t="shared" si="0"/>
        <v>5</v>
      </c>
      <c r="W50" s="97">
        <v>2</v>
      </c>
      <c r="X50" s="98">
        <v>0.60416666666666663</v>
      </c>
      <c r="Y50" s="92">
        <v>2</v>
      </c>
      <c r="Z50" s="92" t="s">
        <v>187</v>
      </c>
      <c r="AA50" s="92">
        <v>2</v>
      </c>
      <c r="AB50" s="92" t="s">
        <v>187</v>
      </c>
      <c r="AC50" s="94">
        <f t="shared" si="1"/>
        <v>4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3</v>
      </c>
      <c r="S51" s="92" t="s">
        <v>143</v>
      </c>
      <c r="T51" s="92">
        <v>3</v>
      </c>
      <c r="U51" s="92" t="s">
        <v>143</v>
      </c>
      <c r="V51" s="94">
        <f t="shared" si="0"/>
        <v>5</v>
      </c>
      <c r="W51" s="97">
        <v>2</v>
      </c>
      <c r="X51" s="98">
        <v>0.625</v>
      </c>
      <c r="Y51" s="92">
        <v>2</v>
      </c>
      <c r="Z51" s="92" t="s">
        <v>187</v>
      </c>
      <c r="AA51" s="92">
        <v>2</v>
      </c>
      <c r="AB51" s="92" t="s">
        <v>187</v>
      </c>
      <c r="AC51" s="94">
        <f t="shared" si="1"/>
        <v>4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2</v>
      </c>
      <c r="S52" s="92" t="s">
        <v>143</v>
      </c>
      <c r="T52" s="92">
        <v>2</v>
      </c>
      <c r="U52" s="92" t="s">
        <v>143</v>
      </c>
      <c r="V52" s="94">
        <f t="shared" si="0"/>
        <v>5</v>
      </c>
      <c r="W52" s="97">
        <v>2</v>
      </c>
      <c r="X52" s="98">
        <v>0.64583333333333337</v>
      </c>
      <c r="Y52" s="92">
        <v>2</v>
      </c>
      <c r="Z52" s="92" t="s">
        <v>187</v>
      </c>
      <c r="AA52" s="92">
        <v>2</v>
      </c>
      <c r="AB52" s="92" t="s">
        <v>187</v>
      </c>
      <c r="AC52" s="94">
        <f t="shared" si="1"/>
        <v>4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3</v>
      </c>
      <c r="S53" s="92" t="s">
        <v>143</v>
      </c>
      <c r="T53" s="92">
        <v>3</v>
      </c>
      <c r="U53" s="92" t="s">
        <v>143</v>
      </c>
      <c r="V53" s="94">
        <f t="shared" si="0"/>
        <v>6</v>
      </c>
      <c r="W53" s="97">
        <v>2</v>
      </c>
      <c r="X53" s="98">
        <v>0.66666666666666663</v>
      </c>
      <c r="Y53" s="92">
        <v>2</v>
      </c>
      <c r="Z53" s="92" t="s">
        <v>187</v>
      </c>
      <c r="AA53" s="92">
        <v>2</v>
      </c>
      <c r="AB53" s="92" t="s">
        <v>187</v>
      </c>
      <c r="AC53" s="94">
        <f t="shared" si="1"/>
        <v>4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3</v>
      </c>
      <c r="S54" s="92">
        <v>10</v>
      </c>
      <c r="T54" s="92">
        <v>3</v>
      </c>
      <c r="U54" s="92">
        <v>10</v>
      </c>
      <c r="V54" s="94">
        <f t="shared" si="0"/>
        <v>6</v>
      </c>
      <c r="W54" s="97">
        <v>2</v>
      </c>
      <c r="X54" s="98">
        <v>0.6875</v>
      </c>
      <c r="Y54" s="92">
        <v>2</v>
      </c>
      <c r="Z54" s="92" t="s">
        <v>187</v>
      </c>
      <c r="AA54" s="92">
        <v>2</v>
      </c>
      <c r="AB54" s="92" t="s">
        <v>187</v>
      </c>
      <c r="AC54" s="94">
        <f t="shared" si="1"/>
        <v>4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92">
        <v>10</v>
      </c>
      <c r="T55" s="92">
        <v>3</v>
      </c>
      <c r="U55" s="92">
        <v>10</v>
      </c>
      <c r="V55" s="94">
        <f t="shared" si="0"/>
        <v>6</v>
      </c>
      <c r="W55" s="97">
        <v>2</v>
      </c>
      <c r="X55" s="98">
        <v>0.70833333333333337</v>
      </c>
      <c r="Y55" s="92">
        <v>2</v>
      </c>
      <c r="Z55" s="92" t="s">
        <v>187</v>
      </c>
      <c r="AA55" s="92">
        <v>2</v>
      </c>
      <c r="AB55" s="92" t="s">
        <v>187</v>
      </c>
      <c r="AC55" s="94">
        <f t="shared" si="1"/>
        <v>4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3</v>
      </c>
      <c r="S56" s="92">
        <v>10</v>
      </c>
      <c r="T56" s="92">
        <v>3</v>
      </c>
      <c r="U56" s="92">
        <v>10</v>
      </c>
      <c r="V56" s="94">
        <f t="shared" si="0"/>
        <v>6</v>
      </c>
      <c r="W56" s="97">
        <v>2</v>
      </c>
      <c r="X56" s="98">
        <v>0.72916666666666663</v>
      </c>
      <c r="Y56" s="92">
        <v>2</v>
      </c>
      <c r="Z56" s="92" t="s">
        <v>187</v>
      </c>
      <c r="AA56" s="92">
        <v>2</v>
      </c>
      <c r="AB56" s="92" t="s">
        <v>187</v>
      </c>
      <c r="AC56" s="94">
        <f t="shared" si="1"/>
        <v>4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92">
        <v>10</v>
      </c>
      <c r="T57" s="92">
        <v>3</v>
      </c>
      <c r="U57" s="92">
        <v>10</v>
      </c>
      <c r="V57" s="94">
        <f t="shared" si="0"/>
        <v>6</v>
      </c>
      <c r="W57" s="97">
        <v>2</v>
      </c>
      <c r="X57" s="98">
        <v>0.75</v>
      </c>
      <c r="Y57" s="92">
        <v>2</v>
      </c>
      <c r="Z57" s="92" t="s">
        <v>187</v>
      </c>
      <c r="AA57" s="92">
        <v>2</v>
      </c>
      <c r="AB57" s="92" t="s">
        <v>187</v>
      </c>
      <c r="AC57" s="94">
        <f t="shared" si="1"/>
        <v>4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3</v>
      </c>
      <c r="S58" s="92">
        <v>10</v>
      </c>
      <c r="T58" s="92">
        <v>3</v>
      </c>
      <c r="U58" s="92">
        <v>10</v>
      </c>
      <c r="V58" s="94">
        <f t="shared" si="0"/>
        <v>6</v>
      </c>
      <c r="W58" s="97">
        <v>2</v>
      </c>
      <c r="X58" s="98">
        <v>0.77083333333333337</v>
      </c>
      <c r="Y58" s="92">
        <v>2</v>
      </c>
      <c r="Z58" s="92" t="s">
        <v>187</v>
      </c>
      <c r="AA58" s="92">
        <v>2</v>
      </c>
      <c r="AB58" s="92" t="s">
        <v>187</v>
      </c>
      <c r="AC58" s="94">
        <f t="shared" si="1"/>
        <v>4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3</v>
      </c>
      <c r="S59" s="92">
        <v>10</v>
      </c>
      <c r="T59" s="92">
        <v>3</v>
      </c>
      <c r="U59" s="92">
        <v>10</v>
      </c>
      <c r="V59" s="94">
        <f t="shared" si="0"/>
        <v>6</v>
      </c>
      <c r="W59" s="97">
        <v>2</v>
      </c>
      <c r="X59" s="98">
        <v>0.79166666666666663</v>
      </c>
      <c r="Y59" s="92">
        <v>2</v>
      </c>
      <c r="Z59" s="92" t="s">
        <v>144</v>
      </c>
      <c r="AA59" s="92">
        <v>2</v>
      </c>
      <c r="AB59" s="92" t="s">
        <v>144</v>
      </c>
      <c r="AC59" s="94">
        <f t="shared" si="1"/>
        <v>3</v>
      </c>
      <c r="AH59" s="68"/>
    </row>
    <row r="60" spans="1:34" ht="15.75" customHeight="1">
      <c r="A60" s="80"/>
      <c r="B60" s="80"/>
      <c r="C60" s="80"/>
      <c r="D60" s="80"/>
      <c r="E60" s="101"/>
      <c r="F60" s="101"/>
      <c r="G60" s="101"/>
      <c r="H60" s="101"/>
      <c r="I60" s="101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3</v>
      </c>
      <c r="S60" s="92">
        <v>10</v>
      </c>
      <c r="T60" s="92">
        <v>3</v>
      </c>
      <c r="U60" s="92">
        <v>10</v>
      </c>
      <c r="V60" s="94">
        <f t="shared" si="0"/>
        <v>4</v>
      </c>
      <c r="W60" s="97">
        <v>2</v>
      </c>
      <c r="X60" s="98">
        <v>0.8125</v>
      </c>
      <c r="Y60" s="92">
        <v>1</v>
      </c>
      <c r="Z60" s="92" t="s">
        <v>144</v>
      </c>
      <c r="AA60" s="92">
        <v>1</v>
      </c>
      <c r="AB60" s="92" t="s">
        <v>144</v>
      </c>
      <c r="AC60" s="94">
        <f t="shared" si="1"/>
        <v>3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1</v>
      </c>
      <c r="S61" s="92" t="s">
        <v>141</v>
      </c>
      <c r="T61" s="92">
        <v>1</v>
      </c>
      <c r="U61" s="92" t="s">
        <v>141</v>
      </c>
      <c r="V61" s="94">
        <f t="shared" si="0"/>
        <v>3</v>
      </c>
      <c r="W61" s="97">
        <v>2</v>
      </c>
      <c r="X61" s="98">
        <v>0.83333333333333337</v>
      </c>
      <c r="Y61" s="92">
        <v>2</v>
      </c>
      <c r="Z61" s="92" t="s">
        <v>144</v>
      </c>
      <c r="AA61" s="92">
        <v>2</v>
      </c>
      <c r="AB61" s="92" t="s">
        <v>144</v>
      </c>
      <c r="AC61" s="94">
        <f t="shared" si="1"/>
        <v>3</v>
      </c>
      <c r="AH61" s="68"/>
    </row>
    <row r="62" spans="1:34" ht="15.75" customHeight="1">
      <c r="A62" s="80"/>
      <c r="B62" s="80"/>
      <c r="C62" s="80"/>
      <c r="D62" s="102"/>
      <c r="E62" s="102"/>
      <c r="F62" s="102"/>
      <c r="G62" s="102"/>
      <c r="H62" s="102"/>
      <c r="I62" s="102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2</v>
      </c>
      <c r="S62" s="92" t="s">
        <v>141</v>
      </c>
      <c r="T62" s="92">
        <v>2</v>
      </c>
      <c r="U62" s="92" t="s">
        <v>141</v>
      </c>
      <c r="V62" s="94">
        <f t="shared" si="0"/>
        <v>4</v>
      </c>
      <c r="W62" s="97">
        <v>2</v>
      </c>
      <c r="X62" s="98">
        <v>0.85416666666666663</v>
      </c>
      <c r="Y62" s="92">
        <v>1</v>
      </c>
      <c r="Z62" s="92" t="s">
        <v>144</v>
      </c>
      <c r="AA62" s="92">
        <v>1</v>
      </c>
      <c r="AB62" s="92" t="s">
        <v>144</v>
      </c>
      <c r="AC62" s="94">
        <f t="shared" si="1"/>
        <v>3</v>
      </c>
      <c r="AH62" s="68"/>
    </row>
    <row r="63" spans="1:34" ht="15.75" customHeight="1">
      <c r="A63" s="80"/>
      <c r="B63" s="80"/>
      <c r="C63" s="80"/>
      <c r="D63" s="101"/>
      <c r="E63" s="101"/>
      <c r="F63" s="101"/>
      <c r="G63" s="101"/>
      <c r="H63" s="101"/>
      <c r="I63" s="101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2</v>
      </c>
      <c r="S63" s="92" t="s">
        <v>141</v>
      </c>
      <c r="T63" s="92">
        <v>2</v>
      </c>
      <c r="U63" s="92" t="s">
        <v>141</v>
      </c>
      <c r="V63" s="94">
        <f t="shared" si="0"/>
        <v>3</v>
      </c>
      <c r="W63" s="97">
        <v>2</v>
      </c>
      <c r="X63" s="98">
        <v>0.875</v>
      </c>
      <c r="Y63" s="92">
        <v>2</v>
      </c>
      <c r="Z63" s="92" t="s">
        <v>144</v>
      </c>
      <c r="AA63" s="92">
        <v>2</v>
      </c>
      <c r="AB63" s="92" t="s">
        <v>144</v>
      </c>
      <c r="AC63" s="94">
        <f t="shared" si="1"/>
        <v>3</v>
      </c>
      <c r="AH63" s="68"/>
    </row>
    <row r="64" spans="1:34" ht="15.75" customHeight="1">
      <c r="A64" s="80"/>
      <c r="B64" s="80"/>
      <c r="C64" s="80"/>
      <c r="D64" s="101"/>
      <c r="E64" s="101"/>
      <c r="F64" s="101"/>
      <c r="G64" s="101"/>
      <c r="H64" s="101"/>
      <c r="I64" s="101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1</v>
      </c>
      <c r="S64" s="92" t="s">
        <v>141</v>
      </c>
      <c r="T64" s="92">
        <v>1</v>
      </c>
      <c r="U64" s="92" t="s">
        <v>141</v>
      </c>
      <c r="V64" s="94">
        <f t="shared" si="0"/>
        <v>3</v>
      </c>
      <c r="W64" s="97">
        <v>2</v>
      </c>
      <c r="X64" s="98">
        <v>0.89583333333333304</v>
      </c>
      <c r="Y64" s="92">
        <v>1</v>
      </c>
      <c r="Z64" s="92" t="s">
        <v>144</v>
      </c>
      <c r="AA64" s="92">
        <v>1</v>
      </c>
      <c r="AB64" s="92" t="s">
        <v>144</v>
      </c>
      <c r="AC64" s="94">
        <f t="shared" si="1"/>
        <v>3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2</v>
      </c>
      <c r="S65" s="92" t="s">
        <v>141</v>
      </c>
      <c r="T65" s="92">
        <v>2</v>
      </c>
      <c r="U65" s="92" t="s">
        <v>141</v>
      </c>
      <c r="V65" s="94">
        <f t="shared" si="0"/>
        <v>4</v>
      </c>
      <c r="W65" s="97">
        <v>2</v>
      </c>
      <c r="X65" s="98">
        <v>0.91666666666666663</v>
      </c>
      <c r="Y65" s="92">
        <v>2</v>
      </c>
      <c r="Z65" s="92" t="s">
        <v>144</v>
      </c>
      <c r="AA65" s="92">
        <v>2</v>
      </c>
      <c r="AB65" s="92" t="s">
        <v>144</v>
      </c>
      <c r="AC65" s="94">
        <f t="shared" si="1"/>
        <v>3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2</v>
      </c>
      <c r="S66" s="92" t="s">
        <v>141</v>
      </c>
      <c r="T66" s="92">
        <v>2</v>
      </c>
      <c r="U66" s="92" t="s">
        <v>141</v>
      </c>
      <c r="V66" s="94">
        <f t="shared" si="0"/>
        <v>2</v>
      </c>
      <c r="W66" s="97">
        <v>2</v>
      </c>
      <c r="X66" s="98">
        <v>0.9375</v>
      </c>
      <c r="Y66" s="92">
        <v>1</v>
      </c>
      <c r="Z66" s="92" t="s">
        <v>144</v>
      </c>
      <c r="AA66" s="92">
        <v>1</v>
      </c>
      <c r="AB66" s="92" t="s">
        <v>144</v>
      </c>
      <c r="AC66" s="94">
        <f t="shared" si="1"/>
        <v>1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6" t="s">
        <v>130</v>
      </c>
      <c r="Q75" s="147"/>
      <c r="R75" s="103">
        <f>SUM(R27:R74)</f>
        <v>100</v>
      </c>
      <c r="S75" s="103"/>
      <c r="T75" s="103">
        <f>SUM(T27:T74)</f>
        <v>100</v>
      </c>
      <c r="U75" s="103"/>
      <c r="V75" s="90"/>
      <c r="W75" s="146" t="s">
        <v>130</v>
      </c>
      <c r="X75" s="147"/>
      <c r="Y75" s="103">
        <f>SUM(Y27:Y74)</f>
        <v>60</v>
      </c>
      <c r="Z75" s="103"/>
      <c r="AA75" s="103">
        <f>SUM(AA27:AA74)</f>
        <v>60</v>
      </c>
      <c r="AB75" s="103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4"/>
      <c r="Q76" s="104"/>
      <c r="R76" s="104"/>
      <c r="S76" s="104"/>
      <c r="T76" s="104"/>
      <c r="U76" s="104"/>
      <c r="V76" s="90"/>
      <c r="W76" s="104"/>
      <c r="X76" s="104"/>
      <c r="Y76" s="104"/>
      <c r="Z76" s="104"/>
      <c r="AA76" s="104"/>
      <c r="AB76" s="104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4"/>
      <c r="Q77" s="104"/>
      <c r="R77" s="104"/>
      <c r="S77" s="104"/>
      <c r="T77" s="104"/>
      <c r="U77" s="104"/>
      <c r="V77" s="90"/>
      <c r="W77" s="104"/>
      <c r="X77" s="104"/>
      <c r="Y77" s="104"/>
      <c r="Z77" s="104"/>
      <c r="AA77" s="104"/>
      <c r="AB77" s="104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4"/>
      <c r="Q78" s="104"/>
      <c r="R78" s="104"/>
      <c r="S78" s="104"/>
      <c r="T78" s="104"/>
      <c r="U78" s="104"/>
      <c r="V78" s="90"/>
      <c r="W78" s="104"/>
      <c r="X78" s="104"/>
      <c r="Y78" s="104"/>
      <c r="Z78" s="104"/>
      <c r="AA78" s="104"/>
      <c r="AB78" s="104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4"/>
      <c r="Q79" s="104"/>
      <c r="R79" s="104"/>
      <c r="S79" s="104"/>
      <c r="T79" s="104"/>
      <c r="U79" s="104"/>
      <c r="V79" s="90"/>
      <c r="W79" s="104"/>
      <c r="X79" s="104"/>
      <c r="Y79" s="104"/>
      <c r="Z79" s="104"/>
      <c r="AA79" s="104"/>
      <c r="AB79" s="104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4"/>
      <c r="Q80" s="104"/>
      <c r="R80" s="104"/>
      <c r="S80" s="104"/>
      <c r="T80" s="104"/>
      <c r="U80" s="104"/>
      <c r="V80" s="90"/>
      <c r="W80" s="104"/>
      <c r="X80" s="104"/>
      <c r="Y80" s="104"/>
      <c r="Z80" s="104"/>
      <c r="AA80" s="104"/>
      <c r="AB80" s="104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4"/>
      <c r="Q81" s="104"/>
      <c r="R81" s="104"/>
      <c r="S81" s="104"/>
      <c r="T81" s="104"/>
      <c r="U81" s="104"/>
      <c r="V81" s="90"/>
      <c r="W81" s="104"/>
      <c r="X81" s="104"/>
      <c r="Y81" s="104"/>
      <c r="Z81" s="104"/>
      <c r="AA81" s="104"/>
      <c r="AB81" s="104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4"/>
      <c r="Q82" s="104"/>
      <c r="R82" s="104"/>
      <c r="S82" s="104"/>
      <c r="T82" s="104"/>
      <c r="U82" s="104"/>
      <c r="V82" s="90"/>
      <c r="W82" s="104"/>
      <c r="X82" s="104"/>
      <c r="Y82" s="104"/>
      <c r="Z82" s="104"/>
      <c r="AA82" s="104"/>
      <c r="AB82" s="104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4"/>
      <c r="Q83" s="104"/>
      <c r="R83" s="104"/>
      <c r="S83" s="104"/>
      <c r="T83" s="104"/>
      <c r="U83" s="104"/>
      <c r="V83" s="90"/>
      <c r="W83" s="104"/>
      <c r="X83" s="104"/>
      <c r="Y83" s="104"/>
      <c r="Z83" s="104"/>
      <c r="AA83" s="104"/>
      <c r="AB83" s="104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4"/>
      <c r="Q84" s="104"/>
      <c r="R84" s="104"/>
      <c r="S84" s="104"/>
      <c r="T84" s="104"/>
      <c r="U84" s="104"/>
      <c r="V84" s="90"/>
      <c r="W84" s="104"/>
      <c r="X84" s="104"/>
      <c r="Y84" s="104"/>
      <c r="Z84" s="104"/>
      <c r="AA84" s="104"/>
      <c r="AB84" s="104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4"/>
      <c r="Q85" s="104"/>
      <c r="R85" s="104"/>
      <c r="S85" s="104"/>
      <c r="T85" s="104"/>
      <c r="U85" s="104"/>
      <c r="V85" s="90"/>
      <c r="W85" s="104"/>
      <c r="X85" s="104"/>
      <c r="Y85" s="104"/>
      <c r="Z85" s="104"/>
      <c r="AA85" s="104"/>
      <c r="AB85" s="104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4"/>
      <c r="Q86" s="104"/>
      <c r="R86" s="104"/>
      <c r="S86" s="104"/>
      <c r="T86" s="104"/>
      <c r="U86" s="104"/>
      <c r="V86" s="90"/>
      <c r="W86" s="104"/>
      <c r="X86" s="104"/>
      <c r="Y86" s="104"/>
      <c r="Z86" s="104"/>
      <c r="AA86" s="104"/>
      <c r="AB86" s="104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4"/>
      <c r="Q87" s="104"/>
      <c r="R87" s="104"/>
      <c r="S87" s="104"/>
      <c r="T87" s="104"/>
      <c r="U87" s="104"/>
      <c r="V87" s="90"/>
      <c r="W87" s="104"/>
      <c r="X87" s="104"/>
      <c r="Y87" s="104"/>
      <c r="Z87" s="104"/>
      <c r="AA87" s="104"/>
      <c r="AB87" s="104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4"/>
      <c r="Q88" s="104"/>
      <c r="R88" s="104"/>
      <c r="S88" s="104"/>
      <c r="T88" s="104"/>
      <c r="U88" s="104"/>
      <c r="V88" s="90"/>
      <c r="W88" s="104"/>
      <c r="X88" s="104"/>
      <c r="Y88" s="104"/>
      <c r="Z88" s="104"/>
      <c r="AA88" s="104"/>
      <c r="AB88" s="104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4"/>
      <c r="Q89" s="104"/>
      <c r="R89" s="104"/>
      <c r="S89" s="104"/>
      <c r="T89" s="104"/>
      <c r="U89" s="104"/>
      <c r="V89" s="90"/>
      <c r="W89" s="104"/>
      <c r="X89" s="104"/>
      <c r="Y89" s="104"/>
      <c r="Z89" s="104"/>
      <c r="AA89" s="104"/>
      <c r="AB89" s="104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4"/>
      <c r="Q90" s="104"/>
      <c r="R90" s="104"/>
      <c r="S90" s="104"/>
      <c r="T90" s="104"/>
      <c r="U90" s="104"/>
      <c r="V90" s="90"/>
      <c r="W90" s="104"/>
      <c r="X90" s="104"/>
      <c r="Y90" s="104"/>
      <c r="Z90" s="104"/>
      <c r="AA90" s="104"/>
      <c r="AB90" s="104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4"/>
      <c r="Q91" s="104"/>
      <c r="R91" s="104"/>
      <c r="S91" s="104"/>
      <c r="T91" s="104"/>
      <c r="U91" s="104"/>
      <c r="V91" s="90"/>
      <c r="W91" s="104"/>
      <c r="X91" s="104"/>
      <c r="Y91" s="104"/>
      <c r="Z91" s="104"/>
      <c r="AA91" s="104"/>
      <c r="AB91" s="104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4"/>
      <c r="Q92" s="104"/>
      <c r="R92" s="104"/>
      <c r="S92" s="104"/>
      <c r="T92" s="104"/>
      <c r="U92" s="104"/>
      <c r="V92" s="90"/>
      <c r="W92" s="104"/>
      <c r="X92" s="104"/>
      <c r="Y92" s="104"/>
      <c r="Z92" s="104"/>
      <c r="AA92" s="104"/>
      <c r="AB92" s="104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4"/>
      <c r="Q93" s="104"/>
      <c r="R93" s="104"/>
      <c r="S93" s="104"/>
      <c r="T93" s="104"/>
      <c r="U93" s="104"/>
      <c r="V93" s="90"/>
      <c r="W93" s="104"/>
      <c r="X93" s="104"/>
      <c r="Y93" s="104"/>
      <c r="Z93" s="104"/>
      <c r="AA93" s="104"/>
      <c r="AB93" s="104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4"/>
      <c r="Q94" s="104"/>
      <c r="R94" s="104"/>
      <c r="S94" s="104"/>
      <c r="T94" s="104"/>
      <c r="U94" s="104"/>
      <c r="V94" s="90"/>
      <c r="W94" s="104"/>
      <c r="X94" s="104"/>
      <c r="Y94" s="104"/>
      <c r="Z94" s="104"/>
      <c r="AA94" s="104"/>
      <c r="AB94" s="104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4"/>
      <c r="Q95" s="104"/>
      <c r="R95" s="104"/>
      <c r="S95" s="104"/>
      <c r="T95" s="104"/>
      <c r="U95" s="104"/>
      <c r="V95" s="90"/>
      <c r="W95" s="104"/>
      <c r="X95" s="104"/>
      <c r="Y95" s="104"/>
      <c r="Z95" s="104"/>
      <c r="AA95" s="104"/>
      <c r="AB95" s="104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4"/>
      <c r="Q96" s="104"/>
      <c r="R96" s="104"/>
      <c r="S96" s="104"/>
      <c r="T96" s="104"/>
      <c r="U96" s="104"/>
      <c r="V96" s="90"/>
      <c r="W96" s="104"/>
      <c r="X96" s="104"/>
      <c r="Y96" s="104"/>
      <c r="Z96" s="104"/>
      <c r="AA96" s="104"/>
      <c r="AB96" s="104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4"/>
      <c r="Q97" s="104"/>
      <c r="R97" s="104"/>
      <c r="S97" s="104"/>
      <c r="T97" s="104"/>
      <c r="U97" s="104"/>
      <c r="V97" s="90"/>
      <c r="W97" s="104"/>
      <c r="X97" s="104"/>
      <c r="Y97" s="104"/>
      <c r="Z97" s="104"/>
      <c r="AA97" s="104"/>
      <c r="AB97" s="104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4"/>
      <c r="Q98" s="104"/>
      <c r="R98" s="104"/>
      <c r="S98" s="104"/>
      <c r="T98" s="104"/>
      <c r="U98" s="104"/>
      <c r="V98" s="90"/>
      <c r="W98" s="104"/>
      <c r="X98" s="104"/>
      <c r="Y98" s="104"/>
      <c r="Z98" s="104"/>
      <c r="AA98" s="104"/>
      <c r="AB98" s="104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4"/>
      <c r="Q99" s="104"/>
      <c r="R99" s="104"/>
      <c r="S99" s="104"/>
      <c r="T99" s="104"/>
      <c r="U99" s="104"/>
      <c r="V99" s="90"/>
      <c r="W99" s="104"/>
      <c r="X99" s="104"/>
      <c r="Y99" s="104"/>
      <c r="Z99" s="104"/>
      <c r="AA99" s="104"/>
      <c r="AB99" s="104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4"/>
      <c r="Q100" s="104"/>
      <c r="R100" s="104"/>
      <c r="S100" s="104"/>
      <c r="T100" s="104"/>
      <c r="U100" s="104"/>
      <c r="V100" s="90"/>
      <c r="W100" s="104"/>
      <c r="X100" s="104"/>
      <c r="Y100" s="104"/>
      <c r="Z100" s="104"/>
      <c r="AA100" s="104"/>
      <c r="AB100" s="104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5"/>
      <c r="Q101" s="106"/>
      <c r="R101" s="105"/>
      <c r="S101" s="107"/>
      <c r="T101" s="105"/>
      <c r="U101" s="107"/>
      <c r="V101" s="90"/>
      <c r="W101" s="108"/>
      <c r="X101" s="109"/>
      <c r="Y101" s="105"/>
      <c r="Z101" s="107"/>
      <c r="AA101" s="105"/>
      <c r="AB101" s="107"/>
      <c r="AC101" s="66"/>
      <c r="AH101" s="68"/>
    </row>
    <row r="102" spans="1:34" ht="15.75" customHeight="1">
      <c r="A102" s="62"/>
      <c r="B102" s="62"/>
      <c r="C102" s="62"/>
      <c r="D102" s="156" t="s">
        <v>145</v>
      </c>
      <c r="E102" s="156"/>
      <c r="F102" s="156"/>
      <c r="G102" s="156"/>
      <c r="H102" s="156"/>
      <c r="I102" s="156"/>
      <c r="J102" s="63"/>
      <c r="K102" s="63"/>
      <c r="L102" s="62"/>
      <c r="M102" s="62"/>
      <c r="N102" s="62"/>
      <c r="O102" s="66"/>
      <c r="P102" s="105"/>
      <c r="Q102" s="106"/>
      <c r="R102" s="105"/>
      <c r="S102" s="107"/>
      <c r="T102" s="105"/>
      <c r="U102" s="107"/>
      <c r="V102" s="90"/>
      <c r="W102" s="108"/>
      <c r="X102" s="109"/>
      <c r="Y102" s="105"/>
      <c r="Z102" s="107"/>
      <c r="AA102" s="105"/>
      <c r="AB102" s="107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5"/>
      <c r="Q103" s="106"/>
      <c r="R103" s="105"/>
      <c r="S103" s="107"/>
      <c r="T103" s="105"/>
      <c r="U103" s="107"/>
      <c r="V103" s="90"/>
      <c r="W103" s="108"/>
      <c r="X103" s="109"/>
      <c r="Y103" s="105"/>
      <c r="Z103" s="107"/>
      <c r="AA103" s="105"/>
      <c r="AB103" s="107"/>
      <c r="AC103" s="66"/>
      <c r="AH103" s="68"/>
    </row>
    <row r="104" spans="1:34" ht="15.75" customHeight="1">
      <c r="A104" s="62"/>
      <c r="B104" s="153" t="s">
        <v>146</v>
      </c>
      <c r="C104" s="158" t="s">
        <v>147</v>
      </c>
      <c r="D104" s="153" t="s">
        <v>148</v>
      </c>
      <c r="E104" s="153" t="s">
        <v>149</v>
      </c>
      <c r="F104" s="153" t="s">
        <v>150</v>
      </c>
      <c r="G104" s="153" t="s">
        <v>151</v>
      </c>
      <c r="H104" s="153" t="s">
        <v>152</v>
      </c>
      <c r="I104" s="153" t="s">
        <v>153</v>
      </c>
      <c r="J104" s="153" t="s">
        <v>154</v>
      </c>
      <c r="K104" s="63"/>
      <c r="L104" s="62"/>
      <c r="M104" s="62"/>
      <c r="N104" s="62"/>
      <c r="O104" s="66"/>
      <c r="P104" s="148" t="s">
        <v>91</v>
      </c>
      <c r="Q104" s="148" t="s">
        <v>127</v>
      </c>
      <c r="R104" s="151" t="s">
        <v>128</v>
      </c>
      <c r="S104" s="152"/>
      <c r="T104" s="151" t="s">
        <v>129</v>
      </c>
      <c r="U104" s="152"/>
      <c r="V104" s="90"/>
      <c r="W104" s="148" t="s">
        <v>91</v>
      </c>
      <c r="X104" s="148" t="s">
        <v>127</v>
      </c>
      <c r="Y104" s="151" t="s">
        <v>128</v>
      </c>
      <c r="Z104" s="152"/>
      <c r="AA104" s="151" t="s">
        <v>129</v>
      </c>
      <c r="AB104" s="152"/>
      <c r="AC104" s="66"/>
      <c r="AH104" s="68"/>
    </row>
    <row r="105" spans="1:34" ht="15.75" customHeight="1">
      <c r="A105" s="62"/>
      <c r="B105" s="153"/>
      <c r="C105" s="159"/>
      <c r="D105" s="153"/>
      <c r="E105" s="153"/>
      <c r="F105" s="153"/>
      <c r="G105" s="153"/>
      <c r="H105" s="153"/>
      <c r="I105" s="153"/>
      <c r="J105" s="153"/>
      <c r="K105" s="63"/>
      <c r="L105" s="62"/>
      <c r="M105" s="62"/>
      <c r="N105" s="62"/>
      <c r="O105" s="66"/>
      <c r="P105" s="149"/>
      <c r="Q105" s="149"/>
      <c r="R105" s="148" t="s">
        <v>130</v>
      </c>
      <c r="S105" s="148" t="s">
        <v>131</v>
      </c>
      <c r="T105" s="148" t="s">
        <v>155</v>
      </c>
      <c r="U105" s="148" t="s">
        <v>131</v>
      </c>
      <c r="V105" s="90"/>
      <c r="W105" s="149"/>
      <c r="X105" s="149"/>
      <c r="Y105" s="148" t="s">
        <v>130</v>
      </c>
      <c r="Z105" s="148" t="s">
        <v>131</v>
      </c>
      <c r="AA105" s="148" t="s">
        <v>130</v>
      </c>
      <c r="AB105" s="148" t="s">
        <v>131</v>
      </c>
      <c r="AC105" s="66"/>
      <c r="AH105" s="68"/>
    </row>
    <row r="106" spans="1:34" ht="15.75" customHeight="1">
      <c r="A106" s="62"/>
      <c r="B106" s="153"/>
      <c r="C106" s="159"/>
      <c r="D106" s="153"/>
      <c r="E106" s="153"/>
      <c r="F106" s="153"/>
      <c r="G106" s="153"/>
      <c r="H106" s="153"/>
      <c r="I106" s="153"/>
      <c r="J106" s="153"/>
      <c r="K106" s="63"/>
      <c r="L106" s="62"/>
      <c r="M106" s="62"/>
      <c r="N106" s="62"/>
      <c r="O106" s="66"/>
      <c r="P106" s="149"/>
      <c r="Q106" s="149"/>
      <c r="R106" s="149"/>
      <c r="S106" s="149"/>
      <c r="T106" s="149"/>
      <c r="U106" s="149"/>
      <c r="V106" s="90"/>
      <c r="W106" s="149"/>
      <c r="X106" s="149"/>
      <c r="Y106" s="149"/>
      <c r="Z106" s="149"/>
      <c r="AA106" s="149"/>
      <c r="AB106" s="149"/>
      <c r="AC106" s="66"/>
    </row>
    <row r="107" spans="1:34" ht="15.75" customHeight="1">
      <c r="A107" s="62"/>
      <c r="B107" s="153"/>
      <c r="C107" s="159"/>
      <c r="D107" s="153"/>
      <c r="E107" s="153"/>
      <c r="F107" s="153"/>
      <c r="G107" s="153"/>
      <c r="H107" s="153"/>
      <c r="I107" s="153"/>
      <c r="J107" s="153"/>
      <c r="K107" s="63"/>
      <c r="L107" s="62"/>
      <c r="M107" s="62"/>
      <c r="N107" s="62"/>
      <c r="O107" s="66"/>
      <c r="P107" s="149"/>
      <c r="Q107" s="149"/>
      <c r="R107" s="149"/>
      <c r="S107" s="149"/>
      <c r="T107" s="149"/>
      <c r="U107" s="149"/>
      <c r="V107" s="90"/>
      <c r="W107" s="149"/>
      <c r="X107" s="149"/>
      <c r="Y107" s="149"/>
      <c r="Z107" s="149"/>
      <c r="AA107" s="149"/>
      <c r="AB107" s="149"/>
      <c r="AC107" s="66"/>
    </row>
    <row r="108" spans="1:34" ht="15.75" customHeight="1">
      <c r="A108" s="62"/>
      <c r="B108" s="153"/>
      <c r="C108" s="159"/>
      <c r="D108" s="153"/>
      <c r="E108" s="153"/>
      <c r="F108" s="153"/>
      <c r="G108" s="153"/>
      <c r="H108" s="153"/>
      <c r="I108" s="153"/>
      <c r="J108" s="153"/>
      <c r="K108" s="63"/>
      <c r="L108" s="62"/>
      <c r="M108" s="62"/>
      <c r="N108" s="62"/>
      <c r="O108" s="66"/>
      <c r="P108" s="149"/>
      <c r="Q108" s="149"/>
      <c r="R108" s="149"/>
      <c r="S108" s="149"/>
      <c r="T108" s="149"/>
      <c r="U108" s="149"/>
      <c r="V108" s="90"/>
      <c r="W108" s="149"/>
      <c r="X108" s="149"/>
      <c r="Y108" s="149"/>
      <c r="Z108" s="149"/>
      <c r="AA108" s="149"/>
      <c r="AB108" s="149"/>
      <c r="AC108" s="66"/>
    </row>
    <row r="109" spans="1:34" ht="15.75" customHeight="1">
      <c r="A109" s="62"/>
      <c r="B109" s="153"/>
      <c r="C109" s="159"/>
      <c r="D109" s="153"/>
      <c r="E109" s="153"/>
      <c r="F109" s="153"/>
      <c r="G109" s="153"/>
      <c r="H109" s="153"/>
      <c r="I109" s="153"/>
      <c r="J109" s="153"/>
      <c r="K109" s="63"/>
      <c r="L109" s="62"/>
      <c r="M109" s="62"/>
      <c r="N109" s="62"/>
      <c r="O109" s="66"/>
      <c r="P109" s="150"/>
      <c r="Q109" s="150"/>
      <c r="R109" s="150"/>
      <c r="S109" s="150"/>
      <c r="T109" s="150"/>
      <c r="U109" s="150"/>
      <c r="V109" s="90"/>
      <c r="W109" s="150"/>
      <c r="X109" s="150"/>
      <c r="Y109" s="150"/>
      <c r="Z109" s="150"/>
      <c r="AA109" s="150"/>
      <c r="AB109" s="150"/>
      <c r="AC109" s="66"/>
    </row>
    <row r="110" spans="1:34" ht="15.75" customHeight="1">
      <c r="A110" s="62"/>
      <c r="B110" s="153"/>
      <c r="C110" s="159"/>
      <c r="D110" s="153"/>
      <c r="E110" s="153"/>
      <c r="F110" s="153"/>
      <c r="G110" s="153"/>
      <c r="H110" s="153"/>
      <c r="I110" s="153"/>
      <c r="J110" s="153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92">
        <v>0</v>
      </c>
      <c r="Z110" s="92" t="s">
        <v>133</v>
      </c>
      <c r="AA110" s="92">
        <v>0</v>
      </c>
      <c r="AB110" s="92" t="s">
        <v>133</v>
      </c>
      <c r="AC110" s="94">
        <f>Y110+Y111</f>
        <v>0</v>
      </c>
    </row>
    <row r="111" spans="1:34" ht="15.75" customHeight="1">
      <c r="A111" s="62"/>
      <c r="B111" s="153"/>
      <c r="C111" s="160"/>
      <c r="D111" s="153"/>
      <c r="E111" s="153"/>
      <c r="F111" s="153"/>
      <c r="G111" s="153"/>
      <c r="H111" s="153"/>
      <c r="I111" s="153"/>
      <c r="J111" s="153"/>
      <c r="K111" s="63"/>
      <c r="L111" s="62" t="s">
        <v>156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92">
        <v>0</v>
      </c>
      <c r="Z111" s="92" t="s">
        <v>133</v>
      </c>
      <c r="AA111" s="92">
        <v>0</v>
      </c>
      <c r="AB111" s="92" t="s">
        <v>133</v>
      </c>
      <c r="AC111" s="94">
        <f t="shared" ref="AC111:AC156" si="3">Y111+Y112</f>
        <v>0</v>
      </c>
      <c r="AH111" s="76"/>
    </row>
    <row r="112" spans="1:34" ht="15.75" customHeight="1">
      <c r="A112" s="110">
        <v>2014039</v>
      </c>
      <c r="B112" s="111">
        <v>1</v>
      </c>
      <c r="C112" s="112" t="s">
        <v>218</v>
      </c>
      <c r="D112" s="62" t="s">
        <v>219</v>
      </c>
      <c r="E112" s="113">
        <v>55.817872977470898</v>
      </c>
      <c r="F112" s="113">
        <v>37.603357220712802</v>
      </c>
      <c r="G112" s="111">
        <v>0</v>
      </c>
      <c r="H112" s="114">
        <v>0</v>
      </c>
      <c r="I112" s="115"/>
      <c r="J112" s="111">
        <v>1</v>
      </c>
      <c r="K112" s="63"/>
      <c r="L112" s="78">
        <v>1</v>
      </c>
      <c r="M112" s="112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92">
        <v>0</v>
      </c>
      <c r="Z112" s="92" t="s">
        <v>133</v>
      </c>
      <c r="AA112" s="92">
        <v>0</v>
      </c>
      <c r="AB112" s="92" t="s">
        <v>133</v>
      </c>
      <c r="AC112" s="94">
        <f t="shared" si="3"/>
        <v>0</v>
      </c>
      <c r="AH112" s="76"/>
    </row>
    <row r="113" spans="1:34" ht="15.75" customHeight="1">
      <c r="A113" s="110">
        <v>403</v>
      </c>
      <c r="B113" s="111">
        <v>2</v>
      </c>
      <c r="C113" s="112" t="s">
        <v>220</v>
      </c>
      <c r="D113" s="62" t="s">
        <v>221</v>
      </c>
      <c r="E113" s="113">
        <v>55.821364206902103</v>
      </c>
      <c r="F113" s="113">
        <v>37.603572953398498</v>
      </c>
      <c r="G113" s="111">
        <v>0</v>
      </c>
      <c r="H113" s="114">
        <f>IF(C113=" ","",IF(C112="Разворот",0,H112+I113))</f>
        <v>0.48499999999999999</v>
      </c>
      <c r="I113" s="115">
        <v>0.48499999999999999</v>
      </c>
      <c r="J113" s="111">
        <v>2</v>
      </c>
      <c r="K113" s="63"/>
      <c r="L113" s="78">
        <v>2</v>
      </c>
      <c r="M113" s="112">
        <v>2</v>
      </c>
      <c r="N113" s="112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0</v>
      </c>
      <c r="W113" s="97">
        <v>4</v>
      </c>
      <c r="X113" s="96">
        <v>0.1875</v>
      </c>
      <c r="Y113" s="92">
        <v>0</v>
      </c>
      <c r="Z113" s="92" t="s">
        <v>133</v>
      </c>
      <c r="AA113" s="92">
        <v>0</v>
      </c>
      <c r="AB113" s="92" t="s">
        <v>133</v>
      </c>
      <c r="AC113" s="94">
        <f t="shared" si="3"/>
        <v>0</v>
      </c>
      <c r="AH113" s="116"/>
    </row>
    <row r="114" spans="1:34" ht="15.75" customHeight="1">
      <c r="A114" s="110">
        <v>404</v>
      </c>
      <c r="B114" s="111">
        <v>3</v>
      </c>
      <c r="C114" s="112" t="s">
        <v>222</v>
      </c>
      <c r="D114" s="62" t="s">
        <v>221</v>
      </c>
      <c r="E114" s="113">
        <v>55.821306617043803</v>
      </c>
      <c r="F114" s="113">
        <v>37.610629258936903</v>
      </c>
      <c r="G114" s="111">
        <v>0</v>
      </c>
      <c r="H114" s="114">
        <f t="shared" ref="H114:H177" si="4">IF(C114=" ","",IF(C113="Разворот",0,H113+I114))</f>
        <v>0.92700000000000005</v>
      </c>
      <c r="I114" s="115">
        <v>0.44200000000000006</v>
      </c>
      <c r="J114" s="111">
        <v>3</v>
      </c>
      <c r="K114" s="63"/>
      <c r="L114" s="78">
        <v>3</v>
      </c>
      <c r="M114" s="112">
        <v>3</v>
      </c>
      <c r="N114" s="112">
        <v>0</v>
      </c>
      <c r="O114" s="85"/>
      <c r="P114" s="81">
        <v>3</v>
      </c>
      <c r="Q114" s="96">
        <v>0.20833333333333334</v>
      </c>
      <c r="R114" s="92">
        <v>0</v>
      </c>
      <c r="S114" s="92" t="s">
        <v>133</v>
      </c>
      <c r="T114" s="92">
        <v>0</v>
      </c>
      <c r="U114" s="92" t="s">
        <v>133</v>
      </c>
      <c r="V114" s="94">
        <f t="shared" si="2"/>
        <v>0</v>
      </c>
      <c r="W114" s="97">
        <v>4</v>
      </c>
      <c r="X114" s="96">
        <v>0.20833333333333334</v>
      </c>
      <c r="Y114" s="92">
        <v>0</v>
      </c>
      <c r="Z114" s="92" t="s">
        <v>133</v>
      </c>
      <c r="AA114" s="92">
        <v>0</v>
      </c>
      <c r="AB114" s="92" t="s">
        <v>133</v>
      </c>
      <c r="AC114" s="94">
        <f t="shared" si="3"/>
        <v>0</v>
      </c>
      <c r="AH114" s="116"/>
    </row>
    <row r="115" spans="1:34" ht="15.75" customHeight="1">
      <c r="A115" s="110">
        <v>2328</v>
      </c>
      <c r="B115" s="111">
        <v>4</v>
      </c>
      <c r="C115" s="112" t="s">
        <v>223</v>
      </c>
      <c r="D115" s="62" t="s">
        <v>221</v>
      </c>
      <c r="E115" s="113">
        <v>55.821276473495999</v>
      </c>
      <c r="F115" s="113">
        <v>37.617366898809102</v>
      </c>
      <c r="G115" s="111">
        <v>0</v>
      </c>
      <c r="H115" s="114">
        <f t="shared" si="4"/>
        <v>1.35</v>
      </c>
      <c r="I115" s="115">
        <v>0.42300000000000004</v>
      </c>
      <c r="J115" s="111">
        <v>4</v>
      </c>
      <c r="K115" s="63"/>
      <c r="L115" s="78">
        <v>4</v>
      </c>
      <c r="M115" s="112">
        <v>4</v>
      </c>
      <c r="N115" s="112">
        <v>0</v>
      </c>
      <c r="O115" s="85"/>
      <c r="P115" s="81">
        <v>3</v>
      </c>
      <c r="Q115" s="96">
        <v>0.22916666666666666</v>
      </c>
      <c r="R115" s="92">
        <v>0</v>
      </c>
      <c r="S115" s="92" t="s">
        <v>133</v>
      </c>
      <c r="T115" s="92">
        <v>0</v>
      </c>
      <c r="U115" s="92" t="s">
        <v>133</v>
      </c>
      <c r="V115" s="94">
        <f t="shared" si="2"/>
        <v>0</v>
      </c>
      <c r="W115" s="97">
        <v>4</v>
      </c>
      <c r="X115" s="96">
        <v>0.22916666666666666</v>
      </c>
      <c r="Y115" s="92">
        <v>0</v>
      </c>
      <c r="Z115" s="92" t="s">
        <v>133</v>
      </c>
      <c r="AA115" s="92">
        <v>0</v>
      </c>
      <c r="AB115" s="92" t="s">
        <v>133</v>
      </c>
      <c r="AC115" s="94">
        <f t="shared" si="3"/>
        <v>0</v>
      </c>
      <c r="AH115" s="116"/>
    </row>
    <row r="116" spans="1:34" ht="15.75" customHeight="1">
      <c r="A116" s="110">
        <v>2329</v>
      </c>
      <c r="B116" s="111">
        <v>5</v>
      </c>
      <c r="C116" s="112" t="s">
        <v>224</v>
      </c>
      <c r="D116" s="62" t="s">
        <v>221</v>
      </c>
      <c r="E116" s="113">
        <v>55.821233870371401</v>
      </c>
      <c r="F116" s="113">
        <v>37.622763097267502</v>
      </c>
      <c r="G116" s="111">
        <v>0</v>
      </c>
      <c r="H116" s="114">
        <f t="shared" si="4"/>
        <v>1.6890000000000001</v>
      </c>
      <c r="I116" s="115">
        <v>0.33899999999999997</v>
      </c>
      <c r="J116" s="111">
        <v>5</v>
      </c>
      <c r="K116" s="63"/>
      <c r="L116" s="78">
        <v>5</v>
      </c>
      <c r="M116" s="112">
        <v>5</v>
      </c>
      <c r="N116" s="112">
        <v>0</v>
      </c>
      <c r="O116" s="85"/>
      <c r="P116" s="81">
        <v>3</v>
      </c>
      <c r="Q116" s="96">
        <v>0.25</v>
      </c>
      <c r="R116" s="92">
        <v>0</v>
      </c>
      <c r="S116" s="92" t="s">
        <v>133</v>
      </c>
      <c r="T116" s="92">
        <v>0</v>
      </c>
      <c r="U116" s="92" t="s">
        <v>133</v>
      </c>
      <c r="V116" s="94">
        <f t="shared" si="2"/>
        <v>1</v>
      </c>
      <c r="W116" s="97">
        <v>4</v>
      </c>
      <c r="X116" s="96">
        <v>0.25</v>
      </c>
      <c r="Y116" s="92">
        <v>0</v>
      </c>
      <c r="Z116" s="92" t="s">
        <v>133</v>
      </c>
      <c r="AA116" s="92">
        <v>0</v>
      </c>
      <c r="AB116" s="92" t="s">
        <v>133</v>
      </c>
      <c r="AC116" s="94">
        <f t="shared" si="3"/>
        <v>1</v>
      </c>
      <c r="AH116" s="116"/>
    </row>
    <row r="117" spans="1:34" ht="15.75" customHeight="1">
      <c r="A117" s="110">
        <v>2330</v>
      </c>
      <c r="B117" s="111">
        <v>6</v>
      </c>
      <c r="C117" s="112" t="s">
        <v>225</v>
      </c>
      <c r="D117" s="62" t="s">
        <v>221</v>
      </c>
      <c r="E117" s="113">
        <v>55.821142156755997</v>
      </c>
      <c r="F117" s="113">
        <v>37.6316175639246</v>
      </c>
      <c r="G117" s="111">
        <v>0</v>
      </c>
      <c r="H117" s="114">
        <f t="shared" si="4"/>
        <v>2.2440000000000002</v>
      </c>
      <c r="I117" s="115">
        <v>0.55500000000000016</v>
      </c>
      <c r="J117" s="111">
        <v>6</v>
      </c>
      <c r="K117" s="63"/>
      <c r="L117" s="78">
        <v>6</v>
      </c>
      <c r="M117" s="112">
        <v>6</v>
      </c>
      <c r="N117" s="112">
        <v>0</v>
      </c>
      <c r="O117" s="85"/>
      <c r="P117" s="81">
        <v>3</v>
      </c>
      <c r="Q117" s="96">
        <v>0.27083333333333331</v>
      </c>
      <c r="R117" s="92">
        <v>1</v>
      </c>
      <c r="S117" s="92" t="s">
        <v>137</v>
      </c>
      <c r="T117" s="92">
        <v>1</v>
      </c>
      <c r="U117" s="92" t="s">
        <v>137</v>
      </c>
      <c r="V117" s="94">
        <f t="shared" si="2"/>
        <v>6</v>
      </c>
      <c r="W117" s="97">
        <v>4</v>
      </c>
      <c r="X117" s="96">
        <v>0.27083333333333331</v>
      </c>
      <c r="Y117" s="92">
        <v>1</v>
      </c>
      <c r="Z117" s="92" t="s">
        <v>144</v>
      </c>
      <c r="AA117" s="92">
        <v>1</v>
      </c>
      <c r="AB117" s="92" t="s">
        <v>144</v>
      </c>
      <c r="AC117" s="94">
        <f t="shared" si="3"/>
        <v>3</v>
      </c>
      <c r="AH117" s="116"/>
    </row>
    <row r="118" spans="1:34" ht="15.75" customHeight="1">
      <c r="A118" s="110">
        <v>1601</v>
      </c>
      <c r="B118" s="111">
        <v>7</v>
      </c>
      <c r="C118" s="112" t="s">
        <v>226</v>
      </c>
      <c r="D118" s="62" t="s">
        <v>227</v>
      </c>
      <c r="E118" s="113">
        <v>55.823774890295297</v>
      </c>
      <c r="F118" s="113">
        <v>37.638808153536097</v>
      </c>
      <c r="G118" s="111">
        <v>0</v>
      </c>
      <c r="H118" s="114">
        <f t="shared" si="4"/>
        <v>3.008</v>
      </c>
      <c r="I118" s="115">
        <v>0.76399999999999979</v>
      </c>
      <c r="J118" s="111">
        <v>7</v>
      </c>
      <c r="K118" s="63"/>
      <c r="L118" s="78">
        <v>7</v>
      </c>
      <c r="M118" s="112">
        <v>7</v>
      </c>
      <c r="N118" s="112">
        <v>0</v>
      </c>
      <c r="O118" s="85"/>
      <c r="P118" s="81">
        <v>3</v>
      </c>
      <c r="Q118" s="96">
        <v>0.29166666666666669</v>
      </c>
      <c r="R118" s="92">
        <v>5</v>
      </c>
      <c r="S118" s="128" t="s">
        <v>228</v>
      </c>
      <c r="T118" s="92">
        <v>5</v>
      </c>
      <c r="U118" s="128" t="s">
        <v>228</v>
      </c>
      <c r="V118" s="94">
        <f t="shared" si="2"/>
        <v>9</v>
      </c>
      <c r="W118" s="97">
        <v>4</v>
      </c>
      <c r="X118" s="96">
        <v>0.29166666666666669</v>
      </c>
      <c r="Y118" s="92">
        <v>2</v>
      </c>
      <c r="Z118" s="92" t="s">
        <v>144</v>
      </c>
      <c r="AA118" s="92">
        <v>2</v>
      </c>
      <c r="AB118" s="92" t="s">
        <v>144</v>
      </c>
      <c r="AC118" s="94">
        <f t="shared" si="3"/>
        <v>3</v>
      </c>
      <c r="AH118" s="116"/>
    </row>
    <row r="119" spans="1:34" ht="15.75" customHeight="1">
      <c r="A119" s="110">
        <v>1465</v>
      </c>
      <c r="B119" s="111">
        <v>8</v>
      </c>
      <c r="C119" s="112" t="s">
        <v>229</v>
      </c>
      <c r="D119" s="62" t="s">
        <v>227</v>
      </c>
      <c r="E119" s="113">
        <v>55.826726147702203</v>
      </c>
      <c r="F119" s="113">
        <v>37.644700315123501</v>
      </c>
      <c r="G119" s="111">
        <v>0</v>
      </c>
      <c r="H119" s="114">
        <f t="shared" si="4"/>
        <v>3.5009999999999999</v>
      </c>
      <c r="I119" s="115">
        <v>0.49299999999999988</v>
      </c>
      <c r="J119" s="111">
        <v>8</v>
      </c>
      <c r="K119" s="63"/>
      <c r="L119" s="78">
        <v>8</v>
      </c>
      <c r="M119" s="112">
        <v>8</v>
      </c>
      <c r="N119" s="112">
        <v>0</v>
      </c>
      <c r="O119" s="85"/>
      <c r="P119" s="81">
        <v>3</v>
      </c>
      <c r="Q119" s="96">
        <v>0.3125</v>
      </c>
      <c r="R119" s="92">
        <v>4</v>
      </c>
      <c r="S119" s="128" t="s">
        <v>228</v>
      </c>
      <c r="T119" s="92">
        <v>4</v>
      </c>
      <c r="U119" s="128" t="s">
        <v>228</v>
      </c>
      <c r="V119" s="94">
        <f t="shared" si="2"/>
        <v>9</v>
      </c>
      <c r="W119" s="97">
        <v>4</v>
      </c>
      <c r="X119" s="96">
        <v>0.3125</v>
      </c>
      <c r="Y119" s="92">
        <v>1</v>
      </c>
      <c r="Z119" s="92" t="s">
        <v>144</v>
      </c>
      <c r="AA119" s="92">
        <v>1</v>
      </c>
      <c r="AB119" s="92" t="s">
        <v>144</v>
      </c>
      <c r="AC119" s="94">
        <f t="shared" si="3"/>
        <v>3</v>
      </c>
      <c r="AH119" s="116"/>
    </row>
    <row r="120" spans="1:34" ht="15.75" customHeight="1">
      <c r="A120" s="110">
        <v>2014343</v>
      </c>
      <c r="B120" s="111">
        <v>9</v>
      </c>
      <c r="C120" s="112" t="s">
        <v>230</v>
      </c>
      <c r="D120" s="62" t="s">
        <v>231</v>
      </c>
      <c r="E120" s="113">
        <v>55.825751266463001</v>
      </c>
      <c r="F120" s="113">
        <v>37.650001059189201</v>
      </c>
      <c r="G120" s="111">
        <v>0</v>
      </c>
      <c r="H120" s="114">
        <f t="shared" si="4"/>
        <v>3.8839999999999999</v>
      </c>
      <c r="I120" s="115">
        <v>0.38300000000000001</v>
      </c>
      <c r="J120" s="111">
        <v>9</v>
      </c>
      <c r="K120" s="63"/>
      <c r="L120" s="78">
        <v>9</v>
      </c>
      <c r="M120" s="112">
        <v>9</v>
      </c>
      <c r="N120" s="112">
        <v>0</v>
      </c>
      <c r="O120" s="85"/>
      <c r="P120" s="81">
        <v>3</v>
      </c>
      <c r="Q120" s="96">
        <v>0.33333333333333331</v>
      </c>
      <c r="R120" s="92">
        <v>5</v>
      </c>
      <c r="S120" s="128" t="s">
        <v>228</v>
      </c>
      <c r="T120" s="92">
        <v>5</v>
      </c>
      <c r="U120" s="128" t="s">
        <v>228</v>
      </c>
      <c r="V120" s="94">
        <f t="shared" si="2"/>
        <v>9</v>
      </c>
      <c r="W120" s="97">
        <v>4</v>
      </c>
      <c r="X120" s="96">
        <v>0.33333333333333331</v>
      </c>
      <c r="Y120" s="92">
        <v>2</v>
      </c>
      <c r="Z120" s="92" t="s">
        <v>144</v>
      </c>
      <c r="AA120" s="92">
        <v>2</v>
      </c>
      <c r="AB120" s="92" t="s">
        <v>144</v>
      </c>
      <c r="AC120" s="94">
        <f t="shared" si="3"/>
        <v>4</v>
      </c>
      <c r="AH120" s="116"/>
    </row>
    <row r="121" spans="1:34" ht="15.75" customHeight="1">
      <c r="A121" s="110">
        <v>2014406</v>
      </c>
      <c r="B121" s="111">
        <v>10</v>
      </c>
      <c r="C121" s="112" t="s">
        <v>232</v>
      </c>
      <c r="D121" s="62" t="s">
        <v>231</v>
      </c>
      <c r="E121" s="113">
        <v>55.824380383365998</v>
      </c>
      <c r="F121" s="113">
        <v>37.653403169994398</v>
      </c>
      <c r="G121" s="111">
        <v>0</v>
      </c>
      <c r="H121" s="114">
        <f t="shared" si="4"/>
        <v>4.1470000000000002</v>
      </c>
      <c r="I121" s="115">
        <v>0.26300000000000034</v>
      </c>
      <c r="J121" s="111">
        <v>10</v>
      </c>
      <c r="K121" s="63"/>
      <c r="L121" s="78">
        <v>10</v>
      </c>
      <c r="M121" s="112">
        <v>10</v>
      </c>
      <c r="N121" s="112">
        <v>0</v>
      </c>
      <c r="O121" s="85"/>
      <c r="P121" s="81">
        <v>3</v>
      </c>
      <c r="Q121" s="96">
        <v>0.35416666666666669</v>
      </c>
      <c r="R121" s="92">
        <v>4</v>
      </c>
      <c r="S121" s="128" t="s">
        <v>228</v>
      </c>
      <c r="T121" s="92">
        <v>4</v>
      </c>
      <c r="U121" s="128" t="s">
        <v>228</v>
      </c>
      <c r="V121" s="94">
        <f t="shared" si="2"/>
        <v>9</v>
      </c>
      <c r="W121" s="97">
        <v>4</v>
      </c>
      <c r="X121" s="96">
        <v>0.35416666666666669</v>
      </c>
      <c r="Y121" s="92">
        <v>2</v>
      </c>
      <c r="Z121" s="92" t="s">
        <v>187</v>
      </c>
      <c r="AA121" s="92">
        <v>2</v>
      </c>
      <c r="AB121" s="92" t="s">
        <v>187</v>
      </c>
      <c r="AC121" s="94">
        <f t="shared" si="3"/>
        <v>4</v>
      </c>
      <c r="AH121" s="116"/>
    </row>
    <row r="122" spans="1:34" ht="15.75" customHeight="1">
      <c r="A122" s="110">
        <v>1212</v>
      </c>
      <c r="B122" s="111">
        <v>11</v>
      </c>
      <c r="C122" s="112" t="s">
        <v>233</v>
      </c>
      <c r="D122" s="62" t="s">
        <v>231</v>
      </c>
      <c r="E122" s="113">
        <v>55.822613152039402</v>
      </c>
      <c r="F122" s="113">
        <v>37.658788844224198</v>
      </c>
      <c r="G122" s="111">
        <v>0</v>
      </c>
      <c r="H122" s="114">
        <f t="shared" si="4"/>
        <v>4.5369999999999999</v>
      </c>
      <c r="I122" s="115">
        <v>0.38999999999999968</v>
      </c>
      <c r="J122" s="111">
        <v>11</v>
      </c>
      <c r="K122" s="63"/>
      <c r="L122" s="78">
        <v>11</v>
      </c>
      <c r="M122" s="112">
        <v>11</v>
      </c>
      <c r="N122" s="112">
        <v>0</v>
      </c>
      <c r="O122" s="85"/>
      <c r="P122" s="81">
        <v>3</v>
      </c>
      <c r="Q122" s="96">
        <v>0.375</v>
      </c>
      <c r="R122" s="92">
        <v>5</v>
      </c>
      <c r="S122" s="128" t="s">
        <v>228</v>
      </c>
      <c r="T122" s="92">
        <v>5</v>
      </c>
      <c r="U122" s="128" t="s">
        <v>228</v>
      </c>
      <c r="V122" s="94">
        <f t="shared" si="2"/>
        <v>9</v>
      </c>
      <c r="W122" s="97">
        <v>4</v>
      </c>
      <c r="X122" s="96">
        <v>0.375</v>
      </c>
      <c r="Y122" s="92">
        <v>2</v>
      </c>
      <c r="Z122" s="92" t="s">
        <v>187</v>
      </c>
      <c r="AA122" s="92">
        <v>2</v>
      </c>
      <c r="AB122" s="92" t="s">
        <v>187</v>
      </c>
      <c r="AC122" s="94">
        <f t="shared" si="3"/>
        <v>4</v>
      </c>
      <c r="AH122" s="116"/>
    </row>
    <row r="123" spans="1:34" ht="15.75" customHeight="1">
      <c r="A123" s="110">
        <v>1213</v>
      </c>
      <c r="B123" s="111">
        <v>12</v>
      </c>
      <c r="C123" s="112" t="s">
        <v>234</v>
      </c>
      <c r="D123" s="62" t="s">
        <v>231</v>
      </c>
      <c r="E123" s="113">
        <v>55.822017547009402</v>
      </c>
      <c r="F123" s="113">
        <v>37.660764844601403</v>
      </c>
      <c r="G123" s="111">
        <v>0</v>
      </c>
      <c r="H123" s="114">
        <f t="shared" si="4"/>
        <v>4.6779999999999999</v>
      </c>
      <c r="I123" s="115">
        <v>0.14100000000000001</v>
      </c>
      <c r="J123" s="111">
        <v>12</v>
      </c>
      <c r="K123" s="63"/>
      <c r="L123" s="78">
        <v>12</v>
      </c>
      <c r="M123" s="112">
        <v>12</v>
      </c>
      <c r="N123" s="112">
        <v>0</v>
      </c>
      <c r="O123" s="85"/>
      <c r="P123" s="81">
        <v>3</v>
      </c>
      <c r="Q123" s="96">
        <v>0.39583333333333331</v>
      </c>
      <c r="R123" s="92">
        <v>4</v>
      </c>
      <c r="S123" s="128" t="s">
        <v>228</v>
      </c>
      <c r="T123" s="92">
        <v>4</v>
      </c>
      <c r="U123" s="128" t="s">
        <v>228</v>
      </c>
      <c r="V123" s="94">
        <f t="shared" si="2"/>
        <v>9</v>
      </c>
      <c r="W123" s="97">
        <v>4</v>
      </c>
      <c r="X123" s="96">
        <v>0.39583333333333331</v>
      </c>
      <c r="Y123" s="92">
        <v>2</v>
      </c>
      <c r="Z123" s="92" t="s">
        <v>187</v>
      </c>
      <c r="AA123" s="92">
        <v>2</v>
      </c>
      <c r="AB123" s="92" t="s">
        <v>187</v>
      </c>
      <c r="AC123" s="94">
        <f t="shared" si="3"/>
        <v>4</v>
      </c>
      <c r="AH123" s="116"/>
    </row>
    <row r="124" spans="1:34" ht="15.75" customHeight="1">
      <c r="A124" s="110">
        <v>1214</v>
      </c>
      <c r="B124" s="111">
        <v>13</v>
      </c>
      <c r="C124" s="112" t="s">
        <v>235</v>
      </c>
      <c r="D124" s="62" t="s">
        <v>236</v>
      </c>
      <c r="E124" s="113">
        <v>55.818650304960499</v>
      </c>
      <c r="F124" s="113">
        <v>37.672304627230702</v>
      </c>
      <c r="G124" s="111">
        <v>0</v>
      </c>
      <c r="H124" s="114">
        <f t="shared" si="4"/>
        <v>5.492</v>
      </c>
      <c r="I124" s="115">
        <v>0.81400000000000006</v>
      </c>
      <c r="J124" s="111">
        <v>13</v>
      </c>
      <c r="K124" s="63"/>
      <c r="L124" s="78">
        <v>13</v>
      </c>
      <c r="M124" s="112">
        <v>13</v>
      </c>
      <c r="N124" s="112">
        <v>0</v>
      </c>
      <c r="O124" s="85"/>
      <c r="P124" s="81">
        <v>3</v>
      </c>
      <c r="Q124" s="96">
        <v>0.41666666666666669</v>
      </c>
      <c r="R124" s="92">
        <v>5</v>
      </c>
      <c r="S124" s="128" t="s">
        <v>228</v>
      </c>
      <c r="T124" s="92">
        <v>5</v>
      </c>
      <c r="U124" s="128" t="s">
        <v>228</v>
      </c>
      <c r="V124" s="94">
        <f t="shared" si="2"/>
        <v>9</v>
      </c>
      <c r="W124" s="97">
        <v>4</v>
      </c>
      <c r="X124" s="96">
        <v>0.41666666666666669</v>
      </c>
      <c r="Y124" s="92">
        <v>2</v>
      </c>
      <c r="Z124" s="92" t="s">
        <v>187</v>
      </c>
      <c r="AA124" s="92">
        <v>2</v>
      </c>
      <c r="AB124" s="92" t="s">
        <v>187</v>
      </c>
      <c r="AC124" s="94">
        <f t="shared" si="3"/>
        <v>4</v>
      </c>
      <c r="AH124" s="116"/>
    </row>
    <row r="125" spans="1:34" ht="15.75" customHeight="1">
      <c r="A125" s="110">
        <v>1215</v>
      </c>
      <c r="B125" s="111">
        <v>14</v>
      </c>
      <c r="C125" s="112" t="s">
        <v>237</v>
      </c>
      <c r="D125" s="62" t="s">
        <v>236</v>
      </c>
      <c r="E125" s="113">
        <v>55.817151701375998</v>
      </c>
      <c r="F125" s="113">
        <v>37.679015962002403</v>
      </c>
      <c r="G125" s="111">
        <v>0</v>
      </c>
      <c r="H125" s="114">
        <f t="shared" si="4"/>
        <v>5.9459999999999997</v>
      </c>
      <c r="I125" s="115">
        <v>0.45399999999999974</v>
      </c>
      <c r="J125" s="111">
        <v>14</v>
      </c>
      <c r="K125" s="63"/>
      <c r="L125" s="78">
        <v>14</v>
      </c>
      <c r="M125" s="112">
        <v>14</v>
      </c>
      <c r="N125" s="112">
        <v>0</v>
      </c>
      <c r="O125" s="85"/>
      <c r="P125" s="81">
        <v>3</v>
      </c>
      <c r="Q125" s="96">
        <v>0.4375</v>
      </c>
      <c r="R125" s="92">
        <v>4</v>
      </c>
      <c r="S125" s="128" t="s">
        <v>228</v>
      </c>
      <c r="T125" s="92">
        <v>4</v>
      </c>
      <c r="U125" s="128" t="s">
        <v>228</v>
      </c>
      <c r="V125" s="94">
        <f t="shared" si="2"/>
        <v>7</v>
      </c>
      <c r="W125" s="97">
        <v>4</v>
      </c>
      <c r="X125" s="96">
        <v>0.4375</v>
      </c>
      <c r="Y125" s="92">
        <v>2</v>
      </c>
      <c r="Z125" s="92" t="s">
        <v>187</v>
      </c>
      <c r="AA125" s="92">
        <v>2</v>
      </c>
      <c r="AB125" s="92" t="s">
        <v>187</v>
      </c>
      <c r="AC125" s="94">
        <f t="shared" si="3"/>
        <v>4</v>
      </c>
      <c r="AH125" s="116"/>
    </row>
    <row r="126" spans="1:34" ht="15.75" customHeight="1">
      <c r="A126" s="110">
        <v>1216</v>
      </c>
      <c r="B126" s="111">
        <v>15</v>
      </c>
      <c r="C126" s="112" t="s">
        <v>238</v>
      </c>
      <c r="D126" s="62" t="s">
        <v>236</v>
      </c>
      <c r="E126" s="113">
        <v>55.815243251911198</v>
      </c>
      <c r="F126" s="113">
        <v>37.684399993137902</v>
      </c>
      <c r="G126" s="111">
        <v>0</v>
      </c>
      <c r="H126" s="114">
        <f t="shared" si="4"/>
        <v>6.3649999999999993</v>
      </c>
      <c r="I126" s="115">
        <v>0.41899999999999959</v>
      </c>
      <c r="J126" s="111">
        <v>15</v>
      </c>
      <c r="K126" s="63"/>
      <c r="L126" s="78">
        <v>15</v>
      </c>
      <c r="M126" s="112">
        <v>15</v>
      </c>
      <c r="N126" s="112">
        <v>0</v>
      </c>
      <c r="O126" s="85"/>
      <c r="P126" s="81">
        <v>3</v>
      </c>
      <c r="Q126" s="96">
        <v>0.45833333333333298</v>
      </c>
      <c r="R126" s="92">
        <v>3</v>
      </c>
      <c r="S126" s="92" t="s">
        <v>143</v>
      </c>
      <c r="T126" s="92">
        <v>3</v>
      </c>
      <c r="U126" s="92" t="s">
        <v>143</v>
      </c>
      <c r="V126" s="94">
        <f t="shared" si="2"/>
        <v>5</v>
      </c>
      <c r="W126" s="97">
        <v>4</v>
      </c>
      <c r="X126" s="96">
        <v>0.45833333333333298</v>
      </c>
      <c r="Y126" s="92">
        <v>2</v>
      </c>
      <c r="Z126" s="92" t="s">
        <v>187</v>
      </c>
      <c r="AA126" s="92">
        <v>2</v>
      </c>
      <c r="AB126" s="92" t="s">
        <v>187</v>
      </c>
      <c r="AC126" s="94">
        <f t="shared" si="3"/>
        <v>4</v>
      </c>
      <c r="AH126" s="116"/>
    </row>
    <row r="127" spans="1:34" ht="15.75" customHeight="1">
      <c r="A127" s="110">
        <v>2014116</v>
      </c>
      <c r="B127" s="111">
        <v>16</v>
      </c>
      <c r="C127" s="112" t="s">
        <v>239</v>
      </c>
      <c r="D127" s="62" t="s">
        <v>240</v>
      </c>
      <c r="E127" s="113">
        <v>55.816904479999998</v>
      </c>
      <c r="F127" s="113">
        <v>37.687414439999998</v>
      </c>
      <c r="G127" s="111">
        <v>0</v>
      </c>
      <c r="H127" s="114">
        <f t="shared" si="4"/>
        <v>6.6429999999999989</v>
      </c>
      <c r="I127" s="115">
        <v>0.27799999999999958</v>
      </c>
      <c r="J127" s="111">
        <v>16</v>
      </c>
      <c r="K127" s="63"/>
      <c r="L127" s="78">
        <v>16</v>
      </c>
      <c r="M127" s="112">
        <v>16</v>
      </c>
      <c r="N127" s="112">
        <v>0</v>
      </c>
      <c r="O127" s="85"/>
      <c r="P127" s="81">
        <v>3</v>
      </c>
      <c r="Q127" s="96">
        <v>0.47916666666666702</v>
      </c>
      <c r="R127" s="92">
        <v>2</v>
      </c>
      <c r="S127" s="92" t="s">
        <v>143</v>
      </c>
      <c r="T127" s="92">
        <v>2</v>
      </c>
      <c r="U127" s="92" t="s">
        <v>143</v>
      </c>
      <c r="V127" s="94">
        <f t="shared" si="2"/>
        <v>5</v>
      </c>
      <c r="W127" s="97">
        <v>4</v>
      </c>
      <c r="X127" s="96">
        <v>0.47916666666666702</v>
      </c>
      <c r="Y127" s="92">
        <v>2</v>
      </c>
      <c r="Z127" s="92" t="s">
        <v>187</v>
      </c>
      <c r="AA127" s="92">
        <v>2</v>
      </c>
      <c r="AB127" s="92" t="s">
        <v>187</v>
      </c>
      <c r="AC127" s="94">
        <f t="shared" si="3"/>
        <v>4</v>
      </c>
      <c r="AH127" s="116"/>
    </row>
    <row r="128" spans="1:34" ht="15.75" customHeight="1">
      <c r="A128" s="110">
        <v>2014117</v>
      </c>
      <c r="B128" s="111">
        <v>17</v>
      </c>
      <c r="C128" s="112" t="s">
        <v>241</v>
      </c>
      <c r="D128" s="62" t="s">
        <v>240</v>
      </c>
      <c r="E128" s="113">
        <v>55.815228810000001</v>
      </c>
      <c r="F128" s="113">
        <v>37.693194949999999</v>
      </c>
      <c r="G128" s="111">
        <v>0</v>
      </c>
      <c r="H128" s="114">
        <f t="shared" si="4"/>
        <v>7.0939999999999985</v>
      </c>
      <c r="I128" s="115">
        <v>0.45099999999999962</v>
      </c>
      <c r="J128" s="111">
        <v>17</v>
      </c>
      <c r="K128" s="63"/>
      <c r="L128" s="78">
        <v>17</v>
      </c>
      <c r="M128" s="112">
        <v>17</v>
      </c>
      <c r="N128" s="112">
        <v>0</v>
      </c>
      <c r="O128" s="85"/>
      <c r="P128" s="81">
        <v>3</v>
      </c>
      <c r="Q128" s="96">
        <v>0.5</v>
      </c>
      <c r="R128" s="92">
        <v>3</v>
      </c>
      <c r="S128" s="92" t="s">
        <v>143</v>
      </c>
      <c r="T128" s="92">
        <v>3</v>
      </c>
      <c r="U128" s="92" t="s">
        <v>143</v>
      </c>
      <c r="V128" s="94">
        <f t="shared" si="2"/>
        <v>5</v>
      </c>
      <c r="W128" s="97">
        <v>4</v>
      </c>
      <c r="X128" s="96">
        <v>0.5</v>
      </c>
      <c r="Y128" s="92">
        <v>2</v>
      </c>
      <c r="Z128" s="92" t="s">
        <v>187</v>
      </c>
      <c r="AA128" s="92">
        <v>2</v>
      </c>
      <c r="AB128" s="92" t="s">
        <v>187</v>
      </c>
      <c r="AC128" s="94">
        <f t="shared" si="3"/>
        <v>4</v>
      </c>
      <c r="AH128" s="116"/>
    </row>
    <row r="129" spans="1:34" ht="15.75" customHeight="1">
      <c r="A129" s="110">
        <v>3613</v>
      </c>
      <c r="B129" s="111">
        <v>18</v>
      </c>
      <c r="C129" s="112" t="s">
        <v>242</v>
      </c>
      <c r="D129" s="62" t="s">
        <v>240</v>
      </c>
      <c r="E129" s="113">
        <v>55.812678100070698</v>
      </c>
      <c r="F129" s="113">
        <v>37.696997601964</v>
      </c>
      <c r="G129" s="111">
        <v>0</v>
      </c>
      <c r="H129" s="114">
        <f t="shared" si="4"/>
        <v>7.4399999999999986</v>
      </c>
      <c r="I129" s="115">
        <v>0.34600000000000009</v>
      </c>
      <c r="J129" s="111">
        <v>18</v>
      </c>
      <c r="K129" s="63"/>
      <c r="L129" s="78">
        <v>18</v>
      </c>
      <c r="M129" s="112">
        <v>18</v>
      </c>
      <c r="N129" s="112">
        <v>0</v>
      </c>
      <c r="O129" s="85"/>
      <c r="P129" s="81">
        <v>3</v>
      </c>
      <c r="Q129" s="96">
        <v>0.52083333333333337</v>
      </c>
      <c r="R129" s="92">
        <v>2</v>
      </c>
      <c r="S129" s="92" t="s">
        <v>143</v>
      </c>
      <c r="T129" s="92">
        <v>2</v>
      </c>
      <c r="U129" s="92" t="s">
        <v>143</v>
      </c>
      <c r="V129" s="94">
        <f t="shared" si="2"/>
        <v>5</v>
      </c>
      <c r="W129" s="97">
        <v>4</v>
      </c>
      <c r="X129" s="96">
        <v>0.52083333333333337</v>
      </c>
      <c r="Y129" s="92">
        <v>2</v>
      </c>
      <c r="Z129" s="92" t="s">
        <v>187</v>
      </c>
      <c r="AA129" s="92">
        <v>2</v>
      </c>
      <c r="AB129" s="92" t="s">
        <v>187</v>
      </c>
      <c r="AC129" s="94">
        <f t="shared" si="3"/>
        <v>4</v>
      </c>
      <c r="AH129" s="116"/>
    </row>
    <row r="130" spans="1:34" ht="15.75" customHeight="1">
      <c r="A130" s="110">
        <v>3614</v>
      </c>
      <c r="B130" s="111">
        <v>19</v>
      </c>
      <c r="C130" s="112" t="s">
        <v>243</v>
      </c>
      <c r="D130" s="62" t="s">
        <v>240</v>
      </c>
      <c r="E130" s="113">
        <v>55.809955018429498</v>
      </c>
      <c r="F130" s="113">
        <v>37.703523085106198</v>
      </c>
      <c r="G130" s="111">
        <v>0</v>
      </c>
      <c r="H130" s="114">
        <f t="shared" si="4"/>
        <v>7.9519999999999982</v>
      </c>
      <c r="I130" s="115">
        <v>0.51199999999999957</v>
      </c>
      <c r="J130" s="111">
        <v>19</v>
      </c>
      <c r="K130" s="63"/>
      <c r="L130" s="78">
        <v>19</v>
      </c>
      <c r="M130" s="112">
        <v>19</v>
      </c>
      <c r="N130" s="112">
        <v>0</v>
      </c>
      <c r="O130" s="85" t="s">
        <v>183</v>
      </c>
      <c r="P130" s="81">
        <v>3</v>
      </c>
      <c r="Q130" s="96">
        <v>0.54166666666666663</v>
      </c>
      <c r="R130" s="92">
        <v>3</v>
      </c>
      <c r="S130" s="92" t="s">
        <v>143</v>
      </c>
      <c r="T130" s="92">
        <v>3</v>
      </c>
      <c r="U130" s="92" t="s">
        <v>143</v>
      </c>
      <c r="V130" s="94">
        <f t="shared" si="2"/>
        <v>5</v>
      </c>
      <c r="W130" s="97">
        <v>4</v>
      </c>
      <c r="X130" s="96">
        <v>0.54166666666666663</v>
      </c>
      <c r="Y130" s="92">
        <v>2</v>
      </c>
      <c r="Z130" s="92" t="s">
        <v>187</v>
      </c>
      <c r="AA130" s="92">
        <v>2</v>
      </c>
      <c r="AB130" s="92" t="s">
        <v>187</v>
      </c>
      <c r="AC130" s="94">
        <f t="shared" si="3"/>
        <v>4</v>
      </c>
      <c r="AH130" s="116"/>
    </row>
    <row r="131" spans="1:34" ht="15.75" customHeight="1">
      <c r="A131" s="110">
        <v>3615</v>
      </c>
      <c r="B131" s="111">
        <v>20</v>
      </c>
      <c r="C131" s="112" t="s">
        <v>244</v>
      </c>
      <c r="D131" s="62" t="s">
        <v>240</v>
      </c>
      <c r="E131" s="113">
        <v>55.807184338007701</v>
      </c>
      <c r="F131" s="113">
        <v>37.706124138729102</v>
      </c>
      <c r="G131" s="111">
        <v>0</v>
      </c>
      <c r="H131" s="114">
        <f t="shared" si="4"/>
        <v>8.3159999999999989</v>
      </c>
      <c r="I131" s="115">
        <v>0.36400000000000077</v>
      </c>
      <c r="J131" s="111">
        <v>20</v>
      </c>
      <c r="K131" s="63"/>
      <c r="L131" s="78">
        <v>20</v>
      </c>
      <c r="M131" s="112">
        <v>20</v>
      </c>
      <c r="N131" s="112">
        <v>0</v>
      </c>
      <c r="O131" s="85"/>
      <c r="P131" s="81">
        <v>3</v>
      </c>
      <c r="Q131" s="96">
        <v>0.5625</v>
      </c>
      <c r="R131" s="92">
        <v>2</v>
      </c>
      <c r="S131" s="92" t="s">
        <v>143</v>
      </c>
      <c r="T131" s="92">
        <v>2</v>
      </c>
      <c r="U131" s="92" t="s">
        <v>143</v>
      </c>
      <c r="V131" s="94">
        <f t="shared" si="2"/>
        <v>5</v>
      </c>
      <c r="W131" s="97">
        <v>4</v>
      </c>
      <c r="X131" s="96">
        <v>0.5625</v>
      </c>
      <c r="Y131" s="92">
        <v>2</v>
      </c>
      <c r="Z131" s="92" t="s">
        <v>187</v>
      </c>
      <c r="AA131" s="92">
        <v>2</v>
      </c>
      <c r="AB131" s="92" t="s">
        <v>187</v>
      </c>
      <c r="AC131" s="94">
        <f t="shared" si="3"/>
        <v>4</v>
      </c>
      <c r="AH131" s="116"/>
    </row>
    <row r="132" spans="1:34" ht="15.75" customHeight="1">
      <c r="A132" s="110">
        <v>3616</v>
      </c>
      <c r="B132" s="111">
        <v>21</v>
      </c>
      <c r="C132" s="112" t="s">
        <v>245</v>
      </c>
      <c r="D132" s="62" t="s">
        <v>240</v>
      </c>
      <c r="E132" s="113">
        <v>55.804667835489902</v>
      </c>
      <c r="F132" s="113">
        <v>37.707099569261999</v>
      </c>
      <c r="G132" s="111">
        <v>0</v>
      </c>
      <c r="H132" s="114">
        <f t="shared" si="4"/>
        <v>8.6029999999999998</v>
      </c>
      <c r="I132" s="115">
        <v>0.28700000000000081</v>
      </c>
      <c r="J132" s="111">
        <v>21</v>
      </c>
      <c r="K132" s="63"/>
      <c r="L132" s="78">
        <v>21</v>
      </c>
      <c r="M132" s="112">
        <v>21</v>
      </c>
      <c r="N132" s="112">
        <v>0</v>
      </c>
      <c r="O132" s="85"/>
      <c r="P132" s="81">
        <v>3</v>
      </c>
      <c r="Q132" s="96">
        <v>0.58333333333333337</v>
      </c>
      <c r="R132" s="92">
        <v>3</v>
      </c>
      <c r="S132" s="92" t="s">
        <v>143</v>
      </c>
      <c r="T132" s="92">
        <v>3</v>
      </c>
      <c r="U132" s="92" t="s">
        <v>143</v>
      </c>
      <c r="V132" s="94">
        <f t="shared" si="2"/>
        <v>5</v>
      </c>
      <c r="W132" s="97">
        <v>4</v>
      </c>
      <c r="X132" s="96">
        <v>0.58333333333333337</v>
      </c>
      <c r="Y132" s="92">
        <v>2</v>
      </c>
      <c r="Z132" s="92" t="s">
        <v>187</v>
      </c>
      <c r="AA132" s="92">
        <v>2</v>
      </c>
      <c r="AB132" s="92" t="s">
        <v>187</v>
      </c>
      <c r="AC132" s="94">
        <f t="shared" si="3"/>
        <v>4</v>
      </c>
      <c r="AH132" s="116"/>
    </row>
    <row r="133" spans="1:34" ht="15.75" customHeight="1">
      <c r="A133" s="110">
        <v>3850</v>
      </c>
      <c r="B133" s="111">
        <v>22</v>
      </c>
      <c r="C133" s="112" t="s">
        <v>246</v>
      </c>
      <c r="D133" s="62" t="s">
        <v>240</v>
      </c>
      <c r="E133" s="113">
        <v>55.802609126150301</v>
      </c>
      <c r="F133" s="113">
        <v>37.7089240194219</v>
      </c>
      <c r="G133" s="111">
        <v>0</v>
      </c>
      <c r="H133" s="114">
        <f t="shared" si="4"/>
        <v>9.1999999999999993</v>
      </c>
      <c r="I133" s="115">
        <v>0.59699999999999953</v>
      </c>
      <c r="J133" s="111">
        <v>22</v>
      </c>
      <c r="K133" s="63"/>
      <c r="L133" s="78">
        <v>22</v>
      </c>
      <c r="M133" s="112">
        <v>22</v>
      </c>
      <c r="N133" s="112">
        <v>0</v>
      </c>
      <c r="O133" s="85"/>
      <c r="P133" s="81">
        <v>3</v>
      </c>
      <c r="Q133" s="96">
        <v>0.60416666666666663</v>
      </c>
      <c r="R133" s="92">
        <v>2</v>
      </c>
      <c r="S133" s="92" t="s">
        <v>143</v>
      </c>
      <c r="T133" s="92">
        <v>2</v>
      </c>
      <c r="U133" s="92" t="s">
        <v>143</v>
      </c>
      <c r="V133" s="94">
        <f t="shared" si="2"/>
        <v>5</v>
      </c>
      <c r="W133" s="97">
        <v>4</v>
      </c>
      <c r="X133" s="96">
        <v>0.60416666666666663</v>
      </c>
      <c r="Y133" s="92">
        <v>2</v>
      </c>
      <c r="Z133" s="92" t="s">
        <v>187</v>
      </c>
      <c r="AA133" s="92">
        <v>2</v>
      </c>
      <c r="AB133" s="92" t="s">
        <v>187</v>
      </c>
      <c r="AC133" s="94">
        <f t="shared" si="3"/>
        <v>4</v>
      </c>
      <c r="AH133" s="116"/>
    </row>
    <row r="134" spans="1:34" ht="15.75" customHeight="1">
      <c r="A134" s="110">
        <v>3617</v>
      </c>
      <c r="B134" s="111">
        <v>23</v>
      </c>
      <c r="C134" s="112" t="s">
        <v>247</v>
      </c>
      <c r="D134" s="62" t="s">
        <v>240</v>
      </c>
      <c r="E134" s="113">
        <v>55.800092162134099</v>
      </c>
      <c r="F134" s="113">
        <v>37.712523116580897</v>
      </c>
      <c r="G134" s="111">
        <v>0</v>
      </c>
      <c r="H134" s="114">
        <f t="shared" si="4"/>
        <v>9.5869999999999997</v>
      </c>
      <c r="I134" s="115">
        <v>0.38700000000000045</v>
      </c>
      <c r="J134" s="111">
        <v>23</v>
      </c>
      <c r="K134" s="63"/>
      <c r="L134" s="78">
        <v>23</v>
      </c>
      <c r="M134" s="112">
        <v>23</v>
      </c>
      <c r="N134" s="112">
        <v>0</v>
      </c>
      <c r="O134" s="85"/>
      <c r="P134" s="81">
        <v>3</v>
      </c>
      <c r="Q134" s="96">
        <v>0.625</v>
      </c>
      <c r="R134" s="92">
        <v>3</v>
      </c>
      <c r="S134" s="92" t="s">
        <v>143</v>
      </c>
      <c r="T134" s="92">
        <v>3</v>
      </c>
      <c r="U134" s="92" t="s">
        <v>143</v>
      </c>
      <c r="V134" s="94">
        <f t="shared" si="2"/>
        <v>5</v>
      </c>
      <c r="W134" s="97">
        <v>4</v>
      </c>
      <c r="X134" s="96">
        <v>0.625</v>
      </c>
      <c r="Y134" s="92">
        <v>2</v>
      </c>
      <c r="Z134" s="92" t="s">
        <v>187</v>
      </c>
      <c r="AA134" s="92">
        <v>2</v>
      </c>
      <c r="AB134" s="92" t="s">
        <v>187</v>
      </c>
      <c r="AC134" s="94">
        <f t="shared" si="3"/>
        <v>4</v>
      </c>
      <c r="AH134" s="116"/>
    </row>
    <row r="135" spans="1:34" ht="15.75" customHeight="1">
      <c r="A135" s="110">
        <v>8629</v>
      </c>
      <c r="B135" s="111">
        <v>24</v>
      </c>
      <c r="C135" s="112" t="s">
        <v>195</v>
      </c>
      <c r="D135" s="62" t="s">
        <v>240</v>
      </c>
      <c r="E135" s="113">
        <v>55.797192285713102</v>
      </c>
      <c r="F135" s="113">
        <v>37.7145976652846</v>
      </c>
      <c r="G135" s="111">
        <v>0</v>
      </c>
      <c r="H135" s="114">
        <f t="shared" si="4"/>
        <v>9.9540000000000006</v>
      </c>
      <c r="I135" s="115">
        <v>0.36700000000000088</v>
      </c>
      <c r="J135" s="111">
        <v>24</v>
      </c>
      <c r="K135" s="63"/>
      <c r="L135" s="78">
        <v>24</v>
      </c>
      <c r="M135" s="112">
        <v>24</v>
      </c>
      <c r="N135" s="112">
        <v>0</v>
      </c>
      <c r="O135" s="85"/>
      <c r="P135" s="81">
        <v>3</v>
      </c>
      <c r="Q135" s="96">
        <v>0.64583333333333337</v>
      </c>
      <c r="R135" s="92">
        <v>2</v>
      </c>
      <c r="S135" s="92" t="s">
        <v>143</v>
      </c>
      <c r="T135" s="92">
        <v>2</v>
      </c>
      <c r="U135" s="92" t="s">
        <v>143</v>
      </c>
      <c r="V135" s="94">
        <f t="shared" si="2"/>
        <v>5</v>
      </c>
      <c r="W135" s="97">
        <v>4</v>
      </c>
      <c r="X135" s="96">
        <v>0.64583333333333337</v>
      </c>
      <c r="Y135" s="92">
        <v>2</v>
      </c>
      <c r="Z135" s="92" t="s">
        <v>187</v>
      </c>
      <c r="AA135" s="92">
        <v>2</v>
      </c>
      <c r="AB135" s="92" t="s">
        <v>187</v>
      </c>
      <c r="AC135" s="94">
        <f t="shared" si="3"/>
        <v>4</v>
      </c>
      <c r="AH135" s="116"/>
    </row>
    <row r="136" spans="1:34" ht="15.75" customHeight="1">
      <c r="A136" s="110">
        <v>3849</v>
      </c>
      <c r="B136" s="111">
        <v>25</v>
      </c>
      <c r="C136" s="112" t="s">
        <v>248</v>
      </c>
      <c r="D136" s="62" t="s">
        <v>249</v>
      </c>
      <c r="E136" s="113">
        <v>55.792403939956301</v>
      </c>
      <c r="F136" s="113">
        <v>37.714622975111901</v>
      </c>
      <c r="G136" s="111">
        <v>0</v>
      </c>
      <c r="H136" s="114">
        <f t="shared" si="4"/>
        <v>10.488000000000001</v>
      </c>
      <c r="I136" s="115">
        <v>0.5340000000000007</v>
      </c>
      <c r="J136" s="111">
        <v>25</v>
      </c>
      <c r="K136" s="63"/>
      <c r="L136" s="78">
        <v>25</v>
      </c>
      <c r="M136" s="112">
        <v>25</v>
      </c>
      <c r="N136" s="112">
        <v>0</v>
      </c>
      <c r="O136" s="85"/>
      <c r="P136" s="81">
        <v>3</v>
      </c>
      <c r="Q136" s="96">
        <v>0.66666666666666663</v>
      </c>
      <c r="R136" s="92">
        <v>3</v>
      </c>
      <c r="S136" s="92" t="s">
        <v>143</v>
      </c>
      <c r="T136" s="92">
        <v>3</v>
      </c>
      <c r="U136" s="92" t="s">
        <v>143</v>
      </c>
      <c r="V136" s="94">
        <f t="shared" si="2"/>
        <v>6</v>
      </c>
      <c r="W136" s="97">
        <v>4</v>
      </c>
      <c r="X136" s="96">
        <v>0.66666666666666663</v>
      </c>
      <c r="Y136" s="92">
        <v>2</v>
      </c>
      <c r="Z136" s="92" t="s">
        <v>187</v>
      </c>
      <c r="AA136" s="92">
        <v>2</v>
      </c>
      <c r="AB136" s="92" t="s">
        <v>187</v>
      </c>
      <c r="AC136" s="94">
        <f t="shared" si="3"/>
        <v>4</v>
      </c>
      <c r="AH136" s="116"/>
    </row>
    <row r="137" spans="1:34" ht="15.75" customHeight="1">
      <c r="A137" s="110">
        <v>2014045</v>
      </c>
      <c r="B137" s="111">
        <v>26</v>
      </c>
      <c r="C137" s="112" t="s">
        <v>250</v>
      </c>
      <c r="D137" s="62" t="s">
        <v>251</v>
      </c>
      <c r="E137" s="113">
        <v>55.788891020000001</v>
      </c>
      <c r="F137" s="113">
        <v>37.71662018</v>
      </c>
      <c r="G137" s="111">
        <v>0</v>
      </c>
      <c r="H137" s="114">
        <f t="shared" si="4"/>
        <v>10.900000000000002</v>
      </c>
      <c r="I137" s="115">
        <v>0.41200000000000081</v>
      </c>
      <c r="J137" s="111">
        <v>26</v>
      </c>
      <c r="K137" s="63"/>
      <c r="L137" s="78">
        <v>26</v>
      </c>
      <c r="M137" s="112">
        <v>26</v>
      </c>
      <c r="N137" s="112">
        <v>0</v>
      </c>
      <c r="O137" s="85"/>
      <c r="P137" s="81">
        <v>3</v>
      </c>
      <c r="Q137" s="96">
        <v>0.6875</v>
      </c>
      <c r="R137" s="92">
        <v>3</v>
      </c>
      <c r="S137" s="92">
        <v>10</v>
      </c>
      <c r="T137" s="92">
        <v>3</v>
      </c>
      <c r="U137" s="92">
        <v>10</v>
      </c>
      <c r="V137" s="94">
        <f t="shared" si="2"/>
        <v>6</v>
      </c>
      <c r="W137" s="97">
        <v>4</v>
      </c>
      <c r="X137" s="96">
        <v>0.6875</v>
      </c>
      <c r="Y137" s="92">
        <v>2</v>
      </c>
      <c r="Z137" s="92" t="s">
        <v>187</v>
      </c>
      <c r="AA137" s="92">
        <v>2</v>
      </c>
      <c r="AB137" s="92" t="s">
        <v>187</v>
      </c>
      <c r="AC137" s="94">
        <f t="shared" si="3"/>
        <v>4</v>
      </c>
      <c r="AH137" s="116"/>
    </row>
    <row r="138" spans="1:34" ht="15.75" customHeight="1">
      <c r="A138" s="110">
        <v>2014171</v>
      </c>
      <c r="B138" s="111">
        <v>27</v>
      </c>
      <c r="C138" s="112" t="s">
        <v>252</v>
      </c>
      <c r="D138" s="62" t="s">
        <v>251</v>
      </c>
      <c r="E138" s="113">
        <v>55.787251089999998</v>
      </c>
      <c r="F138" s="113">
        <v>37.717101749999998</v>
      </c>
      <c r="G138" s="111">
        <v>0</v>
      </c>
      <c r="H138" s="114">
        <f t="shared" si="4"/>
        <v>11.106000000000002</v>
      </c>
      <c r="I138" s="115">
        <v>0.20599999999999952</v>
      </c>
      <c r="J138" s="111">
        <v>27</v>
      </c>
      <c r="K138" s="63"/>
      <c r="L138" s="78">
        <v>27</v>
      </c>
      <c r="M138" s="112">
        <v>27</v>
      </c>
      <c r="N138" s="112">
        <v>0</v>
      </c>
      <c r="O138" s="85"/>
      <c r="P138" s="81">
        <v>3</v>
      </c>
      <c r="Q138" s="96">
        <v>0.70833333333333337</v>
      </c>
      <c r="R138" s="92">
        <v>3</v>
      </c>
      <c r="S138" s="92">
        <v>10</v>
      </c>
      <c r="T138" s="92">
        <v>3</v>
      </c>
      <c r="U138" s="92">
        <v>10</v>
      </c>
      <c r="V138" s="94">
        <f t="shared" si="2"/>
        <v>6</v>
      </c>
      <c r="W138" s="97">
        <v>4</v>
      </c>
      <c r="X138" s="96">
        <v>0.70833333333333337</v>
      </c>
      <c r="Y138" s="92">
        <v>2</v>
      </c>
      <c r="Z138" s="92" t="s">
        <v>187</v>
      </c>
      <c r="AA138" s="92">
        <v>2</v>
      </c>
      <c r="AB138" s="92" t="s">
        <v>187</v>
      </c>
      <c r="AC138" s="94">
        <f t="shared" si="3"/>
        <v>4</v>
      </c>
      <c r="AH138" s="116"/>
    </row>
    <row r="139" spans="1:34" ht="15.75" customHeight="1">
      <c r="A139" s="110">
        <v>3620</v>
      </c>
      <c r="B139" s="111">
        <v>28</v>
      </c>
      <c r="C139" s="112" t="s">
        <v>253</v>
      </c>
      <c r="D139" s="62" t="s">
        <v>251</v>
      </c>
      <c r="E139" s="113">
        <v>55.784174945373003</v>
      </c>
      <c r="F139" s="113">
        <v>37.7179210660168</v>
      </c>
      <c r="G139" s="111">
        <v>0</v>
      </c>
      <c r="H139" s="114">
        <f t="shared" si="4"/>
        <v>11.366000000000001</v>
      </c>
      <c r="I139" s="115">
        <v>0.26</v>
      </c>
      <c r="J139" s="111">
        <v>28</v>
      </c>
      <c r="K139" s="63"/>
      <c r="L139" s="78">
        <v>28</v>
      </c>
      <c r="M139" s="112">
        <v>28</v>
      </c>
      <c r="N139" s="112">
        <v>0</v>
      </c>
      <c r="O139" s="85"/>
      <c r="P139" s="81">
        <v>3</v>
      </c>
      <c r="Q139" s="96">
        <v>0.72916666666666663</v>
      </c>
      <c r="R139" s="92">
        <v>3</v>
      </c>
      <c r="S139" s="92">
        <v>10</v>
      </c>
      <c r="T139" s="92">
        <v>3</v>
      </c>
      <c r="U139" s="92">
        <v>10</v>
      </c>
      <c r="V139" s="94">
        <f t="shared" si="2"/>
        <v>6</v>
      </c>
      <c r="W139" s="97">
        <v>4</v>
      </c>
      <c r="X139" s="96">
        <v>0.72916666666666663</v>
      </c>
      <c r="Y139" s="92">
        <v>2</v>
      </c>
      <c r="Z139" s="92" t="s">
        <v>187</v>
      </c>
      <c r="AA139" s="92">
        <v>2</v>
      </c>
      <c r="AB139" s="92" t="s">
        <v>187</v>
      </c>
      <c r="AC139" s="94">
        <f t="shared" si="3"/>
        <v>4</v>
      </c>
      <c r="AH139" s="116"/>
    </row>
    <row r="140" spans="1:34" ht="15.75" customHeight="1">
      <c r="A140" s="110">
        <v>3645</v>
      </c>
      <c r="B140" s="111">
        <v>29</v>
      </c>
      <c r="C140" s="112" t="s">
        <v>253</v>
      </c>
      <c r="D140" s="62" t="s">
        <v>254</v>
      </c>
      <c r="E140" s="113">
        <v>55.782272331302302</v>
      </c>
      <c r="F140" s="113">
        <v>37.722127313757198</v>
      </c>
      <c r="G140" s="111">
        <v>0</v>
      </c>
      <c r="H140" s="114">
        <f t="shared" si="4"/>
        <v>11.799000000000001</v>
      </c>
      <c r="I140" s="115">
        <v>0.43299999999999983</v>
      </c>
      <c r="J140" s="111">
        <v>29</v>
      </c>
      <c r="K140" s="63"/>
      <c r="L140" s="78">
        <v>29</v>
      </c>
      <c r="M140" s="112">
        <v>29</v>
      </c>
      <c r="N140" s="112">
        <v>0</v>
      </c>
      <c r="O140" s="85"/>
      <c r="P140" s="81">
        <v>3</v>
      </c>
      <c r="Q140" s="96">
        <v>0.75</v>
      </c>
      <c r="R140" s="92">
        <v>3</v>
      </c>
      <c r="S140" s="92">
        <v>10</v>
      </c>
      <c r="T140" s="92">
        <v>3</v>
      </c>
      <c r="U140" s="92">
        <v>10</v>
      </c>
      <c r="V140" s="94">
        <f t="shared" si="2"/>
        <v>6</v>
      </c>
      <c r="W140" s="97">
        <v>4</v>
      </c>
      <c r="X140" s="96">
        <v>0.75</v>
      </c>
      <c r="Y140" s="92">
        <v>2</v>
      </c>
      <c r="Z140" s="92" t="s">
        <v>187</v>
      </c>
      <c r="AA140" s="92">
        <v>2</v>
      </c>
      <c r="AB140" s="92" t="s">
        <v>187</v>
      </c>
      <c r="AC140" s="94">
        <f t="shared" si="3"/>
        <v>4</v>
      </c>
      <c r="AH140" s="116"/>
    </row>
    <row r="141" spans="1:34" ht="15.75" customHeight="1">
      <c r="A141" s="110">
        <v>3622</v>
      </c>
      <c r="B141" s="111">
        <v>30</v>
      </c>
      <c r="C141" s="112" t="s">
        <v>255</v>
      </c>
      <c r="D141" s="62" t="s">
        <v>254</v>
      </c>
      <c r="E141" s="113">
        <v>55.782478146872897</v>
      </c>
      <c r="F141" s="113">
        <v>37.730092161591401</v>
      </c>
      <c r="G141" s="111">
        <v>0</v>
      </c>
      <c r="H141" s="114">
        <f t="shared" si="4"/>
        <v>12.3</v>
      </c>
      <c r="I141" s="115">
        <v>0.50099999999999945</v>
      </c>
      <c r="J141" s="111">
        <v>30</v>
      </c>
      <c r="K141" s="63"/>
      <c r="L141" s="78">
        <v>30</v>
      </c>
      <c r="M141" s="112">
        <v>30</v>
      </c>
      <c r="N141" s="112">
        <v>0</v>
      </c>
      <c r="O141" s="85"/>
      <c r="P141" s="81">
        <v>3</v>
      </c>
      <c r="Q141" s="96">
        <v>0.77083333333333337</v>
      </c>
      <c r="R141" s="92">
        <v>3</v>
      </c>
      <c r="S141" s="92">
        <v>10</v>
      </c>
      <c r="T141" s="92">
        <v>3</v>
      </c>
      <c r="U141" s="92">
        <v>10</v>
      </c>
      <c r="V141" s="94">
        <f t="shared" si="2"/>
        <v>6</v>
      </c>
      <c r="W141" s="97">
        <v>4</v>
      </c>
      <c r="X141" s="96">
        <v>0.77083333333333337</v>
      </c>
      <c r="Y141" s="92">
        <v>2</v>
      </c>
      <c r="Z141" s="92" t="s">
        <v>187</v>
      </c>
      <c r="AA141" s="92">
        <v>2</v>
      </c>
      <c r="AB141" s="92" t="s">
        <v>187</v>
      </c>
      <c r="AC141" s="94">
        <f t="shared" si="3"/>
        <v>4</v>
      </c>
      <c r="AH141" s="116"/>
    </row>
    <row r="142" spans="1:34" ht="15.75" customHeight="1">
      <c r="A142" s="110">
        <v>3623</v>
      </c>
      <c r="B142" s="111">
        <v>31</v>
      </c>
      <c r="C142" s="112" t="s">
        <v>256</v>
      </c>
      <c r="D142" s="62" t="s">
        <v>254</v>
      </c>
      <c r="E142" s="113">
        <v>55.782815116080897</v>
      </c>
      <c r="F142" s="113">
        <v>37.738624427111098</v>
      </c>
      <c r="G142" s="111">
        <v>0</v>
      </c>
      <c r="H142" s="114">
        <f t="shared" si="4"/>
        <v>12.837000000000002</v>
      </c>
      <c r="I142" s="115">
        <v>0.53700000000000081</v>
      </c>
      <c r="J142" s="111">
        <v>31</v>
      </c>
      <c r="K142" s="63"/>
      <c r="L142" s="78">
        <v>31</v>
      </c>
      <c r="M142" s="112">
        <v>31</v>
      </c>
      <c r="N142" s="112">
        <v>0</v>
      </c>
      <c r="O142" s="85"/>
      <c r="P142" s="81">
        <v>3</v>
      </c>
      <c r="Q142" s="96">
        <v>0.79166666666666663</v>
      </c>
      <c r="R142" s="92">
        <v>3</v>
      </c>
      <c r="S142" s="92">
        <v>10</v>
      </c>
      <c r="T142" s="92">
        <v>3</v>
      </c>
      <c r="U142" s="92">
        <v>10</v>
      </c>
      <c r="V142" s="94">
        <f t="shared" si="2"/>
        <v>6</v>
      </c>
      <c r="W142" s="97">
        <v>4</v>
      </c>
      <c r="X142" s="96">
        <v>0.79166666666666663</v>
      </c>
      <c r="Y142" s="92">
        <v>2</v>
      </c>
      <c r="Z142" s="92" t="s">
        <v>144</v>
      </c>
      <c r="AA142" s="92">
        <v>2</v>
      </c>
      <c r="AB142" s="92" t="s">
        <v>144</v>
      </c>
      <c r="AC142" s="94">
        <f t="shared" si="3"/>
        <v>3</v>
      </c>
      <c r="AH142" s="116"/>
    </row>
    <row r="143" spans="1:34" ht="15.75" customHeight="1">
      <c r="A143" s="110">
        <v>16916</v>
      </c>
      <c r="B143" s="111">
        <v>32</v>
      </c>
      <c r="C143" s="112" t="s">
        <v>213</v>
      </c>
      <c r="D143" s="62" t="s">
        <v>254</v>
      </c>
      <c r="E143" s="113">
        <v>55.783060179234802</v>
      </c>
      <c r="F143" s="113">
        <v>37.7420626718216</v>
      </c>
      <c r="G143" s="111">
        <v>0</v>
      </c>
      <c r="H143" s="114">
        <f t="shared" si="4"/>
        <v>13.057000000000002</v>
      </c>
      <c r="I143" s="115">
        <v>0.22</v>
      </c>
      <c r="J143" s="111">
        <v>32</v>
      </c>
      <c r="K143" s="63"/>
      <c r="L143" s="78">
        <v>32</v>
      </c>
      <c r="M143" s="112">
        <v>32</v>
      </c>
      <c r="N143" s="112">
        <v>0</v>
      </c>
      <c r="O143" s="85"/>
      <c r="P143" s="81">
        <v>3</v>
      </c>
      <c r="Q143" s="96">
        <v>0.8125</v>
      </c>
      <c r="R143" s="92">
        <v>3</v>
      </c>
      <c r="S143" s="92">
        <v>10</v>
      </c>
      <c r="T143" s="92">
        <v>3</v>
      </c>
      <c r="U143" s="92">
        <v>10</v>
      </c>
      <c r="V143" s="94">
        <f t="shared" si="2"/>
        <v>4</v>
      </c>
      <c r="W143" s="97">
        <v>4</v>
      </c>
      <c r="X143" s="96">
        <v>0.8125</v>
      </c>
      <c r="Y143" s="92">
        <v>1</v>
      </c>
      <c r="Z143" s="92" t="s">
        <v>144</v>
      </c>
      <c r="AA143" s="92">
        <v>1</v>
      </c>
      <c r="AB143" s="92" t="s">
        <v>144</v>
      </c>
      <c r="AC143" s="94">
        <f t="shared" si="3"/>
        <v>3</v>
      </c>
      <c r="AH143" s="116"/>
    </row>
    <row r="144" spans="1:34" ht="15.75" customHeight="1">
      <c r="A144" s="110"/>
      <c r="B144" s="111">
        <v>33</v>
      </c>
      <c r="C144" s="112" t="s">
        <v>213</v>
      </c>
      <c r="D144" s="62" t="s">
        <v>257</v>
      </c>
      <c r="E144" s="113">
        <v>55.784595708562598</v>
      </c>
      <c r="F144" s="113">
        <v>37.746201606224098</v>
      </c>
      <c r="G144" s="111">
        <v>0</v>
      </c>
      <c r="H144" s="114">
        <f t="shared" si="4"/>
        <v>13.487000000000002</v>
      </c>
      <c r="I144" s="115">
        <v>0.43</v>
      </c>
      <c r="J144" s="111">
        <v>33</v>
      </c>
      <c r="K144" s="63"/>
      <c r="L144" s="78">
        <v>33</v>
      </c>
      <c r="M144" s="112">
        <v>999</v>
      </c>
      <c r="N144" s="112">
        <v>0</v>
      </c>
      <c r="O144" s="85"/>
      <c r="P144" s="81">
        <v>3</v>
      </c>
      <c r="Q144" s="96">
        <v>0.83333333333333337</v>
      </c>
      <c r="R144" s="92">
        <v>1</v>
      </c>
      <c r="S144" s="92" t="s">
        <v>141</v>
      </c>
      <c r="T144" s="92">
        <v>1</v>
      </c>
      <c r="U144" s="92" t="s">
        <v>141</v>
      </c>
      <c r="V144" s="94">
        <f t="shared" si="2"/>
        <v>3</v>
      </c>
      <c r="W144" s="97">
        <v>4</v>
      </c>
      <c r="X144" s="96">
        <v>0.83333333333333337</v>
      </c>
      <c r="Y144" s="92">
        <v>2</v>
      </c>
      <c r="Z144" s="92" t="s">
        <v>144</v>
      </c>
      <c r="AA144" s="92">
        <v>2</v>
      </c>
      <c r="AB144" s="92" t="s">
        <v>144</v>
      </c>
      <c r="AC144" s="94">
        <f t="shared" si="3"/>
        <v>3</v>
      </c>
      <c r="AH144" s="116"/>
    </row>
    <row r="145" spans="1:34" ht="15.75" customHeight="1">
      <c r="A145" s="110">
        <v>4729</v>
      </c>
      <c r="B145" s="111">
        <v>34</v>
      </c>
      <c r="C145" s="112" t="s">
        <v>258</v>
      </c>
      <c r="D145" s="62" t="s">
        <v>259</v>
      </c>
      <c r="E145" s="113">
        <v>55.788831188336999</v>
      </c>
      <c r="F145" s="113">
        <v>37.747940943328501</v>
      </c>
      <c r="G145" s="111">
        <v>0</v>
      </c>
      <c r="H145" s="114">
        <f t="shared" si="4"/>
        <v>14.187000000000001</v>
      </c>
      <c r="I145" s="115">
        <v>0.7</v>
      </c>
      <c r="J145" s="111">
        <v>34</v>
      </c>
      <c r="K145" s="63"/>
      <c r="L145" s="78">
        <v>34</v>
      </c>
      <c r="M145" s="112">
        <v>0</v>
      </c>
      <c r="N145" s="112">
        <v>1</v>
      </c>
      <c r="O145" s="85"/>
      <c r="P145" s="81">
        <v>3</v>
      </c>
      <c r="Q145" s="96">
        <v>0.85416666666666663</v>
      </c>
      <c r="R145" s="92">
        <v>2</v>
      </c>
      <c r="S145" s="92" t="s">
        <v>141</v>
      </c>
      <c r="T145" s="92">
        <v>2</v>
      </c>
      <c r="U145" s="92" t="s">
        <v>141</v>
      </c>
      <c r="V145" s="94">
        <f t="shared" si="2"/>
        <v>4</v>
      </c>
      <c r="W145" s="97">
        <v>4</v>
      </c>
      <c r="X145" s="96">
        <v>0.85416666666666663</v>
      </c>
      <c r="Y145" s="92">
        <v>1</v>
      </c>
      <c r="Z145" s="92" t="s">
        <v>144</v>
      </c>
      <c r="AA145" s="92">
        <v>1</v>
      </c>
      <c r="AB145" s="92" t="s">
        <v>144</v>
      </c>
      <c r="AC145" s="94">
        <f t="shared" si="3"/>
        <v>3</v>
      </c>
      <c r="AH145" s="116"/>
    </row>
    <row r="146" spans="1:34" ht="15.75" customHeight="1">
      <c r="A146" s="110" t="s">
        <v>109</v>
      </c>
      <c r="B146" s="111">
        <f t="shared" ref="B146" si="5">IF(C146=" ","",IF(C146=$L$9,B145,B145+1))</f>
        <v>34</v>
      </c>
      <c r="C146" s="112" t="s">
        <v>109</v>
      </c>
      <c r="D146" s="62" t="s">
        <v>183</v>
      </c>
      <c r="E146" s="113" t="s">
        <v>183</v>
      </c>
      <c r="F146" s="113" t="s">
        <v>183</v>
      </c>
      <c r="G146" s="111">
        <v>0</v>
      </c>
      <c r="H146" s="114">
        <f t="shared" si="4"/>
        <v>14.252000000000001</v>
      </c>
      <c r="I146" s="115">
        <v>6.5000000000000002E-2</v>
      </c>
      <c r="J146" s="111" t="str">
        <f>IF(AND(M144&gt;0,M144&lt;999),M144,IF(AND(N144&gt;0,N144&lt;999),N144," "))</f>
        <v xml:space="preserve"> </v>
      </c>
      <c r="K146" s="63"/>
      <c r="L146" s="78">
        <v>35</v>
      </c>
      <c r="M146" s="112">
        <v>0</v>
      </c>
      <c r="N146" s="112">
        <v>2</v>
      </c>
      <c r="O146" s="85"/>
      <c r="P146" s="81">
        <v>3</v>
      </c>
      <c r="Q146" s="96">
        <v>0.875</v>
      </c>
      <c r="R146" s="92">
        <v>2</v>
      </c>
      <c r="S146" s="92" t="s">
        <v>141</v>
      </c>
      <c r="T146" s="92">
        <v>2</v>
      </c>
      <c r="U146" s="92" t="s">
        <v>141</v>
      </c>
      <c r="V146" s="94">
        <f t="shared" si="2"/>
        <v>3</v>
      </c>
      <c r="W146" s="97">
        <v>4</v>
      </c>
      <c r="X146" s="96">
        <v>0.875</v>
      </c>
      <c r="Y146" s="92">
        <v>2</v>
      </c>
      <c r="Z146" s="92" t="s">
        <v>144</v>
      </c>
      <c r="AA146" s="92">
        <v>2</v>
      </c>
      <c r="AB146" s="92" t="s">
        <v>144</v>
      </c>
      <c r="AC146" s="94">
        <f t="shared" si="3"/>
        <v>3</v>
      </c>
      <c r="AH146" s="116"/>
    </row>
    <row r="147" spans="1:34" ht="15.75" customHeight="1">
      <c r="A147" s="110">
        <v>4728</v>
      </c>
      <c r="B147" s="111">
        <v>35</v>
      </c>
      <c r="C147" s="112" t="s">
        <v>260</v>
      </c>
      <c r="D147" s="62" t="s">
        <v>212</v>
      </c>
      <c r="E147" s="113">
        <v>55.788640499942296</v>
      </c>
      <c r="F147" s="113">
        <v>37.748666158456203</v>
      </c>
      <c r="G147" s="111">
        <v>1</v>
      </c>
      <c r="H147" s="114">
        <f t="shared" si="4"/>
        <v>0</v>
      </c>
      <c r="I147" s="115" t="s">
        <v>34</v>
      </c>
      <c r="J147" s="111">
        <v>1</v>
      </c>
      <c r="K147" s="63"/>
      <c r="L147" s="78">
        <v>36</v>
      </c>
      <c r="M147" s="112">
        <v>0</v>
      </c>
      <c r="N147" s="112">
        <v>3</v>
      </c>
      <c r="O147" s="85"/>
      <c r="P147" s="81">
        <v>3</v>
      </c>
      <c r="Q147" s="96">
        <v>0.89583333333333304</v>
      </c>
      <c r="R147" s="92">
        <v>1</v>
      </c>
      <c r="S147" s="92" t="s">
        <v>141</v>
      </c>
      <c r="T147" s="92">
        <v>1</v>
      </c>
      <c r="U147" s="92" t="s">
        <v>141</v>
      </c>
      <c r="V147" s="94">
        <f t="shared" si="2"/>
        <v>3</v>
      </c>
      <c r="W147" s="97">
        <v>4</v>
      </c>
      <c r="X147" s="96">
        <v>0.89583333333333304</v>
      </c>
      <c r="Y147" s="92">
        <v>1</v>
      </c>
      <c r="Z147" s="92" t="s">
        <v>144</v>
      </c>
      <c r="AA147" s="92">
        <v>1</v>
      </c>
      <c r="AB147" s="92" t="s">
        <v>144</v>
      </c>
      <c r="AC147" s="94">
        <f t="shared" si="3"/>
        <v>3</v>
      </c>
      <c r="AH147" s="116"/>
    </row>
    <row r="148" spans="1:34" ht="15.75" customHeight="1">
      <c r="A148" s="129">
        <v>16915</v>
      </c>
      <c r="B148" s="111">
        <v>36</v>
      </c>
      <c r="C148" s="112" t="s">
        <v>213</v>
      </c>
      <c r="D148" s="62" t="s">
        <v>254</v>
      </c>
      <c r="E148" s="113">
        <v>55.783137373848902</v>
      </c>
      <c r="F148" s="113">
        <v>37.741385804369202</v>
      </c>
      <c r="G148" s="111">
        <v>1</v>
      </c>
      <c r="H148" s="114">
        <f t="shared" si="4"/>
        <v>1.04</v>
      </c>
      <c r="I148" s="115">
        <v>1.04</v>
      </c>
      <c r="J148" s="111">
        <v>2</v>
      </c>
      <c r="K148" s="63"/>
      <c r="L148" s="78">
        <v>37</v>
      </c>
      <c r="M148" s="112">
        <v>0</v>
      </c>
      <c r="N148" s="112">
        <v>4</v>
      </c>
      <c r="O148" s="85"/>
      <c r="P148" s="81">
        <v>3</v>
      </c>
      <c r="Q148" s="96">
        <v>0.91666666666666663</v>
      </c>
      <c r="R148" s="92">
        <v>2</v>
      </c>
      <c r="S148" s="92" t="s">
        <v>141</v>
      </c>
      <c r="T148" s="92">
        <v>2</v>
      </c>
      <c r="U148" s="92" t="s">
        <v>141</v>
      </c>
      <c r="V148" s="94">
        <f t="shared" si="2"/>
        <v>4</v>
      </c>
      <c r="W148" s="97">
        <v>4</v>
      </c>
      <c r="X148" s="96">
        <v>0.91666666666666663</v>
      </c>
      <c r="Y148" s="92">
        <v>2</v>
      </c>
      <c r="Z148" s="92" t="s">
        <v>144</v>
      </c>
      <c r="AA148" s="92">
        <v>2</v>
      </c>
      <c r="AB148" s="92" t="s">
        <v>144</v>
      </c>
      <c r="AC148" s="94">
        <f t="shared" si="3"/>
        <v>3</v>
      </c>
      <c r="AH148" s="116"/>
    </row>
    <row r="149" spans="1:34" ht="15.75" customHeight="1">
      <c r="A149" s="110">
        <v>2014056</v>
      </c>
      <c r="B149" s="111">
        <v>37</v>
      </c>
      <c r="C149" s="112" t="s">
        <v>261</v>
      </c>
      <c r="D149" s="62" t="s">
        <v>254</v>
      </c>
      <c r="E149" s="113">
        <v>55.783002179999997</v>
      </c>
      <c r="F149" s="113">
        <v>37.739204899999997</v>
      </c>
      <c r="G149" s="111">
        <v>1</v>
      </c>
      <c r="H149" s="114">
        <f t="shared" si="4"/>
        <v>1.19</v>
      </c>
      <c r="I149" s="115">
        <v>0.15</v>
      </c>
      <c r="J149" s="111">
        <v>3</v>
      </c>
      <c r="K149" s="63"/>
      <c r="L149" s="78">
        <v>38</v>
      </c>
      <c r="M149" s="112">
        <v>0</v>
      </c>
      <c r="N149" s="112">
        <v>5</v>
      </c>
      <c r="O149" s="85"/>
      <c r="P149" s="81">
        <v>3</v>
      </c>
      <c r="Q149" s="96">
        <v>0.9375</v>
      </c>
      <c r="R149" s="92">
        <v>2</v>
      </c>
      <c r="S149" s="92" t="s">
        <v>141</v>
      </c>
      <c r="T149" s="92">
        <v>2</v>
      </c>
      <c r="U149" s="92" t="s">
        <v>141</v>
      </c>
      <c r="V149" s="94">
        <f t="shared" si="2"/>
        <v>2</v>
      </c>
      <c r="W149" s="97">
        <v>4</v>
      </c>
      <c r="X149" s="96">
        <v>0.9375</v>
      </c>
      <c r="Y149" s="92">
        <v>1</v>
      </c>
      <c r="Z149" s="92" t="s">
        <v>144</v>
      </c>
      <c r="AA149" s="92">
        <v>1</v>
      </c>
      <c r="AB149" s="92" t="s">
        <v>144</v>
      </c>
      <c r="AC149" s="94">
        <f t="shared" si="3"/>
        <v>1</v>
      </c>
      <c r="AH149" s="116"/>
    </row>
    <row r="150" spans="1:34" ht="15.75" customHeight="1">
      <c r="A150" s="110">
        <v>3644</v>
      </c>
      <c r="B150" s="111">
        <v>38</v>
      </c>
      <c r="C150" s="112" t="s">
        <v>255</v>
      </c>
      <c r="D150" s="62" t="s">
        <v>254</v>
      </c>
      <c r="E150" s="113">
        <v>55.7827277784139</v>
      </c>
      <c r="F150" s="113">
        <v>37.731081803761299</v>
      </c>
      <c r="G150" s="111">
        <v>1</v>
      </c>
      <c r="H150" s="114">
        <f t="shared" si="4"/>
        <v>1.6889999999999998</v>
      </c>
      <c r="I150" s="115">
        <v>0.49899999999999989</v>
      </c>
      <c r="J150" s="111">
        <v>4</v>
      </c>
      <c r="K150" s="63"/>
      <c r="L150" s="78">
        <v>39</v>
      </c>
      <c r="M150" s="112">
        <v>0</v>
      </c>
      <c r="N150" s="112">
        <v>6</v>
      </c>
      <c r="O150" s="85"/>
      <c r="P150" s="81">
        <v>3</v>
      </c>
      <c r="Q150" s="96">
        <v>0.95833333333333337</v>
      </c>
      <c r="R150" s="92">
        <v>0</v>
      </c>
      <c r="S150" s="92" t="s">
        <v>133</v>
      </c>
      <c r="T150" s="92">
        <v>0</v>
      </c>
      <c r="U150" s="92" t="s">
        <v>133</v>
      </c>
      <c r="V150" s="94">
        <f t="shared" si="2"/>
        <v>0</v>
      </c>
      <c r="W150" s="97">
        <v>4</v>
      </c>
      <c r="X150" s="96">
        <v>0.95833333333333337</v>
      </c>
      <c r="Y150" s="92">
        <v>0</v>
      </c>
      <c r="Z150" s="92" t="s">
        <v>133</v>
      </c>
      <c r="AA150" s="92">
        <v>0</v>
      </c>
      <c r="AB150" s="92" t="s">
        <v>133</v>
      </c>
      <c r="AC150" s="94">
        <f t="shared" si="3"/>
        <v>0</v>
      </c>
      <c r="AH150" s="116"/>
    </row>
    <row r="151" spans="1:34" ht="15.75" customHeight="1">
      <c r="A151" s="110"/>
      <c r="B151" s="111">
        <v>39</v>
      </c>
      <c r="C151" s="112" t="s">
        <v>190</v>
      </c>
      <c r="D151" s="62" t="s">
        <v>254</v>
      </c>
      <c r="E151" s="113">
        <v>55.782419912103897</v>
      </c>
      <c r="F151" s="113">
        <v>37.722892818614099</v>
      </c>
      <c r="G151" s="111">
        <v>1</v>
      </c>
      <c r="H151" s="114">
        <f t="shared" si="4"/>
        <v>2.149</v>
      </c>
      <c r="I151" s="115">
        <v>0.46</v>
      </c>
      <c r="J151" s="111">
        <v>5</v>
      </c>
      <c r="K151" s="63"/>
      <c r="L151" s="78">
        <v>40</v>
      </c>
      <c r="M151" s="112">
        <v>0</v>
      </c>
      <c r="N151" s="112">
        <v>7</v>
      </c>
      <c r="O151" s="85"/>
      <c r="P151" s="81">
        <v>3</v>
      </c>
      <c r="Q151" s="96">
        <v>0.97916666666666663</v>
      </c>
      <c r="R151" s="92">
        <v>0</v>
      </c>
      <c r="S151" s="92" t="s">
        <v>133</v>
      </c>
      <c r="T151" s="92">
        <v>0</v>
      </c>
      <c r="U151" s="92" t="s">
        <v>133</v>
      </c>
      <c r="V151" s="94">
        <f t="shared" si="2"/>
        <v>0</v>
      </c>
      <c r="W151" s="97">
        <v>4</v>
      </c>
      <c r="X151" s="96">
        <v>0.97916666666666663</v>
      </c>
      <c r="Y151" s="92">
        <v>0</v>
      </c>
      <c r="Z151" s="92" t="s">
        <v>133</v>
      </c>
      <c r="AA151" s="92">
        <v>0</v>
      </c>
      <c r="AB151" s="92" t="s">
        <v>133</v>
      </c>
      <c r="AC151" s="94">
        <f t="shared" si="3"/>
        <v>0</v>
      </c>
      <c r="AH151" s="116"/>
    </row>
    <row r="152" spans="1:34" ht="15.75" customHeight="1">
      <c r="A152" s="110">
        <v>8857</v>
      </c>
      <c r="B152" s="111">
        <v>40</v>
      </c>
      <c r="C152" s="112" t="s">
        <v>190</v>
      </c>
      <c r="D152" s="62" t="s">
        <v>251</v>
      </c>
      <c r="E152" s="113">
        <v>55.784236245229501</v>
      </c>
      <c r="F152" s="113">
        <v>37.718098340825797</v>
      </c>
      <c r="G152" s="111">
        <v>1</v>
      </c>
      <c r="H152" s="114">
        <f t="shared" si="4"/>
        <v>2.629</v>
      </c>
      <c r="I152" s="115">
        <v>0.48</v>
      </c>
      <c r="J152" s="111">
        <v>6</v>
      </c>
      <c r="K152" s="63"/>
      <c r="L152" s="78">
        <v>41</v>
      </c>
      <c r="M152" s="112">
        <v>0</v>
      </c>
      <c r="N152" s="112">
        <v>8</v>
      </c>
      <c r="O152" s="85"/>
      <c r="P152" s="81">
        <v>3</v>
      </c>
      <c r="Q152" s="96">
        <v>0</v>
      </c>
      <c r="R152" s="92">
        <v>0</v>
      </c>
      <c r="S152" s="92" t="s">
        <v>133</v>
      </c>
      <c r="T152" s="92">
        <v>0</v>
      </c>
      <c r="U152" s="92" t="s">
        <v>133</v>
      </c>
      <c r="V152" s="94">
        <f t="shared" si="2"/>
        <v>0</v>
      </c>
      <c r="W152" s="97">
        <v>4</v>
      </c>
      <c r="X152" s="96">
        <v>0</v>
      </c>
      <c r="Y152" s="92">
        <v>0</v>
      </c>
      <c r="Z152" s="92" t="s">
        <v>133</v>
      </c>
      <c r="AA152" s="92">
        <v>0</v>
      </c>
      <c r="AB152" s="92" t="s">
        <v>133</v>
      </c>
      <c r="AC152" s="94">
        <f t="shared" si="3"/>
        <v>0</v>
      </c>
      <c r="AH152" s="116"/>
    </row>
    <row r="153" spans="1:34" ht="15.75" customHeight="1">
      <c r="A153" s="110">
        <v>3647</v>
      </c>
      <c r="B153" s="111">
        <v>41</v>
      </c>
      <c r="C153" s="112" t="s">
        <v>262</v>
      </c>
      <c r="D153" s="62" t="s">
        <v>251</v>
      </c>
      <c r="E153" s="113">
        <v>55.787461320034801</v>
      </c>
      <c r="F153" s="113">
        <v>37.717206212006602</v>
      </c>
      <c r="G153" s="111">
        <v>1</v>
      </c>
      <c r="H153" s="114">
        <f t="shared" si="4"/>
        <v>2.9990000000000001</v>
      </c>
      <c r="I153" s="115">
        <v>0.37</v>
      </c>
      <c r="J153" s="111">
        <v>7</v>
      </c>
      <c r="K153" s="63"/>
      <c r="L153" s="78">
        <v>42</v>
      </c>
      <c r="M153" s="112">
        <v>0</v>
      </c>
      <c r="N153" s="112">
        <v>9</v>
      </c>
      <c r="O153" s="85"/>
      <c r="P153" s="81">
        <v>3</v>
      </c>
      <c r="Q153" s="96">
        <v>2.0833333333333332E-2</v>
      </c>
      <c r="R153" s="92">
        <v>0</v>
      </c>
      <c r="S153" s="92" t="s">
        <v>133</v>
      </c>
      <c r="T153" s="92">
        <v>0</v>
      </c>
      <c r="U153" s="92" t="s">
        <v>133</v>
      </c>
      <c r="V153" s="94">
        <f t="shared" si="2"/>
        <v>0</v>
      </c>
      <c r="W153" s="97">
        <v>4</v>
      </c>
      <c r="X153" s="96">
        <v>2.0833333333333332E-2</v>
      </c>
      <c r="Y153" s="92">
        <v>0</v>
      </c>
      <c r="Z153" s="92" t="s">
        <v>133</v>
      </c>
      <c r="AA153" s="92">
        <v>0</v>
      </c>
      <c r="AB153" s="92" t="s">
        <v>133</v>
      </c>
      <c r="AC153" s="94">
        <f t="shared" si="3"/>
        <v>0</v>
      </c>
      <c r="AH153" s="116"/>
    </row>
    <row r="154" spans="1:34" ht="15.75" customHeight="1">
      <c r="A154" s="110">
        <v>2014046</v>
      </c>
      <c r="B154" s="111">
        <v>42</v>
      </c>
      <c r="C154" s="112" t="s">
        <v>250</v>
      </c>
      <c r="D154" s="62" t="s">
        <v>251</v>
      </c>
      <c r="E154" s="113">
        <v>55.788841580000003</v>
      </c>
      <c r="F154" s="113">
        <v>37.71663513</v>
      </c>
      <c r="G154" s="111">
        <v>1</v>
      </c>
      <c r="H154" s="114">
        <f t="shared" si="4"/>
        <v>3.1560000000000001</v>
      </c>
      <c r="I154" s="115">
        <v>0.15700000000000003</v>
      </c>
      <c r="J154" s="111">
        <v>8</v>
      </c>
      <c r="K154" s="63"/>
      <c r="L154" s="78">
        <v>43</v>
      </c>
      <c r="M154" s="112">
        <v>0</v>
      </c>
      <c r="N154" s="112">
        <v>10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92">
        <v>0</v>
      </c>
      <c r="Z154" s="92" t="s">
        <v>133</v>
      </c>
      <c r="AA154" s="92">
        <v>0</v>
      </c>
      <c r="AB154" s="92" t="s">
        <v>133</v>
      </c>
      <c r="AC154" s="94">
        <f t="shared" si="3"/>
        <v>0</v>
      </c>
      <c r="AH154" s="116"/>
    </row>
    <row r="155" spans="1:34" ht="15.75" customHeight="1">
      <c r="A155" s="110">
        <v>5853</v>
      </c>
      <c r="B155" s="111">
        <v>43</v>
      </c>
      <c r="C155" s="112" t="s">
        <v>263</v>
      </c>
      <c r="D155" s="62" t="s">
        <v>249</v>
      </c>
      <c r="E155" s="113">
        <v>55.791479456312103</v>
      </c>
      <c r="F155" s="113">
        <v>37.716007619302502</v>
      </c>
      <c r="G155" s="111">
        <v>1</v>
      </c>
      <c r="H155" s="114">
        <f t="shared" si="4"/>
        <v>3.452</v>
      </c>
      <c r="I155" s="115">
        <v>0.29599999999999982</v>
      </c>
      <c r="J155" s="111">
        <v>9</v>
      </c>
      <c r="K155" s="63"/>
      <c r="L155" s="78">
        <v>44</v>
      </c>
      <c r="M155" s="112">
        <v>0</v>
      </c>
      <c r="N155" s="112">
        <v>11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92">
        <v>0</v>
      </c>
      <c r="Z155" s="92" t="s">
        <v>133</v>
      </c>
      <c r="AA155" s="92">
        <v>0</v>
      </c>
      <c r="AB155" s="92" t="s">
        <v>133</v>
      </c>
      <c r="AC155" s="94">
        <f t="shared" si="3"/>
        <v>0</v>
      </c>
      <c r="AH155" s="76"/>
    </row>
    <row r="156" spans="1:34" ht="15.75" customHeight="1">
      <c r="A156" s="110">
        <v>8594</v>
      </c>
      <c r="B156" s="111">
        <v>44</v>
      </c>
      <c r="C156" s="112" t="s">
        <v>248</v>
      </c>
      <c r="D156" s="62" t="s">
        <v>249</v>
      </c>
      <c r="E156" s="113">
        <v>55.793696955061698</v>
      </c>
      <c r="F156" s="113">
        <v>37.714821397799298</v>
      </c>
      <c r="G156" s="111">
        <v>1</v>
      </c>
      <c r="H156" s="114">
        <f t="shared" si="4"/>
        <v>3.722</v>
      </c>
      <c r="I156" s="115">
        <v>0.27</v>
      </c>
      <c r="J156" s="111">
        <v>10</v>
      </c>
      <c r="K156" s="63"/>
      <c r="L156" s="78">
        <v>45</v>
      </c>
      <c r="M156" s="112">
        <v>0</v>
      </c>
      <c r="N156" s="112">
        <v>12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92">
        <v>0</v>
      </c>
      <c r="Z156" s="92" t="s">
        <v>133</v>
      </c>
      <c r="AA156" s="92">
        <v>0</v>
      </c>
      <c r="AB156" s="92" t="s">
        <v>133</v>
      </c>
      <c r="AC156" s="94">
        <f t="shared" si="3"/>
        <v>0</v>
      </c>
      <c r="AH156" s="76"/>
    </row>
    <row r="157" spans="1:34" ht="15.75" customHeight="1">
      <c r="A157" s="110">
        <v>8627</v>
      </c>
      <c r="B157" s="111">
        <v>45</v>
      </c>
      <c r="C157" s="112" t="s">
        <v>195</v>
      </c>
      <c r="D157" s="62" t="s">
        <v>240</v>
      </c>
      <c r="E157" s="113">
        <v>55.796535471019098</v>
      </c>
      <c r="F157" s="113">
        <v>37.714645695779602</v>
      </c>
      <c r="G157" s="111">
        <v>1</v>
      </c>
      <c r="H157" s="114">
        <f t="shared" si="4"/>
        <v>4.109</v>
      </c>
      <c r="I157" s="115">
        <v>0.38699999999999957</v>
      </c>
      <c r="J157" s="111">
        <v>11</v>
      </c>
      <c r="K157" s="63"/>
      <c r="L157" s="78">
        <v>46</v>
      </c>
      <c r="M157" s="112">
        <v>0</v>
      </c>
      <c r="N157" s="112">
        <v>13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92">
        <v>0</v>
      </c>
      <c r="Z157" s="92" t="s">
        <v>133</v>
      </c>
      <c r="AA157" s="92">
        <v>0</v>
      </c>
      <c r="AB157" s="92" t="s">
        <v>133</v>
      </c>
      <c r="AC157" s="66"/>
      <c r="AH157" s="76"/>
    </row>
    <row r="158" spans="1:34" ht="15.75" customHeight="1">
      <c r="A158" s="110">
        <v>3650</v>
      </c>
      <c r="B158" s="111">
        <v>46</v>
      </c>
      <c r="C158" s="112" t="s">
        <v>247</v>
      </c>
      <c r="D158" s="62" t="s">
        <v>240</v>
      </c>
      <c r="E158" s="113">
        <v>55.800047259869899</v>
      </c>
      <c r="F158" s="113">
        <v>37.712919447848897</v>
      </c>
      <c r="G158" s="111">
        <v>1</v>
      </c>
      <c r="H158" s="114">
        <f t="shared" si="4"/>
        <v>4.4960000000000004</v>
      </c>
      <c r="I158" s="115">
        <v>0.38700000000000045</v>
      </c>
      <c r="J158" s="111">
        <v>12</v>
      </c>
      <c r="K158" s="63"/>
      <c r="L158" s="78">
        <v>47</v>
      </c>
      <c r="M158" s="112">
        <v>0</v>
      </c>
      <c r="N158" s="112">
        <v>14</v>
      </c>
      <c r="O158" s="85"/>
      <c r="P158" s="146" t="s">
        <v>130</v>
      </c>
      <c r="Q158" s="147"/>
      <c r="R158" s="103">
        <f>SUM(R110:R157)</f>
        <v>96</v>
      </c>
      <c r="S158" s="103"/>
      <c r="T158" s="103">
        <f>SUM(T110:T157)</f>
        <v>96</v>
      </c>
      <c r="U158" s="103"/>
      <c r="V158" s="117"/>
      <c r="W158" s="146" t="s">
        <v>130</v>
      </c>
      <c r="X158" s="147"/>
      <c r="Y158" s="103">
        <f>SUM(Y110:Y157)</f>
        <v>60</v>
      </c>
      <c r="Z158" s="103"/>
      <c r="AA158" s="103">
        <f>SUM(AA110:AA157)</f>
        <v>60</v>
      </c>
      <c r="AB158" s="103"/>
      <c r="AC158" s="66"/>
      <c r="AH158" s="76"/>
    </row>
    <row r="159" spans="1:34" ht="15.75" customHeight="1">
      <c r="A159" s="110">
        <v>3869</v>
      </c>
      <c r="B159" s="111">
        <v>47</v>
      </c>
      <c r="C159" s="112" t="s">
        <v>246</v>
      </c>
      <c r="D159" s="62" t="s">
        <v>240</v>
      </c>
      <c r="E159" s="113">
        <v>55.802555187969801</v>
      </c>
      <c r="F159" s="113">
        <v>37.709422372474897</v>
      </c>
      <c r="G159" s="111">
        <v>1</v>
      </c>
      <c r="H159" s="114">
        <f t="shared" si="4"/>
        <v>4.8610000000000007</v>
      </c>
      <c r="I159" s="115">
        <v>0.36500000000000021</v>
      </c>
      <c r="J159" s="111">
        <v>13</v>
      </c>
      <c r="K159" s="63"/>
      <c r="L159" s="78">
        <v>48</v>
      </c>
      <c r="M159" s="112">
        <v>0</v>
      </c>
      <c r="N159" s="112">
        <v>15</v>
      </c>
      <c r="O159" s="85"/>
      <c r="P159" s="118"/>
      <c r="Q159" s="90"/>
      <c r="R159" s="90"/>
      <c r="S159" s="90"/>
      <c r="T159" s="105"/>
      <c r="U159" s="90"/>
      <c r="V159" s="90"/>
      <c r="W159" s="90"/>
      <c r="X159" s="118"/>
      <c r="Y159" s="118"/>
      <c r="Z159" s="118"/>
      <c r="AA159" s="118"/>
      <c r="AB159" s="118"/>
      <c r="AC159" s="66"/>
      <c r="AH159" s="76"/>
    </row>
    <row r="160" spans="1:34" ht="15.75" customHeight="1">
      <c r="A160" s="110">
        <v>3651</v>
      </c>
      <c r="B160" s="111">
        <v>48</v>
      </c>
      <c r="C160" s="112" t="s">
        <v>245</v>
      </c>
      <c r="D160" s="62" t="s">
        <v>240</v>
      </c>
      <c r="E160" s="113">
        <v>55.804433669396303</v>
      </c>
      <c r="F160" s="113">
        <v>37.707481056676897</v>
      </c>
      <c r="G160" s="111">
        <v>1</v>
      </c>
      <c r="H160" s="114">
        <f t="shared" si="4"/>
        <v>5.1110000000000007</v>
      </c>
      <c r="I160" s="115">
        <v>0.25</v>
      </c>
      <c r="J160" s="111">
        <v>14</v>
      </c>
      <c r="K160" s="63"/>
      <c r="L160" s="78">
        <v>49</v>
      </c>
      <c r="M160" s="112">
        <v>0</v>
      </c>
      <c r="N160" s="112">
        <v>16</v>
      </c>
      <c r="O160" s="85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66"/>
      <c r="AH160" s="76"/>
    </row>
    <row r="161" spans="1:34" ht="15.75" customHeight="1">
      <c r="A161" s="110">
        <v>3652</v>
      </c>
      <c r="B161" s="111">
        <v>49</v>
      </c>
      <c r="C161" s="112" t="s">
        <v>244</v>
      </c>
      <c r="D161" s="62" t="s">
        <v>240</v>
      </c>
      <c r="E161" s="113">
        <v>55.8068243258327</v>
      </c>
      <c r="F161" s="113">
        <v>37.706568782705503</v>
      </c>
      <c r="G161" s="111">
        <v>1</v>
      </c>
      <c r="H161" s="114">
        <f t="shared" si="4"/>
        <v>5.3830000000000009</v>
      </c>
      <c r="I161" s="115">
        <v>0.27200000000000024</v>
      </c>
      <c r="J161" s="111">
        <v>15</v>
      </c>
      <c r="K161" s="63"/>
      <c r="L161" s="78">
        <v>50</v>
      </c>
      <c r="M161" s="112">
        <v>0</v>
      </c>
      <c r="N161" s="112">
        <v>17</v>
      </c>
      <c r="O161" s="85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  <c r="AA161" s="118"/>
      <c r="AB161" s="118"/>
      <c r="AC161" s="66"/>
      <c r="AH161" s="76"/>
    </row>
    <row r="162" spans="1:34" ht="15.75" customHeight="1">
      <c r="A162" s="110">
        <v>3653</v>
      </c>
      <c r="B162" s="111">
        <v>50</v>
      </c>
      <c r="C162" s="112" t="s">
        <v>243</v>
      </c>
      <c r="D162" s="62" t="s">
        <v>240</v>
      </c>
      <c r="E162" s="113">
        <v>55.809980745685699</v>
      </c>
      <c r="F162" s="113">
        <v>37.703878730751804</v>
      </c>
      <c r="G162" s="111">
        <v>1</v>
      </c>
      <c r="H162" s="114">
        <f t="shared" si="4"/>
        <v>5.7810000000000006</v>
      </c>
      <c r="I162" s="115">
        <v>0.39799999999999969</v>
      </c>
      <c r="J162" s="111">
        <v>16</v>
      </c>
      <c r="K162" s="63"/>
      <c r="L162" s="78">
        <v>51</v>
      </c>
      <c r="M162" s="112">
        <v>0</v>
      </c>
      <c r="N162" s="112">
        <v>18</v>
      </c>
      <c r="O162" s="85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  <c r="AA162" s="118"/>
      <c r="AB162" s="118"/>
      <c r="AC162" s="66"/>
      <c r="AH162" s="76"/>
    </row>
    <row r="163" spans="1:34" ht="15.75" customHeight="1">
      <c r="A163" s="110">
        <v>3654</v>
      </c>
      <c r="B163" s="111">
        <v>51</v>
      </c>
      <c r="C163" s="112" t="s">
        <v>242</v>
      </c>
      <c r="D163" s="62" t="s">
        <v>240</v>
      </c>
      <c r="E163" s="113">
        <v>55.8124972913742</v>
      </c>
      <c r="F163" s="113">
        <v>37.697730406874598</v>
      </c>
      <c r="G163" s="111">
        <v>1</v>
      </c>
      <c r="H163" s="114">
        <f t="shared" si="4"/>
        <v>6.2570000000000006</v>
      </c>
      <c r="I163" s="115">
        <v>0.47599999999999998</v>
      </c>
      <c r="J163" s="111">
        <v>17</v>
      </c>
      <c r="K163" s="63"/>
      <c r="L163" s="78">
        <v>52</v>
      </c>
      <c r="M163" s="112">
        <v>0</v>
      </c>
      <c r="N163" s="112">
        <v>19</v>
      </c>
      <c r="O163" s="85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/>
      <c r="AB163" s="118"/>
      <c r="AC163" s="66"/>
      <c r="AH163" s="76"/>
    </row>
    <row r="164" spans="1:34" ht="15.75" customHeight="1">
      <c r="A164" s="110">
        <v>4530</v>
      </c>
      <c r="B164" s="111">
        <v>52</v>
      </c>
      <c r="C164" s="112" t="s">
        <v>241</v>
      </c>
      <c r="D164" s="62" t="s">
        <v>240</v>
      </c>
      <c r="E164" s="113">
        <v>55.814742980496398</v>
      </c>
      <c r="F164" s="113">
        <v>37.694502559504002</v>
      </c>
      <c r="G164" s="111">
        <v>1</v>
      </c>
      <c r="H164" s="114">
        <f t="shared" si="4"/>
        <v>6.6790000000000003</v>
      </c>
      <c r="I164" s="115">
        <v>0.42199999999999971</v>
      </c>
      <c r="J164" s="111">
        <v>18</v>
      </c>
      <c r="K164" s="63"/>
      <c r="L164" s="78">
        <v>53</v>
      </c>
      <c r="M164" s="112">
        <v>0</v>
      </c>
      <c r="N164" s="112">
        <v>20</v>
      </c>
      <c r="O164" s="85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  <c r="AA164" s="118"/>
      <c r="AB164" s="118"/>
      <c r="AC164" s="66"/>
      <c r="AH164" s="76"/>
    </row>
    <row r="165" spans="1:34" ht="15.75" customHeight="1">
      <c r="A165" s="110">
        <v>3655</v>
      </c>
      <c r="B165" s="111">
        <v>53</v>
      </c>
      <c r="C165" s="112" t="s">
        <v>239</v>
      </c>
      <c r="D165" s="62" t="s">
        <v>240</v>
      </c>
      <c r="E165" s="113">
        <v>55.816965162164301</v>
      </c>
      <c r="F165" s="113">
        <v>37.688638264899701</v>
      </c>
      <c r="G165" s="111">
        <v>1</v>
      </c>
      <c r="H165" s="114">
        <f t="shared" si="4"/>
        <v>7.0280000000000005</v>
      </c>
      <c r="I165" s="115">
        <v>0.3490000000000002</v>
      </c>
      <c r="J165" s="111">
        <v>19</v>
      </c>
      <c r="K165" s="63"/>
      <c r="L165" s="78">
        <v>54</v>
      </c>
      <c r="M165" s="112">
        <v>0</v>
      </c>
      <c r="N165" s="112">
        <v>21</v>
      </c>
      <c r="O165" s="85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  <c r="AA165" s="118"/>
      <c r="AB165" s="118"/>
      <c r="AC165" s="66"/>
      <c r="AH165" s="76"/>
    </row>
    <row r="166" spans="1:34" ht="15.75" customHeight="1">
      <c r="A166" s="110">
        <v>1232</v>
      </c>
      <c r="B166" s="111">
        <v>54</v>
      </c>
      <c r="C166" s="112" t="s">
        <v>237</v>
      </c>
      <c r="D166" s="62" t="s">
        <v>236</v>
      </c>
      <c r="E166" s="113">
        <v>55.817146848420599</v>
      </c>
      <c r="F166" s="113">
        <v>37.679892199033098</v>
      </c>
      <c r="G166" s="111">
        <v>1</v>
      </c>
      <c r="H166" s="114">
        <f t="shared" si="4"/>
        <v>7.75</v>
      </c>
      <c r="I166" s="115">
        <v>0.72199999999999953</v>
      </c>
      <c r="J166" s="111">
        <v>20</v>
      </c>
      <c r="K166" s="63"/>
      <c r="L166" s="78">
        <v>55</v>
      </c>
      <c r="M166" s="112">
        <v>0</v>
      </c>
      <c r="N166" s="112">
        <v>22</v>
      </c>
      <c r="O166" s="85"/>
      <c r="P166" s="118"/>
      <c r="Q166" s="90"/>
      <c r="R166" s="90"/>
      <c r="S166" s="90"/>
      <c r="T166" s="90"/>
      <c r="U166" s="90"/>
      <c r="V166" s="90"/>
      <c r="W166" s="90"/>
      <c r="X166" s="118"/>
      <c r="Y166" s="118"/>
      <c r="Z166" s="118"/>
      <c r="AA166" s="118"/>
      <c r="AB166" s="118"/>
      <c r="AC166" s="66"/>
      <c r="AH166" s="76"/>
    </row>
    <row r="167" spans="1:34" ht="15.75" customHeight="1">
      <c r="A167" s="110">
        <v>1233</v>
      </c>
      <c r="B167" s="111">
        <v>55</v>
      </c>
      <c r="C167" s="112" t="s">
        <v>235</v>
      </c>
      <c r="D167" s="62" t="s">
        <v>236</v>
      </c>
      <c r="E167" s="113">
        <v>55.818821697849202</v>
      </c>
      <c r="F167" s="113">
        <v>37.6724546086948</v>
      </c>
      <c r="G167" s="111">
        <v>1</v>
      </c>
      <c r="H167" s="114">
        <f t="shared" si="4"/>
        <v>8.2590000000000003</v>
      </c>
      <c r="I167" s="115">
        <v>0.50900000000000034</v>
      </c>
      <c r="J167" s="111">
        <v>21</v>
      </c>
      <c r="K167" s="63"/>
      <c r="L167" s="78">
        <v>56</v>
      </c>
      <c r="M167" s="112">
        <v>0</v>
      </c>
      <c r="N167" s="112">
        <v>23</v>
      </c>
      <c r="O167" s="85"/>
      <c r="P167" s="118"/>
      <c r="Q167" s="90"/>
      <c r="R167" s="90"/>
      <c r="S167" s="90"/>
      <c r="T167" s="90"/>
      <c r="U167" s="90"/>
      <c r="V167" s="90"/>
      <c r="W167" s="90"/>
      <c r="X167" s="118"/>
      <c r="Y167" s="118"/>
      <c r="Z167" s="118"/>
      <c r="AA167" s="118"/>
      <c r="AB167" s="118"/>
      <c r="AC167" s="66"/>
      <c r="AH167" s="76"/>
    </row>
    <row r="168" spans="1:34" ht="15.75" customHeight="1">
      <c r="A168" s="110">
        <v>2014265</v>
      </c>
      <c r="B168" s="111">
        <v>56</v>
      </c>
      <c r="C168" s="112" t="s">
        <v>264</v>
      </c>
      <c r="D168" s="62" t="s">
        <v>231</v>
      </c>
      <c r="E168" s="113">
        <v>55.822187187344703</v>
      </c>
      <c r="F168" s="113">
        <v>37.660898890525203</v>
      </c>
      <c r="G168" s="111">
        <v>1</v>
      </c>
      <c r="H168" s="114">
        <f t="shared" si="4"/>
        <v>9.0730000000000004</v>
      </c>
      <c r="I168" s="115">
        <v>0.81400000000000006</v>
      </c>
      <c r="J168" s="111">
        <v>22</v>
      </c>
      <c r="K168" s="63"/>
      <c r="L168" s="78">
        <v>57</v>
      </c>
      <c r="M168" s="112">
        <v>0</v>
      </c>
      <c r="N168" s="112">
        <v>24</v>
      </c>
      <c r="O168" s="85"/>
      <c r="P168" s="118"/>
      <c r="Q168" s="90"/>
      <c r="R168" s="90"/>
      <c r="S168" s="90"/>
      <c r="T168" s="90"/>
      <c r="U168" s="90"/>
      <c r="V168" s="90"/>
      <c r="W168" s="90"/>
      <c r="X168" s="118"/>
      <c r="Y168" s="118"/>
      <c r="Z168" s="118"/>
      <c r="AA168" s="118"/>
      <c r="AB168" s="118"/>
      <c r="AC168" s="66"/>
      <c r="AH168" s="76"/>
    </row>
    <row r="169" spans="1:34" ht="15.75" customHeight="1">
      <c r="A169" s="110">
        <v>1235</v>
      </c>
      <c r="B169" s="111">
        <v>57</v>
      </c>
      <c r="C169" s="112" t="s">
        <v>233</v>
      </c>
      <c r="D169" s="62" t="s">
        <v>231</v>
      </c>
      <c r="E169" s="113">
        <v>55.822864759694198</v>
      </c>
      <c r="F169" s="113">
        <v>37.658694141231898</v>
      </c>
      <c r="G169" s="111">
        <v>1</v>
      </c>
      <c r="H169" s="114">
        <f t="shared" si="4"/>
        <v>9.2469999999999999</v>
      </c>
      <c r="I169" s="115">
        <v>0.17399999999999949</v>
      </c>
      <c r="J169" s="111">
        <v>23</v>
      </c>
      <c r="K169" s="63"/>
      <c r="L169" s="78">
        <v>58</v>
      </c>
      <c r="M169" s="112">
        <v>0</v>
      </c>
      <c r="N169" s="112">
        <v>25</v>
      </c>
      <c r="O169" s="85"/>
      <c r="P169" s="118"/>
      <c r="Q169" s="90"/>
      <c r="R169" s="90"/>
      <c r="S169" s="90"/>
      <c r="T169" s="90"/>
      <c r="U169" s="90"/>
      <c r="V169" s="90"/>
      <c r="W169" s="90"/>
      <c r="X169" s="118"/>
      <c r="Y169" s="118"/>
      <c r="Z169" s="118"/>
      <c r="AA169" s="118"/>
      <c r="AB169" s="118"/>
      <c r="AC169" s="66"/>
      <c r="AH169" s="76"/>
    </row>
    <row r="170" spans="1:34" ht="15.75" customHeight="1">
      <c r="A170" s="110">
        <v>2014407</v>
      </c>
      <c r="B170" s="111">
        <v>58</v>
      </c>
      <c r="C170" s="112" t="s">
        <v>232</v>
      </c>
      <c r="D170" s="62" t="s">
        <v>231</v>
      </c>
      <c r="E170" s="113">
        <v>55.824397469148202</v>
      </c>
      <c r="F170" s="113">
        <v>37.654105268200297</v>
      </c>
      <c r="G170" s="111">
        <v>1</v>
      </c>
      <c r="H170" s="114">
        <f t="shared" si="4"/>
        <v>9.5849999999999991</v>
      </c>
      <c r="I170" s="115">
        <v>0.33799999999999919</v>
      </c>
      <c r="J170" s="111">
        <v>24</v>
      </c>
      <c r="K170" s="63"/>
      <c r="L170" s="78">
        <v>59</v>
      </c>
      <c r="M170" s="112">
        <v>0</v>
      </c>
      <c r="N170" s="112">
        <v>26</v>
      </c>
      <c r="O170" s="85"/>
      <c r="P170" s="118"/>
      <c r="Q170" s="90"/>
      <c r="R170" s="90"/>
      <c r="S170" s="90"/>
      <c r="T170" s="90"/>
      <c r="U170" s="90"/>
      <c r="V170" s="90"/>
      <c r="W170" s="90"/>
      <c r="X170" s="118"/>
      <c r="Y170" s="118"/>
      <c r="Z170" s="118"/>
      <c r="AA170" s="118"/>
      <c r="AB170" s="118"/>
      <c r="AC170" s="66"/>
      <c r="AH170" s="68"/>
    </row>
    <row r="171" spans="1:34" ht="15.75" customHeight="1">
      <c r="A171" s="110">
        <v>1237</v>
      </c>
      <c r="B171" s="111">
        <v>59</v>
      </c>
      <c r="C171" s="112" t="s">
        <v>265</v>
      </c>
      <c r="D171" s="62" t="s">
        <v>231</v>
      </c>
      <c r="E171" s="113">
        <v>55.826361819598901</v>
      </c>
      <c r="F171" s="113">
        <v>37.648943272470703</v>
      </c>
      <c r="G171" s="111">
        <v>1</v>
      </c>
      <c r="H171" s="114">
        <f t="shared" si="4"/>
        <v>9.9574999999999996</v>
      </c>
      <c r="I171" s="115">
        <v>0.3725000000000005</v>
      </c>
      <c r="J171" s="111">
        <v>25</v>
      </c>
      <c r="K171" s="63"/>
      <c r="L171" s="78">
        <v>60</v>
      </c>
      <c r="M171" s="112">
        <v>0</v>
      </c>
      <c r="N171" s="112">
        <v>27</v>
      </c>
      <c r="O171" s="85"/>
      <c r="P171" s="118"/>
      <c r="Q171" s="90"/>
      <c r="R171" s="90"/>
      <c r="S171" s="90"/>
      <c r="T171" s="90"/>
      <c r="U171" s="90"/>
      <c r="V171" s="90"/>
      <c r="W171" s="90"/>
      <c r="X171" s="118"/>
      <c r="Y171" s="118"/>
      <c r="Z171" s="118"/>
      <c r="AA171" s="118"/>
      <c r="AB171" s="118"/>
      <c r="AC171" s="66"/>
      <c r="AH171" s="68"/>
    </row>
    <row r="172" spans="1:34" ht="15.75" customHeight="1">
      <c r="A172" s="110">
        <v>1630</v>
      </c>
      <c r="B172" s="111">
        <v>60</v>
      </c>
      <c r="C172" s="112" t="s">
        <v>229</v>
      </c>
      <c r="D172" s="62" t="s">
        <v>231</v>
      </c>
      <c r="E172" s="113">
        <v>55.826990850172201</v>
      </c>
      <c r="F172" s="113">
        <v>37.646426941349397</v>
      </c>
      <c r="G172" s="111">
        <v>1</v>
      </c>
      <c r="H172" s="114">
        <f t="shared" si="4"/>
        <v>10.137499999999999</v>
      </c>
      <c r="I172" s="115">
        <v>0.18</v>
      </c>
      <c r="J172" s="111">
        <v>26</v>
      </c>
      <c r="K172" s="63"/>
      <c r="L172" s="78">
        <v>61</v>
      </c>
      <c r="M172" s="112">
        <v>0</v>
      </c>
      <c r="N172" s="112">
        <v>28</v>
      </c>
      <c r="O172" s="85"/>
      <c r="P172" s="118"/>
      <c r="Q172" s="90"/>
      <c r="R172" s="90"/>
      <c r="S172" s="90"/>
      <c r="T172" s="90"/>
      <c r="U172" s="90"/>
      <c r="V172" s="90"/>
      <c r="W172" s="90"/>
      <c r="X172" s="118"/>
      <c r="Y172" s="118"/>
      <c r="Z172" s="118"/>
      <c r="AA172" s="118"/>
      <c r="AB172" s="118"/>
      <c r="AC172" s="66"/>
      <c r="AH172" s="68"/>
    </row>
    <row r="173" spans="1:34" ht="15.75" customHeight="1">
      <c r="A173" s="110">
        <v>1466</v>
      </c>
      <c r="B173" s="111">
        <v>61</v>
      </c>
      <c r="C173" s="112" t="s">
        <v>226</v>
      </c>
      <c r="D173" s="62" t="s">
        <v>227</v>
      </c>
      <c r="E173" s="113">
        <v>55.823253330954202</v>
      </c>
      <c r="F173" s="113">
        <v>37.637561989774902</v>
      </c>
      <c r="G173" s="111">
        <v>1</v>
      </c>
      <c r="H173" s="114">
        <f t="shared" si="4"/>
        <v>10.887499999999999</v>
      </c>
      <c r="I173" s="115">
        <v>0.75</v>
      </c>
      <c r="J173" s="111">
        <v>27</v>
      </c>
      <c r="K173" s="63"/>
      <c r="L173" s="78">
        <v>62</v>
      </c>
      <c r="M173" s="112">
        <v>0</v>
      </c>
      <c r="N173" s="112">
        <v>29</v>
      </c>
      <c r="O173" s="85"/>
      <c r="P173" s="118"/>
      <c r="Q173" s="90"/>
      <c r="R173" s="90"/>
      <c r="S173" s="90"/>
      <c r="T173" s="90"/>
      <c r="U173" s="90"/>
      <c r="V173" s="90"/>
      <c r="W173" s="90"/>
      <c r="X173" s="118"/>
      <c r="Y173" s="118"/>
      <c r="Z173" s="118"/>
      <c r="AA173" s="118"/>
      <c r="AB173" s="118"/>
      <c r="AC173" s="66"/>
      <c r="AH173" s="68"/>
    </row>
    <row r="174" spans="1:34" ht="15.75" customHeight="1">
      <c r="A174" s="110">
        <v>2331</v>
      </c>
      <c r="B174" s="111">
        <v>62</v>
      </c>
      <c r="C174" s="112" t="s">
        <v>266</v>
      </c>
      <c r="D174" s="62" t="s">
        <v>221</v>
      </c>
      <c r="E174" s="113">
        <v>55.821492698559702</v>
      </c>
      <c r="F174" s="113">
        <v>37.634278846675301</v>
      </c>
      <c r="G174" s="111">
        <v>1</v>
      </c>
      <c r="H174" s="114">
        <f t="shared" si="4"/>
        <v>11.1975</v>
      </c>
      <c r="I174" s="115">
        <v>0.31</v>
      </c>
      <c r="J174" s="111">
        <v>28</v>
      </c>
      <c r="K174" s="63"/>
      <c r="L174" s="78">
        <v>63</v>
      </c>
      <c r="M174" s="112">
        <v>0</v>
      </c>
      <c r="N174" s="112">
        <v>30</v>
      </c>
      <c r="O174" s="85"/>
      <c r="P174" s="118"/>
      <c r="Q174" s="90"/>
      <c r="R174" s="90"/>
      <c r="S174" s="90"/>
      <c r="T174" s="90"/>
      <c r="U174" s="90"/>
      <c r="V174" s="90"/>
      <c r="W174" s="90"/>
      <c r="X174" s="118"/>
      <c r="Y174" s="118"/>
      <c r="Z174" s="118"/>
      <c r="AA174" s="118"/>
      <c r="AB174" s="118"/>
      <c r="AC174" s="66"/>
      <c r="AH174" s="68"/>
    </row>
    <row r="175" spans="1:34" ht="15.75" customHeight="1">
      <c r="A175" s="110">
        <v>2332</v>
      </c>
      <c r="B175" s="111">
        <v>63</v>
      </c>
      <c r="C175" s="112" t="s">
        <v>225</v>
      </c>
      <c r="D175" s="62" t="s">
        <v>221</v>
      </c>
      <c r="E175" s="113">
        <v>55.8215267990808</v>
      </c>
      <c r="F175" s="113">
        <v>37.630127507917102</v>
      </c>
      <c r="G175" s="111">
        <v>1</v>
      </c>
      <c r="H175" s="114">
        <f t="shared" si="4"/>
        <v>11.4575</v>
      </c>
      <c r="I175" s="115">
        <v>0.25999999999999979</v>
      </c>
      <c r="J175" s="111">
        <v>29</v>
      </c>
      <c r="K175" s="63"/>
      <c r="L175" s="78">
        <v>64</v>
      </c>
      <c r="M175" s="112">
        <v>0</v>
      </c>
      <c r="N175" s="112">
        <v>31</v>
      </c>
      <c r="O175" s="85"/>
      <c r="P175" s="118"/>
      <c r="Q175" s="90"/>
      <c r="R175" s="90"/>
      <c r="S175" s="90"/>
      <c r="T175" s="90"/>
      <c r="U175" s="90"/>
      <c r="V175" s="90"/>
      <c r="W175" s="90"/>
      <c r="X175" s="118"/>
      <c r="Y175" s="118"/>
      <c r="Z175" s="118"/>
      <c r="AA175" s="118"/>
      <c r="AB175" s="118"/>
      <c r="AC175" s="66"/>
      <c r="AH175" s="68"/>
    </row>
    <row r="176" spans="1:34" ht="15.75" customHeight="1">
      <c r="A176" s="110">
        <v>2333</v>
      </c>
      <c r="B176" s="111">
        <v>64</v>
      </c>
      <c r="C176" s="112" t="s">
        <v>224</v>
      </c>
      <c r="D176" s="62" t="s">
        <v>221</v>
      </c>
      <c r="E176" s="113">
        <v>55.821567806349201</v>
      </c>
      <c r="F176" s="113">
        <v>37.6223851594442</v>
      </c>
      <c r="G176" s="111">
        <v>1</v>
      </c>
      <c r="H176" s="114">
        <f t="shared" si="4"/>
        <v>11.942499999999999</v>
      </c>
      <c r="I176" s="115">
        <v>0.48499999999999943</v>
      </c>
      <c r="J176" s="111">
        <v>30</v>
      </c>
      <c r="K176" s="63"/>
      <c r="L176" s="78">
        <v>65</v>
      </c>
      <c r="M176" s="112">
        <v>0</v>
      </c>
      <c r="N176" s="112">
        <v>32</v>
      </c>
      <c r="O176" s="85"/>
      <c r="P176" s="118"/>
      <c r="Q176" s="90"/>
      <c r="R176" s="90"/>
      <c r="S176" s="90"/>
      <c r="T176" s="90"/>
      <c r="U176" s="90"/>
      <c r="V176" s="90"/>
      <c r="W176" s="90"/>
      <c r="X176" s="118"/>
      <c r="Y176" s="118"/>
      <c r="Z176" s="118"/>
      <c r="AA176" s="118"/>
      <c r="AB176" s="118"/>
      <c r="AC176" s="66"/>
      <c r="AH176" s="68"/>
    </row>
    <row r="177" spans="1:34" ht="15.75" customHeight="1">
      <c r="A177" s="110">
        <v>432</v>
      </c>
      <c r="B177" s="111">
        <v>65</v>
      </c>
      <c r="C177" s="112" t="s">
        <v>223</v>
      </c>
      <c r="D177" s="62" t="s">
        <v>221</v>
      </c>
      <c r="E177" s="113">
        <v>55.8216216126417</v>
      </c>
      <c r="F177" s="113">
        <v>37.615934014749897</v>
      </c>
      <c r="G177" s="111">
        <v>1</v>
      </c>
      <c r="H177" s="114">
        <f t="shared" si="4"/>
        <v>12.346499999999999</v>
      </c>
      <c r="I177" s="115">
        <v>0.40399999999999991</v>
      </c>
      <c r="J177" s="111">
        <v>31</v>
      </c>
      <c r="K177" s="63"/>
      <c r="L177" s="78">
        <v>66</v>
      </c>
      <c r="M177" s="112">
        <v>0</v>
      </c>
      <c r="N177" s="112">
        <v>999</v>
      </c>
      <c r="O177" s="85"/>
      <c r="P177" s="118"/>
      <c r="Q177" s="90"/>
      <c r="R177" s="90"/>
      <c r="S177" s="90"/>
      <c r="T177" s="90"/>
      <c r="U177" s="90"/>
      <c r="V177" s="90"/>
      <c r="W177" s="90"/>
      <c r="X177" s="118"/>
      <c r="Y177" s="118"/>
      <c r="Z177" s="118"/>
      <c r="AA177" s="118"/>
      <c r="AB177" s="118"/>
      <c r="AC177" s="66"/>
      <c r="AH177" s="68"/>
    </row>
    <row r="178" spans="1:34" ht="15.75" customHeight="1">
      <c r="A178" s="110">
        <v>433</v>
      </c>
      <c r="B178" s="111">
        <v>66</v>
      </c>
      <c r="C178" s="112" t="s">
        <v>222</v>
      </c>
      <c r="D178" s="62" t="s">
        <v>221</v>
      </c>
      <c r="E178" s="113">
        <v>55.821678967168303</v>
      </c>
      <c r="F178" s="113">
        <v>37.611753103081703</v>
      </c>
      <c r="G178" s="111">
        <v>1</v>
      </c>
      <c r="H178" s="114">
        <f t="shared" ref="H178:H225" si="6">IF(C178=" ","",IF(C177="Разворот",0,H177+I178))</f>
        <v>12.608499999999999</v>
      </c>
      <c r="I178" s="115">
        <v>0.26200000000000045</v>
      </c>
      <c r="J178" s="111">
        <v>32</v>
      </c>
      <c r="K178" s="63"/>
      <c r="L178" s="78">
        <v>67</v>
      </c>
      <c r="M178" s="112">
        <v>0</v>
      </c>
      <c r="N178" s="112">
        <v>0</v>
      </c>
      <c r="O178" s="85"/>
      <c r="P178" s="118"/>
      <c r="Q178" s="90"/>
      <c r="R178" s="90"/>
      <c r="S178" s="90"/>
      <c r="T178" s="90"/>
      <c r="U178" s="90"/>
      <c r="V178" s="90"/>
      <c r="W178" s="90"/>
      <c r="X178" s="118"/>
      <c r="Y178" s="118"/>
      <c r="Z178" s="118"/>
      <c r="AA178" s="118"/>
      <c r="AB178" s="118"/>
      <c r="AC178" s="66"/>
      <c r="AH178" s="68"/>
    </row>
    <row r="179" spans="1:34" ht="15.75" customHeight="1">
      <c r="A179" s="110">
        <v>434</v>
      </c>
      <c r="B179" s="111">
        <v>67</v>
      </c>
      <c r="C179" s="112" t="s">
        <v>220</v>
      </c>
      <c r="D179" s="62" t="s">
        <v>221</v>
      </c>
      <c r="E179" s="113">
        <v>55.821729401125197</v>
      </c>
      <c r="F179" s="113">
        <v>37.6043151212357</v>
      </c>
      <c r="G179" s="111">
        <v>1</v>
      </c>
      <c r="H179" s="114">
        <f t="shared" si="6"/>
        <v>13.0755</v>
      </c>
      <c r="I179" s="115">
        <v>0.46700000000000053</v>
      </c>
      <c r="J179" s="111">
        <v>33</v>
      </c>
      <c r="K179" s="63"/>
      <c r="L179" s="78">
        <v>68</v>
      </c>
      <c r="M179" s="112">
        <v>0</v>
      </c>
      <c r="N179" s="112">
        <v>0</v>
      </c>
      <c r="O179" s="85"/>
      <c r="P179" s="118"/>
      <c r="Q179" s="90"/>
      <c r="R179" s="90"/>
      <c r="S179" s="90"/>
      <c r="T179" s="90"/>
      <c r="U179" s="90"/>
      <c r="V179" s="90"/>
      <c r="W179" s="90"/>
      <c r="X179" s="118"/>
      <c r="Y179" s="118"/>
      <c r="Z179" s="118"/>
      <c r="AA179" s="118"/>
      <c r="AB179" s="118"/>
      <c r="AC179" s="66"/>
      <c r="AH179" s="68"/>
    </row>
    <row r="180" spans="1:34" ht="15.75" customHeight="1">
      <c r="A180" s="110">
        <v>2014040</v>
      </c>
      <c r="B180" s="111">
        <v>68</v>
      </c>
      <c r="C180" s="112" t="s">
        <v>218</v>
      </c>
      <c r="D180" s="62" t="s">
        <v>219</v>
      </c>
      <c r="E180" s="113">
        <v>55.817872977470898</v>
      </c>
      <c r="F180" s="113">
        <v>37.603357220712802</v>
      </c>
      <c r="G180" s="111">
        <v>1</v>
      </c>
      <c r="H180" s="114">
        <f t="shared" si="6"/>
        <v>13.608499999999999</v>
      </c>
      <c r="I180" s="115">
        <v>0.53299999999999947</v>
      </c>
      <c r="J180" s="111">
        <v>34</v>
      </c>
      <c r="K180" s="63"/>
      <c r="L180" s="78">
        <v>69</v>
      </c>
      <c r="M180" s="112">
        <v>0</v>
      </c>
      <c r="N180" s="112">
        <v>0</v>
      </c>
      <c r="O180" s="85"/>
      <c r="P180" s="118"/>
      <c r="Q180" s="90"/>
      <c r="R180" s="90"/>
      <c r="S180" s="90"/>
      <c r="T180" s="90"/>
      <c r="U180" s="90"/>
      <c r="V180" s="90"/>
      <c r="W180" s="90"/>
      <c r="X180" s="118"/>
      <c r="Y180" s="118"/>
      <c r="Z180" s="118"/>
      <c r="AA180" s="118"/>
      <c r="AB180" s="118"/>
      <c r="AC180" s="66"/>
      <c r="AH180" s="68"/>
    </row>
    <row r="181" spans="1:34" ht="15.75" customHeight="1">
      <c r="A181" s="110" t="s">
        <v>109</v>
      </c>
      <c r="B181" s="111">
        <f t="shared" ref="B181:B225" si="7">IF(C181=" ","",IF(C181=$L$9,B180,B180+1))</f>
        <v>68</v>
      </c>
      <c r="C181" s="112" t="s">
        <v>109</v>
      </c>
      <c r="D181" s="62" t="s">
        <v>183</v>
      </c>
      <c r="E181" s="113" t="s">
        <v>183</v>
      </c>
      <c r="F181" s="113" t="s">
        <v>183</v>
      </c>
      <c r="G181" s="111">
        <v>1</v>
      </c>
      <c r="H181" s="114">
        <f t="shared" si="6"/>
        <v>13.608499999999999</v>
      </c>
      <c r="I181" s="115">
        <v>0</v>
      </c>
      <c r="J181" s="111" t="str">
        <f t="shared" ref="J181:J225" si="8">IF(AND(M177&gt;0,M177&lt;999),M177,IF(AND(N177&gt;0,N177&lt;999),N177," "))</f>
        <v xml:space="preserve"> </v>
      </c>
      <c r="K181" s="63"/>
      <c r="L181" s="78">
        <v>70</v>
      </c>
      <c r="M181" s="112">
        <v>0</v>
      </c>
      <c r="N181" s="112">
        <v>0</v>
      </c>
      <c r="O181" s="85"/>
      <c r="P181" s="118"/>
      <c r="Q181" s="90"/>
      <c r="R181" s="90"/>
      <c r="S181" s="90"/>
      <c r="T181" s="90"/>
      <c r="U181" s="90"/>
      <c r="V181" s="90"/>
      <c r="W181" s="90"/>
      <c r="X181" s="118"/>
      <c r="Y181" s="118"/>
      <c r="Z181" s="118"/>
      <c r="AA181" s="118"/>
      <c r="AB181" s="118"/>
      <c r="AC181" s="66"/>
      <c r="AH181" s="68"/>
    </row>
    <row r="182" spans="1:34" ht="15.75" customHeight="1">
      <c r="A182" s="110" t="s">
        <v>183</v>
      </c>
      <c r="B182" s="111" t="str">
        <f t="shared" si="7"/>
        <v/>
      </c>
      <c r="C182" s="112" t="s">
        <v>183</v>
      </c>
      <c r="D182" s="62" t="s">
        <v>183</v>
      </c>
      <c r="E182" s="113" t="s">
        <v>183</v>
      </c>
      <c r="F182" s="113" t="s">
        <v>183</v>
      </c>
      <c r="G182" s="111" t="str">
        <f t="shared" ref="G182:G225" si="9">IF(M178&gt;0,0,IF(N178&gt;0,1,""))</f>
        <v/>
      </c>
      <c r="H182" s="114" t="str">
        <f t="shared" si="6"/>
        <v/>
      </c>
      <c r="I182" s="115" t="s">
        <v>183</v>
      </c>
      <c r="J182" s="111" t="str">
        <f t="shared" si="8"/>
        <v xml:space="preserve"> </v>
      </c>
      <c r="K182" s="63"/>
      <c r="L182" s="78">
        <v>71</v>
      </c>
      <c r="M182" s="112">
        <v>0</v>
      </c>
      <c r="N182" s="112">
        <v>0</v>
      </c>
      <c r="O182" s="85"/>
      <c r="P182" s="118"/>
      <c r="Q182" s="90"/>
      <c r="R182" s="90"/>
      <c r="S182" s="90"/>
      <c r="T182" s="90"/>
      <c r="U182" s="90"/>
      <c r="V182" s="90"/>
      <c r="W182" s="90"/>
      <c r="X182" s="118"/>
      <c r="Y182" s="118"/>
      <c r="Z182" s="118"/>
      <c r="AA182" s="118"/>
      <c r="AB182" s="118"/>
      <c r="AC182" s="66"/>
      <c r="AH182" s="68"/>
    </row>
    <row r="183" spans="1:34" ht="15.75" customHeight="1">
      <c r="A183" s="110" t="s">
        <v>183</v>
      </c>
      <c r="B183" s="111" t="str">
        <f t="shared" si="7"/>
        <v/>
      </c>
      <c r="C183" s="112" t="s">
        <v>183</v>
      </c>
      <c r="D183" s="62" t="s">
        <v>183</v>
      </c>
      <c r="E183" s="113" t="s">
        <v>183</v>
      </c>
      <c r="F183" s="113" t="s">
        <v>183</v>
      </c>
      <c r="G183" s="111" t="str">
        <f t="shared" si="9"/>
        <v/>
      </c>
      <c r="H183" s="114" t="str">
        <f t="shared" si="6"/>
        <v/>
      </c>
      <c r="I183" s="115" t="s">
        <v>183</v>
      </c>
      <c r="J183" s="111" t="str">
        <f t="shared" si="8"/>
        <v xml:space="preserve"> </v>
      </c>
      <c r="K183" s="63"/>
      <c r="L183" s="78">
        <v>72</v>
      </c>
      <c r="M183" s="112">
        <v>0</v>
      </c>
      <c r="N183" s="112">
        <v>0</v>
      </c>
      <c r="O183" s="85"/>
      <c r="P183" s="118"/>
      <c r="Q183" s="90"/>
      <c r="R183" s="90"/>
      <c r="S183" s="90"/>
      <c r="T183" s="90"/>
      <c r="U183" s="90"/>
      <c r="V183" s="90"/>
      <c r="W183" s="90"/>
      <c r="X183" s="118"/>
      <c r="Y183" s="118"/>
      <c r="Z183" s="118"/>
      <c r="AA183" s="118"/>
      <c r="AB183" s="118"/>
      <c r="AC183" s="66"/>
      <c r="AH183" s="68"/>
    </row>
    <row r="184" spans="1:34" ht="15.75" customHeight="1">
      <c r="A184" s="110" t="s">
        <v>183</v>
      </c>
      <c r="B184" s="111" t="str">
        <f t="shared" si="7"/>
        <v/>
      </c>
      <c r="C184" s="112" t="s">
        <v>183</v>
      </c>
      <c r="D184" s="62" t="s">
        <v>183</v>
      </c>
      <c r="E184" s="113" t="s">
        <v>183</v>
      </c>
      <c r="F184" s="113" t="s">
        <v>183</v>
      </c>
      <c r="G184" s="111" t="str">
        <f t="shared" si="9"/>
        <v/>
      </c>
      <c r="H184" s="114" t="str">
        <f t="shared" si="6"/>
        <v/>
      </c>
      <c r="I184" s="115" t="s">
        <v>183</v>
      </c>
      <c r="J184" s="111" t="str">
        <f t="shared" si="8"/>
        <v xml:space="preserve"> </v>
      </c>
      <c r="K184" s="63"/>
      <c r="L184" s="78">
        <v>73</v>
      </c>
      <c r="M184" s="112">
        <v>0</v>
      </c>
      <c r="N184" s="112">
        <v>0</v>
      </c>
      <c r="O184" s="85"/>
      <c r="P184" s="118"/>
      <c r="Q184" s="90"/>
      <c r="R184" s="90"/>
      <c r="S184" s="90"/>
      <c r="T184" s="90"/>
      <c r="U184" s="90"/>
      <c r="V184" s="90"/>
      <c r="W184" s="90"/>
      <c r="X184" s="118"/>
      <c r="Y184" s="118"/>
      <c r="Z184" s="118"/>
      <c r="AA184" s="118"/>
      <c r="AB184" s="118"/>
      <c r="AC184" s="66"/>
      <c r="AH184" s="68"/>
    </row>
    <row r="185" spans="1:34" ht="15.75" customHeight="1">
      <c r="A185" s="110" t="s">
        <v>183</v>
      </c>
      <c r="B185" s="111" t="str">
        <f t="shared" si="7"/>
        <v/>
      </c>
      <c r="C185" s="112" t="s">
        <v>183</v>
      </c>
      <c r="D185" s="62" t="s">
        <v>183</v>
      </c>
      <c r="E185" s="113" t="s">
        <v>183</v>
      </c>
      <c r="F185" s="113" t="s">
        <v>183</v>
      </c>
      <c r="G185" s="111" t="str">
        <f t="shared" si="9"/>
        <v/>
      </c>
      <c r="H185" s="114" t="str">
        <f t="shared" si="6"/>
        <v/>
      </c>
      <c r="I185" s="115" t="s">
        <v>183</v>
      </c>
      <c r="J185" s="111" t="str">
        <f t="shared" si="8"/>
        <v xml:space="preserve"> </v>
      </c>
      <c r="K185" s="63"/>
      <c r="L185" s="78">
        <v>74</v>
      </c>
      <c r="M185" s="112">
        <v>0</v>
      </c>
      <c r="N185" s="112">
        <v>0</v>
      </c>
      <c r="O185" s="85"/>
      <c r="P185" s="118"/>
      <c r="Q185" s="90"/>
      <c r="R185" s="90"/>
      <c r="S185" s="90"/>
      <c r="T185" s="90"/>
      <c r="U185" s="90"/>
      <c r="V185" s="90"/>
      <c r="W185" s="90"/>
      <c r="X185" s="118"/>
      <c r="Y185" s="118"/>
      <c r="Z185" s="118"/>
      <c r="AA185" s="118"/>
      <c r="AB185" s="118"/>
      <c r="AC185" s="66"/>
      <c r="AH185" s="68"/>
    </row>
    <row r="186" spans="1:34" ht="15.75" customHeight="1">
      <c r="A186" s="110" t="s">
        <v>183</v>
      </c>
      <c r="B186" s="111" t="str">
        <f t="shared" si="7"/>
        <v/>
      </c>
      <c r="C186" s="112" t="s">
        <v>183</v>
      </c>
      <c r="D186" s="62" t="s">
        <v>183</v>
      </c>
      <c r="E186" s="113" t="s">
        <v>183</v>
      </c>
      <c r="F186" s="113" t="s">
        <v>183</v>
      </c>
      <c r="G186" s="111" t="str">
        <f t="shared" si="9"/>
        <v/>
      </c>
      <c r="H186" s="114" t="str">
        <f t="shared" si="6"/>
        <v/>
      </c>
      <c r="I186" s="115" t="s">
        <v>183</v>
      </c>
      <c r="J186" s="111" t="str">
        <f t="shared" si="8"/>
        <v xml:space="preserve"> </v>
      </c>
      <c r="K186" s="63"/>
      <c r="L186" s="78">
        <v>75</v>
      </c>
      <c r="M186" s="112">
        <v>0</v>
      </c>
      <c r="N186" s="112">
        <v>0</v>
      </c>
      <c r="O186" s="85"/>
      <c r="P186" s="118"/>
      <c r="Q186" s="90"/>
      <c r="R186" s="90"/>
      <c r="S186" s="90"/>
      <c r="T186" s="90"/>
      <c r="U186" s="90"/>
      <c r="V186" s="90"/>
      <c r="W186" s="90"/>
      <c r="X186" s="118"/>
      <c r="Y186" s="118"/>
      <c r="Z186" s="118"/>
      <c r="AA186" s="118"/>
      <c r="AB186" s="118"/>
      <c r="AC186" s="66"/>
      <c r="AH186" s="68"/>
    </row>
    <row r="187" spans="1:34" ht="15.75" customHeight="1">
      <c r="A187" s="110" t="s">
        <v>183</v>
      </c>
      <c r="B187" s="111" t="str">
        <f t="shared" si="7"/>
        <v/>
      </c>
      <c r="C187" s="112" t="s">
        <v>183</v>
      </c>
      <c r="D187" s="62" t="s">
        <v>183</v>
      </c>
      <c r="E187" s="113" t="s">
        <v>183</v>
      </c>
      <c r="F187" s="113" t="s">
        <v>183</v>
      </c>
      <c r="G187" s="111" t="str">
        <f t="shared" si="9"/>
        <v/>
      </c>
      <c r="H187" s="114" t="str">
        <f t="shared" si="6"/>
        <v/>
      </c>
      <c r="I187" s="115" t="s">
        <v>183</v>
      </c>
      <c r="J187" s="111" t="str">
        <f t="shared" si="8"/>
        <v xml:space="preserve"> </v>
      </c>
      <c r="K187" s="63"/>
      <c r="L187" s="78">
        <v>76</v>
      </c>
      <c r="M187" s="112">
        <v>0</v>
      </c>
      <c r="N187" s="112">
        <v>0</v>
      </c>
      <c r="O187" s="85"/>
      <c r="P187" s="118"/>
      <c r="Q187" s="90"/>
      <c r="R187" s="90"/>
      <c r="S187" s="90"/>
      <c r="T187" s="90"/>
      <c r="U187" s="90"/>
      <c r="V187" s="90"/>
      <c r="W187" s="90"/>
      <c r="X187" s="118"/>
      <c r="Y187" s="118"/>
      <c r="Z187" s="118"/>
      <c r="AA187" s="118"/>
      <c r="AB187" s="118"/>
      <c r="AC187" s="66"/>
      <c r="AH187" s="68"/>
    </row>
    <row r="188" spans="1:34" ht="15.75" customHeight="1">
      <c r="A188" s="110" t="s">
        <v>183</v>
      </c>
      <c r="B188" s="111" t="str">
        <f t="shared" si="7"/>
        <v/>
      </c>
      <c r="C188" s="112" t="s">
        <v>183</v>
      </c>
      <c r="D188" s="62" t="s">
        <v>183</v>
      </c>
      <c r="E188" s="113" t="s">
        <v>183</v>
      </c>
      <c r="F188" s="113" t="s">
        <v>183</v>
      </c>
      <c r="G188" s="111" t="str">
        <f t="shared" si="9"/>
        <v/>
      </c>
      <c r="H188" s="114" t="str">
        <f t="shared" si="6"/>
        <v/>
      </c>
      <c r="I188" s="115" t="s">
        <v>183</v>
      </c>
      <c r="J188" s="111" t="str">
        <f t="shared" si="8"/>
        <v xml:space="preserve"> </v>
      </c>
      <c r="K188" s="63"/>
      <c r="L188" s="78">
        <v>77</v>
      </c>
      <c r="M188" s="112">
        <v>0</v>
      </c>
      <c r="N188" s="112">
        <v>0</v>
      </c>
      <c r="O188" s="85"/>
      <c r="P188" s="118"/>
      <c r="Q188" s="90"/>
      <c r="R188" s="90"/>
      <c r="S188" s="90"/>
      <c r="T188" s="90"/>
      <c r="U188" s="90"/>
      <c r="V188" s="90"/>
      <c r="W188" s="90"/>
      <c r="X188" s="118"/>
      <c r="Y188" s="118"/>
      <c r="Z188" s="118"/>
      <c r="AA188" s="118"/>
      <c r="AB188" s="118"/>
      <c r="AC188" s="66"/>
      <c r="AH188" s="68"/>
    </row>
    <row r="189" spans="1:34" ht="15.75" customHeight="1">
      <c r="A189" s="110" t="s">
        <v>183</v>
      </c>
      <c r="B189" s="111" t="str">
        <f t="shared" si="7"/>
        <v/>
      </c>
      <c r="C189" s="112" t="s">
        <v>183</v>
      </c>
      <c r="D189" s="62" t="s">
        <v>183</v>
      </c>
      <c r="E189" s="113" t="s">
        <v>183</v>
      </c>
      <c r="F189" s="113" t="s">
        <v>183</v>
      </c>
      <c r="G189" s="111" t="str">
        <f t="shared" si="9"/>
        <v/>
      </c>
      <c r="H189" s="114" t="str">
        <f t="shared" si="6"/>
        <v/>
      </c>
      <c r="I189" s="115" t="s">
        <v>183</v>
      </c>
      <c r="J189" s="111" t="str">
        <f t="shared" si="8"/>
        <v xml:space="preserve"> </v>
      </c>
      <c r="K189" s="63"/>
      <c r="L189" s="78">
        <v>78</v>
      </c>
      <c r="M189" s="112">
        <v>0</v>
      </c>
      <c r="N189" s="112">
        <v>0</v>
      </c>
      <c r="O189" s="85"/>
      <c r="P189" s="118"/>
      <c r="Q189" s="90"/>
      <c r="R189" s="90"/>
      <c r="S189" s="90"/>
      <c r="T189" s="90"/>
      <c r="U189" s="90"/>
      <c r="V189" s="90"/>
      <c r="W189" s="90"/>
      <c r="X189" s="118"/>
      <c r="Y189" s="118"/>
      <c r="Z189" s="118"/>
      <c r="AA189" s="118"/>
      <c r="AB189" s="118"/>
      <c r="AC189" s="66"/>
      <c r="AH189" s="68"/>
    </row>
    <row r="190" spans="1:34" ht="15.75" customHeight="1">
      <c r="A190" s="110" t="s">
        <v>183</v>
      </c>
      <c r="B190" s="111" t="str">
        <f t="shared" si="7"/>
        <v/>
      </c>
      <c r="C190" s="112" t="s">
        <v>183</v>
      </c>
      <c r="D190" s="62" t="s">
        <v>183</v>
      </c>
      <c r="E190" s="113" t="s">
        <v>183</v>
      </c>
      <c r="F190" s="113" t="s">
        <v>183</v>
      </c>
      <c r="G190" s="111" t="str">
        <f t="shared" si="9"/>
        <v/>
      </c>
      <c r="H190" s="114" t="str">
        <f t="shared" si="6"/>
        <v/>
      </c>
      <c r="I190" s="115" t="s">
        <v>183</v>
      </c>
      <c r="J190" s="111" t="str">
        <f t="shared" si="8"/>
        <v xml:space="preserve"> </v>
      </c>
      <c r="K190" s="63"/>
      <c r="L190" s="78">
        <v>79</v>
      </c>
      <c r="M190" s="112">
        <v>0</v>
      </c>
      <c r="N190" s="112">
        <v>0</v>
      </c>
      <c r="O190" s="85"/>
      <c r="P190" s="118"/>
      <c r="Q190" s="90"/>
      <c r="R190" s="90"/>
      <c r="S190" s="90"/>
      <c r="T190" s="90"/>
      <c r="U190" s="90"/>
      <c r="V190" s="90"/>
      <c r="W190" s="90"/>
      <c r="X190" s="118"/>
      <c r="Y190" s="118"/>
      <c r="Z190" s="118"/>
      <c r="AA190" s="118"/>
      <c r="AB190" s="118"/>
      <c r="AC190" s="66"/>
      <c r="AH190" s="68"/>
    </row>
    <row r="191" spans="1:34" ht="15.75" customHeight="1">
      <c r="A191" s="110" t="s">
        <v>183</v>
      </c>
      <c r="B191" s="111" t="str">
        <f t="shared" si="7"/>
        <v/>
      </c>
      <c r="C191" s="112" t="s">
        <v>183</v>
      </c>
      <c r="D191" s="62" t="s">
        <v>183</v>
      </c>
      <c r="E191" s="113" t="s">
        <v>183</v>
      </c>
      <c r="F191" s="113" t="s">
        <v>183</v>
      </c>
      <c r="G191" s="111" t="str">
        <f t="shared" si="9"/>
        <v/>
      </c>
      <c r="H191" s="114" t="str">
        <f t="shared" si="6"/>
        <v/>
      </c>
      <c r="I191" s="115" t="s">
        <v>183</v>
      </c>
      <c r="J191" s="111" t="str">
        <f t="shared" si="8"/>
        <v xml:space="preserve"> </v>
      </c>
      <c r="K191" s="63"/>
      <c r="L191" s="78">
        <v>80</v>
      </c>
      <c r="M191" s="112">
        <v>0</v>
      </c>
      <c r="N191" s="112">
        <v>0</v>
      </c>
      <c r="O191" s="85"/>
      <c r="P191" s="118"/>
      <c r="Q191" s="90"/>
      <c r="R191" s="90"/>
      <c r="S191" s="90"/>
      <c r="T191" s="90"/>
      <c r="U191" s="90"/>
      <c r="V191" s="90"/>
      <c r="W191" s="90"/>
      <c r="X191" s="118"/>
      <c r="Y191" s="118"/>
      <c r="Z191" s="118"/>
      <c r="AA191" s="118"/>
      <c r="AB191" s="118"/>
      <c r="AC191" s="66"/>
      <c r="AH191" s="68"/>
    </row>
    <row r="192" spans="1:34" ht="15.75" customHeight="1">
      <c r="A192" s="110" t="s">
        <v>183</v>
      </c>
      <c r="B192" s="111" t="str">
        <f t="shared" si="7"/>
        <v/>
      </c>
      <c r="C192" s="112" t="s">
        <v>183</v>
      </c>
      <c r="D192" s="62" t="s">
        <v>183</v>
      </c>
      <c r="E192" s="113" t="s">
        <v>183</v>
      </c>
      <c r="F192" s="113" t="s">
        <v>183</v>
      </c>
      <c r="G192" s="111" t="str">
        <f t="shared" si="9"/>
        <v/>
      </c>
      <c r="H192" s="114" t="str">
        <f t="shared" si="6"/>
        <v/>
      </c>
      <c r="I192" s="115" t="s">
        <v>183</v>
      </c>
      <c r="J192" s="111" t="str">
        <f t="shared" si="8"/>
        <v xml:space="preserve"> </v>
      </c>
      <c r="K192" s="63"/>
      <c r="L192" s="78">
        <v>81</v>
      </c>
      <c r="M192" s="112">
        <v>0</v>
      </c>
      <c r="N192" s="112">
        <v>0</v>
      </c>
      <c r="O192" s="85"/>
      <c r="P192" s="118"/>
      <c r="Q192" s="90"/>
      <c r="R192" s="90"/>
      <c r="S192" s="90"/>
      <c r="T192" s="90"/>
      <c r="U192" s="90"/>
      <c r="V192" s="90"/>
      <c r="W192" s="90"/>
      <c r="X192" s="118"/>
      <c r="Y192" s="118"/>
      <c r="Z192" s="118"/>
      <c r="AA192" s="118"/>
      <c r="AB192" s="118"/>
      <c r="AC192" s="66"/>
      <c r="AH192" s="68"/>
    </row>
    <row r="193" spans="1:34" ht="15.75" customHeight="1">
      <c r="A193" s="110" t="s">
        <v>183</v>
      </c>
      <c r="B193" s="111" t="str">
        <f t="shared" si="7"/>
        <v/>
      </c>
      <c r="C193" s="112" t="s">
        <v>183</v>
      </c>
      <c r="D193" s="62" t="s">
        <v>183</v>
      </c>
      <c r="E193" s="113" t="s">
        <v>183</v>
      </c>
      <c r="F193" s="113" t="s">
        <v>183</v>
      </c>
      <c r="G193" s="111" t="str">
        <f t="shared" si="9"/>
        <v/>
      </c>
      <c r="H193" s="114" t="str">
        <f t="shared" si="6"/>
        <v/>
      </c>
      <c r="I193" s="115" t="s">
        <v>183</v>
      </c>
      <c r="J193" s="111" t="str">
        <f t="shared" si="8"/>
        <v xml:space="preserve"> </v>
      </c>
      <c r="K193" s="63"/>
      <c r="L193" s="78">
        <v>82</v>
      </c>
      <c r="M193" s="112">
        <v>0</v>
      </c>
      <c r="N193" s="112">
        <v>0</v>
      </c>
      <c r="O193" s="85"/>
      <c r="P193" s="118"/>
      <c r="Q193" s="90"/>
      <c r="R193" s="90"/>
      <c r="S193" s="90"/>
      <c r="T193" s="90"/>
      <c r="U193" s="90"/>
      <c r="V193" s="90"/>
      <c r="W193" s="90"/>
      <c r="X193" s="118"/>
      <c r="Y193" s="118"/>
      <c r="Z193" s="118"/>
      <c r="AA193" s="118"/>
      <c r="AB193" s="118"/>
      <c r="AC193" s="66"/>
      <c r="AH193" s="68"/>
    </row>
    <row r="194" spans="1:34" ht="15.75" customHeight="1">
      <c r="A194" s="110" t="s">
        <v>183</v>
      </c>
      <c r="B194" s="111" t="str">
        <f t="shared" si="7"/>
        <v/>
      </c>
      <c r="C194" s="112" t="s">
        <v>183</v>
      </c>
      <c r="D194" s="62" t="s">
        <v>183</v>
      </c>
      <c r="E194" s="113" t="s">
        <v>183</v>
      </c>
      <c r="F194" s="113" t="s">
        <v>183</v>
      </c>
      <c r="G194" s="111" t="str">
        <f t="shared" si="9"/>
        <v/>
      </c>
      <c r="H194" s="114" t="str">
        <f t="shared" si="6"/>
        <v/>
      </c>
      <c r="I194" s="115" t="s">
        <v>183</v>
      </c>
      <c r="J194" s="111" t="str">
        <f t="shared" si="8"/>
        <v xml:space="preserve"> </v>
      </c>
      <c r="K194" s="63"/>
      <c r="L194" s="78">
        <v>83</v>
      </c>
      <c r="M194" s="112">
        <v>0</v>
      </c>
      <c r="N194" s="112">
        <v>0</v>
      </c>
      <c r="O194" s="85"/>
      <c r="P194" s="118"/>
      <c r="Q194" s="90"/>
      <c r="R194" s="90"/>
      <c r="S194" s="90"/>
      <c r="T194" s="90"/>
      <c r="U194" s="90"/>
      <c r="V194" s="90"/>
      <c r="W194" s="90"/>
      <c r="X194" s="118"/>
      <c r="Y194" s="118"/>
      <c r="Z194" s="118"/>
      <c r="AA194" s="118"/>
      <c r="AB194" s="118"/>
      <c r="AC194" s="66"/>
      <c r="AH194" s="68"/>
    </row>
    <row r="195" spans="1:34" ht="15.75" customHeight="1">
      <c r="A195" s="110" t="s">
        <v>183</v>
      </c>
      <c r="B195" s="111" t="str">
        <f t="shared" si="7"/>
        <v/>
      </c>
      <c r="C195" s="112" t="s">
        <v>183</v>
      </c>
      <c r="D195" s="62" t="s">
        <v>183</v>
      </c>
      <c r="E195" s="113" t="s">
        <v>183</v>
      </c>
      <c r="F195" s="113" t="s">
        <v>183</v>
      </c>
      <c r="G195" s="111" t="str">
        <f t="shared" si="9"/>
        <v/>
      </c>
      <c r="H195" s="114" t="str">
        <f t="shared" si="6"/>
        <v/>
      </c>
      <c r="I195" s="115" t="s">
        <v>183</v>
      </c>
      <c r="J195" s="111" t="str">
        <f t="shared" si="8"/>
        <v xml:space="preserve"> </v>
      </c>
      <c r="K195" s="63"/>
      <c r="L195" s="78">
        <v>84</v>
      </c>
      <c r="M195" s="112">
        <v>0</v>
      </c>
      <c r="N195" s="112">
        <v>0</v>
      </c>
      <c r="O195" s="85"/>
      <c r="P195" s="118"/>
      <c r="Q195" s="90"/>
      <c r="R195" s="90"/>
      <c r="S195" s="90"/>
      <c r="T195" s="90"/>
      <c r="U195" s="90"/>
      <c r="V195" s="90"/>
      <c r="W195" s="90"/>
      <c r="X195" s="118"/>
      <c r="Y195" s="118"/>
      <c r="Z195" s="118"/>
      <c r="AA195" s="118"/>
      <c r="AB195" s="118"/>
      <c r="AC195" s="66"/>
      <c r="AH195" s="68"/>
    </row>
    <row r="196" spans="1:34" ht="15.75" customHeight="1">
      <c r="A196" s="110" t="s">
        <v>183</v>
      </c>
      <c r="B196" s="111" t="str">
        <f t="shared" si="7"/>
        <v/>
      </c>
      <c r="C196" s="112" t="s">
        <v>183</v>
      </c>
      <c r="D196" s="62" t="s">
        <v>183</v>
      </c>
      <c r="E196" s="113" t="s">
        <v>183</v>
      </c>
      <c r="F196" s="113" t="s">
        <v>183</v>
      </c>
      <c r="G196" s="111" t="str">
        <f t="shared" si="9"/>
        <v/>
      </c>
      <c r="H196" s="114" t="str">
        <f t="shared" si="6"/>
        <v/>
      </c>
      <c r="I196" s="115" t="s">
        <v>183</v>
      </c>
      <c r="J196" s="111" t="str">
        <f t="shared" si="8"/>
        <v xml:space="preserve"> </v>
      </c>
      <c r="K196" s="63"/>
      <c r="L196" s="78">
        <v>85</v>
      </c>
      <c r="M196" s="112">
        <v>0</v>
      </c>
      <c r="N196" s="112">
        <v>0</v>
      </c>
      <c r="O196" s="85"/>
      <c r="P196" s="118"/>
      <c r="Q196" s="90"/>
      <c r="R196" s="90"/>
      <c r="S196" s="90"/>
      <c r="T196" s="90"/>
      <c r="U196" s="90"/>
      <c r="V196" s="90"/>
      <c r="W196" s="90"/>
      <c r="X196" s="118"/>
      <c r="Y196" s="118"/>
      <c r="Z196" s="118"/>
      <c r="AA196" s="118"/>
      <c r="AB196" s="118"/>
      <c r="AC196" s="66"/>
      <c r="AH196" s="68"/>
    </row>
    <row r="197" spans="1:34" ht="15.75" customHeight="1">
      <c r="A197" s="110" t="s">
        <v>183</v>
      </c>
      <c r="B197" s="111" t="str">
        <f t="shared" si="7"/>
        <v/>
      </c>
      <c r="C197" s="112" t="s">
        <v>183</v>
      </c>
      <c r="D197" s="62" t="s">
        <v>183</v>
      </c>
      <c r="E197" s="113" t="s">
        <v>183</v>
      </c>
      <c r="F197" s="113" t="s">
        <v>183</v>
      </c>
      <c r="G197" s="111" t="str">
        <f t="shared" si="9"/>
        <v/>
      </c>
      <c r="H197" s="114" t="str">
        <f t="shared" si="6"/>
        <v/>
      </c>
      <c r="I197" s="115" t="s">
        <v>183</v>
      </c>
      <c r="J197" s="111" t="str">
        <f t="shared" si="8"/>
        <v xml:space="preserve"> </v>
      </c>
      <c r="K197" s="63"/>
      <c r="L197" s="78">
        <v>86</v>
      </c>
      <c r="M197" s="112">
        <v>0</v>
      </c>
      <c r="N197" s="112">
        <v>0</v>
      </c>
      <c r="O197" s="85"/>
      <c r="P197" s="118"/>
      <c r="Q197" s="90"/>
      <c r="R197" s="90"/>
      <c r="S197" s="90"/>
      <c r="T197" s="90"/>
      <c r="U197" s="90"/>
      <c r="V197" s="90"/>
      <c r="W197" s="90"/>
      <c r="X197" s="118"/>
      <c r="Y197" s="118"/>
      <c r="Z197" s="118"/>
      <c r="AA197" s="118"/>
      <c r="AB197" s="118"/>
      <c r="AC197" s="66"/>
      <c r="AH197" s="68"/>
    </row>
    <row r="198" spans="1:34" ht="15.75" customHeight="1">
      <c r="A198" s="110" t="s">
        <v>183</v>
      </c>
      <c r="B198" s="111" t="str">
        <f t="shared" si="7"/>
        <v/>
      </c>
      <c r="C198" s="112" t="s">
        <v>183</v>
      </c>
      <c r="D198" s="62" t="s">
        <v>183</v>
      </c>
      <c r="E198" s="113" t="s">
        <v>183</v>
      </c>
      <c r="F198" s="113" t="s">
        <v>183</v>
      </c>
      <c r="G198" s="111" t="str">
        <f t="shared" si="9"/>
        <v/>
      </c>
      <c r="H198" s="114" t="str">
        <f t="shared" si="6"/>
        <v/>
      </c>
      <c r="I198" s="115" t="s">
        <v>183</v>
      </c>
      <c r="J198" s="111" t="str">
        <f t="shared" si="8"/>
        <v xml:space="preserve"> </v>
      </c>
      <c r="K198" s="63"/>
      <c r="L198" s="78">
        <v>87</v>
      </c>
      <c r="M198" s="112">
        <v>0</v>
      </c>
      <c r="N198" s="112">
        <v>0</v>
      </c>
      <c r="O198" s="85"/>
      <c r="P198" s="118"/>
      <c r="Q198" s="90"/>
      <c r="R198" s="90"/>
      <c r="S198" s="90"/>
      <c r="T198" s="90"/>
      <c r="U198" s="90"/>
      <c r="V198" s="90"/>
      <c r="W198" s="90"/>
      <c r="X198" s="118"/>
      <c r="Y198" s="118"/>
      <c r="Z198" s="118"/>
      <c r="AA198" s="118"/>
      <c r="AB198" s="118"/>
      <c r="AC198" s="66"/>
      <c r="AH198" s="68"/>
    </row>
    <row r="199" spans="1:34" ht="15.75" customHeight="1">
      <c r="A199" s="110" t="s">
        <v>183</v>
      </c>
      <c r="B199" s="111" t="str">
        <f t="shared" si="7"/>
        <v/>
      </c>
      <c r="C199" s="112" t="s">
        <v>183</v>
      </c>
      <c r="D199" s="62" t="s">
        <v>183</v>
      </c>
      <c r="E199" s="113" t="s">
        <v>183</v>
      </c>
      <c r="F199" s="113" t="s">
        <v>183</v>
      </c>
      <c r="G199" s="111" t="str">
        <f t="shared" si="9"/>
        <v/>
      </c>
      <c r="H199" s="114" t="str">
        <f t="shared" si="6"/>
        <v/>
      </c>
      <c r="I199" s="115" t="s">
        <v>183</v>
      </c>
      <c r="J199" s="111" t="str">
        <f t="shared" si="8"/>
        <v xml:space="preserve"> </v>
      </c>
      <c r="K199" s="63"/>
      <c r="L199" s="78">
        <v>88</v>
      </c>
      <c r="M199" s="112">
        <v>0</v>
      </c>
      <c r="N199" s="112">
        <v>0</v>
      </c>
      <c r="O199" s="85"/>
      <c r="P199" s="118"/>
      <c r="Q199" s="90"/>
      <c r="R199" s="90"/>
      <c r="S199" s="90"/>
      <c r="T199" s="90"/>
      <c r="U199" s="90"/>
      <c r="V199" s="90"/>
      <c r="W199" s="90"/>
      <c r="X199" s="118"/>
      <c r="Y199" s="118"/>
      <c r="Z199" s="118"/>
      <c r="AA199" s="118"/>
      <c r="AB199" s="118"/>
      <c r="AC199" s="66"/>
      <c r="AH199" s="68"/>
    </row>
    <row r="200" spans="1:34" ht="15.75" customHeight="1">
      <c r="A200" s="110" t="s">
        <v>183</v>
      </c>
      <c r="B200" s="111" t="str">
        <f t="shared" si="7"/>
        <v/>
      </c>
      <c r="C200" s="112" t="s">
        <v>183</v>
      </c>
      <c r="D200" s="62" t="s">
        <v>183</v>
      </c>
      <c r="E200" s="113" t="s">
        <v>183</v>
      </c>
      <c r="F200" s="113" t="s">
        <v>183</v>
      </c>
      <c r="G200" s="111" t="str">
        <f t="shared" si="9"/>
        <v/>
      </c>
      <c r="H200" s="114" t="str">
        <f t="shared" si="6"/>
        <v/>
      </c>
      <c r="I200" s="115" t="s">
        <v>183</v>
      </c>
      <c r="J200" s="111" t="str">
        <f t="shared" si="8"/>
        <v xml:space="preserve"> </v>
      </c>
      <c r="K200" s="63"/>
      <c r="L200" s="78">
        <v>89</v>
      </c>
      <c r="M200" s="112">
        <v>0</v>
      </c>
      <c r="N200" s="112">
        <v>0</v>
      </c>
      <c r="O200" s="85"/>
      <c r="P200" s="118"/>
      <c r="Q200" s="90"/>
      <c r="R200" s="90"/>
      <c r="S200" s="90"/>
      <c r="T200" s="90"/>
      <c r="U200" s="90"/>
      <c r="V200" s="90"/>
      <c r="W200" s="90"/>
      <c r="X200" s="118"/>
      <c r="Y200" s="118"/>
      <c r="Z200" s="118"/>
      <c r="AA200" s="118"/>
      <c r="AB200" s="118"/>
      <c r="AC200" s="66"/>
      <c r="AH200" s="68"/>
    </row>
    <row r="201" spans="1:34" ht="15.75" customHeight="1">
      <c r="A201" s="110" t="s">
        <v>183</v>
      </c>
      <c r="B201" s="111" t="str">
        <f t="shared" si="7"/>
        <v/>
      </c>
      <c r="C201" s="112" t="s">
        <v>183</v>
      </c>
      <c r="D201" s="62" t="s">
        <v>183</v>
      </c>
      <c r="E201" s="113" t="s">
        <v>183</v>
      </c>
      <c r="F201" s="113" t="s">
        <v>183</v>
      </c>
      <c r="G201" s="111" t="str">
        <f t="shared" si="9"/>
        <v/>
      </c>
      <c r="H201" s="114" t="str">
        <f t="shared" si="6"/>
        <v/>
      </c>
      <c r="I201" s="115" t="s">
        <v>183</v>
      </c>
      <c r="J201" s="111" t="str">
        <f t="shared" si="8"/>
        <v xml:space="preserve"> </v>
      </c>
      <c r="K201" s="63"/>
      <c r="L201" s="78">
        <v>90</v>
      </c>
      <c r="M201" s="112">
        <v>0</v>
      </c>
      <c r="N201" s="112">
        <v>0</v>
      </c>
      <c r="O201" s="85"/>
      <c r="P201" s="118"/>
      <c r="Q201" s="90"/>
      <c r="R201" s="90"/>
      <c r="S201" s="90"/>
      <c r="T201" s="90"/>
      <c r="U201" s="90"/>
      <c r="V201" s="90"/>
      <c r="W201" s="90"/>
      <c r="X201" s="118"/>
      <c r="Y201" s="118"/>
      <c r="Z201" s="118"/>
      <c r="AA201" s="118"/>
      <c r="AB201" s="118"/>
      <c r="AC201" s="66"/>
      <c r="AH201" s="68"/>
    </row>
    <row r="202" spans="1:34" ht="15.75" customHeight="1">
      <c r="A202" s="110" t="s">
        <v>183</v>
      </c>
      <c r="B202" s="111" t="str">
        <f t="shared" si="7"/>
        <v/>
      </c>
      <c r="C202" s="112" t="s">
        <v>183</v>
      </c>
      <c r="D202" s="62" t="s">
        <v>183</v>
      </c>
      <c r="E202" s="113" t="s">
        <v>183</v>
      </c>
      <c r="F202" s="113" t="s">
        <v>183</v>
      </c>
      <c r="G202" s="111" t="str">
        <f t="shared" si="9"/>
        <v/>
      </c>
      <c r="H202" s="114" t="str">
        <f t="shared" si="6"/>
        <v/>
      </c>
      <c r="I202" s="115" t="s">
        <v>183</v>
      </c>
      <c r="J202" s="111" t="str">
        <f t="shared" si="8"/>
        <v xml:space="preserve"> </v>
      </c>
      <c r="K202" s="63"/>
      <c r="L202" s="78">
        <v>91</v>
      </c>
      <c r="M202" s="112">
        <v>0</v>
      </c>
      <c r="N202" s="112">
        <v>0</v>
      </c>
      <c r="O202" s="85"/>
      <c r="P202" s="118"/>
      <c r="Q202" s="90"/>
      <c r="R202" s="90"/>
      <c r="S202" s="90"/>
      <c r="T202" s="90"/>
      <c r="U202" s="90"/>
      <c r="V202" s="90"/>
      <c r="W202" s="90"/>
      <c r="X202" s="118"/>
      <c r="Y202" s="118"/>
      <c r="Z202" s="118"/>
      <c r="AA202" s="118"/>
      <c r="AB202" s="118"/>
      <c r="AC202" s="66"/>
      <c r="AH202" s="68"/>
    </row>
    <row r="203" spans="1:34" ht="15.75" customHeight="1">
      <c r="A203" s="110" t="s">
        <v>183</v>
      </c>
      <c r="B203" s="111" t="str">
        <f t="shared" si="7"/>
        <v/>
      </c>
      <c r="C203" s="112" t="s">
        <v>183</v>
      </c>
      <c r="D203" s="62" t="s">
        <v>183</v>
      </c>
      <c r="E203" s="113" t="s">
        <v>183</v>
      </c>
      <c r="F203" s="113" t="s">
        <v>183</v>
      </c>
      <c r="G203" s="111" t="str">
        <f t="shared" si="9"/>
        <v/>
      </c>
      <c r="H203" s="114" t="str">
        <f t="shared" si="6"/>
        <v/>
      </c>
      <c r="I203" s="115" t="s">
        <v>183</v>
      </c>
      <c r="J203" s="111" t="str">
        <f t="shared" si="8"/>
        <v xml:space="preserve"> </v>
      </c>
      <c r="K203" s="63"/>
      <c r="L203" s="78">
        <v>92</v>
      </c>
      <c r="M203" s="112">
        <v>0</v>
      </c>
      <c r="N203" s="112">
        <v>0</v>
      </c>
      <c r="O203" s="85"/>
      <c r="P203" s="118"/>
      <c r="Q203" s="90"/>
      <c r="R203" s="90"/>
      <c r="S203" s="90"/>
      <c r="T203" s="90"/>
      <c r="U203" s="90"/>
      <c r="V203" s="90"/>
      <c r="W203" s="90"/>
      <c r="X203" s="118"/>
      <c r="Y203" s="118"/>
      <c r="Z203" s="118"/>
      <c r="AA203" s="118"/>
      <c r="AB203" s="118"/>
      <c r="AC203" s="66"/>
      <c r="AH203" s="68"/>
    </row>
    <row r="204" spans="1:34" ht="15.75" customHeight="1">
      <c r="A204" s="110" t="s">
        <v>183</v>
      </c>
      <c r="B204" s="111" t="str">
        <f t="shared" si="7"/>
        <v/>
      </c>
      <c r="C204" s="112" t="s">
        <v>183</v>
      </c>
      <c r="D204" s="62" t="s">
        <v>183</v>
      </c>
      <c r="E204" s="113" t="s">
        <v>183</v>
      </c>
      <c r="F204" s="113" t="s">
        <v>183</v>
      </c>
      <c r="G204" s="111" t="str">
        <f t="shared" si="9"/>
        <v/>
      </c>
      <c r="H204" s="114" t="str">
        <f t="shared" si="6"/>
        <v/>
      </c>
      <c r="I204" s="115" t="s">
        <v>183</v>
      </c>
      <c r="J204" s="111" t="str">
        <f t="shared" si="8"/>
        <v xml:space="preserve"> </v>
      </c>
      <c r="K204" s="63"/>
      <c r="L204" s="78">
        <v>93</v>
      </c>
      <c r="M204" s="112">
        <v>0</v>
      </c>
      <c r="N204" s="112">
        <v>0</v>
      </c>
      <c r="O204" s="85"/>
      <c r="P204" s="118"/>
      <c r="Q204" s="90"/>
      <c r="R204" s="90"/>
      <c r="S204" s="90"/>
      <c r="T204" s="90"/>
      <c r="U204" s="90"/>
      <c r="V204" s="90"/>
      <c r="W204" s="90"/>
      <c r="X204" s="118"/>
      <c r="Y204" s="118"/>
      <c r="Z204" s="118"/>
      <c r="AA204" s="118"/>
      <c r="AB204" s="118"/>
      <c r="AC204" s="66"/>
      <c r="AH204" s="68"/>
    </row>
    <row r="205" spans="1:34" ht="15.75" customHeight="1">
      <c r="A205" s="110" t="s">
        <v>183</v>
      </c>
      <c r="B205" s="111" t="str">
        <f t="shared" si="7"/>
        <v/>
      </c>
      <c r="C205" s="112" t="s">
        <v>183</v>
      </c>
      <c r="D205" s="62" t="s">
        <v>183</v>
      </c>
      <c r="E205" s="113" t="s">
        <v>183</v>
      </c>
      <c r="F205" s="113" t="s">
        <v>183</v>
      </c>
      <c r="G205" s="111" t="str">
        <f t="shared" si="9"/>
        <v/>
      </c>
      <c r="H205" s="114" t="str">
        <f t="shared" si="6"/>
        <v/>
      </c>
      <c r="I205" s="115" t="s">
        <v>183</v>
      </c>
      <c r="J205" s="111" t="str">
        <f t="shared" si="8"/>
        <v xml:space="preserve"> </v>
      </c>
      <c r="K205" s="63"/>
      <c r="L205" s="78">
        <v>94</v>
      </c>
      <c r="M205" s="112">
        <v>0</v>
      </c>
      <c r="N205" s="112">
        <v>0</v>
      </c>
      <c r="O205" s="85"/>
      <c r="P205" s="118"/>
      <c r="Q205" s="90"/>
      <c r="R205" s="90"/>
      <c r="S205" s="90"/>
      <c r="T205" s="90"/>
      <c r="U205" s="90"/>
      <c r="V205" s="90"/>
      <c r="W205" s="90"/>
      <c r="X205" s="118"/>
      <c r="Y205" s="118"/>
      <c r="Z205" s="118"/>
      <c r="AA205" s="118"/>
      <c r="AB205" s="118"/>
      <c r="AC205" s="66"/>
      <c r="AH205" s="68"/>
    </row>
    <row r="206" spans="1:34" ht="15.75" customHeight="1">
      <c r="A206" s="110" t="s">
        <v>183</v>
      </c>
      <c r="B206" s="111" t="str">
        <f t="shared" si="7"/>
        <v/>
      </c>
      <c r="C206" s="112" t="s">
        <v>183</v>
      </c>
      <c r="D206" s="62" t="s">
        <v>183</v>
      </c>
      <c r="E206" s="113" t="s">
        <v>183</v>
      </c>
      <c r="F206" s="113" t="s">
        <v>183</v>
      </c>
      <c r="G206" s="111" t="str">
        <f t="shared" si="9"/>
        <v/>
      </c>
      <c r="H206" s="114" t="str">
        <f t="shared" si="6"/>
        <v/>
      </c>
      <c r="I206" s="115" t="s">
        <v>183</v>
      </c>
      <c r="J206" s="111" t="str">
        <f t="shared" si="8"/>
        <v xml:space="preserve"> </v>
      </c>
      <c r="K206" s="63"/>
      <c r="L206" s="78">
        <v>95</v>
      </c>
      <c r="M206" s="112">
        <v>0</v>
      </c>
      <c r="N206" s="112">
        <v>0</v>
      </c>
      <c r="O206" s="85"/>
      <c r="P206" s="118"/>
      <c r="Q206" s="90"/>
      <c r="R206" s="90"/>
      <c r="S206" s="90"/>
      <c r="T206" s="90"/>
      <c r="U206" s="90"/>
      <c r="V206" s="90"/>
      <c r="W206" s="90"/>
      <c r="X206" s="118"/>
      <c r="Y206" s="118"/>
      <c r="Z206" s="118"/>
      <c r="AA206" s="118"/>
      <c r="AB206" s="118"/>
      <c r="AC206" s="66"/>
      <c r="AH206" s="68"/>
    </row>
    <row r="207" spans="1:34" ht="15.75" customHeight="1">
      <c r="A207" s="110" t="s">
        <v>183</v>
      </c>
      <c r="B207" s="111" t="str">
        <f t="shared" si="7"/>
        <v/>
      </c>
      <c r="C207" s="112" t="s">
        <v>183</v>
      </c>
      <c r="D207" s="62" t="s">
        <v>183</v>
      </c>
      <c r="E207" s="113" t="s">
        <v>183</v>
      </c>
      <c r="F207" s="113" t="s">
        <v>183</v>
      </c>
      <c r="G207" s="111" t="str">
        <f t="shared" si="9"/>
        <v/>
      </c>
      <c r="H207" s="114" t="str">
        <f t="shared" si="6"/>
        <v/>
      </c>
      <c r="I207" s="115" t="s">
        <v>183</v>
      </c>
      <c r="J207" s="111" t="str">
        <f t="shared" si="8"/>
        <v xml:space="preserve"> </v>
      </c>
      <c r="K207" s="63"/>
      <c r="L207" s="78">
        <v>96</v>
      </c>
      <c r="M207" s="112">
        <v>0</v>
      </c>
      <c r="N207" s="112">
        <v>0</v>
      </c>
      <c r="O207" s="85"/>
      <c r="P207" s="118"/>
      <c r="Q207" s="90"/>
      <c r="R207" s="90"/>
      <c r="S207" s="90"/>
      <c r="T207" s="90"/>
      <c r="U207" s="90"/>
      <c r="V207" s="90"/>
      <c r="W207" s="90"/>
      <c r="X207" s="118"/>
      <c r="Y207" s="118"/>
      <c r="Z207" s="118"/>
      <c r="AA207" s="118"/>
      <c r="AB207" s="118"/>
      <c r="AC207" s="66"/>
      <c r="AH207" s="68"/>
    </row>
    <row r="208" spans="1:34" ht="15.75" customHeight="1">
      <c r="A208" s="110" t="s">
        <v>183</v>
      </c>
      <c r="B208" s="111" t="str">
        <f t="shared" si="7"/>
        <v/>
      </c>
      <c r="C208" s="112" t="s">
        <v>183</v>
      </c>
      <c r="D208" s="62" t="s">
        <v>183</v>
      </c>
      <c r="E208" s="113" t="s">
        <v>183</v>
      </c>
      <c r="F208" s="113" t="s">
        <v>183</v>
      </c>
      <c r="G208" s="111" t="str">
        <f t="shared" si="9"/>
        <v/>
      </c>
      <c r="H208" s="114" t="str">
        <f t="shared" si="6"/>
        <v/>
      </c>
      <c r="I208" s="115" t="s">
        <v>183</v>
      </c>
      <c r="J208" s="111" t="str">
        <f t="shared" si="8"/>
        <v xml:space="preserve"> </v>
      </c>
      <c r="K208" s="63"/>
      <c r="L208" s="78">
        <v>97</v>
      </c>
      <c r="M208" s="112">
        <v>0</v>
      </c>
      <c r="N208" s="112">
        <v>0</v>
      </c>
      <c r="O208" s="85"/>
      <c r="P208" s="118"/>
      <c r="Q208" s="90"/>
      <c r="R208" s="90"/>
      <c r="S208" s="90"/>
      <c r="T208" s="90"/>
      <c r="U208" s="90"/>
      <c r="V208" s="90"/>
      <c r="W208" s="90"/>
      <c r="X208" s="118"/>
      <c r="Y208" s="118"/>
      <c r="Z208" s="118"/>
      <c r="AA208" s="118"/>
      <c r="AB208" s="118"/>
      <c r="AC208" s="66"/>
      <c r="AH208" s="68"/>
    </row>
    <row r="209" spans="1:34" ht="15.75" customHeight="1">
      <c r="A209" s="110" t="s">
        <v>183</v>
      </c>
      <c r="B209" s="111" t="str">
        <f t="shared" si="7"/>
        <v/>
      </c>
      <c r="C209" s="112" t="s">
        <v>183</v>
      </c>
      <c r="D209" s="62" t="s">
        <v>183</v>
      </c>
      <c r="E209" s="113" t="s">
        <v>183</v>
      </c>
      <c r="F209" s="113" t="s">
        <v>183</v>
      </c>
      <c r="G209" s="111" t="str">
        <f t="shared" si="9"/>
        <v/>
      </c>
      <c r="H209" s="114" t="str">
        <f t="shared" si="6"/>
        <v/>
      </c>
      <c r="I209" s="115" t="s">
        <v>183</v>
      </c>
      <c r="J209" s="111" t="str">
        <f t="shared" si="8"/>
        <v xml:space="preserve"> </v>
      </c>
      <c r="K209" s="63"/>
      <c r="L209" s="78">
        <v>98</v>
      </c>
      <c r="M209" s="112">
        <v>0</v>
      </c>
      <c r="N209" s="112">
        <v>0</v>
      </c>
      <c r="O209" s="85"/>
      <c r="P209" s="118"/>
      <c r="Q209" s="90"/>
      <c r="R209" s="90"/>
      <c r="S209" s="90"/>
      <c r="T209" s="90"/>
      <c r="U209" s="90"/>
      <c r="V209" s="90"/>
      <c r="W209" s="90"/>
      <c r="X209" s="118"/>
      <c r="Y209" s="118"/>
      <c r="Z209" s="118"/>
      <c r="AA209" s="118"/>
      <c r="AB209" s="118"/>
      <c r="AC209" s="66"/>
      <c r="AH209" s="68"/>
    </row>
    <row r="210" spans="1:34" ht="15.75" customHeight="1">
      <c r="A210" s="110" t="s">
        <v>183</v>
      </c>
      <c r="B210" s="111" t="str">
        <f t="shared" si="7"/>
        <v/>
      </c>
      <c r="C210" s="112" t="s">
        <v>183</v>
      </c>
      <c r="D210" s="62" t="s">
        <v>183</v>
      </c>
      <c r="E210" s="113" t="s">
        <v>183</v>
      </c>
      <c r="F210" s="113" t="s">
        <v>183</v>
      </c>
      <c r="G210" s="111" t="str">
        <f t="shared" si="9"/>
        <v/>
      </c>
      <c r="H210" s="114" t="str">
        <f t="shared" si="6"/>
        <v/>
      </c>
      <c r="I210" s="115" t="s">
        <v>183</v>
      </c>
      <c r="J210" s="111" t="str">
        <f t="shared" si="8"/>
        <v xml:space="preserve"> </v>
      </c>
      <c r="K210" s="63"/>
      <c r="L210" s="78">
        <v>99</v>
      </c>
      <c r="M210" s="112">
        <v>0</v>
      </c>
      <c r="N210" s="112">
        <v>0</v>
      </c>
      <c r="O210" s="85"/>
      <c r="P210" s="118"/>
      <c r="Q210" s="90"/>
      <c r="R210" s="90"/>
      <c r="S210" s="90"/>
      <c r="T210" s="90"/>
      <c r="U210" s="90"/>
      <c r="V210" s="90"/>
      <c r="W210" s="90"/>
      <c r="X210" s="118"/>
      <c r="Y210" s="118"/>
      <c r="Z210" s="118"/>
      <c r="AA210" s="118"/>
      <c r="AB210" s="118"/>
      <c r="AC210" s="66"/>
      <c r="AH210" s="68"/>
    </row>
    <row r="211" spans="1:34" ht="15.75" customHeight="1">
      <c r="A211" s="110" t="s">
        <v>183</v>
      </c>
      <c r="B211" s="111" t="str">
        <f t="shared" si="7"/>
        <v/>
      </c>
      <c r="C211" s="112" t="s">
        <v>183</v>
      </c>
      <c r="D211" s="62" t="s">
        <v>183</v>
      </c>
      <c r="E211" s="113" t="s">
        <v>183</v>
      </c>
      <c r="F211" s="113" t="s">
        <v>183</v>
      </c>
      <c r="G211" s="111" t="str">
        <f t="shared" si="9"/>
        <v/>
      </c>
      <c r="H211" s="114" t="str">
        <f t="shared" si="6"/>
        <v/>
      </c>
      <c r="I211" s="115" t="s">
        <v>183</v>
      </c>
      <c r="J211" s="111" t="str">
        <f t="shared" si="8"/>
        <v xml:space="preserve"> </v>
      </c>
      <c r="K211" s="63"/>
      <c r="L211" s="78">
        <v>100</v>
      </c>
      <c r="M211" s="112">
        <v>0</v>
      </c>
      <c r="N211" s="112">
        <v>0</v>
      </c>
      <c r="O211" s="85"/>
      <c r="P211" s="118"/>
      <c r="Q211" s="90"/>
      <c r="R211" s="90"/>
      <c r="S211" s="90"/>
      <c r="T211" s="90"/>
      <c r="U211" s="90"/>
      <c r="V211" s="90"/>
      <c r="W211" s="90"/>
      <c r="X211" s="118"/>
      <c r="Y211" s="118"/>
      <c r="Z211" s="118"/>
      <c r="AA211" s="118"/>
      <c r="AB211" s="118"/>
      <c r="AC211" s="66"/>
      <c r="AH211" s="68"/>
    </row>
    <row r="212" spans="1:34" ht="15.75" customHeight="1">
      <c r="A212" s="110" t="s">
        <v>183</v>
      </c>
      <c r="B212" s="111" t="str">
        <f t="shared" si="7"/>
        <v/>
      </c>
      <c r="C212" s="112" t="s">
        <v>183</v>
      </c>
      <c r="D212" s="62" t="s">
        <v>183</v>
      </c>
      <c r="E212" s="113" t="s">
        <v>183</v>
      </c>
      <c r="F212" s="113" t="s">
        <v>183</v>
      </c>
      <c r="G212" s="111" t="str">
        <f t="shared" si="9"/>
        <v/>
      </c>
      <c r="H212" s="114" t="str">
        <f t="shared" si="6"/>
        <v/>
      </c>
      <c r="I212" s="115" t="s">
        <v>183</v>
      </c>
      <c r="J212" s="111" t="str">
        <f t="shared" si="8"/>
        <v xml:space="preserve"> </v>
      </c>
      <c r="K212" s="63"/>
      <c r="L212" s="78">
        <v>101</v>
      </c>
      <c r="M212" s="112">
        <v>0</v>
      </c>
      <c r="N212" s="112">
        <v>0</v>
      </c>
      <c r="O212" s="85"/>
      <c r="P212" s="118"/>
      <c r="Q212" s="90"/>
      <c r="R212" s="90"/>
      <c r="S212" s="90"/>
      <c r="T212" s="90"/>
      <c r="U212" s="90"/>
      <c r="V212" s="90"/>
      <c r="W212" s="90"/>
      <c r="X212" s="118"/>
      <c r="Y212" s="118"/>
      <c r="Z212" s="118"/>
      <c r="AA212" s="118"/>
      <c r="AB212" s="118"/>
      <c r="AC212" s="66"/>
      <c r="AH212" s="68"/>
    </row>
    <row r="213" spans="1:34" ht="15.75" customHeight="1">
      <c r="A213" s="110" t="s">
        <v>183</v>
      </c>
      <c r="B213" s="111" t="str">
        <f t="shared" si="7"/>
        <v/>
      </c>
      <c r="C213" s="112" t="s">
        <v>183</v>
      </c>
      <c r="D213" s="62" t="s">
        <v>183</v>
      </c>
      <c r="E213" s="113" t="s">
        <v>183</v>
      </c>
      <c r="F213" s="113" t="s">
        <v>183</v>
      </c>
      <c r="G213" s="111" t="str">
        <f t="shared" si="9"/>
        <v/>
      </c>
      <c r="H213" s="114" t="str">
        <f t="shared" si="6"/>
        <v/>
      </c>
      <c r="I213" s="115" t="s">
        <v>183</v>
      </c>
      <c r="J213" s="111" t="str">
        <f t="shared" si="8"/>
        <v xml:space="preserve"> </v>
      </c>
      <c r="K213" s="63"/>
      <c r="L213" s="78">
        <v>102</v>
      </c>
      <c r="M213" s="112">
        <v>0</v>
      </c>
      <c r="N213" s="112">
        <v>0</v>
      </c>
      <c r="O213" s="85"/>
      <c r="P213" s="118"/>
      <c r="Q213" s="90"/>
      <c r="R213" s="90"/>
      <c r="S213" s="90"/>
      <c r="T213" s="90"/>
      <c r="U213" s="90"/>
      <c r="V213" s="90"/>
      <c r="W213" s="90"/>
      <c r="X213" s="118"/>
      <c r="Y213" s="118"/>
      <c r="Z213" s="118"/>
      <c r="AA213" s="118"/>
      <c r="AB213" s="118"/>
      <c r="AC213" s="66"/>
      <c r="AH213" s="68"/>
    </row>
    <row r="214" spans="1:34" ht="15.75" customHeight="1">
      <c r="A214" s="110" t="s">
        <v>183</v>
      </c>
      <c r="B214" s="111" t="str">
        <f t="shared" si="7"/>
        <v/>
      </c>
      <c r="C214" s="112" t="s">
        <v>183</v>
      </c>
      <c r="D214" s="62" t="s">
        <v>183</v>
      </c>
      <c r="E214" s="113" t="s">
        <v>183</v>
      </c>
      <c r="F214" s="113" t="s">
        <v>183</v>
      </c>
      <c r="G214" s="111" t="str">
        <f t="shared" si="9"/>
        <v/>
      </c>
      <c r="H214" s="114" t="str">
        <f t="shared" si="6"/>
        <v/>
      </c>
      <c r="I214" s="115" t="s">
        <v>183</v>
      </c>
      <c r="J214" s="111" t="str">
        <f t="shared" si="8"/>
        <v xml:space="preserve"> </v>
      </c>
      <c r="K214" s="63"/>
      <c r="L214" s="78">
        <v>103</v>
      </c>
      <c r="M214" s="112">
        <v>0</v>
      </c>
      <c r="N214" s="112">
        <v>0</v>
      </c>
      <c r="O214" s="85"/>
      <c r="P214" s="118"/>
      <c r="Q214" s="90"/>
      <c r="R214" s="90"/>
      <c r="S214" s="90"/>
      <c r="T214" s="90"/>
      <c r="U214" s="90"/>
      <c r="V214" s="90"/>
      <c r="W214" s="90"/>
      <c r="X214" s="118"/>
      <c r="Y214" s="118"/>
      <c r="Z214" s="118"/>
      <c r="AA214" s="118"/>
      <c r="AB214" s="118"/>
      <c r="AC214" s="66"/>
      <c r="AH214" s="68"/>
    </row>
    <row r="215" spans="1:34" ht="15.75" customHeight="1">
      <c r="A215" s="110" t="s">
        <v>183</v>
      </c>
      <c r="B215" s="111" t="str">
        <f t="shared" si="7"/>
        <v/>
      </c>
      <c r="C215" s="112" t="s">
        <v>183</v>
      </c>
      <c r="D215" s="62" t="s">
        <v>183</v>
      </c>
      <c r="E215" s="113" t="s">
        <v>183</v>
      </c>
      <c r="F215" s="113" t="s">
        <v>183</v>
      </c>
      <c r="G215" s="111" t="str">
        <f t="shared" si="9"/>
        <v/>
      </c>
      <c r="H215" s="114" t="str">
        <f t="shared" si="6"/>
        <v/>
      </c>
      <c r="I215" s="115" t="s">
        <v>183</v>
      </c>
      <c r="J215" s="111" t="str">
        <f t="shared" si="8"/>
        <v xml:space="preserve"> </v>
      </c>
      <c r="K215" s="63"/>
      <c r="L215" s="78">
        <v>104</v>
      </c>
      <c r="M215" s="112">
        <v>0</v>
      </c>
      <c r="N215" s="112">
        <v>0</v>
      </c>
      <c r="O215" s="85"/>
      <c r="P215" s="118"/>
      <c r="Q215" s="90"/>
      <c r="R215" s="90"/>
      <c r="S215" s="90"/>
      <c r="T215" s="90"/>
      <c r="U215" s="90"/>
      <c r="V215" s="90"/>
      <c r="W215" s="90"/>
      <c r="X215" s="118"/>
      <c r="Y215" s="118"/>
      <c r="Z215" s="118"/>
      <c r="AA215" s="118"/>
      <c r="AB215" s="118"/>
      <c r="AC215" s="66"/>
      <c r="AH215" s="68"/>
    </row>
    <row r="216" spans="1:34" ht="15.75" customHeight="1">
      <c r="A216" s="110" t="s">
        <v>183</v>
      </c>
      <c r="B216" s="111" t="str">
        <f t="shared" si="7"/>
        <v/>
      </c>
      <c r="C216" s="112" t="s">
        <v>183</v>
      </c>
      <c r="D216" s="62" t="s">
        <v>183</v>
      </c>
      <c r="E216" s="113" t="s">
        <v>183</v>
      </c>
      <c r="F216" s="113" t="s">
        <v>183</v>
      </c>
      <c r="G216" s="111" t="str">
        <f t="shared" si="9"/>
        <v/>
      </c>
      <c r="H216" s="114" t="str">
        <f t="shared" si="6"/>
        <v/>
      </c>
      <c r="I216" s="115" t="s">
        <v>183</v>
      </c>
      <c r="J216" s="111" t="str">
        <f t="shared" si="8"/>
        <v xml:space="preserve"> </v>
      </c>
      <c r="K216" s="63"/>
      <c r="L216" s="78">
        <v>105</v>
      </c>
      <c r="M216" s="112">
        <v>0</v>
      </c>
      <c r="N216" s="112">
        <v>0</v>
      </c>
      <c r="O216" s="85"/>
      <c r="P216" s="118"/>
      <c r="Q216" s="90"/>
      <c r="R216" s="90"/>
      <c r="S216" s="90"/>
      <c r="T216" s="90"/>
      <c r="U216" s="90"/>
      <c r="V216" s="90"/>
      <c r="W216" s="90"/>
      <c r="X216" s="118"/>
      <c r="Y216" s="118"/>
      <c r="Z216" s="118"/>
      <c r="AA216" s="118"/>
      <c r="AB216" s="118"/>
      <c r="AC216" s="66"/>
      <c r="AH216" s="68"/>
    </row>
    <row r="217" spans="1:34" ht="15.75" customHeight="1">
      <c r="A217" s="110" t="s">
        <v>183</v>
      </c>
      <c r="B217" s="111" t="str">
        <f t="shared" si="7"/>
        <v/>
      </c>
      <c r="C217" s="112" t="s">
        <v>183</v>
      </c>
      <c r="D217" s="62" t="s">
        <v>183</v>
      </c>
      <c r="E217" s="113" t="s">
        <v>183</v>
      </c>
      <c r="F217" s="113" t="s">
        <v>183</v>
      </c>
      <c r="G217" s="111" t="str">
        <f t="shared" si="9"/>
        <v/>
      </c>
      <c r="H217" s="114" t="str">
        <f t="shared" si="6"/>
        <v/>
      </c>
      <c r="I217" s="115" t="s">
        <v>183</v>
      </c>
      <c r="J217" s="111" t="str">
        <f t="shared" si="8"/>
        <v xml:space="preserve"> </v>
      </c>
      <c r="K217" s="63"/>
      <c r="L217" s="78">
        <v>106</v>
      </c>
      <c r="M217" s="112">
        <v>0</v>
      </c>
      <c r="N217" s="112">
        <v>0</v>
      </c>
      <c r="O217" s="85"/>
      <c r="P217" s="118"/>
      <c r="Q217" s="90"/>
      <c r="R217" s="90"/>
      <c r="S217" s="90"/>
      <c r="T217" s="90"/>
      <c r="U217" s="90"/>
      <c r="V217" s="90"/>
      <c r="W217" s="90"/>
      <c r="X217" s="118"/>
      <c r="Y217" s="118"/>
      <c r="Z217" s="118"/>
      <c r="AA217" s="118"/>
      <c r="AB217" s="118"/>
      <c r="AC217" s="66"/>
      <c r="AH217" s="68"/>
    </row>
    <row r="218" spans="1:34" ht="15.75" customHeight="1">
      <c r="A218" s="110" t="s">
        <v>183</v>
      </c>
      <c r="B218" s="111" t="str">
        <f t="shared" si="7"/>
        <v/>
      </c>
      <c r="C218" s="112" t="s">
        <v>183</v>
      </c>
      <c r="D218" s="62" t="s">
        <v>183</v>
      </c>
      <c r="E218" s="113" t="s">
        <v>183</v>
      </c>
      <c r="F218" s="113" t="s">
        <v>183</v>
      </c>
      <c r="G218" s="111" t="str">
        <f t="shared" si="9"/>
        <v/>
      </c>
      <c r="H218" s="114" t="str">
        <f t="shared" si="6"/>
        <v/>
      </c>
      <c r="I218" s="115" t="s">
        <v>183</v>
      </c>
      <c r="J218" s="111" t="str">
        <f t="shared" si="8"/>
        <v xml:space="preserve"> </v>
      </c>
      <c r="K218" s="63"/>
      <c r="L218" s="78">
        <v>107</v>
      </c>
      <c r="M218" s="112">
        <v>0</v>
      </c>
      <c r="N218" s="112">
        <v>0</v>
      </c>
      <c r="O218" s="85"/>
      <c r="P218" s="118"/>
      <c r="Q218" s="90"/>
      <c r="R218" s="90"/>
      <c r="S218" s="90"/>
      <c r="T218" s="90"/>
      <c r="U218" s="90"/>
      <c r="V218" s="90"/>
      <c r="W218" s="90"/>
      <c r="X218" s="118"/>
      <c r="Y218" s="118"/>
      <c r="Z218" s="118"/>
      <c r="AA218" s="118"/>
      <c r="AB218" s="118"/>
      <c r="AC218" s="66"/>
      <c r="AH218" s="68"/>
    </row>
    <row r="219" spans="1:34" ht="15.75" customHeight="1">
      <c r="A219" s="119" t="s">
        <v>183</v>
      </c>
      <c r="B219" s="111" t="str">
        <f t="shared" si="7"/>
        <v/>
      </c>
      <c r="C219" s="112" t="s">
        <v>183</v>
      </c>
      <c r="D219" s="68" t="s">
        <v>183</v>
      </c>
      <c r="E219" s="113" t="s">
        <v>183</v>
      </c>
      <c r="F219" s="113" t="s">
        <v>183</v>
      </c>
      <c r="G219" s="111" t="str">
        <f t="shared" si="9"/>
        <v/>
      </c>
      <c r="H219" s="114" t="str">
        <f t="shared" si="6"/>
        <v/>
      </c>
      <c r="I219" s="115" t="s">
        <v>183</v>
      </c>
      <c r="J219" s="111" t="str">
        <f t="shared" si="8"/>
        <v xml:space="preserve"> </v>
      </c>
      <c r="L219" s="75">
        <v>108</v>
      </c>
      <c r="M219" s="121">
        <v>0</v>
      </c>
      <c r="N219" s="121">
        <v>0</v>
      </c>
      <c r="O219" s="122"/>
      <c r="P219" s="123"/>
      <c r="Q219" s="124"/>
      <c r="R219" s="124"/>
      <c r="S219" s="124"/>
      <c r="T219" s="124"/>
      <c r="U219" s="124"/>
      <c r="V219" s="124"/>
      <c r="W219" s="124"/>
      <c r="X219" s="123"/>
      <c r="Y219" s="123"/>
      <c r="Z219" s="123"/>
      <c r="AA219" s="123"/>
      <c r="AB219" s="123"/>
      <c r="AH219" s="68"/>
    </row>
    <row r="220" spans="1:34" ht="15.75" customHeight="1">
      <c r="A220" s="119" t="s">
        <v>183</v>
      </c>
      <c r="B220" s="111" t="str">
        <f t="shared" si="7"/>
        <v/>
      </c>
      <c r="C220" s="112" t="s">
        <v>183</v>
      </c>
      <c r="D220" s="68" t="s">
        <v>183</v>
      </c>
      <c r="E220" s="113" t="s">
        <v>183</v>
      </c>
      <c r="F220" s="113" t="s">
        <v>183</v>
      </c>
      <c r="G220" s="111" t="str">
        <f t="shared" si="9"/>
        <v/>
      </c>
      <c r="H220" s="114" t="str">
        <f t="shared" si="6"/>
        <v/>
      </c>
      <c r="I220" s="115" t="s">
        <v>183</v>
      </c>
      <c r="J220" s="111" t="str">
        <f t="shared" si="8"/>
        <v xml:space="preserve"> </v>
      </c>
      <c r="L220" s="75">
        <v>109</v>
      </c>
      <c r="M220" s="121">
        <v>0</v>
      </c>
      <c r="N220" s="121">
        <v>0</v>
      </c>
      <c r="O220" s="122"/>
      <c r="P220" s="123"/>
      <c r="Q220" s="124"/>
      <c r="R220" s="124"/>
      <c r="S220" s="124"/>
      <c r="T220" s="124"/>
      <c r="U220" s="124"/>
      <c r="V220" s="124"/>
      <c r="W220" s="124"/>
      <c r="X220" s="123"/>
      <c r="Y220" s="123"/>
      <c r="Z220" s="123"/>
      <c r="AA220" s="123"/>
      <c r="AB220" s="123"/>
      <c r="AH220" s="68"/>
    </row>
    <row r="221" spans="1:34" ht="15.75" customHeight="1">
      <c r="A221" s="119" t="s">
        <v>183</v>
      </c>
      <c r="B221" s="111" t="str">
        <f t="shared" si="7"/>
        <v/>
      </c>
      <c r="C221" s="112" t="s">
        <v>183</v>
      </c>
      <c r="D221" s="68" t="s">
        <v>183</v>
      </c>
      <c r="E221" s="113" t="s">
        <v>183</v>
      </c>
      <c r="F221" s="113" t="s">
        <v>183</v>
      </c>
      <c r="G221" s="111" t="str">
        <f t="shared" si="9"/>
        <v/>
      </c>
      <c r="H221" s="114" t="str">
        <f t="shared" si="6"/>
        <v/>
      </c>
      <c r="I221" s="115" t="s">
        <v>183</v>
      </c>
      <c r="J221" s="111" t="str">
        <f t="shared" si="8"/>
        <v xml:space="preserve"> </v>
      </c>
      <c r="L221" s="75">
        <v>110</v>
      </c>
      <c r="M221" s="121">
        <v>0</v>
      </c>
      <c r="N221" s="121">
        <v>0</v>
      </c>
      <c r="O221" s="122"/>
      <c r="P221" s="123"/>
      <c r="Q221" s="124"/>
      <c r="R221" s="124"/>
      <c r="S221" s="124"/>
      <c r="T221" s="124"/>
      <c r="U221" s="124"/>
      <c r="V221" s="124"/>
      <c r="W221" s="124"/>
      <c r="X221" s="123"/>
      <c r="Y221" s="123"/>
      <c r="Z221" s="123"/>
      <c r="AA221" s="123"/>
      <c r="AB221" s="123"/>
      <c r="AH221" s="68"/>
    </row>
    <row r="222" spans="1:34" ht="15.75" customHeight="1">
      <c r="A222" s="119" t="s">
        <v>183</v>
      </c>
      <c r="B222" s="111" t="str">
        <f t="shared" si="7"/>
        <v/>
      </c>
      <c r="C222" s="112" t="s">
        <v>183</v>
      </c>
      <c r="D222" s="68" t="s">
        <v>183</v>
      </c>
      <c r="E222" s="113" t="s">
        <v>183</v>
      </c>
      <c r="F222" s="113" t="s">
        <v>183</v>
      </c>
      <c r="G222" s="111" t="str">
        <f t="shared" si="9"/>
        <v/>
      </c>
      <c r="H222" s="114" t="str">
        <f t="shared" si="6"/>
        <v/>
      </c>
      <c r="I222" s="115" t="s">
        <v>183</v>
      </c>
      <c r="J222" s="111" t="str">
        <f t="shared" si="8"/>
        <v xml:space="preserve"> </v>
      </c>
      <c r="L222" s="75"/>
      <c r="M222" s="75"/>
      <c r="N222" s="75"/>
      <c r="O222" s="122"/>
      <c r="P222" s="123"/>
      <c r="Q222" s="124"/>
      <c r="R222" s="124"/>
      <c r="S222" s="124"/>
      <c r="T222" s="124"/>
      <c r="U222" s="124"/>
      <c r="V222" s="124"/>
      <c r="W222" s="124"/>
      <c r="X222" s="123"/>
      <c r="Y222" s="123"/>
      <c r="Z222" s="123"/>
      <c r="AA222" s="123"/>
      <c r="AB222" s="123"/>
      <c r="AH222" s="68"/>
    </row>
    <row r="223" spans="1:34" ht="15.75" customHeight="1">
      <c r="A223" s="119" t="s">
        <v>183</v>
      </c>
      <c r="B223" s="111" t="str">
        <f t="shared" si="7"/>
        <v/>
      </c>
      <c r="C223" s="112" t="s">
        <v>183</v>
      </c>
      <c r="D223" s="68" t="s">
        <v>183</v>
      </c>
      <c r="E223" s="113" t="s">
        <v>183</v>
      </c>
      <c r="F223" s="113" t="s">
        <v>183</v>
      </c>
      <c r="G223" s="111" t="str">
        <f t="shared" si="9"/>
        <v/>
      </c>
      <c r="H223" s="114" t="str">
        <f t="shared" si="6"/>
        <v/>
      </c>
      <c r="I223" s="115" t="s">
        <v>183</v>
      </c>
      <c r="J223" s="111" t="str">
        <f t="shared" si="8"/>
        <v xml:space="preserve"> </v>
      </c>
      <c r="L223" s="75"/>
      <c r="M223" s="75"/>
      <c r="N223" s="75"/>
      <c r="P223" s="123"/>
      <c r="Q223" s="124"/>
      <c r="R223" s="124"/>
      <c r="S223" s="124"/>
      <c r="T223" s="124"/>
      <c r="U223" s="124"/>
      <c r="V223" s="124"/>
      <c r="W223" s="124"/>
      <c r="X223" s="123"/>
      <c r="Y223" s="123"/>
      <c r="Z223" s="123"/>
      <c r="AA223" s="123"/>
      <c r="AB223" s="123"/>
      <c r="AH223" s="68"/>
    </row>
    <row r="224" spans="1:34" ht="15.75" customHeight="1">
      <c r="A224" s="119" t="s">
        <v>183</v>
      </c>
      <c r="B224" s="111" t="str">
        <f t="shared" si="7"/>
        <v/>
      </c>
      <c r="C224" s="112" t="s">
        <v>183</v>
      </c>
      <c r="D224" s="68" t="s">
        <v>183</v>
      </c>
      <c r="E224" s="113" t="s">
        <v>183</v>
      </c>
      <c r="F224" s="113" t="s">
        <v>183</v>
      </c>
      <c r="G224" s="111" t="str">
        <f t="shared" si="9"/>
        <v/>
      </c>
      <c r="H224" s="114" t="str">
        <f t="shared" si="6"/>
        <v/>
      </c>
      <c r="I224" s="115" t="s">
        <v>183</v>
      </c>
      <c r="J224" s="111" t="str">
        <f t="shared" si="8"/>
        <v xml:space="preserve"> </v>
      </c>
      <c r="P224" s="123"/>
      <c r="Q224" s="124"/>
      <c r="R224" s="124"/>
      <c r="S224" s="124"/>
      <c r="T224" s="124"/>
      <c r="U224" s="124"/>
      <c r="V224" s="124"/>
      <c r="W224" s="124"/>
      <c r="X224" s="123"/>
      <c r="Y224" s="123"/>
      <c r="Z224" s="123"/>
      <c r="AA224" s="123"/>
      <c r="AB224" s="123"/>
      <c r="AH224" s="68"/>
    </row>
    <row r="225" spans="1:34" ht="15.75" customHeight="1">
      <c r="A225" s="119" t="s">
        <v>183</v>
      </c>
      <c r="B225" s="111" t="str">
        <f t="shared" si="7"/>
        <v/>
      </c>
      <c r="C225" s="112" t="s">
        <v>183</v>
      </c>
      <c r="D225" s="68" t="s">
        <v>183</v>
      </c>
      <c r="E225" s="113" t="s">
        <v>183</v>
      </c>
      <c r="F225" s="113" t="s">
        <v>183</v>
      </c>
      <c r="G225" s="111" t="str">
        <f t="shared" si="9"/>
        <v/>
      </c>
      <c r="H225" s="114" t="str">
        <f t="shared" si="6"/>
        <v/>
      </c>
      <c r="I225" s="115" t="s">
        <v>183</v>
      </c>
      <c r="J225" s="111" t="str">
        <f t="shared" si="8"/>
        <v xml:space="preserve"> </v>
      </c>
      <c r="P225" s="123"/>
      <c r="Q225" s="124"/>
      <c r="R225" s="124"/>
      <c r="S225" s="124"/>
      <c r="T225" s="124"/>
      <c r="U225" s="124"/>
      <c r="V225" s="124"/>
      <c r="W225" s="124"/>
      <c r="X225" s="123"/>
      <c r="Y225" s="123"/>
      <c r="Z225" s="123"/>
      <c r="AA225" s="123"/>
      <c r="AB225" s="123"/>
      <c r="AH225" s="68"/>
    </row>
    <row r="226" spans="1:34">
      <c r="J226" s="68"/>
      <c r="P226" s="123"/>
      <c r="Q226" s="124"/>
      <c r="R226" s="124"/>
      <c r="S226" s="124"/>
      <c r="T226" s="124"/>
      <c r="U226" s="124"/>
      <c r="V226" s="124"/>
      <c r="W226" s="124"/>
      <c r="X226" s="123"/>
      <c r="Y226" s="123"/>
      <c r="Z226" s="123"/>
      <c r="AA226" s="123"/>
      <c r="AB226" s="123"/>
    </row>
    <row r="227" spans="1:34">
      <c r="J227" s="68"/>
      <c r="P227" s="123"/>
      <c r="Q227" s="124"/>
      <c r="R227" s="124"/>
      <c r="S227" s="124"/>
      <c r="T227" s="124"/>
      <c r="U227" s="124"/>
      <c r="V227" s="124"/>
      <c r="W227" s="124"/>
      <c r="X227" s="123"/>
      <c r="Y227" s="123"/>
      <c r="Z227" s="123"/>
      <c r="AA227" s="123"/>
      <c r="AB227" s="123"/>
    </row>
    <row r="228" spans="1:34">
      <c r="J228" s="68"/>
      <c r="P228" s="123"/>
      <c r="Q228" s="124"/>
      <c r="R228" s="124"/>
      <c r="S228" s="124"/>
      <c r="T228" s="124"/>
      <c r="U228" s="124"/>
      <c r="V228" s="124"/>
      <c r="W228" s="124"/>
      <c r="X228" s="123"/>
      <c r="Y228" s="123"/>
      <c r="Z228" s="123"/>
      <c r="AA228" s="123"/>
      <c r="AB228" s="123"/>
    </row>
    <row r="229" spans="1:34">
      <c r="J229" s="68"/>
      <c r="P229" s="123"/>
      <c r="Q229" s="124"/>
      <c r="R229" s="124"/>
      <c r="S229" s="124"/>
      <c r="T229" s="124"/>
      <c r="U229" s="124"/>
      <c r="V229" s="124"/>
      <c r="W229" s="124"/>
      <c r="X229" s="123"/>
      <c r="Y229" s="123"/>
      <c r="Z229" s="123"/>
      <c r="AA229" s="123"/>
      <c r="AB229" s="123"/>
    </row>
    <row r="230" spans="1:34">
      <c r="P230" s="123"/>
      <c r="Q230" s="124"/>
      <c r="R230" s="124"/>
      <c r="S230" s="124"/>
      <c r="T230" s="124"/>
      <c r="U230" s="124"/>
      <c r="V230" s="124"/>
      <c r="W230" s="124"/>
      <c r="X230" s="123"/>
      <c r="Y230" s="123"/>
      <c r="Z230" s="123"/>
      <c r="AA230" s="123"/>
      <c r="AB230" s="123"/>
    </row>
    <row r="231" spans="1:34">
      <c r="P231" s="123"/>
      <c r="Q231" s="124"/>
      <c r="R231" s="124"/>
      <c r="S231" s="124"/>
      <c r="T231" s="124"/>
      <c r="U231" s="124"/>
      <c r="V231" s="124"/>
      <c r="W231" s="124"/>
      <c r="X231" s="123"/>
      <c r="Y231" s="123"/>
      <c r="Z231" s="123"/>
      <c r="AA231" s="123"/>
      <c r="AB231" s="123"/>
    </row>
    <row r="232" spans="1:34">
      <c r="P232" s="123"/>
      <c r="Q232" s="124"/>
      <c r="R232" s="124"/>
      <c r="S232" s="124"/>
      <c r="T232" s="124"/>
      <c r="U232" s="124"/>
      <c r="V232" s="124"/>
      <c r="W232" s="124"/>
      <c r="X232" s="123"/>
      <c r="Y232" s="123"/>
      <c r="Z232" s="123"/>
      <c r="AA232" s="123"/>
      <c r="AB232" s="123"/>
    </row>
    <row r="233" spans="1:34">
      <c r="P233" s="123"/>
      <c r="Q233" s="124"/>
      <c r="R233" s="124"/>
      <c r="S233" s="124"/>
      <c r="T233" s="124"/>
      <c r="U233" s="124"/>
      <c r="V233" s="124"/>
      <c r="W233" s="124"/>
      <c r="X233" s="123"/>
      <c r="Y233" s="123"/>
      <c r="Z233" s="123"/>
      <c r="AA233" s="123"/>
      <c r="AB233" s="123"/>
    </row>
    <row r="234" spans="1:34">
      <c r="P234" s="123"/>
      <c r="Q234" s="124"/>
      <c r="R234" s="124"/>
      <c r="S234" s="124"/>
      <c r="T234" s="124"/>
      <c r="U234" s="124"/>
      <c r="V234" s="124"/>
      <c r="W234" s="124"/>
      <c r="X234" s="123"/>
      <c r="Y234" s="123"/>
      <c r="Z234" s="123"/>
      <c r="AA234" s="123"/>
      <c r="AB234" s="123"/>
    </row>
    <row r="235" spans="1:34">
      <c r="P235" s="123"/>
      <c r="Q235" s="124"/>
      <c r="R235" s="124"/>
      <c r="S235" s="124"/>
      <c r="T235" s="124"/>
      <c r="U235" s="124"/>
      <c r="V235" s="124"/>
      <c r="W235" s="124"/>
      <c r="X235" s="123"/>
      <c r="Y235" s="123"/>
      <c r="Z235" s="123"/>
      <c r="AA235" s="123"/>
      <c r="AB235" s="123"/>
    </row>
    <row r="236" spans="1:34">
      <c r="P236" s="123"/>
      <c r="Q236" s="124"/>
      <c r="R236" s="124"/>
      <c r="S236" s="124"/>
      <c r="T236" s="124"/>
      <c r="U236" s="124"/>
      <c r="V236" s="124"/>
      <c r="W236" s="124"/>
      <c r="X236" s="123"/>
      <c r="Y236" s="123"/>
      <c r="Z236" s="123"/>
      <c r="AA236" s="123"/>
      <c r="AB236" s="123"/>
    </row>
    <row r="40428" spans="11:15">
      <c r="K40428" s="68"/>
    </row>
    <row r="40432" spans="11:15">
      <c r="O40432" s="68"/>
    </row>
    <row r="40433" spans="4:34">
      <c r="AH40433" s="68"/>
    </row>
    <row r="40439" spans="4:34">
      <c r="D40439" s="68">
        <v>1888</v>
      </c>
      <c r="J40439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48:C225 C112:C144">
    <cfRule type="notContainsBlanks" dxfId="21" priority="4">
      <formula>LEN(TRIM(C112))&gt;0</formula>
    </cfRule>
  </conditionalFormatting>
  <conditionalFormatting sqref="D112:J113 D182:J225 D114:F144 I114:I144 I148:J148 I181:J181 G114:G146 I149:I180 J151 J154 J157 J160 J163 J166 J169 J172 J175 J178 J114:J145 B112:B145 B148:B225 D148:F181 H114:H181">
    <cfRule type="expression" dxfId="20" priority="5">
      <formula>IF($C112=" ",FALSE,TRUE)</formula>
    </cfRule>
  </conditionalFormatting>
  <conditionalFormatting sqref="B112:B225">
    <cfRule type="expression" dxfId="19" priority="3">
      <formula>IF($C112=$L$9,TRUE,FALSE)</formula>
    </cfRule>
  </conditionalFormatting>
  <conditionalFormatting sqref="C145:C147">
    <cfRule type="notContainsBlanks" dxfId="18" priority="1">
      <formula>LEN(TRIM(C145))&gt;0</formula>
    </cfRule>
  </conditionalFormatting>
  <conditionalFormatting sqref="B145:B147 I145 D147:G147 I146:J147 D145:F146 G148:G181 J149:J150 J152:J153 J155:J156 J158:J159 J161:J162 J164:J165 J167:J168 J170:J171 J173:J174 J176:J177 J179:J180 B149 B151:B180">
    <cfRule type="expression" dxfId="17" priority="2">
      <formula>IF($C145="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81" max="28" man="1"/>
  </rowBreaks>
  <colBreaks count="1" manualBreakCount="1">
    <brk id="14" max="180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40434"/>
  <sheetViews>
    <sheetView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0" customWidth="1"/>
    <col min="11" max="11" width="5.5703125" style="120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5" customWidth="1"/>
    <col min="16" max="16" width="9.5703125" style="125" customWidth="1"/>
    <col min="17" max="17" width="10" style="126" customWidth="1"/>
    <col min="18" max="18" width="13.5703125" style="126" customWidth="1"/>
    <col min="19" max="19" width="18.85546875" style="126" customWidth="1"/>
    <col min="20" max="20" width="13.5703125" style="126" customWidth="1"/>
    <col min="21" max="21" width="18.85546875" style="126" customWidth="1"/>
    <col min="22" max="22" width="9.42578125" style="126" customWidth="1"/>
    <col min="23" max="23" width="9.5703125" style="126" customWidth="1"/>
    <col min="24" max="24" width="10" style="125" customWidth="1"/>
    <col min="25" max="25" width="13.5703125" style="125" customWidth="1"/>
    <col min="26" max="26" width="18.85546875" style="125" customWidth="1"/>
    <col min="27" max="27" width="13.5703125" style="125" customWidth="1"/>
    <col min="28" max="28" width="18.85546875" style="125" customWidth="1"/>
    <col min="29" max="29" width="5.7109375" style="125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3" t="s">
        <v>305</v>
      </c>
      <c r="F1" s="173"/>
      <c r="G1" s="173"/>
      <c r="H1" s="173"/>
      <c r="I1" s="173"/>
      <c r="J1" s="173"/>
      <c r="K1" s="63"/>
      <c r="L1" s="64" t="s">
        <v>86</v>
      </c>
      <c r="M1" s="62"/>
      <c r="N1" s="65">
        <v>14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3"/>
      <c r="F2" s="173"/>
      <c r="G2" s="173"/>
      <c r="H2" s="173"/>
      <c r="I2" s="173"/>
      <c r="J2" s="173"/>
      <c r="K2" s="63"/>
      <c r="L2" s="71" t="str">
        <f ca="1">INDIRECT("лоты!C"&amp;SUM(N1,3))</f>
        <v>69м</v>
      </c>
      <c r="M2" s="72" t="s">
        <v>87</v>
      </c>
      <c r="N2" s="73"/>
      <c r="O2" s="74"/>
      <c r="P2" s="156" t="s">
        <v>88</v>
      </c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3"/>
      <c r="F3" s="173"/>
      <c r="G3" s="173"/>
      <c r="H3" s="173"/>
      <c r="I3" s="173"/>
      <c r="J3" s="173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37</v>
      </c>
      <c r="M4" s="72" t="s">
        <v>90</v>
      </c>
      <c r="N4" s="73"/>
      <c r="O4" s="74"/>
      <c r="P4" s="174" t="s">
        <v>91</v>
      </c>
      <c r="Q4" s="174" t="s">
        <v>92</v>
      </c>
      <c r="R4" s="174" t="s">
        <v>93</v>
      </c>
      <c r="S4" s="174" t="s">
        <v>94</v>
      </c>
      <c r="T4" s="174" t="s">
        <v>95</v>
      </c>
      <c r="U4" s="174" t="s">
        <v>96</v>
      </c>
      <c r="V4" s="174" t="s">
        <v>97</v>
      </c>
      <c r="W4" s="174" t="s">
        <v>98</v>
      </c>
      <c r="X4" s="164" t="s">
        <v>99</v>
      </c>
      <c r="Y4" s="166" t="s">
        <v>100</v>
      </c>
      <c r="Z4" s="167"/>
      <c r="AA4" s="166" t="s">
        <v>101</v>
      </c>
      <c r="AB4" s="167"/>
      <c r="AC4" s="66"/>
      <c r="AI4" s="75"/>
      <c r="AJ4" s="75"/>
      <c r="AK4" s="76"/>
      <c r="AL4" s="75"/>
    </row>
    <row r="5" spans="1:38" ht="15" customHeight="1">
      <c r="A5" s="62"/>
      <c r="B5" s="162" t="str">
        <f ca="1">"№ (ID) Маршрута: "&amp;VLOOKUP(L2,лоты!C:G,5,0)</f>
        <v>№ (ID) Маршрута: 469</v>
      </c>
      <c r="C5" s="162"/>
      <c r="D5" s="162"/>
      <c r="E5" s="162"/>
      <c r="F5" s="162"/>
      <c r="G5" s="162"/>
      <c r="H5" s="162"/>
      <c r="I5" s="162"/>
      <c r="J5" s="162"/>
      <c r="K5" s="63"/>
      <c r="L5" s="78">
        <v>37</v>
      </c>
      <c r="M5" s="78" t="s">
        <v>102</v>
      </c>
      <c r="N5" s="77"/>
      <c r="O5" s="74"/>
      <c r="P5" s="175"/>
      <c r="Q5" s="175"/>
      <c r="R5" s="175"/>
      <c r="S5" s="175"/>
      <c r="T5" s="175"/>
      <c r="U5" s="175"/>
      <c r="V5" s="175"/>
      <c r="W5" s="175"/>
      <c r="X5" s="164"/>
      <c r="Y5" s="168"/>
      <c r="Z5" s="169"/>
      <c r="AA5" s="168"/>
      <c r="AB5" s="169"/>
      <c r="AC5" s="66"/>
      <c r="AI5" s="75"/>
      <c r="AJ5" s="75"/>
      <c r="AK5" s="76"/>
      <c r="AL5" s="75"/>
    </row>
    <row r="6" spans="1:38" ht="15.75" customHeight="1">
      <c r="A6" s="62"/>
      <c r="B6" s="162"/>
      <c r="C6" s="162"/>
      <c r="D6" s="162"/>
      <c r="E6" s="162"/>
      <c r="F6" s="162"/>
      <c r="G6" s="162"/>
      <c r="H6" s="162"/>
      <c r="I6" s="162"/>
      <c r="J6" s="162"/>
      <c r="K6" s="63"/>
      <c r="L6" s="79">
        <v>73</v>
      </c>
      <c r="M6" s="72" t="s">
        <v>103</v>
      </c>
      <c r="N6" s="72"/>
      <c r="O6" s="66"/>
      <c r="P6" s="175"/>
      <c r="Q6" s="175"/>
      <c r="R6" s="175"/>
      <c r="S6" s="175"/>
      <c r="T6" s="175"/>
      <c r="U6" s="175"/>
      <c r="V6" s="175"/>
      <c r="W6" s="175"/>
      <c r="X6" s="164"/>
      <c r="Y6" s="168"/>
      <c r="Z6" s="169"/>
      <c r="AA6" s="168"/>
      <c r="AB6" s="169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74</v>
      </c>
      <c r="M7" s="78" t="s">
        <v>104</v>
      </c>
      <c r="N7" s="78"/>
      <c r="O7" s="66"/>
      <c r="P7" s="176"/>
      <c r="Q7" s="176"/>
      <c r="R7" s="176"/>
      <c r="S7" s="176"/>
      <c r="T7" s="176"/>
      <c r="U7" s="176"/>
      <c r="V7" s="176"/>
      <c r="W7" s="176"/>
      <c r="X7" s="164"/>
      <c r="Y7" s="170"/>
      <c r="Z7" s="171"/>
      <c r="AA7" s="170"/>
      <c r="AB7" s="171"/>
      <c r="AC7" s="66"/>
      <c r="AI7" s="75"/>
      <c r="AJ7" s="75"/>
      <c r="AK7" s="76"/>
      <c r="AL7" s="75"/>
    </row>
    <row r="8" spans="1:38" ht="15.75" customHeight="1">
      <c r="A8" s="80"/>
      <c r="B8" s="162" t="s">
        <v>105</v>
      </c>
      <c r="C8" s="162"/>
      <c r="D8" s="162"/>
      <c r="E8" s="162"/>
      <c r="F8" s="162"/>
      <c r="G8" s="162"/>
      <c r="H8" s="162"/>
      <c r="I8" s="162"/>
      <c r="J8" s="162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2" t="s">
        <v>107</v>
      </c>
      <c r="Z8" s="172"/>
      <c r="AA8" s="172" t="s">
        <v>108</v>
      </c>
      <c r="AB8" s="172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2"/>
      <c r="C9" s="162"/>
      <c r="D9" s="162"/>
      <c r="E9" s="162"/>
      <c r="F9" s="162"/>
      <c r="G9" s="162"/>
      <c r="H9" s="162"/>
      <c r="I9" s="162"/>
      <c r="J9" s="162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2" t="s">
        <v>107</v>
      </c>
      <c r="Z9" s="172"/>
      <c r="AA9" s="172" t="s">
        <v>108</v>
      </c>
      <c r="AB9" s="172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1" t="s">
        <v>111</v>
      </c>
      <c r="C10" s="161"/>
      <c r="D10" s="161"/>
      <c r="E10" s="161"/>
      <c r="F10" s="161"/>
      <c r="G10" s="161"/>
      <c r="H10" s="161"/>
      <c r="I10" s="161"/>
      <c r="J10" s="161"/>
      <c r="K10" s="63"/>
      <c r="L10" s="83" t="str">
        <f ca="1">INDIRECT("лоты!e"&amp;SUM(N1,3))</f>
        <v>69м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2" t="s">
        <v>113</v>
      </c>
      <c r="Z10" s="172"/>
      <c r="AA10" s="172" t="s">
        <v>114</v>
      </c>
      <c r="AB10" s="172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1"/>
      <c r="C11" s="161"/>
      <c r="D11" s="161"/>
      <c r="E11" s="161"/>
      <c r="F11" s="161"/>
      <c r="G11" s="161"/>
      <c r="H11" s="161"/>
      <c r="I11" s="161"/>
      <c r="J11" s="161"/>
      <c r="K11" s="63"/>
      <c r="L11" s="78" t="s">
        <v>267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2" t="s">
        <v>113</v>
      </c>
      <c r="Z11" s="172"/>
      <c r="AA11" s="172" t="s">
        <v>114</v>
      </c>
      <c r="AB11" s="172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5" t="s">
        <v>117</v>
      </c>
      <c r="Q13" s="165"/>
      <c r="R13" s="165"/>
      <c r="S13" s="165"/>
      <c r="T13" s="165"/>
      <c r="U13" s="165"/>
      <c r="V13" s="165"/>
      <c r="W13" s="165"/>
      <c r="X13" s="165"/>
      <c r="Y13" s="165"/>
      <c r="Z13" s="165"/>
      <c r="AA13" s="165"/>
      <c r="AB13" s="165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2" t="s">
        <v>118</v>
      </c>
      <c r="C14" s="162"/>
      <c r="D14" s="162"/>
      <c r="E14" s="162"/>
      <c r="F14" s="162"/>
      <c r="G14" s="162"/>
      <c r="H14" s="162"/>
      <c r="I14" s="162"/>
      <c r="J14" s="162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2"/>
      <c r="C15" s="162"/>
      <c r="D15" s="162"/>
      <c r="E15" s="162"/>
      <c r="F15" s="162"/>
      <c r="G15" s="162"/>
      <c r="H15" s="162"/>
      <c r="I15" s="162"/>
      <c r="J15" s="162"/>
      <c r="K15" s="63"/>
      <c r="L15" s="84"/>
      <c r="M15" s="78"/>
      <c r="N15" s="78"/>
      <c r="O15" s="85"/>
      <c r="P15" s="163" t="s">
        <v>91</v>
      </c>
      <c r="Q15" s="163"/>
      <c r="R15" s="163"/>
      <c r="S15" s="163"/>
      <c r="T15" s="164" t="s">
        <v>119</v>
      </c>
      <c r="U15" s="164"/>
      <c r="V15" s="164"/>
      <c r="W15" s="164" t="s">
        <v>120</v>
      </c>
      <c r="X15" s="164"/>
      <c r="Y15" s="164"/>
      <c r="Z15" s="164" t="s">
        <v>121</v>
      </c>
      <c r="AA15" s="164"/>
      <c r="AB15" s="164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1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61"/>
      <c r="D16" s="161"/>
      <c r="E16" s="161"/>
      <c r="F16" s="161"/>
      <c r="G16" s="161"/>
      <c r="H16" s="161"/>
      <c r="I16" s="161"/>
      <c r="J16" s="161"/>
      <c r="K16" s="63"/>
      <c r="L16" s="84"/>
      <c r="M16" s="78"/>
      <c r="N16" s="78"/>
      <c r="O16" s="85"/>
      <c r="P16" s="163"/>
      <c r="Q16" s="163"/>
      <c r="R16" s="163"/>
      <c r="S16" s="163"/>
      <c r="T16" s="164"/>
      <c r="U16" s="164"/>
      <c r="V16" s="164"/>
      <c r="W16" s="164"/>
      <c r="X16" s="164"/>
      <c r="Y16" s="164"/>
      <c r="Z16" s="164"/>
      <c r="AA16" s="164"/>
      <c r="AB16" s="164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1"/>
      <c r="C17" s="161"/>
      <c r="D17" s="161"/>
      <c r="E17" s="161"/>
      <c r="F17" s="161"/>
      <c r="G17" s="161"/>
      <c r="H17" s="161"/>
      <c r="I17" s="161"/>
      <c r="J17" s="161"/>
      <c r="K17" s="63"/>
      <c r="L17" s="78"/>
      <c r="M17" s="78"/>
      <c r="N17" s="78"/>
      <c r="O17" s="85"/>
      <c r="P17" s="163" t="s">
        <v>122</v>
      </c>
      <c r="Q17" s="163"/>
      <c r="R17" s="163"/>
      <c r="S17" s="163"/>
      <c r="T17" s="164" t="s">
        <v>123</v>
      </c>
      <c r="U17" s="164"/>
      <c r="V17" s="164"/>
      <c r="W17" s="164" t="s">
        <v>124</v>
      </c>
      <c r="X17" s="164"/>
      <c r="Y17" s="164"/>
      <c r="Z17" s="164" t="s">
        <v>122</v>
      </c>
      <c r="AA17" s="164"/>
      <c r="AB17" s="164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2" t="s">
        <v>125</v>
      </c>
      <c r="C19" s="162"/>
      <c r="D19" s="162"/>
      <c r="E19" s="162"/>
      <c r="F19" s="162"/>
      <c r="G19" s="162"/>
      <c r="H19" s="162"/>
      <c r="I19" s="162"/>
      <c r="J19" s="162"/>
      <c r="K19" s="63"/>
      <c r="L19" s="78"/>
      <c r="M19" s="78"/>
      <c r="N19" s="78"/>
      <c r="O19" s="85"/>
      <c r="P19" s="156" t="s">
        <v>126</v>
      </c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2"/>
      <c r="C20" s="162"/>
      <c r="D20" s="162"/>
      <c r="E20" s="162"/>
      <c r="F20" s="162"/>
      <c r="G20" s="162"/>
      <c r="H20" s="162"/>
      <c r="I20" s="162"/>
      <c r="J20" s="162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48" t="s">
        <v>91</v>
      </c>
      <c r="Q21" s="148" t="s">
        <v>127</v>
      </c>
      <c r="R21" s="151" t="s">
        <v>128</v>
      </c>
      <c r="S21" s="152"/>
      <c r="T21" s="151" t="s">
        <v>129</v>
      </c>
      <c r="U21" s="152"/>
      <c r="V21" s="90"/>
      <c r="W21" s="148" t="s">
        <v>91</v>
      </c>
      <c r="X21" s="148" t="s">
        <v>127</v>
      </c>
      <c r="Y21" s="151" t="s">
        <v>128</v>
      </c>
      <c r="Z21" s="152"/>
      <c r="AA21" s="151" t="s">
        <v>129</v>
      </c>
      <c r="AB21" s="152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1" t="str">
        <f ca="1">"Минимальное количество транспортных средств:  "&amp;ROUND(VLOOKUP(L2,лоты!C:H,6,0),0)&amp;"  ед."</f>
        <v>Минимальное количество транспортных средств:  11  ед.</v>
      </c>
      <c r="C22" s="161"/>
      <c r="D22" s="161"/>
      <c r="E22" s="161"/>
      <c r="F22" s="161"/>
      <c r="G22" s="161"/>
      <c r="H22" s="161"/>
      <c r="I22" s="161"/>
      <c r="J22" s="161"/>
      <c r="K22" s="63"/>
      <c r="L22" s="62"/>
      <c r="M22" s="62"/>
      <c r="N22" s="62"/>
      <c r="O22" s="66"/>
      <c r="P22" s="149"/>
      <c r="Q22" s="149"/>
      <c r="R22" s="148" t="s">
        <v>130</v>
      </c>
      <c r="S22" s="148" t="s">
        <v>131</v>
      </c>
      <c r="T22" s="148" t="s">
        <v>130</v>
      </c>
      <c r="U22" s="148" t="s">
        <v>131</v>
      </c>
      <c r="V22" s="90"/>
      <c r="W22" s="149"/>
      <c r="X22" s="149"/>
      <c r="Y22" s="148" t="s">
        <v>130</v>
      </c>
      <c r="Z22" s="148" t="s">
        <v>131</v>
      </c>
      <c r="AA22" s="148" t="s">
        <v>130</v>
      </c>
      <c r="AB22" s="148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1"/>
      <c r="C23" s="161"/>
      <c r="D23" s="161"/>
      <c r="E23" s="161"/>
      <c r="F23" s="161"/>
      <c r="G23" s="161"/>
      <c r="H23" s="161"/>
      <c r="I23" s="161"/>
      <c r="J23" s="161"/>
      <c r="K23" s="63"/>
      <c r="L23" s="62"/>
      <c r="M23" s="62"/>
      <c r="N23" s="62"/>
      <c r="O23" s="66"/>
      <c r="P23" s="149"/>
      <c r="Q23" s="149"/>
      <c r="R23" s="149"/>
      <c r="S23" s="149"/>
      <c r="T23" s="149"/>
      <c r="U23" s="149"/>
      <c r="V23" s="90"/>
      <c r="W23" s="149"/>
      <c r="X23" s="149"/>
      <c r="Y23" s="149"/>
      <c r="Z23" s="149"/>
      <c r="AA23" s="149"/>
      <c r="AB23" s="149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49"/>
      <c r="Q24" s="149"/>
      <c r="R24" s="149"/>
      <c r="S24" s="149"/>
      <c r="T24" s="149"/>
      <c r="U24" s="149"/>
      <c r="V24" s="90"/>
      <c r="W24" s="149"/>
      <c r="X24" s="149"/>
      <c r="Y24" s="149"/>
      <c r="Z24" s="149"/>
      <c r="AA24" s="149"/>
      <c r="AB24" s="149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49"/>
      <c r="Q25" s="149"/>
      <c r="R25" s="149"/>
      <c r="S25" s="149"/>
      <c r="T25" s="149"/>
      <c r="U25" s="149"/>
      <c r="V25" s="90"/>
      <c r="W25" s="149"/>
      <c r="X25" s="149"/>
      <c r="Y25" s="149"/>
      <c r="Z25" s="149"/>
      <c r="AA25" s="149"/>
      <c r="AB25" s="149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1" t="s">
        <v>132</v>
      </c>
      <c r="C26" s="161"/>
      <c r="D26" s="161"/>
      <c r="E26" s="161"/>
      <c r="F26" s="161"/>
      <c r="G26" s="161"/>
      <c r="H26" s="161"/>
      <c r="I26" s="161"/>
      <c r="J26" s="161"/>
      <c r="K26" s="63"/>
      <c r="L26" s="62"/>
      <c r="M26" s="62"/>
      <c r="N26" s="62"/>
      <c r="O26" s="66"/>
      <c r="P26" s="150"/>
      <c r="Q26" s="150"/>
      <c r="R26" s="150"/>
      <c r="S26" s="150"/>
      <c r="T26" s="150"/>
      <c r="U26" s="150"/>
      <c r="V26" s="91"/>
      <c r="W26" s="150"/>
      <c r="X26" s="150"/>
      <c r="Y26" s="150"/>
      <c r="Z26" s="150"/>
      <c r="AA26" s="150"/>
      <c r="AB26" s="150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1"/>
      <c r="C27" s="161"/>
      <c r="D27" s="161"/>
      <c r="E27" s="161"/>
      <c r="F27" s="161"/>
      <c r="G27" s="161"/>
      <c r="H27" s="161"/>
      <c r="I27" s="161"/>
      <c r="J27" s="161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81">
        <v>0</v>
      </c>
      <c r="Z27" s="81" t="s">
        <v>133</v>
      </c>
      <c r="AA27" s="81">
        <v>0</v>
      </c>
      <c r="AB27" s="81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1" t="s">
        <v>268</v>
      </c>
      <c r="C28" s="161"/>
      <c r="D28" s="161"/>
      <c r="E28" s="161"/>
      <c r="F28" s="161"/>
      <c r="G28" s="161"/>
      <c r="H28" s="161"/>
      <c r="I28" s="161"/>
      <c r="J28" s="161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81">
        <v>0</v>
      </c>
      <c r="Z28" s="81" t="s">
        <v>133</v>
      </c>
      <c r="AA28" s="81">
        <v>0</v>
      </c>
      <c r="AB28" s="81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1"/>
      <c r="C29" s="161"/>
      <c r="D29" s="161"/>
      <c r="E29" s="161"/>
      <c r="F29" s="161"/>
      <c r="G29" s="161"/>
      <c r="H29" s="161"/>
      <c r="I29" s="161"/>
      <c r="J29" s="161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81">
        <v>0</v>
      </c>
      <c r="Z29" s="81" t="s">
        <v>133</v>
      </c>
      <c r="AA29" s="81">
        <v>0</v>
      </c>
      <c r="AB29" s="81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1" t="s">
        <v>269</v>
      </c>
      <c r="C30" s="161"/>
      <c r="D30" s="161"/>
      <c r="E30" s="161"/>
      <c r="F30" s="161"/>
      <c r="G30" s="161"/>
      <c r="H30" s="161"/>
      <c r="I30" s="161"/>
      <c r="J30" s="161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81">
        <v>0</v>
      </c>
      <c r="Z30" s="81" t="s">
        <v>133</v>
      </c>
      <c r="AA30" s="81">
        <v>0</v>
      </c>
      <c r="AB30" s="81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1"/>
      <c r="C31" s="161"/>
      <c r="D31" s="161"/>
      <c r="E31" s="161"/>
      <c r="F31" s="161"/>
      <c r="G31" s="161"/>
      <c r="H31" s="161"/>
      <c r="I31" s="161"/>
      <c r="J31" s="161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81">
        <v>0</v>
      </c>
      <c r="Z31" s="81" t="s">
        <v>133</v>
      </c>
      <c r="AA31" s="81">
        <v>0</v>
      </c>
      <c r="AB31" s="81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81">
        <v>0</v>
      </c>
      <c r="Z32" s="81" t="s">
        <v>133</v>
      </c>
      <c r="AA32" s="81">
        <v>0</v>
      </c>
      <c r="AB32" s="81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2" t="s">
        <v>136</v>
      </c>
      <c r="C33" s="162"/>
      <c r="D33" s="162"/>
      <c r="E33" s="162"/>
      <c r="F33" s="162"/>
      <c r="G33" s="162"/>
      <c r="H33" s="162"/>
      <c r="I33" s="162"/>
      <c r="J33" s="162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1</v>
      </c>
      <c r="W33" s="95">
        <v>2</v>
      </c>
      <c r="X33" s="100">
        <v>0.25</v>
      </c>
      <c r="Y33" s="81">
        <v>0</v>
      </c>
      <c r="Z33" s="81" t="s">
        <v>133</v>
      </c>
      <c r="AA33" s="81">
        <v>0</v>
      </c>
      <c r="AB33" s="81" t="s">
        <v>133</v>
      </c>
      <c r="AC33" s="94">
        <f t="shared" si="1"/>
        <v>1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2"/>
      <c r="C34" s="162"/>
      <c r="D34" s="162"/>
      <c r="E34" s="162"/>
      <c r="F34" s="162"/>
      <c r="G34" s="162"/>
      <c r="H34" s="162"/>
      <c r="I34" s="162"/>
      <c r="J34" s="162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137</v>
      </c>
      <c r="T34" s="92">
        <v>1</v>
      </c>
      <c r="U34" s="92" t="s">
        <v>137</v>
      </c>
      <c r="V34" s="94">
        <f t="shared" si="0"/>
        <v>5</v>
      </c>
      <c r="W34" s="95">
        <v>2</v>
      </c>
      <c r="X34" s="100">
        <v>0.27083333333333331</v>
      </c>
      <c r="Y34" s="81">
        <v>1</v>
      </c>
      <c r="Z34" s="81" t="s">
        <v>137</v>
      </c>
      <c r="AA34" s="81">
        <v>1</v>
      </c>
      <c r="AB34" s="81" t="s">
        <v>137</v>
      </c>
      <c r="AC34" s="94">
        <f t="shared" si="1"/>
        <v>3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4" t="s">
        <v>138</v>
      </c>
      <c r="C35" s="154"/>
      <c r="D35" s="154"/>
      <c r="E35" s="157">
        <f t="array" ref="E35">ROUND(MAX(IF(G104:G220=0,H104:H220)),2)</f>
        <v>10.38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4</v>
      </c>
      <c r="S35" s="127" t="s">
        <v>270</v>
      </c>
      <c r="T35" s="92">
        <v>4</v>
      </c>
      <c r="U35" s="127" t="s">
        <v>270</v>
      </c>
      <c r="V35" s="94">
        <f t="shared" si="0"/>
        <v>8</v>
      </c>
      <c r="W35" s="95">
        <v>2</v>
      </c>
      <c r="X35" s="100">
        <v>0.29166666666666669</v>
      </c>
      <c r="Y35" s="81">
        <v>2</v>
      </c>
      <c r="Z35" s="81" t="s">
        <v>144</v>
      </c>
      <c r="AA35" s="81">
        <v>2</v>
      </c>
      <c r="AB35" s="81" t="s">
        <v>144</v>
      </c>
      <c r="AC35" s="94">
        <f t="shared" si="1"/>
        <v>3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4"/>
      <c r="C36" s="154"/>
      <c r="D36" s="154"/>
      <c r="E36" s="157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4</v>
      </c>
      <c r="S36" s="127" t="s">
        <v>270</v>
      </c>
      <c r="T36" s="92">
        <v>4</v>
      </c>
      <c r="U36" s="127" t="s">
        <v>270</v>
      </c>
      <c r="V36" s="94">
        <f t="shared" si="0"/>
        <v>8</v>
      </c>
      <c r="W36" s="97">
        <v>2</v>
      </c>
      <c r="X36" s="98">
        <v>0.3125</v>
      </c>
      <c r="Y36" s="81">
        <v>1</v>
      </c>
      <c r="Z36" s="81" t="s">
        <v>144</v>
      </c>
      <c r="AA36" s="81">
        <v>1</v>
      </c>
      <c r="AB36" s="81" t="s">
        <v>144</v>
      </c>
      <c r="AC36" s="94">
        <f t="shared" si="1"/>
        <v>3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4" t="s">
        <v>139</v>
      </c>
      <c r="C37" s="154"/>
      <c r="D37" s="154"/>
      <c r="E37" s="157">
        <f t="array" ref="E37">ROUND(MAX(IF(G104:G220=1,H104:H220)),2)</f>
        <v>11.02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4</v>
      </c>
      <c r="S37" s="127" t="s">
        <v>270</v>
      </c>
      <c r="T37" s="92">
        <v>4</v>
      </c>
      <c r="U37" s="127" t="s">
        <v>270</v>
      </c>
      <c r="V37" s="94">
        <f t="shared" si="0"/>
        <v>8</v>
      </c>
      <c r="W37" s="97">
        <v>2</v>
      </c>
      <c r="X37" s="98">
        <v>0.33333333333333331</v>
      </c>
      <c r="Y37" s="81">
        <v>2</v>
      </c>
      <c r="Z37" s="81" t="s">
        <v>144</v>
      </c>
      <c r="AA37" s="81">
        <v>2</v>
      </c>
      <c r="AB37" s="81" t="s">
        <v>144</v>
      </c>
      <c r="AC37" s="94">
        <f t="shared" si="1"/>
        <v>3</v>
      </c>
    </row>
    <row r="38" spans="1:38" ht="15.75" customHeight="1">
      <c r="A38" s="80"/>
      <c r="B38" s="154"/>
      <c r="C38" s="154"/>
      <c r="D38" s="154"/>
      <c r="E38" s="157"/>
      <c r="F38" s="101"/>
      <c r="G38" s="101"/>
      <c r="H38" s="101"/>
      <c r="I38" s="101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4</v>
      </c>
      <c r="S38" s="127" t="s">
        <v>270</v>
      </c>
      <c r="T38" s="92">
        <v>4</v>
      </c>
      <c r="U38" s="127" t="s">
        <v>270</v>
      </c>
      <c r="V38" s="94">
        <f t="shared" si="0"/>
        <v>8</v>
      </c>
      <c r="W38" s="97">
        <v>2</v>
      </c>
      <c r="X38" s="98">
        <v>0.35416666666666669</v>
      </c>
      <c r="Y38" s="81">
        <v>1</v>
      </c>
      <c r="Z38" s="81" t="s">
        <v>144</v>
      </c>
      <c r="AA38" s="81">
        <v>1</v>
      </c>
      <c r="AB38" s="81" t="s">
        <v>144</v>
      </c>
      <c r="AC38" s="94">
        <f t="shared" si="1"/>
        <v>3</v>
      </c>
    </row>
    <row r="39" spans="1:38" ht="15.75" customHeight="1">
      <c r="A39" s="80"/>
      <c r="B39" s="154" t="s">
        <v>140</v>
      </c>
      <c r="C39" s="154"/>
      <c r="D39" s="154"/>
      <c r="E39" s="157">
        <f>SUM(E35:E38)</f>
        <v>21.4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4</v>
      </c>
      <c r="S39" s="127" t="s">
        <v>270</v>
      </c>
      <c r="T39" s="92">
        <v>4</v>
      </c>
      <c r="U39" s="127" t="s">
        <v>270</v>
      </c>
      <c r="V39" s="94">
        <f t="shared" si="0"/>
        <v>8</v>
      </c>
      <c r="W39" s="97">
        <v>2</v>
      </c>
      <c r="X39" s="98">
        <v>0.375</v>
      </c>
      <c r="Y39" s="81">
        <v>2</v>
      </c>
      <c r="Z39" s="81" t="s">
        <v>187</v>
      </c>
      <c r="AA39" s="81">
        <v>2</v>
      </c>
      <c r="AB39" s="81" t="s">
        <v>187</v>
      </c>
      <c r="AC39" s="94">
        <f t="shared" si="1"/>
        <v>4</v>
      </c>
    </row>
    <row r="40" spans="1:38" ht="15.75" customHeight="1">
      <c r="A40" s="80"/>
      <c r="B40" s="154"/>
      <c r="C40" s="154"/>
      <c r="D40" s="154"/>
      <c r="E40" s="157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4</v>
      </c>
      <c r="S40" s="127" t="s">
        <v>270</v>
      </c>
      <c r="T40" s="92">
        <v>4</v>
      </c>
      <c r="U40" s="127" t="s">
        <v>270</v>
      </c>
      <c r="V40" s="94">
        <f t="shared" si="0"/>
        <v>6</v>
      </c>
      <c r="W40" s="97">
        <v>2</v>
      </c>
      <c r="X40" s="98">
        <v>0.39583333333333331</v>
      </c>
      <c r="Y40" s="81">
        <v>2</v>
      </c>
      <c r="Z40" s="81" t="s">
        <v>187</v>
      </c>
      <c r="AA40" s="81">
        <v>2</v>
      </c>
      <c r="AB40" s="81" t="s">
        <v>187</v>
      </c>
      <c r="AC40" s="94">
        <f t="shared" si="1"/>
        <v>4</v>
      </c>
    </row>
    <row r="41" spans="1:38" ht="15.75" customHeight="1">
      <c r="A41" s="80"/>
      <c r="B41" s="154"/>
      <c r="C41" s="154"/>
      <c r="D41" s="154"/>
      <c r="E41" s="155"/>
      <c r="F41" s="102"/>
      <c r="G41" s="102"/>
      <c r="H41" s="102"/>
      <c r="I41" s="102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2</v>
      </c>
      <c r="S41" s="92" t="s">
        <v>187</v>
      </c>
      <c r="T41" s="92">
        <v>2</v>
      </c>
      <c r="U41" s="92" t="s">
        <v>187</v>
      </c>
      <c r="V41" s="94">
        <f t="shared" si="0"/>
        <v>4</v>
      </c>
      <c r="W41" s="97">
        <v>2</v>
      </c>
      <c r="X41" s="98">
        <v>0.41666666666666669</v>
      </c>
      <c r="Y41" s="81">
        <v>2</v>
      </c>
      <c r="Z41" s="81" t="s">
        <v>187</v>
      </c>
      <c r="AA41" s="81">
        <v>2</v>
      </c>
      <c r="AB41" s="81" t="s">
        <v>187</v>
      </c>
      <c r="AC41" s="94">
        <f t="shared" si="1"/>
        <v>4</v>
      </c>
    </row>
    <row r="42" spans="1:38" ht="15.75" customHeight="1">
      <c r="A42" s="80"/>
      <c r="B42" s="154"/>
      <c r="C42" s="154"/>
      <c r="D42" s="154"/>
      <c r="E42" s="155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2</v>
      </c>
      <c r="S42" s="92" t="s">
        <v>187</v>
      </c>
      <c r="T42" s="92">
        <v>2</v>
      </c>
      <c r="U42" s="92" t="s">
        <v>187</v>
      </c>
      <c r="V42" s="94">
        <f t="shared" si="0"/>
        <v>4</v>
      </c>
      <c r="W42" s="97">
        <v>2</v>
      </c>
      <c r="X42" s="98">
        <v>0.4375</v>
      </c>
      <c r="Y42" s="81">
        <v>2</v>
      </c>
      <c r="Z42" s="81" t="s">
        <v>187</v>
      </c>
      <c r="AA42" s="81">
        <v>2</v>
      </c>
      <c r="AB42" s="81" t="s">
        <v>187</v>
      </c>
      <c r="AC42" s="94">
        <f t="shared" si="1"/>
        <v>4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2</v>
      </c>
      <c r="S43" s="92" t="s">
        <v>187</v>
      </c>
      <c r="T43" s="92">
        <v>2</v>
      </c>
      <c r="U43" s="92" t="s">
        <v>187</v>
      </c>
      <c r="V43" s="94">
        <f t="shared" si="0"/>
        <v>4</v>
      </c>
      <c r="W43" s="97">
        <v>2</v>
      </c>
      <c r="X43" s="98">
        <v>0.45833333333333298</v>
      </c>
      <c r="Y43" s="81">
        <v>2</v>
      </c>
      <c r="Z43" s="81" t="s">
        <v>187</v>
      </c>
      <c r="AA43" s="81">
        <v>2</v>
      </c>
      <c r="AB43" s="81" t="s">
        <v>187</v>
      </c>
      <c r="AC43" s="94">
        <f t="shared" si="1"/>
        <v>4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2</v>
      </c>
      <c r="S44" s="92" t="s">
        <v>187</v>
      </c>
      <c r="T44" s="92">
        <v>2</v>
      </c>
      <c r="U44" s="92" t="s">
        <v>187</v>
      </c>
      <c r="V44" s="94">
        <f t="shared" si="0"/>
        <v>3</v>
      </c>
      <c r="W44" s="97">
        <v>2</v>
      </c>
      <c r="X44" s="98">
        <v>0.47916666666666702</v>
      </c>
      <c r="Y44" s="81">
        <v>2</v>
      </c>
      <c r="Z44" s="130" t="s">
        <v>143</v>
      </c>
      <c r="AA44" s="81">
        <v>2</v>
      </c>
      <c r="AB44" s="130" t="s">
        <v>143</v>
      </c>
      <c r="AC44" s="94">
        <f t="shared" si="1"/>
        <v>5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1</v>
      </c>
      <c r="S45" s="92" t="s">
        <v>144</v>
      </c>
      <c r="T45" s="92">
        <v>1</v>
      </c>
      <c r="U45" s="92" t="s">
        <v>144</v>
      </c>
      <c r="V45" s="94">
        <f t="shared" si="0"/>
        <v>3</v>
      </c>
      <c r="W45" s="97">
        <v>2</v>
      </c>
      <c r="X45" s="98">
        <v>0.5</v>
      </c>
      <c r="Y45" s="81">
        <v>3</v>
      </c>
      <c r="Z45" s="130" t="s">
        <v>143</v>
      </c>
      <c r="AA45" s="81">
        <v>3</v>
      </c>
      <c r="AB45" s="130" t="s">
        <v>143</v>
      </c>
      <c r="AC45" s="94">
        <f t="shared" si="1"/>
        <v>5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2</v>
      </c>
      <c r="S46" s="92" t="s">
        <v>144</v>
      </c>
      <c r="T46" s="92">
        <v>2</v>
      </c>
      <c r="U46" s="92" t="s">
        <v>144</v>
      </c>
      <c r="V46" s="94">
        <f t="shared" si="0"/>
        <v>3</v>
      </c>
      <c r="W46" s="97">
        <v>2</v>
      </c>
      <c r="X46" s="98">
        <v>0.52083333333333337</v>
      </c>
      <c r="Y46" s="81">
        <v>2</v>
      </c>
      <c r="Z46" s="130" t="s">
        <v>143</v>
      </c>
      <c r="AA46" s="81">
        <v>2</v>
      </c>
      <c r="AB46" s="130" t="s">
        <v>143</v>
      </c>
      <c r="AC46" s="94">
        <f t="shared" si="1"/>
        <v>5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1</v>
      </c>
      <c r="S47" s="92" t="s">
        <v>144</v>
      </c>
      <c r="T47" s="92">
        <v>1</v>
      </c>
      <c r="U47" s="92" t="s">
        <v>144</v>
      </c>
      <c r="V47" s="94">
        <f t="shared" si="0"/>
        <v>3</v>
      </c>
      <c r="W47" s="97">
        <v>2</v>
      </c>
      <c r="X47" s="98">
        <v>0.54166666666666663</v>
      </c>
      <c r="Y47" s="81">
        <v>3</v>
      </c>
      <c r="Z47" s="130" t="s">
        <v>143</v>
      </c>
      <c r="AA47" s="81">
        <v>3</v>
      </c>
      <c r="AB47" s="130" t="s">
        <v>143</v>
      </c>
      <c r="AC47" s="94">
        <f t="shared" si="1"/>
        <v>5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2</v>
      </c>
      <c r="S48" s="92" t="s">
        <v>144</v>
      </c>
      <c r="T48" s="92">
        <v>2</v>
      </c>
      <c r="U48" s="92" t="s">
        <v>144</v>
      </c>
      <c r="V48" s="94">
        <f t="shared" si="0"/>
        <v>3</v>
      </c>
      <c r="W48" s="97">
        <v>2</v>
      </c>
      <c r="X48" s="98">
        <v>0.5625</v>
      </c>
      <c r="Y48" s="81">
        <v>2</v>
      </c>
      <c r="Z48" s="130" t="s">
        <v>143</v>
      </c>
      <c r="AA48" s="81">
        <v>2</v>
      </c>
      <c r="AB48" s="130" t="s">
        <v>143</v>
      </c>
      <c r="AC48" s="94">
        <f t="shared" si="1"/>
        <v>5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1</v>
      </c>
      <c r="S49" s="92" t="s">
        <v>144</v>
      </c>
      <c r="T49" s="92">
        <v>1</v>
      </c>
      <c r="U49" s="92" t="s">
        <v>144</v>
      </c>
      <c r="V49" s="94">
        <f t="shared" si="0"/>
        <v>3</v>
      </c>
      <c r="W49" s="97">
        <v>2</v>
      </c>
      <c r="X49" s="98">
        <v>0.58333333333333337</v>
      </c>
      <c r="Y49" s="81">
        <v>3</v>
      </c>
      <c r="Z49" s="130" t="s">
        <v>143</v>
      </c>
      <c r="AA49" s="81">
        <v>3</v>
      </c>
      <c r="AB49" s="130" t="s">
        <v>143</v>
      </c>
      <c r="AC49" s="94">
        <f t="shared" si="1"/>
        <v>5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2</v>
      </c>
      <c r="S50" s="92" t="s">
        <v>144</v>
      </c>
      <c r="T50" s="92">
        <v>2</v>
      </c>
      <c r="U50" s="92" t="s">
        <v>144</v>
      </c>
      <c r="V50" s="94">
        <f t="shared" si="0"/>
        <v>4</v>
      </c>
      <c r="W50" s="97">
        <v>2</v>
      </c>
      <c r="X50" s="98">
        <v>0.60416666666666663</v>
      </c>
      <c r="Y50" s="81">
        <v>2</v>
      </c>
      <c r="Z50" s="130" t="s">
        <v>143</v>
      </c>
      <c r="AA50" s="81">
        <v>2</v>
      </c>
      <c r="AB50" s="130" t="s">
        <v>143</v>
      </c>
      <c r="AC50" s="94">
        <f t="shared" si="1"/>
        <v>5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2</v>
      </c>
      <c r="S51" s="92" t="s">
        <v>187</v>
      </c>
      <c r="T51" s="92">
        <v>2</v>
      </c>
      <c r="U51" s="92" t="s">
        <v>187</v>
      </c>
      <c r="V51" s="94">
        <f t="shared" si="0"/>
        <v>4</v>
      </c>
      <c r="W51" s="97">
        <v>2</v>
      </c>
      <c r="X51" s="98">
        <v>0.625</v>
      </c>
      <c r="Y51" s="81">
        <v>3</v>
      </c>
      <c r="Z51" s="130" t="s">
        <v>143</v>
      </c>
      <c r="AA51" s="81">
        <v>3</v>
      </c>
      <c r="AB51" s="130" t="s">
        <v>143</v>
      </c>
      <c r="AC51" s="94">
        <f t="shared" si="1"/>
        <v>5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2</v>
      </c>
      <c r="S52" s="92" t="s">
        <v>187</v>
      </c>
      <c r="T52" s="92">
        <v>2</v>
      </c>
      <c r="U52" s="92" t="s">
        <v>187</v>
      </c>
      <c r="V52" s="94">
        <f t="shared" si="0"/>
        <v>5</v>
      </c>
      <c r="W52" s="97">
        <v>2</v>
      </c>
      <c r="X52" s="98">
        <v>0.64583333333333337</v>
      </c>
      <c r="Y52" s="81">
        <v>2</v>
      </c>
      <c r="Z52" s="130" t="s">
        <v>143</v>
      </c>
      <c r="AA52" s="81">
        <v>2</v>
      </c>
      <c r="AB52" s="130" t="s">
        <v>143</v>
      </c>
      <c r="AC52" s="94">
        <f t="shared" si="1"/>
        <v>5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3</v>
      </c>
      <c r="S53" s="127" t="s">
        <v>143</v>
      </c>
      <c r="T53" s="92">
        <v>3</v>
      </c>
      <c r="U53" s="127" t="s">
        <v>143</v>
      </c>
      <c r="V53" s="94">
        <f t="shared" si="0"/>
        <v>5</v>
      </c>
      <c r="W53" s="97">
        <v>2</v>
      </c>
      <c r="X53" s="98">
        <v>0.66666666666666663</v>
      </c>
      <c r="Y53" s="81">
        <v>3</v>
      </c>
      <c r="Z53" s="130" t="s">
        <v>143</v>
      </c>
      <c r="AA53" s="81">
        <v>3</v>
      </c>
      <c r="AB53" s="130" t="s">
        <v>143</v>
      </c>
      <c r="AC53" s="94">
        <f t="shared" si="1"/>
        <v>5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2</v>
      </c>
      <c r="S54" s="127" t="s">
        <v>143</v>
      </c>
      <c r="T54" s="92">
        <v>2</v>
      </c>
      <c r="U54" s="127" t="s">
        <v>143</v>
      </c>
      <c r="V54" s="94">
        <f t="shared" si="0"/>
        <v>5</v>
      </c>
      <c r="W54" s="97">
        <v>2</v>
      </c>
      <c r="X54" s="98">
        <v>0.6875</v>
      </c>
      <c r="Y54" s="81">
        <v>2</v>
      </c>
      <c r="Z54" s="81" t="s">
        <v>187</v>
      </c>
      <c r="AA54" s="81">
        <v>2</v>
      </c>
      <c r="AB54" s="81" t="s">
        <v>187</v>
      </c>
      <c r="AC54" s="94">
        <f t="shared" si="1"/>
        <v>4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127" t="s">
        <v>143</v>
      </c>
      <c r="T55" s="92">
        <v>3</v>
      </c>
      <c r="U55" s="127" t="s">
        <v>143</v>
      </c>
      <c r="V55" s="94">
        <f t="shared" si="0"/>
        <v>5</v>
      </c>
      <c r="W55" s="97">
        <v>2</v>
      </c>
      <c r="X55" s="98">
        <v>0.70833333333333337</v>
      </c>
      <c r="Y55" s="81">
        <v>2</v>
      </c>
      <c r="Z55" s="81" t="s">
        <v>187</v>
      </c>
      <c r="AA55" s="81">
        <v>2</v>
      </c>
      <c r="AB55" s="81" t="s">
        <v>187</v>
      </c>
      <c r="AC55" s="94">
        <f t="shared" si="1"/>
        <v>4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2</v>
      </c>
      <c r="S56" s="127" t="s">
        <v>143</v>
      </c>
      <c r="T56" s="92">
        <v>2</v>
      </c>
      <c r="U56" s="127" t="s">
        <v>143</v>
      </c>
      <c r="V56" s="94">
        <f t="shared" si="0"/>
        <v>5</v>
      </c>
      <c r="W56" s="97">
        <v>2</v>
      </c>
      <c r="X56" s="98">
        <v>0.72916666666666663</v>
      </c>
      <c r="Y56" s="81">
        <v>2</v>
      </c>
      <c r="Z56" s="81" t="s">
        <v>187</v>
      </c>
      <c r="AA56" s="81">
        <v>2</v>
      </c>
      <c r="AB56" s="81" t="s">
        <v>187</v>
      </c>
      <c r="AC56" s="94">
        <f t="shared" si="1"/>
        <v>4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127" t="s">
        <v>143</v>
      </c>
      <c r="T57" s="92">
        <v>3</v>
      </c>
      <c r="U57" s="127" t="s">
        <v>143</v>
      </c>
      <c r="V57" s="94">
        <f t="shared" si="0"/>
        <v>5</v>
      </c>
      <c r="W57" s="97">
        <v>2</v>
      </c>
      <c r="X57" s="98">
        <v>0.75</v>
      </c>
      <c r="Y57" s="81">
        <v>2</v>
      </c>
      <c r="Z57" s="81" t="s">
        <v>187</v>
      </c>
      <c r="AA57" s="81">
        <v>2</v>
      </c>
      <c r="AB57" s="81" t="s">
        <v>187</v>
      </c>
      <c r="AC57" s="94">
        <f t="shared" si="1"/>
        <v>4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2</v>
      </c>
      <c r="S58" s="127" t="s">
        <v>143</v>
      </c>
      <c r="T58" s="92">
        <v>2</v>
      </c>
      <c r="U58" s="127" t="s">
        <v>143</v>
      </c>
      <c r="V58" s="94">
        <f t="shared" si="0"/>
        <v>4</v>
      </c>
      <c r="W58" s="97">
        <v>2</v>
      </c>
      <c r="X58" s="98">
        <v>0.77083333333333337</v>
      </c>
      <c r="Y58" s="81">
        <v>2</v>
      </c>
      <c r="Z58" s="81" t="s">
        <v>187</v>
      </c>
      <c r="AA58" s="81">
        <v>2</v>
      </c>
      <c r="AB58" s="81" t="s">
        <v>187</v>
      </c>
      <c r="AC58" s="94">
        <f t="shared" si="1"/>
        <v>4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2</v>
      </c>
      <c r="S59" s="92" t="s">
        <v>187</v>
      </c>
      <c r="T59" s="92">
        <v>2</v>
      </c>
      <c r="U59" s="92" t="s">
        <v>187</v>
      </c>
      <c r="V59" s="94">
        <f t="shared" si="0"/>
        <v>4</v>
      </c>
      <c r="W59" s="97">
        <v>2</v>
      </c>
      <c r="X59" s="98">
        <v>0.79166666666666663</v>
      </c>
      <c r="Y59" s="92">
        <v>2</v>
      </c>
      <c r="Z59" s="92" t="s">
        <v>144</v>
      </c>
      <c r="AA59" s="92">
        <v>2</v>
      </c>
      <c r="AB59" s="92" t="s">
        <v>144</v>
      </c>
      <c r="AC59" s="94">
        <f t="shared" si="1"/>
        <v>3</v>
      </c>
      <c r="AH59" s="68"/>
    </row>
    <row r="60" spans="1:34" ht="15.75" customHeight="1">
      <c r="A60" s="80"/>
      <c r="B60" s="80"/>
      <c r="C60" s="80"/>
      <c r="D60" s="80"/>
      <c r="E60" s="101"/>
      <c r="F60" s="101"/>
      <c r="G60" s="101"/>
      <c r="H60" s="101"/>
      <c r="I60" s="101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2</v>
      </c>
      <c r="S60" s="92" t="s">
        <v>187</v>
      </c>
      <c r="T60" s="92">
        <v>2</v>
      </c>
      <c r="U60" s="92" t="s">
        <v>187</v>
      </c>
      <c r="V60" s="94">
        <f t="shared" si="0"/>
        <v>4</v>
      </c>
      <c r="W60" s="97">
        <v>2</v>
      </c>
      <c r="X60" s="98">
        <v>0.8125</v>
      </c>
      <c r="Y60" s="92">
        <v>1</v>
      </c>
      <c r="Z60" s="92" t="s">
        <v>144</v>
      </c>
      <c r="AA60" s="92">
        <v>1</v>
      </c>
      <c r="AB60" s="92" t="s">
        <v>144</v>
      </c>
      <c r="AC60" s="94">
        <f t="shared" si="1"/>
        <v>3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2</v>
      </c>
      <c r="S61" s="92" t="s">
        <v>187</v>
      </c>
      <c r="T61" s="92">
        <v>2</v>
      </c>
      <c r="U61" s="92" t="s">
        <v>187</v>
      </c>
      <c r="V61" s="94">
        <f t="shared" si="0"/>
        <v>4</v>
      </c>
      <c r="W61" s="97">
        <v>2</v>
      </c>
      <c r="X61" s="98">
        <v>0.83333333333333337</v>
      </c>
      <c r="Y61" s="92">
        <v>2</v>
      </c>
      <c r="Z61" s="92" t="s">
        <v>144</v>
      </c>
      <c r="AA61" s="92">
        <v>2</v>
      </c>
      <c r="AB61" s="92" t="s">
        <v>144</v>
      </c>
      <c r="AC61" s="94">
        <f t="shared" si="1"/>
        <v>3</v>
      </c>
      <c r="AH61" s="68"/>
    </row>
    <row r="62" spans="1:34" ht="15.75" customHeight="1">
      <c r="A62" s="80"/>
      <c r="B62" s="80"/>
      <c r="C62" s="80"/>
      <c r="D62" s="102"/>
      <c r="E62" s="102"/>
      <c r="F62" s="102"/>
      <c r="G62" s="102"/>
      <c r="H62" s="102"/>
      <c r="I62" s="102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2</v>
      </c>
      <c r="S62" s="92" t="s">
        <v>187</v>
      </c>
      <c r="T62" s="92">
        <v>2</v>
      </c>
      <c r="U62" s="92" t="s">
        <v>187</v>
      </c>
      <c r="V62" s="94">
        <f t="shared" si="0"/>
        <v>4</v>
      </c>
      <c r="W62" s="97">
        <v>2</v>
      </c>
      <c r="X62" s="98">
        <v>0.85416666666666663</v>
      </c>
      <c r="Y62" s="92">
        <v>1</v>
      </c>
      <c r="Z62" s="92" t="s">
        <v>144</v>
      </c>
      <c r="AA62" s="92">
        <v>1</v>
      </c>
      <c r="AB62" s="92" t="s">
        <v>144</v>
      </c>
      <c r="AC62" s="94">
        <f t="shared" si="1"/>
        <v>3</v>
      </c>
      <c r="AH62" s="68"/>
    </row>
    <row r="63" spans="1:34" ht="15.75" customHeight="1">
      <c r="A63" s="80"/>
      <c r="B63" s="80"/>
      <c r="C63" s="80"/>
      <c r="D63" s="101"/>
      <c r="E63" s="101"/>
      <c r="F63" s="101"/>
      <c r="G63" s="101"/>
      <c r="H63" s="101"/>
      <c r="I63" s="101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2</v>
      </c>
      <c r="S63" s="92" t="s">
        <v>187</v>
      </c>
      <c r="T63" s="92">
        <v>2</v>
      </c>
      <c r="U63" s="92" t="s">
        <v>187</v>
      </c>
      <c r="V63" s="94">
        <f t="shared" si="0"/>
        <v>4</v>
      </c>
      <c r="W63" s="97">
        <v>2</v>
      </c>
      <c r="X63" s="98">
        <v>0.875</v>
      </c>
      <c r="Y63" s="92">
        <v>2</v>
      </c>
      <c r="Z63" s="92" t="s">
        <v>144</v>
      </c>
      <c r="AA63" s="92">
        <v>2</v>
      </c>
      <c r="AB63" s="92" t="s">
        <v>144</v>
      </c>
      <c r="AC63" s="94">
        <f t="shared" si="1"/>
        <v>3</v>
      </c>
      <c r="AH63" s="68"/>
    </row>
    <row r="64" spans="1:34" ht="15.75" customHeight="1">
      <c r="A64" s="80"/>
      <c r="B64" s="80"/>
      <c r="C64" s="80"/>
      <c r="D64" s="101"/>
      <c r="E64" s="101"/>
      <c r="F64" s="101"/>
      <c r="G64" s="101"/>
      <c r="H64" s="101"/>
      <c r="I64" s="101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2</v>
      </c>
      <c r="S64" s="92" t="s">
        <v>187</v>
      </c>
      <c r="T64" s="92">
        <v>2</v>
      </c>
      <c r="U64" s="92" t="s">
        <v>187</v>
      </c>
      <c r="V64" s="94">
        <f t="shared" si="0"/>
        <v>4</v>
      </c>
      <c r="W64" s="97">
        <v>2</v>
      </c>
      <c r="X64" s="98">
        <v>0.89583333333333304</v>
      </c>
      <c r="Y64" s="92">
        <v>1</v>
      </c>
      <c r="Z64" s="92" t="s">
        <v>144</v>
      </c>
      <c r="AA64" s="92">
        <v>1</v>
      </c>
      <c r="AB64" s="92" t="s">
        <v>144</v>
      </c>
      <c r="AC64" s="94">
        <f t="shared" si="1"/>
        <v>3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2</v>
      </c>
      <c r="S65" s="92" t="s">
        <v>144</v>
      </c>
      <c r="T65" s="92">
        <v>2</v>
      </c>
      <c r="U65" s="92" t="s">
        <v>144</v>
      </c>
      <c r="V65" s="94">
        <f t="shared" si="0"/>
        <v>3</v>
      </c>
      <c r="W65" s="97">
        <v>2</v>
      </c>
      <c r="X65" s="98">
        <v>0.91666666666666663</v>
      </c>
      <c r="Y65" s="92">
        <v>2</v>
      </c>
      <c r="Z65" s="92" t="s">
        <v>144</v>
      </c>
      <c r="AA65" s="92">
        <v>2</v>
      </c>
      <c r="AB65" s="92" t="s">
        <v>144</v>
      </c>
      <c r="AC65" s="94">
        <f t="shared" si="1"/>
        <v>3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1</v>
      </c>
      <c r="S66" s="92" t="s">
        <v>144</v>
      </c>
      <c r="T66" s="92">
        <v>1</v>
      </c>
      <c r="U66" s="92" t="s">
        <v>144</v>
      </c>
      <c r="V66" s="94">
        <f t="shared" si="0"/>
        <v>3</v>
      </c>
      <c r="W66" s="97">
        <v>2</v>
      </c>
      <c r="X66" s="98">
        <v>0.9375</v>
      </c>
      <c r="Y66" s="92">
        <v>1</v>
      </c>
      <c r="Z66" s="92" t="s">
        <v>144</v>
      </c>
      <c r="AA66" s="92">
        <v>1</v>
      </c>
      <c r="AB66" s="92" t="s">
        <v>144</v>
      </c>
      <c r="AC66" s="94">
        <f t="shared" si="1"/>
        <v>3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2</v>
      </c>
      <c r="S67" s="92" t="s">
        <v>144</v>
      </c>
      <c r="T67" s="92">
        <v>2</v>
      </c>
      <c r="U67" s="92" t="s">
        <v>144</v>
      </c>
      <c r="V67" s="94">
        <f t="shared" si="0"/>
        <v>3</v>
      </c>
      <c r="W67" s="97">
        <v>2</v>
      </c>
      <c r="X67" s="98">
        <v>0.95833333333333337</v>
      </c>
      <c r="Y67" s="92">
        <v>2</v>
      </c>
      <c r="Z67" s="92" t="s">
        <v>144</v>
      </c>
      <c r="AA67" s="92">
        <v>2</v>
      </c>
      <c r="AB67" s="92" t="s">
        <v>144</v>
      </c>
      <c r="AC67" s="94">
        <f t="shared" si="1"/>
        <v>3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1</v>
      </c>
      <c r="S68" s="92" t="s">
        <v>144</v>
      </c>
      <c r="T68" s="92">
        <v>1</v>
      </c>
      <c r="U68" s="92" t="s">
        <v>144</v>
      </c>
      <c r="V68" s="94">
        <f t="shared" si="0"/>
        <v>1</v>
      </c>
      <c r="W68" s="97">
        <v>2</v>
      </c>
      <c r="X68" s="98">
        <v>0.97916666666666663</v>
      </c>
      <c r="Y68" s="92">
        <v>1</v>
      </c>
      <c r="Z68" s="92" t="s">
        <v>144</v>
      </c>
      <c r="AA68" s="92">
        <v>1</v>
      </c>
      <c r="AB68" s="92" t="s">
        <v>144</v>
      </c>
      <c r="AC68" s="94">
        <f t="shared" si="1"/>
        <v>1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81">
        <v>0</v>
      </c>
      <c r="Z69" s="81" t="s">
        <v>133</v>
      </c>
      <c r="AA69" s="81">
        <v>0</v>
      </c>
      <c r="AB69" s="81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81">
        <v>0</v>
      </c>
      <c r="Z70" s="81" t="s">
        <v>133</v>
      </c>
      <c r="AA70" s="81">
        <v>0</v>
      </c>
      <c r="AB70" s="81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81">
        <v>0</v>
      </c>
      <c r="Z71" s="81" t="s">
        <v>133</v>
      </c>
      <c r="AA71" s="81">
        <v>0</v>
      </c>
      <c r="AB71" s="81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81">
        <v>0</v>
      </c>
      <c r="Z72" s="81" t="s">
        <v>133</v>
      </c>
      <c r="AA72" s="81">
        <v>0</v>
      </c>
      <c r="AB72" s="81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81">
        <v>0</v>
      </c>
      <c r="Z73" s="81" t="s">
        <v>133</v>
      </c>
      <c r="AA73" s="81">
        <v>0</v>
      </c>
      <c r="AB73" s="81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81">
        <v>0</v>
      </c>
      <c r="Z74" s="81" t="s">
        <v>133</v>
      </c>
      <c r="AA74" s="81">
        <v>0</v>
      </c>
      <c r="AB74" s="81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6" t="s">
        <v>130</v>
      </c>
      <c r="Q75" s="147"/>
      <c r="R75" s="103">
        <f>SUM(R27:R74)</f>
        <v>79</v>
      </c>
      <c r="S75" s="103"/>
      <c r="T75" s="103">
        <f>SUM(T27:T74)</f>
        <v>79</v>
      </c>
      <c r="U75" s="103"/>
      <c r="V75" s="90"/>
      <c r="W75" s="146" t="s">
        <v>130</v>
      </c>
      <c r="X75" s="147"/>
      <c r="Y75" s="103">
        <f>SUM(Y27:Y74)</f>
        <v>67</v>
      </c>
      <c r="Z75" s="103"/>
      <c r="AA75" s="103">
        <f>SUM(AA27:AA74)</f>
        <v>67</v>
      </c>
      <c r="AB75" s="103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4"/>
      <c r="Q76" s="104"/>
      <c r="R76" s="104"/>
      <c r="S76" s="104"/>
      <c r="T76" s="104"/>
      <c r="U76" s="104"/>
      <c r="V76" s="90"/>
      <c r="W76" s="104"/>
      <c r="X76" s="104"/>
      <c r="Y76" s="104"/>
      <c r="Z76" s="104"/>
      <c r="AA76" s="104"/>
      <c r="AB76" s="104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4"/>
      <c r="Q77" s="104"/>
      <c r="R77" s="104"/>
      <c r="S77" s="104"/>
      <c r="T77" s="104"/>
      <c r="U77" s="104"/>
      <c r="V77" s="90"/>
      <c r="W77" s="104"/>
      <c r="X77" s="104"/>
      <c r="Y77" s="104"/>
      <c r="Z77" s="104"/>
      <c r="AA77" s="104"/>
      <c r="AB77" s="104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4"/>
      <c r="Q78" s="104"/>
      <c r="R78" s="104"/>
      <c r="S78" s="104"/>
      <c r="T78" s="104"/>
      <c r="U78" s="104"/>
      <c r="V78" s="90"/>
      <c r="W78" s="104"/>
      <c r="X78" s="104"/>
      <c r="Y78" s="104"/>
      <c r="Z78" s="104"/>
      <c r="AA78" s="104"/>
      <c r="AB78" s="104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4"/>
      <c r="Q79" s="104"/>
      <c r="R79" s="104"/>
      <c r="S79" s="104"/>
      <c r="T79" s="104"/>
      <c r="U79" s="104"/>
      <c r="V79" s="90"/>
      <c r="W79" s="104"/>
      <c r="X79" s="104"/>
      <c r="Y79" s="104"/>
      <c r="Z79" s="104"/>
      <c r="AA79" s="104"/>
      <c r="AB79" s="104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4"/>
      <c r="Q80" s="104"/>
      <c r="R80" s="104"/>
      <c r="S80" s="104"/>
      <c r="T80" s="104"/>
      <c r="U80" s="104"/>
      <c r="V80" s="90"/>
      <c r="W80" s="104"/>
      <c r="X80" s="104"/>
      <c r="Y80" s="104"/>
      <c r="Z80" s="104"/>
      <c r="AA80" s="104"/>
      <c r="AB80" s="104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4"/>
      <c r="Q81" s="104"/>
      <c r="R81" s="104"/>
      <c r="S81" s="104"/>
      <c r="T81" s="104"/>
      <c r="U81" s="104"/>
      <c r="V81" s="90"/>
      <c r="W81" s="104"/>
      <c r="X81" s="104"/>
      <c r="Y81" s="104"/>
      <c r="Z81" s="104"/>
      <c r="AA81" s="104"/>
      <c r="AB81" s="104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4"/>
      <c r="Q82" s="104"/>
      <c r="R82" s="104"/>
      <c r="S82" s="104"/>
      <c r="T82" s="104"/>
      <c r="U82" s="104"/>
      <c r="V82" s="90"/>
      <c r="W82" s="104"/>
      <c r="X82" s="104"/>
      <c r="Y82" s="104"/>
      <c r="Z82" s="104"/>
      <c r="AA82" s="104"/>
      <c r="AB82" s="104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4"/>
      <c r="Q83" s="104"/>
      <c r="R83" s="104"/>
      <c r="S83" s="104"/>
      <c r="T83" s="104"/>
      <c r="U83" s="104"/>
      <c r="V83" s="90"/>
      <c r="W83" s="104"/>
      <c r="X83" s="104"/>
      <c r="Y83" s="104"/>
      <c r="Z83" s="104"/>
      <c r="AA83" s="104"/>
      <c r="AB83" s="104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4"/>
      <c r="Q84" s="104"/>
      <c r="R84" s="104"/>
      <c r="S84" s="104"/>
      <c r="T84" s="104"/>
      <c r="U84" s="104"/>
      <c r="V84" s="90"/>
      <c r="W84" s="104"/>
      <c r="X84" s="104"/>
      <c r="Y84" s="104"/>
      <c r="Z84" s="104"/>
      <c r="AA84" s="104"/>
      <c r="AB84" s="104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4"/>
      <c r="Q85" s="104"/>
      <c r="R85" s="104"/>
      <c r="S85" s="104"/>
      <c r="T85" s="104"/>
      <c r="U85" s="104"/>
      <c r="V85" s="90"/>
      <c r="W85" s="104"/>
      <c r="X85" s="104"/>
      <c r="Y85" s="104"/>
      <c r="Z85" s="104"/>
      <c r="AA85" s="104"/>
      <c r="AB85" s="104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4"/>
      <c r="Q86" s="104"/>
      <c r="R86" s="104"/>
      <c r="S86" s="104"/>
      <c r="T86" s="104"/>
      <c r="U86" s="104"/>
      <c r="V86" s="90"/>
      <c r="W86" s="104"/>
      <c r="X86" s="104"/>
      <c r="Y86" s="104"/>
      <c r="Z86" s="104"/>
      <c r="AA86" s="104"/>
      <c r="AB86" s="104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4"/>
      <c r="Q87" s="104"/>
      <c r="R87" s="104"/>
      <c r="S87" s="104"/>
      <c r="T87" s="104"/>
      <c r="U87" s="104"/>
      <c r="V87" s="90"/>
      <c r="W87" s="104"/>
      <c r="X87" s="104"/>
      <c r="Y87" s="104"/>
      <c r="Z87" s="104"/>
      <c r="AA87" s="104"/>
      <c r="AB87" s="104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4"/>
      <c r="Q88" s="104"/>
      <c r="R88" s="104"/>
      <c r="S88" s="104"/>
      <c r="T88" s="104"/>
      <c r="U88" s="104"/>
      <c r="V88" s="90"/>
      <c r="W88" s="104"/>
      <c r="X88" s="104"/>
      <c r="Y88" s="104"/>
      <c r="Z88" s="104"/>
      <c r="AA88" s="104"/>
      <c r="AB88" s="104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4"/>
      <c r="Q89" s="104"/>
      <c r="R89" s="104"/>
      <c r="S89" s="104"/>
      <c r="T89" s="104"/>
      <c r="U89" s="104"/>
      <c r="V89" s="90"/>
      <c r="W89" s="104"/>
      <c r="X89" s="104"/>
      <c r="Y89" s="104"/>
      <c r="Z89" s="104"/>
      <c r="AA89" s="104"/>
      <c r="AB89" s="104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4"/>
      <c r="Q90" s="104"/>
      <c r="R90" s="104"/>
      <c r="S90" s="104"/>
      <c r="T90" s="104"/>
      <c r="U90" s="104"/>
      <c r="V90" s="90"/>
      <c r="W90" s="104"/>
      <c r="X90" s="104"/>
      <c r="Y90" s="104"/>
      <c r="Z90" s="104"/>
      <c r="AA90" s="104"/>
      <c r="AB90" s="104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4"/>
      <c r="Q91" s="104"/>
      <c r="R91" s="104"/>
      <c r="S91" s="104"/>
      <c r="T91" s="104"/>
      <c r="U91" s="104"/>
      <c r="V91" s="90"/>
      <c r="W91" s="104"/>
      <c r="X91" s="104"/>
      <c r="Y91" s="104"/>
      <c r="Z91" s="104"/>
      <c r="AA91" s="104"/>
      <c r="AB91" s="104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4"/>
      <c r="Q92" s="104"/>
      <c r="R92" s="104"/>
      <c r="S92" s="104"/>
      <c r="T92" s="104"/>
      <c r="U92" s="104"/>
      <c r="V92" s="90"/>
      <c r="W92" s="104"/>
      <c r="X92" s="104"/>
      <c r="Y92" s="104"/>
      <c r="Z92" s="104"/>
      <c r="AA92" s="104"/>
      <c r="AB92" s="104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4"/>
      <c r="Q93" s="104"/>
      <c r="R93" s="104"/>
      <c r="S93" s="104"/>
      <c r="T93" s="104"/>
      <c r="U93" s="104"/>
      <c r="V93" s="90"/>
      <c r="W93" s="104"/>
      <c r="X93" s="104"/>
      <c r="Y93" s="104"/>
      <c r="Z93" s="104"/>
      <c r="AA93" s="104"/>
      <c r="AB93" s="104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4"/>
      <c r="Q94" s="104"/>
      <c r="R94" s="104"/>
      <c r="S94" s="104"/>
      <c r="T94" s="104"/>
      <c r="U94" s="104"/>
      <c r="V94" s="90"/>
      <c r="W94" s="104"/>
      <c r="X94" s="104"/>
      <c r="Y94" s="104"/>
      <c r="Z94" s="104"/>
      <c r="AA94" s="104"/>
      <c r="AB94" s="104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4"/>
      <c r="Q95" s="104"/>
      <c r="R95" s="104"/>
      <c r="S95" s="104"/>
      <c r="T95" s="104"/>
      <c r="U95" s="104"/>
      <c r="V95" s="90"/>
      <c r="W95" s="104"/>
      <c r="X95" s="104"/>
      <c r="Y95" s="104"/>
      <c r="Z95" s="104"/>
      <c r="AA95" s="104"/>
      <c r="AB95" s="104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4"/>
      <c r="Q96" s="104"/>
      <c r="R96" s="104"/>
      <c r="S96" s="104"/>
      <c r="T96" s="104"/>
      <c r="U96" s="104"/>
      <c r="V96" s="90"/>
      <c r="W96" s="104"/>
      <c r="X96" s="104"/>
      <c r="Y96" s="104"/>
      <c r="Z96" s="104"/>
      <c r="AA96" s="104"/>
      <c r="AB96" s="104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4"/>
      <c r="Q97" s="104"/>
      <c r="R97" s="104"/>
      <c r="S97" s="104"/>
      <c r="T97" s="104"/>
      <c r="U97" s="104"/>
      <c r="V97" s="90"/>
      <c r="W97" s="104"/>
      <c r="X97" s="104"/>
      <c r="Y97" s="104"/>
      <c r="Z97" s="104"/>
      <c r="AA97" s="104"/>
      <c r="AB97" s="104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4"/>
      <c r="Q98" s="104"/>
      <c r="R98" s="104"/>
      <c r="S98" s="104"/>
      <c r="T98" s="104"/>
      <c r="U98" s="104"/>
      <c r="V98" s="90"/>
      <c r="W98" s="104"/>
      <c r="X98" s="104"/>
      <c r="Y98" s="104"/>
      <c r="Z98" s="104"/>
      <c r="AA98" s="104"/>
      <c r="AB98" s="104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4"/>
      <c r="Q99" s="104"/>
      <c r="R99" s="104"/>
      <c r="S99" s="104"/>
      <c r="T99" s="104"/>
      <c r="U99" s="104"/>
      <c r="V99" s="90"/>
      <c r="W99" s="104"/>
      <c r="X99" s="104"/>
      <c r="Y99" s="104"/>
      <c r="Z99" s="104"/>
      <c r="AA99" s="104"/>
      <c r="AB99" s="104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4"/>
      <c r="Q100" s="104"/>
      <c r="R100" s="104"/>
      <c r="S100" s="104"/>
      <c r="T100" s="104"/>
      <c r="U100" s="104"/>
      <c r="V100" s="90"/>
      <c r="W100" s="104"/>
      <c r="X100" s="104"/>
      <c r="Y100" s="104"/>
      <c r="Z100" s="104"/>
      <c r="AA100" s="104"/>
      <c r="AB100" s="104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5"/>
      <c r="Q101" s="106"/>
      <c r="R101" s="105"/>
      <c r="S101" s="107"/>
      <c r="T101" s="105"/>
      <c r="U101" s="107"/>
      <c r="V101" s="90"/>
      <c r="W101" s="108"/>
      <c r="X101" s="109"/>
      <c r="Y101" s="105"/>
      <c r="Z101" s="107"/>
      <c r="AA101" s="105"/>
      <c r="AB101" s="107"/>
      <c r="AC101" s="66"/>
      <c r="AH101" s="68"/>
    </row>
    <row r="102" spans="1:34" ht="15.75" customHeight="1">
      <c r="A102" s="62"/>
      <c r="B102" s="62"/>
      <c r="C102" s="62"/>
      <c r="D102" s="156" t="s">
        <v>145</v>
      </c>
      <c r="E102" s="156"/>
      <c r="F102" s="156"/>
      <c r="G102" s="156"/>
      <c r="H102" s="156"/>
      <c r="I102" s="156"/>
      <c r="J102" s="63"/>
      <c r="K102" s="63"/>
      <c r="L102" s="62"/>
      <c r="M102" s="62"/>
      <c r="N102" s="62"/>
      <c r="O102" s="66"/>
      <c r="P102" s="105"/>
      <c r="Q102" s="106"/>
      <c r="R102" s="105"/>
      <c r="S102" s="107"/>
      <c r="T102" s="105"/>
      <c r="U102" s="107"/>
      <c r="V102" s="90"/>
      <c r="W102" s="108"/>
      <c r="X102" s="109"/>
      <c r="Y102" s="105"/>
      <c r="Z102" s="107"/>
      <c r="AA102" s="105"/>
      <c r="AB102" s="107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5"/>
      <c r="Q103" s="106"/>
      <c r="R103" s="105"/>
      <c r="S103" s="107"/>
      <c r="T103" s="105"/>
      <c r="U103" s="107"/>
      <c r="V103" s="90"/>
      <c r="W103" s="108"/>
      <c r="X103" s="109"/>
      <c r="Y103" s="105"/>
      <c r="Z103" s="107"/>
      <c r="AA103" s="105"/>
      <c r="AB103" s="107"/>
      <c r="AC103" s="66"/>
      <c r="AH103" s="68"/>
    </row>
    <row r="104" spans="1:34" ht="15.75" customHeight="1">
      <c r="A104" s="62"/>
      <c r="B104" s="153" t="s">
        <v>146</v>
      </c>
      <c r="C104" s="158" t="s">
        <v>147</v>
      </c>
      <c r="D104" s="153" t="s">
        <v>148</v>
      </c>
      <c r="E104" s="153" t="s">
        <v>149</v>
      </c>
      <c r="F104" s="153" t="s">
        <v>150</v>
      </c>
      <c r="G104" s="153" t="s">
        <v>151</v>
      </c>
      <c r="H104" s="153" t="s">
        <v>152</v>
      </c>
      <c r="I104" s="153" t="s">
        <v>153</v>
      </c>
      <c r="J104" s="153" t="s">
        <v>154</v>
      </c>
      <c r="K104" s="63"/>
      <c r="L104" s="62"/>
      <c r="M104" s="62"/>
      <c r="N104" s="62"/>
      <c r="O104" s="66"/>
      <c r="P104" s="148" t="s">
        <v>91</v>
      </c>
      <c r="Q104" s="148" t="s">
        <v>127</v>
      </c>
      <c r="R104" s="151" t="s">
        <v>128</v>
      </c>
      <c r="S104" s="152"/>
      <c r="T104" s="151" t="s">
        <v>129</v>
      </c>
      <c r="U104" s="152"/>
      <c r="V104" s="90"/>
      <c r="W104" s="148" t="s">
        <v>91</v>
      </c>
      <c r="X104" s="148" t="s">
        <v>127</v>
      </c>
      <c r="Y104" s="151" t="s">
        <v>128</v>
      </c>
      <c r="Z104" s="152"/>
      <c r="AA104" s="151" t="s">
        <v>129</v>
      </c>
      <c r="AB104" s="152"/>
      <c r="AC104" s="66"/>
      <c r="AH104" s="68"/>
    </row>
    <row r="105" spans="1:34" ht="15.75" customHeight="1">
      <c r="A105" s="62"/>
      <c r="B105" s="153"/>
      <c r="C105" s="159"/>
      <c r="D105" s="153"/>
      <c r="E105" s="153"/>
      <c r="F105" s="153"/>
      <c r="G105" s="153"/>
      <c r="H105" s="153"/>
      <c r="I105" s="153"/>
      <c r="J105" s="153"/>
      <c r="K105" s="63"/>
      <c r="L105" s="62"/>
      <c r="M105" s="62"/>
      <c r="N105" s="62"/>
      <c r="O105" s="66"/>
      <c r="P105" s="149"/>
      <c r="Q105" s="149"/>
      <c r="R105" s="148" t="s">
        <v>130</v>
      </c>
      <c r="S105" s="148" t="s">
        <v>131</v>
      </c>
      <c r="T105" s="148" t="s">
        <v>155</v>
      </c>
      <c r="U105" s="148" t="s">
        <v>131</v>
      </c>
      <c r="V105" s="90"/>
      <c r="W105" s="149"/>
      <c r="X105" s="149"/>
      <c r="Y105" s="148" t="s">
        <v>130</v>
      </c>
      <c r="Z105" s="148" t="s">
        <v>131</v>
      </c>
      <c r="AA105" s="148" t="s">
        <v>130</v>
      </c>
      <c r="AB105" s="148" t="s">
        <v>131</v>
      </c>
      <c r="AC105" s="66"/>
      <c r="AH105" s="68"/>
    </row>
    <row r="106" spans="1:34" ht="15.75" customHeight="1">
      <c r="A106" s="62"/>
      <c r="B106" s="153"/>
      <c r="C106" s="159"/>
      <c r="D106" s="153"/>
      <c r="E106" s="153"/>
      <c r="F106" s="153"/>
      <c r="G106" s="153"/>
      <c r="H106" s="153"/>
      <c r="I106" s="153"/>
      <c r="J106" s="153"/>
      <c r="K106" s="63"/>
      <c r="L106" s="62"/>
      <c r="M106" s="62"/>
      <c r="N106" s="62"/>
      <c r="O106" s="66"/>
      <c r="P106" s="149"/>
      <c r="Q106" s="149"/>
      <c r="R106" s="149"/>
      <c r="S106" s="149"/>
      <c r="T106" s="149"/>
      <c r="U106" s="149"/>
      <c r="V106" s="90"/>
      <c r="W106" s="149"/>
      <c r="X106" s="149"/>
      <c r="Y106" s="149"/>
      <c r="Z106" s="149"/>
      <c r="AA106" s="149"/>
      <c r="AB106" s="149"/>
      <c r="AC106" s="66"/>
    </row>
    <row r="107" spans="1:34" ht="15.75" customHeight="1">
      <c r="A107" s="62"/>
      <c r="B107" s="153"/>
      <c r="C107" s="159"/>
      <c r="D107" s="153"/>
      <c r="E107" s="153"/>
      <c r="F107" s="153"/>
      <c r="G107" s="153"/>
      <c r="H107" s="153"/>
      <c r="I107" s="153"/>
      <c r="J107" s="153"/>
      <c r="K107" s="63"/>
      <c r="L107" s="62"/>
      <c r="M107" s="62"/>
      <c r="N107" s="62"/>
      <c r="O107" s="66"/>
      <c r="P107" s="149"/>
      <c r="Q107" s="149"/>
      <c r="R107" s="149"/>
      <c r="S107" s="149"/>
      <c r="T107" s="149"/>
      <c r="U107" s="149"/>
      <c r="V107" s="90"/>
      <c r="W107" s="149"/>
      <c r="X107" s="149"/>
      <c r="Y107" s="149"/>
      <c r="Z107" s="149"/>
      <c r="AA107" s="149"/>
      <c r="AB107" s="149"/>
      <c r="AC107" s="66"/>
    </row>
    <row r="108" spans="1:34" ht="15.75" customHeight="1">
      <c r="A108" s="62"/>
      <c r="B108" s="153"/>
      <c r="C108" s="159"/>
      <c r="D108" s="153"/>
      <c r="E108" s="153"/>
      <c r="F108" s="153"/>
      <c r="G108" s="153"/>
      <c r="H108" s="153"/>
      <c r="I108" s="153"/>
      <c r="J108" s="153"/>
      <c r="K108" s="63"/>
      <c r="L108" s="62"/>
      <c r="M108" s="62"/>
      <c r="N108" s="62"/>
      <c r="O108" s="66"/>
      <c r="P108" s="149"/>
      <c r="Q108" s="149"/>
      <c r="R108" s="149"/>
      <c r="S108" s="149"/>
      <c r="T108" s="149"/>
      <c r="U108" s="149"/>
      <c r="V108" s="90"/>
      <c r="W108" s="149"/>
      <c r="X108" s="149"/>
      <c r="Y108" s="149"/>
      <c r="Z108" s="149"/>
      <c r="AA108" s="149"/>
      <c r="AB108" s="149"/>
      <c r="AC108" s="66"/>
    </row>
    <row r="109" spans="1:34" ht="15.75" customHeight="1">
      <c r="A109" s="62"/>
      <c r="B109" s="153"/>
      <c r="C109" s="159"/>
      <c r="D109" s="153"/>
      <c r="E109" s="153"/>
      <c r="F109" s="153"/>
      <c r="G109" s="153"/>
      <c r="H109" s="153"/>
      <c r="I109" s="153"/>
      <c r="J109" s="153"/>
      <c r="K109" s="63"/>
      <c r="L109" s="62"/>
      <c r="M109" s="62"/>
      <c r="N109" s="62"/>
      <c r="O109" s="66"/>
      <c r="P109" s="150"/>
      <c r="Q109" s="150"/>
      <c r="R109" s="150"/>
      <c r="S109" s="150"/>
      <c r="T109" s="150"/>
      <c r="U109" s="150"/>
      <c r="V109" s="90"/>
      <c r="W109" s="150"/>
      <c r="X109" s="150"/>
      <c r="Y109" s="150"/>
      <c r="Z109" s="150"/>
      <c r="AA109" s="150"/>
      <c r="AB109" s="150"/>
      <c r="AC109" s="66"/>
    </row>
    <row r="110" spans="1:34" ht="15.75" customHeight="1">
      <c r="A110" s="62"/>
      <c r="B110" s="153"/>
      <c r="C110" s="159"/>
      <c r="D110" s="153"/>
      <c r="E110" s="153"/>
      <c r="F110" s="153"/>
      <c r="G110" s="153"/>
      <c r="H110" s="153"/>
      <c r="I110" s="153"/>
      <c r="J110" s="153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81">
        <v>0</v>
      </c>
      <c r="Z110" s="81" t="s">
        <v>133</v>
      </c>
      <c r="AA110" s="81">
        <v>0</v>
      </c>
      <c r="AB110" s="81" t="s">
        <v>133</v>
      </c>
      <c r="AC110" s="94">
        <f>Y110+Y111</f>
        <v>0</v>
      </c>
    </row>
    <row r="111" spans="1:34" ht="15.75" customHeight="1">
      <c r="A111" s="62"/>
      <c r="B111" s="153"/>
      <c r="C111" s="160"/>
      <c r="D111" s="153"/>
      <c r="E111" s="153"/>
      <c r="F111" s="153"/>
      <c r="G111" s="153"/>
      <c r="H111" s="153"/>
      <c r="I111" s="153"/>
      <c r="J111" s="153"/>
      <c r="K111" s="63"/>
      <c r="L111" s="62" t="s">
        <v>156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81">
        <v>0</v>
      </c>
      <c r="Z111" s="81" t="s">
        <v>133</v>
      </c>
      <c r="AA111" s="81">
        <v>0</v>
      </c>
      <c r="AB111" s="81" t="s">
        <v>133</v>
      </c>
      <c r="AC111" s="94">
        <f t="shared" ref="AC111:AC156" si="3">Y111+Y112</f>
        <v>0</v>
      </c>
      <c r="AH111" s="76"/>
    </row>
    <row r="112" spans="1:34" ht="15.75" customHeight="1">
      <c r="A112" s="110">
        <v>4566</v>
      </c>
      <c r="B112" s="111">
        <v>1</v>
      </c>
      <c r="C112" s="112" t="s">
        <v>271</v>
      </c>
      <c r="D112" s="62" t="s">
        <v>272</v>
      </c>
      <c r="E112" s="113">
        <v>55.737646527250497</v>
      </c>
      <c r="F112" s="113">
        <v>37.766645234070403</v>
      </c>
      <c r="G112" s="111">
        <v>0</v>
      </c>
      <c r="H112" s="114">
        <v>0</v>
      </c>
      <c r="I112" s="115"/>
      <c r="J112" s="111">
        <v>1</v>
      </c>
      <c r="K112" s="63"/>
      <c r="L112" s="78">
        <v>1</v>
      </c>
      <c r="M112" s="112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81">
        <v>0</v>
      </c>
      <c r="Z112" s="81" t="s">
        <v>133</v>
      </c>
      <c r="AA112" s="81">
        <v>0</v>
      </c>
      <c r="AB112" s="81" t="s">
        <v>133</v>
      </c>
      <c r="AC112" s="94">
        <f t="shared" si="3"/>
        <v>0</v>
      </c>
      <c r="AH112" s="76"/>
    </row>
    <row r="113" spans="1:34" ht="15.75" customHeight="1">
      <c r="A113" s="110">
        <v>4547</v>
      </c>
      <c r="B113" s="111">
        <v>2</v>
      </c>
      <c r="C113" s="112" t="s">
        <v>273</v>
      </c>
      <c r="D113" s="62" t="s">
        <v>274</v>
      </c>
      <c r="E113" s="113">
        <v>55.738768654273699</v>
      </c>
      <c r="F113" s="113">
        <v>37.769945083708301</v>
      </c>
      <c r="G113" s="111">
        <v>0</v>
      </c>
      <c r="H113" s="114">
        <v>0.30499999999999999</v>
      </c>
      <c r="I113" s="115">
        <v>0.30499999999999999</v>
      </c>
      <c r="J113" s="111">
        <v>2</v>
      </c>
      <c r="K113" s="63"/>
      <c r="L113" s="78">
        <v>2</v>
      </c>
      <c r="M113" s="112">
        <v>2</v>
      </c>
      <c r="N113" s="112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0</v>
      </c>
      <c r="W113" s="97">
        <v>4</v>
      </c>
      <c r="X113" s="96">
        <v>0.1875</v>
      </c>
      <c r="Y113" s="81">
        <v>0</v>
      </c>
      <c r="Z113" s="81" t="s">
        <v>133</v>
      </c>
      <c r="AA113" s="81">
        <v>0</v>
      </c>
      <c r="AB113" s="81" t="s">
        <v>133</v>
      </c>
      <c r="AC113" s="94">
        <f t="shared" si="3"/>
        <v>0</v>
      </c>
      <c r="AH113" s="116"/>
    </row>
    <row r="114" spans="1:34" ht="15.75" customHeight="1">
      <c r="A114" s="110">
        <v>4548</v>
      </c>
      <c r="B114" s="111">
        <v>3</v>
      </c>
      <c r="C114" s="112" t="s">
        <v>275</v>
      </c>
      <c r="D114" s="62" t="s">
        <v>274</v>
      </c>
      <c r="E114" s="113">
        <v>55.742556962870303</v>
      </c>
      <c r="F114" s="113">
        <v>37.7674533311055</v>
      </c>
      <c r="G114" s="111">
        <v>0</v>
      </c>
      <c r="H114" s="114">
        <v>0.755</v>
      </c>
      <c r="I114" s="115">
        <v>0.45</v>
      </c>
      <c r="J114" s="111">
        <v>3</v>
      </c>
      <c r="K114" s="63"/>
      <c r="L114" s="78">
        <v>3</v>
      </c>
      <c r="M114" s="112">
        <v>3</v>
      </c>
      <c r="N114" s="112">
        <v>0</v>
      </c>
      <c r="O114" s="85"/>
      <c r="P114" s="81">
        <v>3</v>
      </c>
      <c r="Q114" s="96">
        <v>0.20833333333333334</v>
      </c>
      <c r="R114" s="92">
        <v>0</v>
      </c>
      <c r="S114" s="92" t="s">
        <v>133</v>
      </c>
      <c r="T114" s="92">
        <v>0</v>
      </c>
      <c r="U114" s="92" t="s">
        <v>133</v>
      </c>
      <c r="V114" s="94">
        <f t="shared" si="2"/>
        <v>0</v>
      </c>
      <c r="W114" s="97">
        <v>4</v>
      </c>
      <c r="X114" s="96">
        <v>0.20833333333333334</v>
      </c>
      <c r="Y114" s="81">
        <v>0</v>
      </c>
      <c r="Z114" s="81" t="s">
        <v>133</v>
      </c>
      <c r="AA114" s="81">
        <v>0</v>
      </c>
      <c r="AB114" s="81" t="s">
        <v>133</v>
      </c>
      <c r="AC114" s="94">
        <f t="shared" si="3"/>
        <v>0</v>
      </c>
      <c r="AH114" s="116"/>
    </row>
    <row r="115" spans="1:34" ht="15.75" customHeight="1">
      <c r="A115" s="110">
        <v>4549</v>
      </c>
      <c r="B115" s="111">
        <v>4</v>
      </c>
      <c r="C115" s="112" t="s">
        <v>276</v>
      </c>
      <c r="D115" s="62" t="s">
        <v>274</v>
      </c>
      <c r="E115" s="113">
        <v>55.746481335177201</v>
      </c>
      <c r="F115" s="113">
        <v>37.764816382934697</v>
      </c>
      <c r="G115" s="111">
        <v>0</v>
      </c>
      <c r="H115" s="114">
        <v>1.2230000000000001</v>
      </c>
      <c r="I115" s="115">
        <v>0.46800000000000008</v>
      </c>
      <c r="J115" s="111">
        <v>4</v>
      </c>
      <c r="K115" s="63"/>
      <c r="L115" s="78">
        <v>4</v>
      </c>
      <c r="M115" s="112">
        <v>4</v>
      </c>
      <c r="N115" s="112">
        <v>0</v>
      </c>
      <c r="O115" s="85"/>
      <c r="P115" s="81">
        <v>3</v>
      </c>
      <c r="Q115" s="96">
        <v>0.22916666666666666</v>
      </c>
      <c r="R115" s="92">
        <v>0</v>
      </c>
      <c r="S115" s="92" t="s">
        <v>133</v>
      </c>
      <c r="T115" s="92">
        <v>0</v>
      </c>
      <c r="U115" s="92" t="s">
        <v>133</v>
      </c>
      <c r="V115" s="94">
        <f t="shared" si="2"/>
        <v>0</v>
      </c>
      <c r="W115" s="97">
        <v>4</v>
      </c>
      <c r="X115" s="96">
        <v>0.22916666666666666</v>
      </c>
      <c r="Y115" s="81">
        <v>0</v>
      </c>
      <c r="Z115" s="81" t="s">
        <v>133</v>
      </c>
      <c r="AA115" s="81">
        <v>0</v>
      </c>
      <c r="AB115" s="81" t="s">
        <v>133</v>
      </c>
      <c r="AC115" s="94">
        <f t="shared" si="3"/>
        <v>0</v>
      </c>
      <c r="AH115" s="116"/>
    </row>
    <row r="116" spans="1:34" ht="15.75" customHeight="1">
      <c r="A116" s="110">
        <v>4550</v>
      </c>
      <c r="B116" s="111">
        <v>5</v>
      </c>
      <c r="C116" s="112" t="s">
        <v>277</v>
      </c>
      <c r="D116" s="62" t="s">
        <v>274</v>
      </c>
      <c r="E116" s="113">
        <v>55.748812711306797</v>
      </c>
      <c r="F116" s="113">
        <v>37.763307521485999</v>
      </c>
      <c r="G116" s="111">
        <v>0</v>
      </c>
      <c r="H116" s="114">
        <v>1.506</v>
      </c>
      <c r="I116" s="115">
        <v>0.28299999999999992</v>
      </c>
      <c r="J116" s="111">
        <v>5</v>
      </c>
      <c r="K116" s="63"/>
      <c r="L116" s="78">
        <v>5</v>
      </c>
      <c r="M116" s="112">
        <v>5</v>
      </c>
      <c r="N116" s="112">
        <v>0</v>
      </c>
      <c r="O116" s="85"/>
      <c r="P116" s="81">
        <v>3</v>
      </c>
      <c r="Q116" s="96">
        <v>0.25</v>
      </c>
      <c r="R116" s="92">
        <v>0</v>
      </c>
      <c r="S116" s="92" t="s">
        <v>133</v>
      </c>
      <c r="T116" s="92">
        <v>0</v>
      </c>
      <c r="U116" s="92" t="s">
        <v>133</v>
      </c>
      <c r="V116" s="94">
        <f t="shared" si="2"/>
        <v>1</v>
      </c>
      <c r="W116" s="97">
        <v>4</v>
      </c>
      <c r="X116" s="96">
        <v>0.25</v>
      </c>
      <c r="Y116" s="81">
        <v>0</v>
      </c>
      <c r="Z116" s="81" t="s">
        <v>133</v>
      </c>
      <c r="AA116" s="81">
        <v>0</v>
      </c>
      <c r="AB116" s="81" t="s">
        <v>133</v>
      </c>
      <c r="AC116" s="94">
        <f t="shared" si="3"/>
        <v>1</v>
      </c>
      <c r="AH116" s="116"/>
    </row>
    <row r="117" spans="1:34" ht="15.75" customHeight="1">
      <c r="A117" s="110">
        <v>4551</v>
      </c>
      <c r="B117" s="111">
        <v>6</v>
      </c>
      <c r="C117" s="112" t="s">
        <v>278</v>
      </c>
      <c r="D117" s="62" t="s">
        <v>274</v>
      </c>
      <c r="E117" s="113">
        <v>55.751461668021598</v>
      </c>
      <c r="F117" s="113">
        <v>37.7615007460033</v>
      </c>
      <c r="G117" s="111">
        <v>0</v>
      </c>
      <c r="H117" s="114">
        <v>1.83</v>
      </c>
      <c r="I117" s="115">
        <v>0.32400000000000007</v>
      </c>
      <c r="J117" s="111">
        <v>6</v>
      </c>
      <c r="K117" s="63"/>
      <c r="L117" s="78">
        <v>6</v>
      </c>
      <c r="M117" s="112">
        <v>6</v>
      </c>
      <c r="N117" s="112">
        <v>0</v>
      </c>
      <c r="O117" s="85"/>
      <c r="P117" s="81">
        <v>3</v>
      </c>
      <c r="Q117" s="96">
        <v>0.27083333333333331</v>
      </c>
      <c r="R117" s="92">
        <v>1</v>
      </c>
      <c r="S117" s="92" t="s">
        <v>137</v>
      </c>
      <c r="T117" s="92">
        <v>1</v>
      </c>
      <c r="U117" s="92" t="s">
        <v>137</v>
      </c>
      <c r="V117" s="94">
        <f t="shared" si="2"/>
        <v>5</v>
      </c>
      <c r="W117" s="97">
        <v>4</v>
      </c>
      <c r="X117" s="96">
        <v>0.27083333333333331</v>
      </c>
      <c r="Y117" s="81">
        <v>1</v>
      </c>
      <c r="Z117" s="81" t="s">
        <v>137</v>
      </c>
      <c r="AA117" s="81">
        <v>1</v>
      </c>
      <c r="AB117" s="81" t="s">
        <v>137</v>
      </c>
      <c r="AC117" s="94">
        <f t="shared" si="3"/>
        <v>3</v>
      </c>
      <c r="AH117" s="116"/>
    </row>
    <row r="118" spans="1:34" ht="15.75" customHeight="1">
      <c r="A118" s="110">
        <v>4552</v>
      </c>
      <c r="B118" s="111">
        <v>7</v>
      </c>
      <c r="C118" s="112" t="s">
        <v>279</v>
      </c>
      <c r="D118" s="62" t="s">
        <v>274</v>
      </c>
      <c r="E118" s="113">
        <v>55.753850095482399</v>
      </c>
      <c r="F118" s="113">
        <v>37.759925159095403</v>
      </c>
      <c r="G118" s="111">
        <v>0</v>
      </c>
      <c r="H118" s="114">
        <v>2.121</v>
      </c>
      <c r="I118" s="115">
        <v>0.29099999999999993</v>
      </c>
      <c r="J118" s="111">
        <v>7</v>
      </c>
      <c r="K118" s="63"/>
      <c r="L118" s="78">
        <v>7</v>
      </c>
      <c r="M118" s="112">
        <v>7</v>
      </c>
      <c r="N118" s="112">
        <v>0</v>
      </c>
      <c r="O118" s="85"/>
      <c r="P118" s="81">
        <v>3</v>
      </c>
      <c r="Q118" s="96">
        <v>0.29166666666666669</v>
      </c>
      <c r="R118" s="92">
        <v>4</v>
      </c>
      <c r="S118" s="127" t="s">
        <v>280</v>
      </c>
      <c r="T118" s="92">
        <v>4</v>
      </c>
      <c r="U118" s="127" t="s">
        <v>280</v>
      </c>
      <c r="V118" s="94">
        <f t="shared" si="2"/>
        <v>7</v>
      </c>
      <c r="W118" s="97">
        <v>4</v>
      </c>
      <c r="X118" s="96">
        <v>0.29166666666666669</v>
      </c>
      <c r="Y118" s="81">
        <v>2</v>
      </c>
      <c r="Z118" s="81" t="s">
        <v>144</v>
      </c>
      <c r="AA118" s="81">
        <v>2</v>
      </c>
      <c r="AB118" s="81" t="s">
        <v>144</v>
      </c>
      <c r="AC118" s="94">
        <f t="shared" si="3"/>
        <v>3</v>
      </c>
      <c r="AH118" s="116"/>
    </row>
    <row r="119" spans="1:34" ht="15.75" customHeight="1">
      <c r="A119" s="110">
        <v>4553</v>
      </c>
      <c r="B119" s="111">
        <v>8</v>
      </c>
      <c r="C119" s="112" t="s">
        <v>281</v>
      </c>
      <c r="D119" s="62" t="s">
        <v>274</v>
      </c>
      <c r="E119" s="113">
        <v>55.758722268948503</v>
      </c>
      <c r="F119" s="113">
        <v>37.756818635108502</v>
      </c>
      <c r="G119" s="111">
        <v>0</v>
      </c>
      <c r="H119" s="114">
        <v>2.7</v>
      </c>
      <c r="I119" s="115">
        <v>0.57900000000000018</v>
      </c>
      <c r="J119" s="111">
        <v>8</v>
      </c>
      <c r="K119" s="63"/>
      <c r="L119" s="78">
        <v>8</v>
      </c>
      <c r="M119" s="112">
        <v>8</v>
      </c>
      <c r="N119" s="112">
        <v>0</v>
      </c>
      <c r="O119" s="85"/>
      <c r="P119" s="81">
        <v>3</v>
      </c>
      <c r="Q119" s="96">
        <v>0.3125</v>
      </c>
      <c r="R119" s="92">
        <v>3</v>
      </c>
      <c r="S119" s="127" t="s">
        <v>280</v>
      </c>
      <c r="T119" s="92">
        <v>3</v>
      </c>
      <c r="U119" s="127" t="s">
        <v>280</v>
      </c>
      <c r="V119" s="94">
        <f t="shared" si="2"/>
        <v>7</v>
      </c>
      <c r="W119" s="97">
        <v>4</v>
      </c>
      <c r="X119" s="96">
        <v>0.3125</v>
      </c>
      <c r="Y119" s="81">
        <v>1</v>
      </c>
      <c r="Z119" s="81" t="s">
        <v>144</v>
      </c>
      <c r="AA119" s="81">
        <v>1</v>
      </c>
      <c r="AB119" s="81" t="s">
        <v>144</v>
      </c>
      <c r="AC119" s="94">
        <f t="shared" si="3"/>
        <v>3</v>
      </c>
      <c r="AH119" s="116"/>
    </row>
    <row r="120" spans="1:34" ht="15.75" customHeight="1">
      <c r="A120" s="110">
        <v>4408</v>
      </c>
      <c r="B120" s="111">
        <v>9</v>
      </c>
      <c r="C120" s="112" t="s">
        <v>282</v>
      </c>
      <c r="D120" s="62" t="s">
        <v>283</v>
      </c>
      <c r="E120" s="113">
        <v>55.758398606912699</v>
      </c>
      <c r="F120" s="113">
        <v>37.751859850479903</v>
      </c>
      <c r="G120" s="111">
        <v>0</v>
      </c>
      <c r="H120" s="114">
        <v>2.9620000000000002</v>
      </c>
      <c r="I120" s="115">
        <v>0.26200000000000001</v>
      </c>
      <c r="J120" s="111">
        <v>9</v>
      </c>
      <c r="K120" s="63"/>
      <c r="L120" s="78">
        <v>9</v>
      </c>
      <c r="M120" s="112">
        <v>9</v>
      </c>
      <c r="N120" s="112">
        <v>0</v>
      </c>
      <c r="O120" s="85"/>
      <c r="P120" s="81">
        <v>3</v>
      </c>
      <c r="Q120" s="96">
        <v>0.33333333333333331</v>
      </c>
      <c r="R120" s="92">
        <v>4</v>
      </c>
      <c r="S120" s="127" t="s">
        <v>280</v>
      </c>
      <c r="T120" s="92">
        <v>4</v>
      </c>
      <c r="U120" s="127" t="s">
        <v>280</v>
      </c>
      <c r="V120" s="94">
        <f t="shared" si="2"/>
        <v>7</v>
      </c>
      <c r="W120" s="97">
        <v>4</v>
      </c>
      <c r="X120" s="96">
        <v>0.33333333333333331</v>
      </c>
      <c r="Y120" s="81">
        <v>2</v>
      </c>
      <c r="Z120" s="81" t="s">
        <v>144</v>
      </c>
      <c r="AA120" s="81">
        <v>2</v>
      </c>
      <c r="AB120" s="81" t="s">
        <v>144</v>
      </c>
      <c r="AC120" s="94">
        <f t="shared" si="3"/>
        <v>3</v>
      </c>
      <c r="AH120" s="116"/>
    </row>
    <row r="121" spans="1:34" ht="15.75" customHeight="1">
      <c r="A121" s="110">
        <v>4409</v>
      </c>
      <c r="B121" s="111">
        <v>10</v>
      </c>
      <c r="C121" s="112" t="s">
        <v>284</v>
      </c>
      <c r="D121" s="62" t="s">
        <v>283</v>
      </c>
      <c r="E121" s="113">
        <v>55.756500187942898</v>
      </c>
      <c r="F121" s="113">
        <v>37.742226880525799</v>
      </c>
      <c r="G121" s="111">
        <v>0</v>
      </c>
      <c r="H121" s="114">
        <v>3.6100000000000003</v>
      </c>
      <c r="I121" s="115">
        <v>0.64800000000000013</v>
      </c>
      <c r="J121" s="111">
        <v>10</v>
      </c>
      <c r="K121" s="63"/>
      <c r="L121" s="78">
        <v>10</v>
      </c>
      <c r="M121" s="112">
        <v>10</v>
      </c>
      <c r="N121" s="112">
        <v>0</v>
      </c>
      <c r="O121" s="85"/>
      <c r="P121" s="81">
        <v>3</v>
      </c>
      <c r="Q121" s="96">
        <v>0.35416666666666669</v>
      </c>
      <c r="R121" s="92">
        <v>3</v>
      </c>
      <c r="S121" s="127" t="s">
        <v>280</v>
      </c>
      <c r="T121" s="92">
        <v>3</v>
      </c>
      <c r="U121" s="127" t="s">
        <v>280</v>
      </c>
      <c r="V121" s="94">
        <f t="shared" si="2"/>
        <v>7</v>
      </c>
      <c r="W121" s="97">
        <v>4</v>
      </c>
      <c r="X121" s="96">
        <v>0.35416666666666669</v>
      </c>
      <c r="Y121" s="81">
        <v>1</v>
      </c>
      <c r="Z121" s="81" t="s">
        <v>144</v>
      </c>
      <c r="AA121" s="81">
        <v>1</v>
      </c>
      <c r="AB121" s="81" t="s">
        <v>144</v>
      </c>
      <c r="AC121" s="94">
        <f t="shared" si="3"/>
        <v>3</v>
      </c>
      <c r="AH121" s="116"/>
    </row>
    <row r="122" spans="1:34" ht="15.75" customHeight="1">
      <c r="A122" s="110">
        <v>4554</v>
      </c>
      <c r="B122" s="111">
        <v>11</v>
      </c>
      <c r="C122" s="112" t="s">
        <v>285</v>
      </c>
      <c r="D122" s="62" t="s">
        <v>172</v>
      </c>
      <c r="E122" s="113">
        <v>55.7575555499347</v>
      </c>
      <c r="F122" s="113">
        <v>37.739937832773897</v>
      </c>
      <c r="G122" s="111">
        <v>0</v>
      </c>
      <c r="H122" s="114">
        <v>3.8340000000000005</v>
      </c>
      <c r="I122" s="115">
        <v>0.2240000000000002</v>
      </c>
      <c r="J122" s="111">
        <v>11</v>
      </c>
      <c r="K122" s="63"/>
      <c r="L122" s="78">
        <v>11</v>
      </c>
      <c r="M122" s="112">
        <v>11</v>
      </c>
      <c r="N122" s="112">
        <v>0</v>
      </c>
      <c r="O122" s="85"/>
      <c r="P122" s="81">
        <v>3</v>
      </c>
      <c r="Q122" s="96">
        <v>0.375</v>
      </c>
      <c r="R122" s="92">
        <v>4</v>
      </c>
      <c r="S122" s="127" t="s">
        <v>280</v>
      </c>
      <c r="T122" s="92">
        <v>4</v>
      </c>
      <c r="U122" s="127" t="s">
        <v>280</v>
      </c>
      <c r="V122" s="94">
        <f t="shared" si="2"/>
        <v>7</v>
      </c>
      <c r="W122" s="97">
        <v>4</v>
      </c>
      <c r="X122" s="96">
        <v>0.375</v>
      </c>
      <c r="Y122" s="81">
        <v>2</v>
      </c>
      <c r="Z122" s="81" t="s">
        <v>187</v>
      </c>
      <c r="AA122" s="81">
        <v>2</v>
      </c>
      <c r="AB122" s="81" t="s">
        <v>187</v>
      </c>
      <c r="AC122" s="94">
        <f t="shared" si="3"/>
        <v>4</v>
      </c>
      <c r="AH122" s="116"/>
    </row>
    <row r="123" spans="1:34" ht="15.75" customHeight="1">
      <c r="A123" s="110">
        <v>3928</v>
      </c>
      <c r="B123" s="111">
        <v>12</v>
      </c>
      <c r="C123" s="112" t="s">
        <v>286</v>
      </c>
      <c r="D123" s="62" t="s">
        <v>172</v>
      </c>
      <c r="E123" s="113">
        <v>55.760909207730499</v>
      </c>
      <c r="F123" s="113">
        <v>37.736846625441103</v>
      </c>
      <c r="G123" s="111">
        <v>0</v>
      </c>
      <c r="H123" s="114">
        <v>4.24</v>
      </c>
      <c r="I123" s="115">
        <v>0.40599999999999969</v>
      </c>
      <c r="J123" s="111">
        <v>12</v>
      </c>
      <c r="K123" s="63"/>
      <c r="L123" s="78">
        <v>12</v>
      </c>
      <c r="M123" s="112">
        <v>12</v>
      </c>
      <c r="N123" s="112">
        <v>0</v>
      </c>
      <c r="O123" s="85"/>
      <c r="P123" s="81">
        <v>3</v>
      </c>
      <c r="Q123" s="96">
        <v>0.39583333333333331</v>
      </c>
      <c r="R123" s="92">
        <v>3</v>
      </c>
      <c r="S123" s="127" t="s">
        <v>280</v>
      </c>
      <c r="T123" s="92">
        <v>3</v>
      </c>
      <c r="U123" s="127" t="s">
        <v>280</v>
      </c>
      <c r="V123" s="94">
        <f t="shared" si="2"/>
        <v>5</v>
      </c>
      <c r="W123" s="97">
        <v>4</v>
      </c>
      <c r="X123" s="96">
        <v>0.39583333333333331</v>
      </c>
      <c r="Y123" s="81">
        <v>2</v>
      </c>
      <c r="Z123" s="81" t="s">
        <v>187</v>
      </c>
      <c r="AA123" s="81">
        <v>2</v>
      </c>
      <c r="AB123" s="81" t="s">
        <v>187</v>
      </c>
      <c r="AC123" s="94">
        <f t="shared" si="3"/>
        <v>4</v>
      </c>
      <c r="AH123" s="116"/>
    </row>
    <row r="124" spans="1:34" ht="15.75" customHeight="1">
      <c r="A124" s="110">
        <v>4777</v>
      </c>
      <c r="B124" s="111">
        <v>13</v>
      </c>
      <c r="C124" s="112" t="s">
        <v>178</v>
      </c>
      <c r="D124" s="62" t="s">
        <v>172</v>
      </c>
      <c r="E124" s="113">
        <v>55.763416792744998</v>
      </c>
      <c r="F124" s="113">
        <v>37.734474324332702</v>
      </c>
      <c r="G124" s="111">
        <v>0</v>
      </c>
      <c r="H124" s="114">
        <v>4.556</v>
      </c>
      <c r="I124" s="115">
        <v>0.31599999999999984</v>
      </c>
      <c r="J124" s="111">
        <v>13</v>
      </c>
      <c r="K124" s="63"/>
      <c r="L124" s="78">
        <v>13</v>
      </c>
      <c r="M124" s="112">
        <v>13</v>
      </c>
      <c r="N124" s="112">
        <v>0</v>
      </c>
      <c r="O124" s="85"/>
      <c r="P124" s="81">
        <v>3</v>
      </c>
      <c r="Q124" s="96">
        <v>0.41666666666666669</v>
      </c>
      <c r="R124" s="92">
        <v>2</v>
      </c>
      <c r="S124" s="92" t="s">
        <v>187</v>
      </c>
      <c r="T124" s="92">
        <v>2</v>
      </c>
      <c r="U124" s="92" t="s">
        <v>187</v>
      </c>
      <c r="V124" s="94">
        <f t="shared" si="2"/>
        <v>4</v>
      </c>
      <c r="W124" s="97">
        <v>4</v>
      </c>
      <c r="X124" s="96">
        <v>0.41666666666666669</v>
      </c>
      <c r="Y124" s="81">
        <v>2</v>
      </c>
      <c r="Z124" s="81" t="s">
        <v>187</v>
      </c>
      <c r="AA124" s="81">
        <v>2</v>
      </c>
      <c r="AB124" s="81" t="s">
        <v>187</v>
      </c>
      <c r="AC124" s="94">
        <f t="shared" si="3"/>
        <v>4</v>
      </c>
      <c r="AH124" s="116"/>
    </row>
    <row r="125" spans="1:34" ht="15.75" customHeight="1">
      <c r="A125" s="110">
        <v>10700</v>
      </c>
      <c r="B125" s="111">
        <v>14</v>
      </c>
      <c r="C125" s="112" t="s">
        <v>177</v>
      </c>
      <c r="D125" s="62" t="s">
        <v>172</v>
      </c>
      <c r="E125" s="113">
        <v>55.765415587090402</v>
      </c>
      <c r="F125" s="113">
        <v>37.732677349304304</v>
      </c>
      <c r="G125" s="111">
        <v>0</v>
      </c>
      <c r="H125" s="114">
        <v>4.806</v>
      </c>
      <c r="I125" s="115">
        <v>0.25</v>
      </c>
      <c r="J125" s="111">
        <v>14</v>
      </c>
      <c r="K125" s="63"/>
      <c r="L125" s="78">
        <v>14</v>
      </c>
      <c r="M125" s="112">
        <v>14</v>
      </c>
      <c r="N125" s="112">
        <v>0</v>
      </c>
      <c r="O125" s="85"/>
      <c r="P125" s="81">
        <v>3</v>
      </c>
      <c r="Q125" s="96">
        <v>0.4375</v>
      </c>
      <c r="R125" s="92">
        <v>2</v>
      </c>
      <c r="S125" s="92" t="s">
        <v>187</v>
      </c>
      <c r="T125" s="92">
        <v>2</v>
      </c>
      <c r="U125" s="92" t="s">
        <v>187</v>
      </c>
      <c r="V125" s="94">
        <f t="shared" si="2"/>
        <v>3</v>
      </c>
      <c r="W125" s="97">
        <v>4</v>
      </c>
      <c r="X125" s="96">
        <v>0.4375</v>
      </c>
      <c r="Y125" s="81">
        <v>2</v>
      </c>
      <c r="Z125" s="81" t="s">
        <v>187</v>
      </c>
      <c r="AA125" s="81">
        <v>2</v>
      </c>
      <c r="AB125" s="81" t="s">
        <v>187</v>
      </c>
      <c r="AC125" s="94">
        <f t="shared" si="3"/>
        <v>4</v>
      </c>
      <c r="AH125" s="116"/>
    </row>
    <row r="126" spans="1:34" ht="15.75" customHeight="1">
      <c r="A126" s="110">
        <v>3863</v>
      </c>
      <c r="B126" s="111">
        <v>15</v>
      </c>
      <c r="C126" s="112" t="s">
        <v>176</v>
      </c>
      <c r="D126" s="62" t="s">
        <v>172</v>
      </c>
      <c r="E126" s="113">
        <v>55.767859104636301</v>
      </c>
      <c r="F126" s="113">
        <v>37.730438629817598</v>
      </c>
      <c r="G126" s="111">
        <v>0</v>
      </c>
      <c r="H126" s="114">
        <v>5.1120000000000001</v>
      </c>
      <c r="I126" s="115">
        <v>0.30600000000000005</v>
      </c>
      <c r="J126" s="111">
        <v>15</v>
      </c>
      <c r="K126" s="63"/>
      <c r="L126" s="78">
        <v>15</v>
      </c>
      <c r="M126" s="112">
        <v>15</v>
      </c>
      <c r="N126" s="112">
        <v>0</v>
      </c>
      <c r="O126" s="85"/>
      <c r="P126" s="81">
        <v>3</v>
      </c>
      <c r="Q126" s="96">
        <v>0.45833333333333298</v>
      </c>
      <c r="R126" s="92">
        <v>1</v>
      </c>
      <c r="S126" s="92" t="s">
        <v>144</v>
      </c>
      <c r="T126" s="92">
        <v>1</v>
      </c>
      <c r="U126" s="92" t="s">
        <v>144</v>
      </c>
      <c r="V126" s="94">
        <f t="shared" si="2"/>
        <v>3</v>
      </c>
      <c r="W126" s="97">
        <v>4</v>
      </c>
      <c r="X126" s="96">
        <v>0.45833333333333298</v>
      </c>
      <c r="Y126" s="81">
        <v>2</v>
      </c>
      <c r="Z126" s="81" t="s">
        <v>187</v>
      </c>
      <c r="AA126" s="81">
        <v>2</v>
      </c>
      <c r="AB126" s="81" t="s">
        <v>187</v>
      </c>
      <c r="AC126" s="94">
        <f t="shared" si="3"/>
        <v>4</v>
      </c>
      <c r="AH126" s="116"/>
    </row>
    <row r="127" spans="1:34" ht="15.75" customHeight="1">
      <c r="A127" s="110">
        <v>3864</v>
      </c>
      <c r="B127" s="111">
        <v>16</v>
      </c>
      <c r="C127" s="112" t="s">
        <v>175</v>
      </c>
      <c r="D127" s="62" t="s">
        <v>172</v>
      </c>
      <c r="E127" s="113">
        <v>55.770552941166898</v>
      </c>
      <c r="F127" s="113">
        <v>37.727979524966699</v>
      </c>
      <c r="G127" s="111">
        <v>0</v>
      </c>
      <c r="H127" s="114">
        <v>5.4489999999999998</v>
      </c>
      <c r="I127" s="115">
        <v>0.33699999999999974</v>
      </c>
      <c r="J127" s="111">
        <v>16</v>
      </c>
      <c r="K127" s="63"/>
      <c r="L127" s="78">
        <v>16</v>
      </c>
      <c r="M127" s="112">
        <v>16</v>
      </c>
      <c r="N127" s="112">
        <v>0</v>
      </c>
      <c r="O127" s="85"/>
      <c r="P127" s="81">
        <v>3</v>
      </c>
      <c r="Q127" s="96">
        <v>0.47916666666666702</v>
      </c>
      <c r="R127" s="92">
        <v>2</v>
      </c>
      <c r="S127" s="92" t="s">
        <v>144</v>
      </c>
      <c r="T127" s="92">
        <v>2</v>
      </c>
      <c r="U127" s="92" t="s">
        <v>144</v>
      </c>
      <c r="V127" s="94">
        <f t="shared" si="2"/>
        <v>3</v>
      </c>
      <c r="W127" s="97">
        <v>4</v>
      </c>
      <c r="X127" s="96">
        <v>0.47916666666666702</v>
      </c>
      <c r="Y127" s="81">
        <v>2</v>
      </c>
      <c r="Z127" s="81" t="s">
        <v>187</v>
      </c>
      <c r="AA127" s="81">
        <v>2</v>
      </c>
      <c r="AB127" s="81" t="s">
        <v>187</v>
      </c>
      <c r="AC127" s="94">
        <f t="shared" si="3"/>
        <v>4</v>
      </c>
      <c r="AH127" s="116"/>
    </row>
    <row r="128" spans="1:34" ht="15.75" customHeight="1">
      <c r="A128" s="110">
        <v>3865</v>
      </c>
      <c r="B128" s="111">
        <v>17</v>
      </c>
      <c r="C128" s="112" t="s">
        <v>174</v>
      </c>
      <c r="D128" s="62" t="s">
        <v>172</v>
      </c>
      <c r="E128" s="113">
        <v>55.772836452346702</v>
      </c>
      <c r="F128" s="113">
        <v>37.725930854655701</v>
      </c>
      <c r="G128" s="111">
        <v>0</v>
      </c>
      <c r="H128" s="114">
        <v>5.734</v>
      </c>
      <c r="I128" s="115">
        <v>0.28500000000000014</v>
      </c>
      <c r="J128" s="111">
        <v>17</v>
      </c>
      <c r="K128" s="63"/>
      <c r="L128" s="78">
        <v>17</v>
      </c>
      <c r="M128" s="112">
        <v>17</v>
      </c>
      <c r="N128" s="112">
        <v>0</v>
      </c>
      <c r="O128" s="85"/>
      <c r="P128" s="81">
        <v>3</v>
      </c>
      <c r="Q128" s="96">
        <v>0.5</v>
      </c>
      <c r="R128" s="92">
        <v>1</v>
      </c>
      <c r="S128" s="92" t="s">
        <v>144</v>
      </c>
      <c r="T128" s="92">
        <v>1</v>
      </c>
      <c r="U128" s="92" t="s">
        <v>144</v>
      </c>
      <c r="V128" s="94">
        <f t="shared" si="2"/>
        <v>3</v>
      </c>
      <c r="W128" s="97">
        <v>4</v>
      </c>
      <c r="X128" s="96">
        <v>0.5</v>
      </c>
      <c r="Y128" s="81">
        <v>2</v>
      </c>
      <c r="Z128" s="81" t="s">
        <v>187</v>
      </c>
      <c r="AA128" s="81">
        <v>2</v>
      </c>
      <c r="AB128" s="81" t="s">
        <v>187</v>
      </c>
      <c r="AC128" s="94">
        <f t="shared" si="3"/>
        <v>4</v>
      </c>
      <c r="AH128" s="116"/>
    </row>
    <row r="129" spans="1:34" ht="15.75" customHeight="1">
      <c r="A129" s="110">
        <v>3866</v>
      </c>
      <c r="B129" s="111">
        <v>18</v>
      </c>
      <c r="C129" s="112" t="s">
        <v>173</v>
      </c>
      <c r="D129" s="62" t="s">
        <v>172</v>
      </c>
      <c r="E129" s="113">
        <v>55.775122510072599</v>
      </c>
      <c r="F129" s="113">
        <v>37.723840512570398</v>
      </c>
      <c r="G129" s="111">
        <v>0</v>
      </c>
      <c r="H129" s="114">
        <v>6.0209999999999999</v>
      </c>
      <c r="I129" s="115">
        <v>0.28699999999999992</v>
      </c>
      <c r="J129" s="111">
        <v>18</v>
      </c>
      <c r="K129" s="63"/>
      <c r="L129" s="78">
        <v>18</v>
      </c>
      <c r="M129" s="112">
        <v>18</v>
      </c>
      <c r="N129" s="112">
        <v>0</v>
      </c>
      <c r="O129" s="85"/>
      <c r="P129" s="81">
        <v>3</v>
      </c>
      <c r="Q129" s="96">
        <v>0.52083333333333337</v>
      </c>
      <c r="R129" s="92">
        <v>2</v>
      </c>
      <c r="S129" s="92" t="s">
        <v>144</v>
      </c>
      <c r="T129" s="92">
        <v>2</v>
      </c>
      <c r="U129" s="92" t="s">
        <v>144</v>
      </c>
      <c r="V129" s="94">
        <f t="shared" si="2"/>
        <v>3</v>
      </c>
      <c r="W129" s="97">
        <v>4</v>
      </c>
      <c r="X129" s="96">
        <v>0.52083333333333337</v>
      </c>
      <c r="Y129" s="81">
        <v>2</v>
      </c>
      <c r="Z129" s="81" t="s">
        <v>187</v>
      </c>
      <c r="AA129" s="81">
        <v>2</v>
      </c>
      <c r="AB129" s="81" t="s">
        <v>187</v>
      </c>
      <c r="AC129" s="94">
        <f t="shared" si="3"/>
        <v>4</v>
      </c>
      <c r="AH129" s="116"/>
    </row>
    <row r="130" spans="1:34" ht="15.75" customHeight="1">
      <c r="A130" s="110">
        <v>3867</v>
      </c>
      <c r="B130" s="111">
        <v>19</v>
      </c>
      <c r="C130" s="112" t="s">
        <v>171</v>
      </c>
      <c r="D130" s="62" t="s">
        <v>172</v>
      </c>
      <c r="E130" s="113">
        <v>55.7775468217624</v>
      </c>
      <c r="F130" s="113">
        <v>37.721626011063996</v>
      </c>
      <c r="G130" s="111">
        <v>0</v>
      </c>
      <c r="H130" s="114">
        <v>6.3170000000000002</v>
      </c>
      <c r="I130" s="115">
        <v>0.29600000000000026</v>
      </c>
      <c r="J130" s="111">
        <v>19</v>
      </c>
      <c r="K130" s="63"/>
      <c r="L130" s="78">
        <v>19</v>
      </c>
      <c r="M130" s="112">
        <v>19</v>
      </c>
      <c r="N130" s="112">
        <v>0</v>
      </c>
      <c r="O130" s="85" t="s">
        <v>183</v>
      </c>
      <c r="P130" s="81">
        <v>3</v>
      </c>
      <c r="Q130" s="96">
        <v>0.54166666666666663</v>
      </c>
      <c r="R130" s="92">
        <v>1</v>
      </c>
      <c r="S130" s="92" t="s">
        <v>144</v>
      </c>
      <c r="T130" s="92">
        <v>1</v>
      </c>
      <c r="U130" s="92" t="s">
        <v>144</v>
      </c>
      <c r="V130" s="94">
        <f t="shared" si="2"/>
        <v>3</v>
      </c>
      <c r="W130" s="97">
        <v>4</v>
      </c>
      <c r="X130" s="96">
        <v>0.54166666666666663</v>
      </c>
      <c r="Y130" s="81">
        <v>2</v>
      </c>
      <c r="Z130" s="81" t="s">
        <v>187</v>
      </c>
      <c r="AA130" s="81">
        <v>2</v>
      </c>
      <c r="AB130" s="81" t="s">
        <v>187</v>
      </c>
      <c r="AC130" s="94">
        <f t="shared" si="3"/>
        <v>4</v>
      </c>
      <c r="AH130" s="116"/>
    </row>
    <row r="131" spans="1:34" ht="15.75" customHeight="1">
      <c r="A131" s="110">
        <v>3679</v>
      </c>
      <c r="B131" s="111">
        <v>20</v>
      </c>
      <c r="C131" s="112" t="s">
        <v>188</v>
      </c>
      <c r="D131" s="62" t="s">
        <v>189</v>
      </c>
      <c r="E131" s="113">
        <v>55.780455369076797</v>
      </c>
      <c r="F131" s="113">
        <v>37.721808361858599</v>
      </c>
      <c r="G131" s="111">
        <v>0</v>
      </c>
      <c r="H131" s="114">
        <v>6.6749999999999998</v>
      </c>
      <c r="I131" s="115">
        <v>0.35799999999999965</v>
      </c>
      <c r="J131" s="111">
        <v>20</v>
      </c>
      <c r="K131" s="63"/>
      <c r="L131" s="78">
        <v>20</v>
      </c>
      <c r="M131" s="112">
        <v>20</v>
      </c>
      <c r="N131" s="112">
        <v>0</v>
      </c>
      <c r="O131" s="85"/>
      <c r="P131" s="81">
        <v>3</v>
      </c>
      <c r="Q131" s="96">
        <v>0.5625</v>
      </c>
      <c r="R131" s="92">
        <v>2</v>
      </c>
      <c r="S131" s="92" t="s">
        <v>144</v>
      </c>
      <c r="T131" s="92">
        <v>2</v>
      </c>
      <c r="U131" s="92" t="s">
        <v>144</v>
      </c>
      <c r="V131" s="94">
        <f t="shared" si="2"/>
        <v>3</v>
      </c>
      <c r="W131" s="97">
        <v>4</v>
      </c>
      <c r="X131" s="96">
        <v>0.5625</v>
      </c>
      <c r="Y131" s="81">
        <v>2</v>
      </c>
      <c r="Z131" s="81" t="s">
        <v>187</v>
      </c>
      <c r="AA131" s="81">
        <v>2</v>
      </c>
      <c r="AB131" s="81" t="s">
        <v>187</v>
      </c>
      <c r="AC131" s="94">
        <f t="shared" si="3"/>
        <v>4</v>
      </c>
      <c r="AH131" s="116"/>
    </row>
    <row r="132" spans="1:34" ht="15.75" customHeight="1">
      <c r="A132" s="110">
        <v>3680</v>
      </c>
      <c r="B132" s="111">
        <v>21</v>
      </c>
      <c r="C132" s="112" t="s">
        <v>253</v>
      </c>
      <c r="D132" s="62" t="s">
        <v>189</v>
      </c>
      <c r="E132" s="113">
        <v>55.783120368930597</v>
      </c>
      <c r="F132" s="113">
        <v>37.722521395503797</v>
      </c>
      <c r="G132" s="111">
        <v>0</v>
      </c>
      <c r="H132" s="114">
        <v>6.9790000000000001</v>
      </c>
      <c r="I132" s="115">
        <v>0.30400000000000027</v>
      </c>
      <c r="J132" s="111">
        <v>21</v>
      </c>
      <c r="K132" s="63"/>
      <c r="L132" s="78">
        <v>21</v>
      </c>
      <c r="M132" s="112">
        <v>21</v>
      </c>
      <c r="N132" s="112">
        <v>0</v>
      </c>
      <c r="O132" s="85"/>
      <c r="P132" s="81">
        <v>3</v>
      </c>
      <c r="Q132" s="96">
        <v>0.58333333333333337</v>
      </c>
      <c r="R132" s="92">
        <v>1</v>
      </c>
      <c r="S132" s="92" t="s">
        <v>144</v>
      </c>
      <c r="T132" s="92">
        <v>1</v>
      </c>
      <c r="U132" s="92" t="s">
        <v>144</v>
      </c>
      <c r="V132" s="94">
        <f t="shared" si="2"/>
        <v>3</v>
      </c>
      <c r="W132" s="97">
        <v>4</v>
      </c>
      <c r="X132" s="96">
        <v>0.58333333333333337</v>
      </c>
      <c r="Y132" s="81">
        <v>2</v>
      </c>
      <c r="Z132" s="81" t="s">
        <v>187</v>
      </c>
      <c r="AA132" s="81">
        <v>2</v>
      </c>
      <c r="AB132" s="81" t="s">
        <v>187</v>
      </c>
      <c r="AC132" s="94">
        <f t="shared" si="3"/>
        <v>4</v>
      </c>
      <c r="AH132" s="116"/>
    </row>
    <row r="133" spans="1:34" ht="15.75" customHeight="1">
      <c r="A133" s="110">
        <v>3681</v>
      </c>
      <c r="B133" s="111">
        <v>22</v>
      </c>
      <c r="C133" s="112" t="s">
        <v>287</v>
      </c>
      <c r="D133" s="62" t="s">
        <v>210</v>
      </c>
      <c r="E133" s="113">
        <v>55.785987850032498</v>
      </c>
      <c r="F133" s="113">
        <v>37.725080228022499</v>
      </c>
      <c r="G133" s="111">
        <v>0</v>
      </c>
      <c r="H133" s="114">
        <v>7.423</v>
      </c>
      <c r="I133" s="115">
        <v>0.44399999999999995</v>
      </c>
      <c r="J133" s="111">
        <v>22</v>
      </c>
      <c r="K133" s="63"/>
      <c r="L133" s="78">
        <v>22</v>
      </c>
      <c r="M133" s="112">
        <v>22</v>
      </c>
      <c r="N133" s="112">
        <v>0</v>
      </c>
      <c r="O133" s="85"/>
      <c r="P133" s="81">
        <v>3</v>
      </c>
      <c r="Q133" s="96">
        <v>0.60416666666666663</v>
      </c>
      <c r="R133" s="92">
        <v>2</v>
      </c>
      <c r="S133" s="92" t="s">
        <v>144</v>
      </c>
      <c r="T133" s="92">
        <v>2</v>
      </c>
      <c r="U133" s="92" t="s">
        <v>144</v>
      </c>
      <c r="V133" s="94">
        <f t="shared" si="2"/>
        <v>3</v>
      </c>
      <c r="W133" s="97">
        <v>4</v>
      </c>
      <c r="X133" s="96">
        <v>0.60416666666666663</v>
      </c>
      <c r="Y133" s="81">
        <v>2</v>
      </c>
      <c r="Z133" s="81" t="s">
        <v>187</v>
      </c>
      <c r="AA133" s="81">
        <v>2</v>
      </c>
      <c r="AB133" s="81" t="s">
        <v>187</v>
      </c>
      <c r="AC133" s="94">
        <f t="shared" si="3"/>
        <v>4</v>
      </c>
      <c r="AH133" s="116"/>
    </row>
    <row r="134" spans="1:34" ht="15.75" customHeight="1">
      <c r="A134" s="110">
        <v>3682</v>
      </c>
      <c r="B134" s="111">
        <v>23</v>
      </c>
      <c r="C134" s="112" t="s">
        <v>255</v>
      </c>
      <c r="D134" s="62" t="s">
        <v>210</v>
      </c>
      <c r="E134" s="113">
        <v>55.786390286852203</v>
      </c>
      <c r="F134" s="113">
        <v>37.731245153902599</v>
      </c>
      <c r="G134" s="111">
        <v>0</v>
      </c>
      <c r="H134" s="114">
        <v>7.8129999999999997</v>
      </c>
      <c r="I134" s="115">
        <v>0.38999999999999968</v>
      </c>
      <c r="J134" s="111">
        <v>23</v>
      </c>
      <c r="K134" s="63"/>
      <c r="L134" s="78">
        <v>23</v>
      </c>
      <c r="M134" s="112">
        <v>23</v>
      </c>
      <c r="N134" s="112">
        <v>0</v>
      </c>
      <c r="O134" s="85"/>
      <c r="P134" s="81">
        <v>3</v>
      </c>
      <c r="Q134" s="96">
        <v>0.625</v>
      </c>
      <c r="R134" s="92">
        <v>1</v>
      </c>
      <c r="S134" s="92" t="s">
        <v>144</v>
      </c>
      <c r="T134" s="92">
        <v>1</v>
      </c>
      <c r="U134" s="92" t="s">
        <v>144</v>
      </c>
      <c r="V134" s="94">
        <f t="shared" si="2"/>
        <v>3</v>
      </c>
      <c r="W134" s="97">
        <v>4</v>
      </c>
      <c r="X134" s="96">
        <v>0.625</v>
      </c>
      <c r="Y134" s="81">
        <v>2</v>
      </c>
      <c r="Z134" s="81" t="s">
        <v>187</v>
      </c>
      <c r="AA134" s="81">
        <v>2</v>
      </c>
      <c r="AB134" s="81" t="s">
        <v>187</v>
      </c>
      <c r="AC134" s="94">
        <f t="shared" si="3"/>
        <v>4</v>
      </c>
      <c r="AH134" s="116"/>
    </row>
    <row r="135" spans="1:34" ht="15.75" customHeight="1">
      <c r="A135" s="110">
        <v>3683</v>
      </c>
      <c r="B135" s="111">
        <v>24</v>
      </c>
      <c r="C135" s="112" t="s">
        <v>209</v>
      </c>
      <c r="D135" s="62" t="s">
        <v>210</v>
      </c>
      <c r="E135" s="113">
        <v>55.786494233128202</v>
      </c>
      <c r="F135" s="113">
        <v>37.733998155636598</v>
      </c>
      <c r="G135" s="111">
        <v>0</v>
      </c>
      <c r="H135" s="114">
        <v>7.9859999999999998</v>
      </c>
      <c r="I135" s="115">
        <v>0.17300000000000004</v>
      </c>
      <c r="J135" s="111">
        <v>24</v>
      </c>
      <c r="K135" s="63"/>
      <c r="L135" s="78">
        <v>24</v>
      </c>
      <c r="M135" s="112">
        <v>24</v>
      </c>
      <c r="N135" s="112">
        <v>0</v>
      </c>
      <c r="O135" s="85"/>
      <c r="P135" s="81">
        <v>3</v>
      </c>
      <c r="Q135" s="96">
        <v>0.64583333333333337</v>
      </c>
      <c r="R135" s="92">
        <v>2</v>
      </c>
      <c r="S135" s="92" t="s">
        <v>144</v>
      </c>
      <c r="T135" s="92">
        <v>2</v>
      </c>
      <c r="U135" s="92" t="s">
        <v>144</v>
      </c>
      <c r="V135" s="94">
        <f t="shared" si="2"/>
        <v>5</v>
      </c>
      <c r="W135" s="97">
        <v>4</v>
      </c>
      <c r="X135" s="96">
        <v>0.64583333333333337</v>
      </c>
      <c r="Y135" s="81">
        <v>2</v>
      </c>
      <c r="Z135" s="81" t="s">
        <v>187</v>
      </c>
      <c r="AA135" s="81">
        <v>2</v>
      </c>
      <c r="AB135" s="81" t="s">
        <v>187</v>
      </c>
      <c r="AC135" s="94">
        <f t="shared" si="3"/>
        <v>4</v>
      </c>
      <c r="AH135" s="116"/>
    </row>
    <row r="136" spans="1:34" ht="15.75" customHeight="1">
      <c r="A136" s="110">
        <v>2014118</v>
      </c>
      <c r="B136" s="111">
        <v>25</v>
      </c>
      <c r="C136" s="112" t="s">
        <v>206</v>
      </c>
      <c r="D136" s="62" t="s">
        <v>205</v>
      </c>
      <c r="E136" s="113">
        <v>55.790170979999999</v>
      </c>
      <c r="F136" s="113">
        <v>37.736685739999999</v>
      </c>
      <c r="G136" s="111">
        <v>0</v>
      </c>
      <c r="H136" s="114">
        <v>8.5640000000000001</v>
      </c>
      <c r="I136" s="115">
        <v>0.57800000000000029</v>
      </c>
      <c r="J136" s="111">
        <v>25</v>
      </c>
      <c r="K136" s="63"/>
      <c r="L136" s="78">
        <v>25</v>
      </c>
      <c r="M136" s="112">
        <v>25</v>
      </c>
      <c r="N136" s="112">
        <v>0</v>
      </c>
      <c r="O136" s="85"/>
      <c r="P136" s="81">
        <v>3</v>
      </c>
      <c r="Q136" s="96">
        <v>0.66666666666666663</v>
      </c>
      <c r="R136" s="92">
        <v>3</v>
      </c>
      <c r="S136" s="127" t="s">
        <v>143</v>
      </c>
      <c r="T136" s="92">
        <v>3</v>
      </c>
      <c r="U136" s="127" t="s">
        <v>143</v>
      </c>
      <c r="V136" s="94">
        <f t="shared" si="2"/>
        <v>5</v>
      </c>
      <c r="W136" s="97">
        <v>4</v>
      </c>
      <c r="X136" s="96">
        <v>0.66666666666666663</v>
      </c>
      <c r="Y136" s="81">
        <v>2</v>
      </c>
      <c r="Z136" s="81" t="s">
        <v>187</v>
      </c>
      <c r="AA136" s="81">
        <v>2</v>
      </c>
      <c r="AB136" s="81" t="s">
        <v>187</v>
      </c>
      <c r="AC136" s="94">
        <f t="shared" si="3"/>
        <v>4</v>
      </c>
      <c r="AH136" s="116"/>
    </row>
    <row r="137" spans="1:34" ht="15.75" customHeight="1">
      <c r="A137" s="110">
        <v>2014019</v>
      </c>
      <c r="B137" s="111">
        <v>26</v>
      </c>
      <c r="C137" s="112" t="s">
        <v>204</v>
      </c>
      <c r="D137" s="62" t="s">
        <v>205</v>
      </c>
      <c r="E137" s="113">
        <v>55.790406601827897</v>
      </c>
      <c r="F137" s="113">
        <v>37.741615455826299</v>
      </c>
      <c r="G137" s="111">
        <v>0</v>
      </c>
      <c r="H137" s="114">
        <v>8.9700000000000006</v>
      </c>
      <c r="I137" s="115">
        <v>0.40600000000000058</v>
      </c>
      <c r="J137" s="111">
        <v>26</v>
      </c>
      <c r="K137" s="63"/>
      <c r="L137" s="78">
        <v>26</v>
      </c>
      <c r="M137" s="112">
        <v>26</v>
      </c>
      <c r="N137" s="112">
        <v>0</v>
      </c>
      <c r="O137" s="85"/>
      <c r="P137" s="81">
        <v>3</v>
      </c>
      <c r="Q137" s="96">
        <v>0.6875</v>
      </c>
      <c r="R137" s="92">
        <v>2</v>
      </c>
      <c r="S137" s="127" t="s">
        <v>143</v>
      </c>
      <c r="T137" s="92">
        <v>2</v>
      </c>
      <c r="U137" s="127" t="s">
        <v>143</v>
      </c>
      <c r="V137" s="94">
        <f t="shared" si="2"/>
        <v>5</v>
      </c>
      <c r="W137" s="97">
        <v>4</v>
      </c>
      <c r="X137" s="96">
        <v>0.6875</v>
      </c>
      <c r="Y137" s="81">
        <v>2</v>
      </c>
      <c r="Z137" s="81" t="s">
        <v>187</v>
      </c>
      <c r="AA137" s="81">
        <v>2</v>
      </c>
      <c r="AB137" s="81" t="s">
        <v>187</v>
      </c>
      <c r="AC137" s="94">
        <f t="shared" si="3"/>
        <v>4</v>
      </c>
      <c r="AH137" s="116"/>
    </row>
    <row r="138" spans="1:34" ht="15.75" customHeight="1">
      <c r="A138" s="110">
        <v>2014021</v>
      </c>
      <c r="B138" s="111">
        <v>27</v>
      </c>
      <c r="C138" s="112" t="s">
        <v>203</v>
      </c>
      <c r="D138" s="62" t="s">
        <v>202</v>
      </c>
      <c r="E138" s="113">
        <v>55.792991999999998</v>
      </c>
      <c r="F138" s="113">
        <v>37.743855000000003</v>
      </c>
      <c r="G138" s="111">
        <v>0</v>
      </c>
      <c r="H138" s="114">
        <v>9.2410000000000014</v>
      </c>
      <c r="I138" s="115">
        <v>0.2710000000000008</v>
      </c>
      <c r="J138" s="111">
        <v>27</v>
      </c>
      <c r="K138" s="63"/>
      <c r="L138" s="78">
        <v>27</v>
      </c>
      <c r="M138" s="112">
        <v>27</v>
      </c>
      <c r="N138" s="112">
        <v>0</v>
      </c>
      <c r="O138" s="85"/>
      <c r="P138" s="81">
        <v>3</v>
      </c>
      <c r="Q138" s="96">
        <v>0.70833333333333337</v>
      </c>
      <c r="R138" s="92">
        <v>3</v>
      </c>
      <c r="S138" s="127" t="s">
        <v>143</v>
      </c>
      <c r="T138" s="92">
        <v>3</v>
      </c>
      <c r="U138" s="127" t="s">
        <v>143</v>
      </c>
      <c r="V138" s="94">
        <f t="shared" si="2"/>
        <v>5</v>
      </c>
      <c r="W138" s="97">
        <v>4</v>
      </c>
      <c r="X138" s="96">
        <v>0.70833333333333337</v>
      </c>
      <c r="Y138" s="81">
        <v>2</v>
      </c>
      <c r="Z138" s="81" t="s">
        <v>187</v>
      </c>
      <c r="AA138" s="81">
        <v>2</v>
      </c>
      <c r="AB138" s="81" t="s">
        <v>187</v>
      </c>
      <c r="AC138" s="94">
        <f t="shared" si="3"/>
        <v>4</v>
      </c>
      <c r="AH138" s="116"/>
    </row>
    <row r="139" spans="1:34" ht="15.75" customHeight="1">
      <c r="A139" s="110">
        <v>2014244</v>
      </c>
      <c r="B139" s="111">
        <v>28</v>
      </c>
      <c r="C139" s="112" t="s">
        <v>201</v>
      </c>
      <c r="D139" s="62" t="s">
        <v>202</v>
      </c>
      <c r="E139" s="113">
        <v>55.797736</v>
      </c>
      <c r="F139" s="113">
        <v>37.745562999999997</v>
      </c>
      <c r="G139" s="111">
        <v>0</v>
      </c>
      <c r="H139" s="114">
        <v>9.7800000000000011</v>
      </c>
      <c r="I139" s="115">
        <v>0.5389999999999997</v>
      </c>
      <c r="J139" s="111">
        <v>28</v>
      </c>
      <c r="K139" s="63"/>
      <c r="L139" s="78">
        <v>28</v>
      </c>
      <c r="M139" s="112">
        <v>28</v>
      </c>
      <c r="N139" s="112">
        <v>0</v>
      </c>
      <c r="O139" s="85"/>
      <c r="P139" s="81">
        <v>3</v>
      </c>
      <c r="Q139" s="96">
        <v>0.72916666666666663</v>
      </c>
      <c r="R139" s="92">
        <v>2</v>
      </c>
      <c r="S139" s="127" t="s">
        <v>143</v>
      </c>
      <c r="T139" s="92">
        <v>2</v>
      </c>
      <c r="U139" s="127" t="s">
        <v>143</v>
      </c>
      <c r="V139" s="94">
        <f t="shared" si="2"/>
        <v>5</v>
      </c>
      <c r="W139" s="97">
        <v>4</v>
      </c>
      <c r="X139" s="96">
        <v>0.72916666666666663</v>
      </c>
      <c r="Y139" s="81">
        <v>2</v>
      </c>
      <c r="Z139" s="81" t="s">
        <v>187</v>
      </c>
      <c r="AA139" s="81">
        <v>2</v>
      </c>
      <c r="AB139" s="81" t="s">
        <v>187</v>
      </c>
      <c r="AC139" s="94">
        <f t="shared" si="3"/>
        <v>4</v>
      </c>
      <c r="AH139" s="116"/>
    </row>
    <row r="140" spans="1:34" ht="15.75" customHeight="1">
      <c r="A140" s="110">
        <v>2014036</v>
      </c>
      <c r="B140" s="111">
        <v>29</v>
      </c>
      <c r="C140" s="112" t="s">
        <v>215</v>
      </c>
      <c r="D140" s="62" t="s">
        <v>202</v>
      </c>
      <c r="E140" s="113">
        <v>55.802283704216499</v>
      </c>
      <c r="F140" s="113">
        <v>37.745418806273499</v>
      </c>
      <c r="G140" s="111">
        <v>0</v>
      </c>
      <c r="H140" s="114">
        <v>10.349</v>
      </c>
      <c r="I140" s="115">
        <v>0.56899999999999906</v>
      </c>
      <c r="J140" s="111">
        <v>29</v>
      </c>
      <c r="K140" s="63"/>
      <c r="L140" s="78">
        <v>29</v>
      </c>
      <c r="M140" s="112">
        <v>29</v>
      </c>
      <c r="N140" s="112">
        <v>0</v>
      </c>
      <c r="O140" s="85"/>
      <c r="P140" s="81">
        <v>3</v>
      </c>
      <c r="Q140" s="96">
        <v>0.75</v>
      </c>
      <c r="R140" s="92">
        <v>3</v>
      </c>
      <c r="S140" s="127" t="s">
        <v>143</v>
      </c>
      <c r="T140" s="92">
        <v>3</v>
      </c>
      <c r="U140" s="127" t="s">
        <v>143</v>
      </c>
      <c r="V140" s="94">
        <f t="shared" si="2"/>
        <v>5</v>
      </c>
      <c r="W140" s="97">
        <v>4</v>
      </c>
      <c r="X140" s="96">
        <v>0.75</v>
      </c>
      <c r="Y140" s="81">
        <v>2</v>
      </c>
      <c r="Z140" s="81" t="s">
        <v>187</v>
      </c>
      <c r="AA140" s="81">
        <v>2</v>
      </c>
      <c r="AB140" s="81" t="s">
        <v>187</v>
      </c>
      <c r="AC140" s="94">
        <f t="shared" si="3"/>
        <v>4</v>
      </c>
      <c r="AH140" s="116"/>
    </row>
    <row r="141" spans="1:34" ht="15.75" customHeight="1">
      <c r="A141" s="110">
        <v>2014316</v>
      </c>
      <c r="B141" s="111">
        <v>29</v>
      </c>
      <c r="C141" s="112" t="s">
        <v>109</v>
      </c>
      <c r="D141" s="62" t="s">
        <v>183</v>
      </c>
      <c r="E141" s="113" t="s">
        <v>183</v>
      </c>
      <c r="F141" s="113" t="s">
        <v>183</v>
      </c>
      <c r="G141" s="111">
        <v>0</v>
      </c>
      <c r="H141" s="114">
        <v>10.379</v>
      </c>
      <c r="I141" s="115">
        <v>0.03</v>
      </c>
      <c r="J141" s="111" t="s">
        <v>183</v>
      </c>
      <c r="K141" s="63"/>
      <c r="L141" s="78">
        <v>30</v>
      </c>
      <c r="M141" s="112">
        <v>30</v>
      </c>
      <c r="N141" s="112">
        <v>0</v>
      </c>
      <c r="O141" s="85"/>
      <c r="P141" s="81">
        <v>3</v>
      </c>
      <c r="Q141" s="96">
        <v>0.77083333333333337</v>
      </c>
      <c r="R141" s="92">
        <v>2</v>
      </c>
      <c r="S141" s="127" t="s">
        <v>143</v>
      </c>
      <c r="T141" s="92">
        <v>2</v>
      </c>
      <c r="U141" s="127" t="s">
        <v>143</v>
      </c>
      <c r="V141" s="94">
        <f t="shared" si="2"/>
        <v>4</v>
      </c>
      <c r="W141" s="97">
        <v>4</v>
      </c>
      <c r="X141" s="96">
        <v>0.77083333333333337</v>
      </c>
      <c r="Y141" s="81">
        <v>2</v>
      </c>
      <c r="Z141" s="81" t="s">
        <v>187</v>
      </c>
      <c r="AA141" s="81">
        <v>2</v>
      </c>
      <c r="AB141" s="81" t="s">
        <v>187</v>
      </c>
      <c r="AC141" s="94">
        <f t="shared" si="3"/>
        <v>4</v>
      </c>
      <c r="AH141" s="116"/>
    </row>
    <row r="142" spans="1:34" ht="15.75" customHeight="1">
      <c r="A142" s="110" t="s">
        <v>109</v>
      </c>
      <c r="B142" s="111">
        <v>30</v>
      </c>
      <c r="C142" s="112" t="s">
        <v>215</v>
      </c>
      <c r="D142" s="62" t="s">
        <v>202</v>
      </c>
      <c r="E142" s="113">
        <v>55.8021339296645</v>
      </c>
      <c r="F142" s="113">
        <v>37.7452616763292</v>
      </c>
      <c r="G142" s="111">
        <v>1</v>
      </c>
      <c r="H142" s="114">
        <v>0</v>
      </c>
      <c r="I142" s="115" t="s">
        <v>34</v>
      </c>
      <c r="J142" s="111">
        <v>1</v>
      </c>
      <c r="K142" s="63"/>
      <c r="L142" s="78">
        <v>31</v>
      </c>
      <c r="M142" s="112">
        <v>999</v>
      </c>
      <c r="N142" s="112">
        <v>0</v>
      </c>
      <c r="O142" s="85"/>
      <c r="P142" s="81">
        <v>3</v>
      </c>
      <c r="Q142" s="96">
        <v>0.79166666666666663</v>
      </c>
      <c r="R142" s="92">
        <v>2</v>
      </c>
      <c r="S142" s="92" t="s">
        <v>187</v>
      </c>
      <c r="T142" s="92">
        <v>2</v>
      </c>
      <c r="U142" s="92" t="s">
        <v>187</v>
      </c>
      <c r="V142" s="94">
        <f t="shared" si="2"/>
        <v>4</v>
      </c>
      <c r="W142" s="97">
        <v>4</v>
      </c>
      <c r="X142" s="96">
        <v>0.79166666666666663</v>
      </c>
      <c r="Y142" s="92">
        <v>2</v>
      </c>
      <c r="Z142" s="92" t="s">
        <v>144</v>
      </c>
      <c r="AA142" s="92">
        <v>2</v>
      </c>
      <c r="AB142" s="92" t="s">
        <v>144</v>
      </c>
      <c r="AC142" s="94">
        <f t="shared" si="3"/>
        <v>3</v>
      </c>
      <c r="AH142" s="116"/>
    </row>
    <row r="143" spans="1:34" ht="15.75" customHeight="1">
      <c r="A143" s="110">
        <v>2014317</v>
      </c>
      <c r="B143" s="111">
        <v>31</v>
      </c>
      <c r="C143" s="112" t="s">
        <v>201</v>
      </c>
      <c r="D143" s="62" t="s">
        <v>202</v>
      </c>
      <c r="E143" s="113">
        <v>55.798423999999997</v>
      </c>
      <c r="F143" s="113">
        <v>37.745927999999999</v>
      </c>
      <c r="G143" s="111">
        <v>1</v>
      </c>
      <c r="H143" s="114">
        <f>H142+I143</f>
        <v>0.49299999999999999</v>
      </c>
      <c r="I143" s="115">
        <v>0.49299999999999999</v>
      </c>
      <c r="J143" s="111">
        <v>2</v>
      </c>
      <c r="K143" s="63"/>
      <c r="L143" s="78">
        <v>32</v>
      </c>
      <c r="M143" s="112">
        <v>0</v>
      </c>
      <c r="N143" s="112">
        <v>1</v>
      </c>
      <c r="O143" s="85"/>
      <c r="P143" s="81">
        <v>3</v>
      </c>
      <c r="Q143" s="96">
        <v>0.8125</v>
      </c>
      <c r="R143" s="92">
        <v>2</v>
      </c>
      <c r="S143" s="92" t="s">
        <v>187</v>
      </c>
      <c r="T143" s="92">
        <v>2</v>
      </c>
      <c r="U143" s="92" t="s">
        <v>187</v>
      </c>
      <c r="V143" s="94">
        <f t="shared" si="2"/>
        <v>4</v>
      </c>
      <c r="W143" s="97">
        <v>4</v>
      </c>
      <c r="X143" s="96">
        <v>0.8125</v>
      </c>
      <c r="Y143" s="92">
        <v>1</v>
      </c>
      <c r="Z143" s="92" t="s">
        <v>144</v>
      </c>
      <c r="AA143" s="92">
        <v>1</v>
      </c>
      <c r="AB143" s="92" t="s">
        <v>144</v>
      </c>
      <c r="AC143" s="94">
        <f t="shared" si="3"/>
        <v>3</v>
      </c>
      <c r="AH143" s="116"/>
    </row>
    <row r="144" spans="1:34" ht="15.75" customHeight="1">
      <c r="A144" s="110">
        <v>2014037</v>
      </c>
      <c r="B144" s="111">
        <v>32</v>
      </c>
      <c r="C144" s="112" t="s">
        <v>203</v>
      </c>
      <c r="D144" s="62" t="s">
        <v>202</v>
      </c>
      <c r="E144" s="113">
        <v>55.792738</v>
      </c>
      <c r="F144" s="113">
        <v>37.743780000000001</v>
      </c>
      <c r="G144" s="111">
        <v>1</v>
      </c>
      <c r="H144" s="114">
        <f>H143+I144</f>
        <v>1.139</v>
      </c>
      <c r="I144" s="115">
        <v>0.64600000000000002</v>
      </c>
      <c r="J144" s="111">
        <v>3</v>
      </c>
      <c r="K144" s="63"/>
      <c r="L144" s="78">
        <v>33</v>
      </c>
      <c r="M144" s="112">
        <v>0</v>
      </c>
      <c r="N144" s="112">
        <v>2</v>
      </c>
      <c r="O144" s="85"/>
      <c r="P144" s="81">
        <v>3</v>
      </c>
      <c r="Q144" s="96">
        <v>0.83333333333333337</v>
      </c>
      <c r="R144" s="92">
        <v>2</v>
      </c>
      <c r="S144" s="92" t="s">
        <v>187</v>
      </c>
      <c r="T144" s="92">
        <v>2</v>
      </c>
      <c r="U144" s="92" t="s">
        <v>187</v>
      </c>
      <c r="V144" s="94">
        <f t="shared" si="2"/>
        <v>4</v>
      </c>
      <c r="W144" s="97">
        <v>4</v>
      </c>
      <c r="X144" s="96">
        <v>0.83333333333333337</v>
      </c>
      <c r="Y144" s="92">
        <v>2</v>
      </c>
      <c r="Z144" s="92" t="s">
        <v>144</v>
      </c>
      <c r="AA144" s="92">
        <v>2</v>
      </c>
      <c r="AB144" s="92" t="s">
        <v>144</v>
      </c>
      <c r="AC144" s="94">
        <f t="shared" si="3"/>
        <v>3</v>
      </c>
      <c r="AH144" s="116"/>
    </row>
    <row r="145" spans="1:34" ht="15.75" customHeight="1">
      <c r="A145" s="110">
        <v>2014245</v>
      </c>
      <c r="B145" s="111">
        <v>33</v>
      </c>
      <c r="C145" s="112" t="s">
        <v>204</v>
      </c>
      <c r="D145" s="62" t="s">
        <v>205</v>
      </c>
      <c r="E145" s="113">
        <v>55.7904610818414</v>
      </c>
      <c r="F145" s="113">
        <v>37.7413092538835</v>
      </c>
      <c r="G145" s="111">
        <v>1</v>
      </c>
      <c r="H145" s="114">
        <f t="shared" ref="H145:H173" si="4">H144+I145</f>
        <v>1.4889999999999999</v>
      </c>
      <c r="I145" s="115">
        <v>0.35</v>
      </c>
      <c r="J145" s="111">
        <v>4</v>
      </c>
      <c r="K145" s="63"/>
      <c r="L145" s="78">
        <v>34</v>
      </c>
      <c r="M145" s="112">
        <v>0</v>
      </c>
      <c r="N145" s="112">
        <v>3</v>
      </c>
      <c r="O145" s="85"/>
      <c r="P145" s="81">
        <v>3</v>
      </c>
      <c r="Q145" s="96">
        <v>0.85416666666666663</v>
      </c>
      <c r="R145" s="92">
        <v>2</v>
      </c>
      <c r="S145" s="92" t="s">
        <v>187</v>
      </c>
      <c r="T145" s="92">
        <v>2</v>
      </c>
      <c r="U145" s="92" t="s">
        <v>187</v>
      </c>
      <c r="V145" s="94">
        <f t="shared" si="2"/>
        <v>4</v>
      </c>
      <c r="W145" s="97">
        <v>4</v>
      </c>
      <c r="X145" s="96">
        <v>0.85416666666666663</v>
      </c>
      <c r="Y145" s="92">
        <v>1</v>
      </c>
      <c r="Z145" s="92" t="s">
        <v>144</v>
      </c>
      <c r="AA145" s="92">
        <v>1</v>
      </c>
      <c r="AB145" s="92" t="s">
        <v>144</v>
      </c>
      <c r="AC145" s="94">
        <f t="shared" si="3"/>
        <v>3</v>
      </c>
      <c r="AH145" s="116"/>
    </row>
    <row r="146" spans="1:34" ht="15.75" customHeight="1">
      <c r="A146" s="110">
        <v>2014022</v>
      </c>
      <c r="B146" s="111">
        <v>34</v>
      </c>
      <c r="C146" s="112" t="s">
        <v>206</v>
      </c>
      <c r="D146" s="62" t="s">
        <v>205</v>
      </c>
      <c r="E146" s="113">
        <v>55.790181519999997</v>
      </c>
      <c r="F146" s="113">
        <v>37.73688946</v>
      </c>
      <c r="G146" s="111">
        <v>1</v>
      </c>
      <c r="H146" s="114">
        <f t="shared" si="4"/>
        <v>1.714</v>
      </c>
      <c r="I146" s="115">
        <v>0.22500000000000009</v>
      </c>
      <c r="J146" s="111">
        <v>5</v>
      </c>
      <c r="K146" s="63"/>
      <c r="L146" s="78">
        <v>35</v>
      </c>
      <c r="M146" s="112">
        <v>0</v>
      </c>
      <c r="N146" s="112">
        <v>4</v>
      </c>
      <c r="O146" s="85"/>
      <c r="P146" s="81">
        <v>3</v>
      </c>
      <c r="Q146" s="96">
        <v>0.875</v>
      </c>
      <c r="R146" s="92">
        <v>2</v>
      </c>
      <c r="S146" s="92" t="s">
        <v>187</v>
      </c>
      <c r="T146" s="92">
        <v>2</v>
      </c>
      <c r="U146" s="92" t="s">
        <v>187</v>
      </c>
      <c r="V146" s="94">
        <f t="shared" si="2"/>
        <v>4</v>
      </c>
      <c r="W146" s="97">
        <v>4</v>
      </c>
      <c r="X146" s="96">
        <v>0.875</v>
      </c>
      <c r="Y146" s="92">
        <v>2</v>
      </c>
      <c r="Z146" s="92" t="s">
        <v>144</v>
      </c>
      <c r="AA146" s="92">
        <v>2</v>
      </c>
      <c r="AB146" s="92" t="s">
        <v>144</v>
      </c>
      <c r="AC146" s="94">
        <f t="shared" si="3"/>
        <v>3</v>
      </c>
      <c r="AH146" s="116"/>
    </row>
    <row r="147" spans="1:34" ht="15.75" customHeight="1">
      <c r="A147" s="110" t="s">
        <v>214</v>
      </c>
      <c r="B147" s="111">
        <v>35</v>
      </c>
      <c r="C147" s="112" t="s">
        <v>288</v>
      </c>
      <c r="D147" s="62" t="s">
        <v>289</v>
      </c>
      <c r="E147" s="113">
        <v>55.788059348576503</v>
      </c>
      <c r="F147" s="113">
        <v>37.736035328316298</v>
      </c>
      <c r="G147" s="111">
        <v>1</v>
      </c>
      <c r="H147" s="114">
        <f t="shared" si="4"/>
        <v>1.9339999999999999</v>
      </c>
      <c r="I147" s="115">
        <v>0.22</v>
      </c>
      <c r="J147" s="111">
        <v>6</v>
      </c>
      <c r="K147" s="63"/>
      <c r="L147" s="78">
        <v>36</v>
      </c>
      <c r="M147" s="112">
        <v>0</v>
      </c>
      <c r="N147" s="112">
        <v>5</v>
      </c>
      <c r="O147" s="85"/>
      <c r="P147" s="81">
        <v>3</v>
      </c>
      <c r="Q147" s="96">
        <v>0.89583333333333304</v>
      </c>
      <c r="R147" s="92">
        <v>2</v>
      </c>
      <c r="S147" s="92" t="s">
        <v>187</v>
      </c>
      <c r="T147" s="92">
        <v>2</v>
      </c>
      <c r="U147" s="92" t="s">
        <v>187</v>
      </c>
      <c r="V147" s="94">
        <f t="shared" si="2"/>
        <v>4</v>
      </c>
      <c r="W147" s="97">
        <v>4</v>
      </c>
      <c r="X147" s="96">
        <v>0.89583333333333304</v>
      </c>
      <c r="Y147" s="92">
        <v>1</v>
      </c>
      <c r="Z147" s="92" t="s">
        <v>144</v>
      </c>
      <c r="AA147" s="92">
        <v>1</v>
      </c>
      <c r="AB147" s="92" t="s">
        <v>144</v>
      </c>
      <c r="AC147" s="94">
        <f t="shared" si="3"/>
        <v>3</v>
      </c>
      <c r="AH147" s="116"/>
    </row>
    <row r="148" spans="1:34" ht="15.75" customHeight="1">
      <c r="A148" s="110">
        <v>2014119</v>
      </c>
      <c r="B148" s="111">
        <v>36</v>
      </c>
      <c r="C148" s="112" t="s">
        <v>209</v>
      </c>
      <c r="D148" s="62" t="s">
        <v>210</v>
      </c>
      <c r="E148" s="113">
        <v>55.786550991480098</v>
      </c>
      <c r="F148" s="113">
        <v>37.732666533742403</v>
      </c>
      <c r="G148" s="111">
        <v>1</v>
      </c>
      <c r="H148" s="114">
        <f t="shared" si="4"/>
        <v>2.387</v>
      </c>
      <c r="I148" s="115">
        <v>0.45300000000000001</v>
      </c>
      <c r="J148" s="111">
        <v>7</v>
      </c>
      <c r="K148" s="63"/>
      <c r="L148" s="78">
        <v>37</v>
      </c>
      <c r="M148" s="112">
        <v>0</v>
      </c>
      <c r="N148" s="112">
        <v>6</v>
      </c>
      <c r="O148" s="85"/>
      <c r="P148" s="81">
        <v>3</v>
      </c>
      <c r="Q148" s="96">
        <v>0.91666666666666663</v>
      </c>
      <c r="R148" s="92">
        <v>2</v>
      </c>
      <c r="S148" s="92" t="s">
        <v>144</v>
      </c>
      <c r="T148" s="92">
        <v>2</v>
      </c>
      <c r="U148" s="92" t="s">
        <v>144</v>
      </c>
      <c r="V148" s="94">
        <f t="shared" si="2"/>
        <v>3</v>
      </c>
      <c r="W148" s="97">
        <v>4</v>
      </c>
      <c r="X148" s="96">
        <v>0.91666666666666663</v>
      </c>
      <c r="Y148" s="92">
        <v>2</v>
      </c>
      <c r="Z148" s="92" t="s">
        <v>144</v>
      </c>
      <c r="AA148" s="92">
        <v>2</v>
      </c>
      <c r="AB148" s="92" t="s">
        <v>144</v>
      </c>
      <c r="AC148" s="94">
        <f t="shared" si="3"/>
        <v>3</v>
      </c>
      <c r="AH148" s="116"/>
    </row>
    <row r="149" spans="1:34" ht="15.75" customHeight="1">
      <c r="A149" s="110">
        <v>3715</v>
      </c>
      <c r="B149" s="111">
        <v>37</v>
      </c>
      <c r="C149" s="112" t="s">
        <v>255</v>
      </c>
      <c r="D149" s="62" t="s">
        <v>210</v>
      </c>
      <c r="E149" s="113">
        <v>55.786387088665101</v>
      </c>
      <c r="F149" s="113">
        <v>37.7293079626577</v>
      </c>
      <c r="G149" s="111">
        <v>1</v>
      </c>
      <c r="H149" s="114">
        <f t="shared" si="4"/>
        <v>2.5990000000000002</v>
      </c>
      <c r="I149" s="115">
        <v>0.21200000000000019</v>
      </c>
      <c r="J149" s="111">
        <v>8</v>
      </c>
      <c r="K149" s="63"/>
      <c r="L149" s="78">
        <v>38</v>
      </c>
      <c r="M149" s="112">
        <v>0</v>
      </c>
      <c r="N149" s="112">
        <v>7</v>
      </c>
      <c r="O149" s="85"/>
      <c r="P149" s="81">
        <v>3</v>
      </c>
      <c r="Q149" s="96">
        <v>0.9375</v>
      </c>
      <c r="R149" s="92">
        <v>1</v>
      </c>
      <c r="S149" s="92" t="s">
        <v>144</v>
      </c>
      <c r="T149" s="92">
        <v>1</v>
      </c>
      <c r="U149" s="92" t="s">
        <v>144</v>
      </c>
      <c r="V149" s="94">
        <f t="shared" si="2"/>
        <v>3</v>
      </c>
      <c r="W149" s="97">
        <v>4</v>
      </c>
      <c r="X149" s="96">
        <v>0.9375</v>
      </c>
      <c r="Y149" s="92">
        <v>1</v>
      </c>
      <c r="Z149" s="92" t="s">
        <v>144</v>
      </c>
      <c r="AA149" s="92">
        <v>1</v>
      </c>
      <c r="AB149" s="92" t="s">
        <v>144</v>
      </c>
      <c r="AC149" s="94">
        <f t="shared" si="3"/>
        <v>3</v>
      </c>
      <c r="AH149" s="116"/>
    </row>
    <row r="150" spans="1:34" ht="15.75" customHeight="1">
      <c r="A150" s="110">
        <v>3716</v>
      </c>
      <c r="B150" s="111">
        <v>38</v>
      </c>
      <c r="C150" s="112" t="s">
        <v>287</v>
      </c>
      <c r="D150" s="62" t="s">
        <v>210</v>
      </c>
      <c r="E150" s="113">
        <v>55.785614228238799</v>
      </c>
      <c r="F150" s="113">
        <v>37.722951277262702</v>
      </c>
      <c r="G150" s="111">
        <v>1</v>
      </c>
      <c r="H150" s="114">
        <f t="shared" si="4"/>
        <v>3.0110000000000001</v>
      </c>
      <c r="I150" s="115">
        <v>0.41199999999999992</v>
      </c>
      <c r="J150" s="111">
        <v>9</v>
      </c>
      <c r="K150" s="63"/>
      <c r="L150" s="78">
        <v>39</v>
      </c>
      <c r="M150" s="112">
        <v>0</v>
      </c>
      <c r="N150" s="112">
        <v>8</v>
      </c>
      <c r="O150" s="85"/>
      <c r="P150" s="81">
        <v>3</v>
      </c>
      <c r="Q150" s="96">
        <v>0.95833333333333337</v>
      </c>
      <c r="R150" s="92">
        <v>2</v>
      </c>
      <c r="S150" s="92" t="s">
        <v>144</v>
      </c>
      <c r="T150" s="92">
        <v>2</v>
      </c>
      <c r="U150" s="92" t="s">
        <v>144</v>
      </c>
      <c r="V150" s="94">
        <f t="shared" si="2"/>
        <v>3</v>
      </c>
      <c r="W150" s="97">
        <v>4</v>
      </c>
      <c r="X150" s="96">
        <v>0.95833333333333337</v>
      </c>
      <c r="Y150" s="92">
        <v>2</v>
      </c>
      <c r="Z150" s="92" t="s">
        <v>144</v>
      </c>
      <c r="AA150" s="92">
        <v>2</v>
      </c>
      <c r="AB150" s="92" t="s">
        <v>144</v>
      </c>
      <c r="AC150" s="94">
        <f t="shared" si="3"/>
        <v>3</v>
      </c>
      <c r="AH150" s="116"/>
    </row>
    <row r="151" spans="1:34" ht="15.75" customHeight="1">
      <c r="A151" s="110">
        <v>3717</v>
      </c>
      <c r="B151" s="111">
        <v>39</v>
      </c>
      <c r="C151" s="112" t="s">
        <v>253</v>
      </c>
      <c r="D151" s="62" t="s">
        <v>189</v>
      </c>
      <c r="E151" s="113">
        <v>55.7826953888517</v>
      </c>
      <c r="F151" s="113">
        <v>37.722373696636701</v>
      </c>
      <c r="G151" s="111">
        <v>1</v>
      </c>
      <c r="H151" s="114">
        <f t="shared" si="4"/>
        <v>3.3660000000000001</v>
      </c>
      <c r="I151" s="115">
        <v>0.35499999999999998</v>
      </c>
      <c r="J151" s="111">
        <v>10</v>
      </c>
      <c r="K151" s="63"/>
      <c r="L151" s="78">
        <v>40</v>
      </c>
      <c r="M151" s="112">
        <v>0</v>
      </c>
      <c r="N151" s="112">
        <v>9</v>
      </c>
      <c r="O151" s="85"/>
      <c r="P151" s="81">
        <v>3</v>
      </c>
      <c r="Q151" s="96">
        <v>0.97916666666666663</v>
      </c>
      <c r="R151" s="92">
        <v>1</v>
      </c>
      <c r="S151" s="92" t="s">
        <v>144</v>
      </c>
      <c r="T151" s="92">
        <v>1</v>
      </c>
      <c r="U151" s="92" t="s">
        <v>144</v>
      </c>
      <c r="V151" s="94">
        <f t="shared" si="2"/>
        <v>1</v>
      </c>
      <c r="W151" s="97">
        <v>4</v>
      </c>
      <c r="X151" s="96">
        <v>0.97916666666666663</v>
      </c>
      <c r="Y151" s="92">
        <v>1</v>
      </c>
      <c r="Z151" s="92" t="s">
        <v>144</v>
      </c>
      <c r="AA151" s="92">
        <v>1</v>
      </c>
      <c r="AB151" s="92" t="s">
        <v>144</v>
      </c>
      <c r="AC151" s="94">
        <f t="shared" si="3"/>
        <v>1</v>
      </c>
      <c r="AH151" s="116"/>
    </row>
    <row r="152" spans="1:34" ht="15.75" customHeight="1">
      <c r="A152" s="110">
        <v>3718</v>
      </c>
      <c r="B152" s="111">
        <v>40</v>
      </c>
      <c r="C152" s="112" t="s">
        <v>253</v>
      </c>
      <c r="D152" s="62" t="s">
        <v>191</v>
      </c>
      <c r="E152" s="113">
        <v>55.782393643949597</v>
      </c>
      <c r="F152" s="113">
        <v>37.720596377743398</v>
      </c>
      <c r="G152" s="111">
        <v>1</v>
      </c>
      <c r="H152" s="114">
        <f t="shared" si="4"/>
        <v>3.5230000000000001</v>
      </c>
      <c r="I152" s="115">
        <v>0.15700000000000003</v>
      </c>
      <c r="J152" s="111">
        <v>11</v>
      </c>
      <c r="K152" s="63"/>
      <c r="L152" s="78">
        <v>41</v>
      </c>
      <c r="M152" s="112">
        <v>0</v>
      </c>
      <c r="N152" s="112">
        <v>10</v>
      </c>
      <c r="O152" s="85"/>
      <c r="P152" s="81">
        <v>3</v>
      </c>
      <c r="Q152" s="96">
        <v>0</v>
      </c>
      <c r="R152" s="92">
        <v>0</v>
      </c>
      <c r="S152" s="92" t="s">
        <v>133</v>
      </c>
      <c r="T152" s="92">
        <v>0</v>
      </c>
      <c r="U152" s="92" t="s">
        <v>133</v>
      </c>
      <c r="V152" s="94">
        <f t="shared" si="2"/>
        <v>0</v>
      </c>
      <c r="W152" s="97">
        <v>4</v>
      </c>
      <c r="X152" s="96">
        <v>0</v>
      </c>
      <c r="Y152" s="81">
        <v>0</v>
      </c>
      <c r="Z152" s="81" t="s">
        <v>133</v>
      </c>
      <c r="AA152" s="81">
        <v>0</v>
      </c>
      <c r="AB152" s="81" t="s">
        <v>133</v>
      </c>
      <c r="AC152" s="94">
        <f t="shared" si="3"/>
        <v>0</v>
      </c>
      <c r="AH152" s="116"/>
    </row>
    <row r="153" spans="1:34" ht="15.75" customHeight="1">
      <c r="A153" s="110">
        <v>8856</v>
      </c>
      <c r="B153" s="111">
        <v>41</v>
      </c>
      <c r="C153" s="112" t="s">
        <v>171</v>
      </c>
      <c r="D153" s="62" t="s">
        <v>172</v>
      </c>
      <c r="E153" s="113">
        <v>55.777516190840799</v>
      </c>
      <c r="F153" s="113">
        <v>37.721049125222898</v>
      </c>
      <c r="G153" s="111">
        <v>1</v>
      </c>
      <c r="H153" s="114">
        <f t="shared" si="4"/>
        <v>4.2620000000000005</v>
      </c>
      <c r="I153" s="115">
        <v>0.73899999999999988</v>
      </c>
      <c r="J153" s="111">
        <v>12</v>
      </c>
      <c r="K153" s="63"/>
      <c r="L153" s="78">
        <v>42</v>
      </c>
      <c r="M153" s="112">
        <v>0</v>
      </c>
      <c r="N153" s="112">
        <v>11</v>
      </c>
      <c r="O153" s="85"/>
      <c r="P153" s="81">
        <v>3</v>
      </c>
      <c r="Q153" s="96">
        <v>2.0833333333333332E-2</v>
      </c>
      <c r="R153" s="92">
        <v>0</v>
      </c>
      <c r="S153" s="92" t="s">
        <v>133</v>
      </c>
      <c r="T153" s="92">
        <v>0</v>
      </c>
      <c r="U153" s="92" t="s">
        <v>133</v>
      </c>
      <c r="V153" s="94">
        <f t="shared" si="2"/>
        <v>0</v>
      </c>
      <c r="W153" s="97">
        <v>4</v>
      </c>
      <c r="X153" s="96">
        <v>2.0833333333333332E-2</v>
      </c>
      <c r="Y153" s="81">
        <v>0</v>
      </c>
      <c r="Z153" s="81" t="s">
        <v>133</v>
      </c>
      <c r="AA153" s="81">
        <v>0</v>
      </c>
      <c r="AB153" s="81" t="s">
        <v>133</v>
      </c>
      <c r="AC153" s="94">
        <f t="shared" si="3"/>
        <v>0</v>
      </c>
      <c r="AH153" s="116"/>
    </row>
    <row r="154" spans="1:34" ht="15.75" customHeight="1">
      <c r="A154" s="110">
        <v>3853</v>
      </c>
      <c r="B154" s="111">
        <v>42</v>
      </c>
      <c r="C154" s="112" t="s">
        <v>173</v>
      </c>
      <c r="D154" s="62" t="s">
        <v>172</v>
      </c>
      <c r="E154" s="113">
        <v>55.774825638802398</v>
      </c>
      <c r="F154" s="113">
        <v>37.723484464238403</v>
      </c>
      <c r="G154" s="111">
        <v>1</v>
      </c>
      <c r="H154" s="114">
        <f t="shared" si="4"/>
        <v>4.5980000000000008</v>
      </c>
      <c r="I154" s="115">
        <v>0.3360000000000003</v>
      </c>
      <c r="J154" s="111">
        <v>13</v>
      </c>
      <c r="K154" s="63"/>
      <c r="L154" s="78">
        <v>43</v>
      </c>
      <c r="M154" s="112">
        <v>0</v>
      </c>
      <c r="N154" s="112">
        <v>12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81">
        <v>0</v>
      </c>
      <c r="Z154" s="81" t="s">
        <v>133</v>
      </c>
      <c r="AA154" s="81">
        <v>0</v>
      </c>
      <c r="AB154" s="81" t="s">
        <v>133</v>
      </c>
      <c r="AC154" s="94">
        <f t="shared" si="3"/>
        <v>0</v>
      </c>
      <c r="AH154" s="116"/>
    </row>
    <row r="155" spans="1:34" ht="15.75" customHeight="1">
      <c r="A155" s="110">
        <v>3854</v>
      </c>
      <c r="B155" s="111">
        <v>43</v>
      </c>
      <c r="C155" s="112" t="s">
        <v>174</v>
      </c>
      <c r="D155" s="62" t="s">
        <v>172</v>
      </c>
      <c r="E155" s="113">
        <v>55.772120880726497</v>
      </c>
      <c r="F155" s="113">
        <v>37.725983934524599</v>
      </c>
      <c r="G155" s="111">
        <v>1</v>
      </c>
      <c r="H155" s="114">
        <f t="shared" si="4"/>
        <v>4.9370000000000012</v>
      </c>
      <c r="I155" s="115">
        <v>0.33900000000000041</v>
      </c>
      <c r="J155" s="111">
        <v>14</v>
      </c>
      <c r="K155" s="63"/>
      <c r="L155" s="78">
        <v>44</v>
      </c>
      <c r="M155" s="112">
        <v>0</v>
      </c>
      <c r="N155" s="112">
        <v>13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81">
        <v>0</v>
      </c>
      <c r="Z155" s="81" t="s">
        <v>133</v>
      </c>
      <c r="AA155" s="81">
        <v>0</v>
      </c>
      <c r="AB155" s="81" t="s">
        <v>133</v>
      </c>
      <c r="AC155" s="94">
        <f t="shared" si="3"/>
        <v>0</v>
      </c>
      <c r="AH155" s="76"/>
    </row>
    <row r="156" spans="1:34" ht="15.75" customHeight="1">
      <c r="A156" s="110">
        <v>3855</v>
      </c>
      <c r="B156" s="111">
        <v>44</v>
      </c>
      <c r="C156" s="112" t="s">
        <v>175</v>
      </c>
      <c r="D156" s="62" t="s">
        <v>172</v>
      </c>
      <c r="E156" s="113">
        <v>55.769529817902502</v>
      </c>
      <c r="F156" s="113">
        <v>37.728327008731</v>
      </c>
      <c r="G156" s="111">
        <v>1</v>
      </c>
      <c r="H156" s="114">
        <f t="shared" si="4"/>
        <v>5.261000000000001</v>
      </c>
      <c r="I156" s="115">
        <v>0.32399999999999984</v>
      </c>
      <c r="J156" s="111">
        <v>15</v>
      </c>
      <c r="K156" s="63"/>
      <c r="L156" s="78">
        <v>45</v>
      </c>
      <c r="M156" s="112">
        <v>0</v>
      </c>
      <c r="N156" s="112">
        <v>14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81">
        <v>0</v>
      </c>
      <c r="Z156" s="81" t="s">
        <v>133</v>
      </c>
      <c r="AA156" s="81">
        <v>0</v>
      </c>
      <c r="AB156" s="81" t="s">
        <v>133</v>
      </c>
      <c r="AC156" s="94">
        <f t="shared" si="3"/>
        <v>0</v>
      </c>
      <c r="AH156" s="76"/>
    </row>
    <row r="157" spans="1:34" ht="15.75" customHeight="1">
      <c r="A157" s="110">
        <v>3856</v>
      </c>
      <c r="B157" s="111">
        <v>45</v>
      </c>
      <c r="C157" s="112" t="s">
        <v>176</v>
      </c>
      <c r="D157" s="62" t="s">
        <v>172</v>
      </c>
      <c r="E157" s="113">
        <v>55.7670827143628</v>
      </c>
      <c r="F157" s="113">
        <v>37.7305113040943</v>
      </c>
      <c r="G157" s="111">
        <v>1</v>
      </c>
      <c r="H157" s="114">
        <f t="shared" si="4"/>
        <v>5.5660000000000007</v>
      </c>
      <c r="I157" s="115">
        <v>0.30499999999999972</v>
      </c>
      <c r="J157" s="111">
        <v>16</v>
      </c>
      <c r="K157" s="63"/>
      <c r="L157" s="78">
        <v>46</v>
      </c>
      <c r="M157" s="112">
        <v>0</v>
      </c>
      <c r="N157" s="112">
        <v>15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81">
        <v>0</v>
      </c>
      <c r="Z157" s="81" t="s">
        <v>133</v>
      </c>
      <c r="AA157" s="81">
        <v>0</v>
      </c>
      <c r="AB157" s="81" t="s">
        <v>133</v>
      </c>
      <c r="AC157" s="66"/>
      <c r="AH157" s="76"/>
    </row>
    <row r="158" spans="1:34" ht="15.75" customHeight="1">
      <c r="A158" s="110">
        <v>3857</v>
      </c>
      <c r="B158" s="111">
        <v>46</v>
      </c>
      <c r="C158" s="112" t="s">
        <v>177</v>
      </c>
      <c r="D158" s="62" t="s">
        <v>172</v>
      </c>
      <c r="E158" s="113">
        <v>55.764976486784597</v>
      </c>
      <c r="F158" s="113">
        <v>37.732796925242198</v>
      </c>
      <c r="G158" s="111">
        <v>1</v>
      </c>
      <c r="H158" s="114">
        <f t="shared" si="4"/>
        <v>5.8483333333333336</v>
      </c>
      <c r="I158" s="115">
        <v>0.28233333333333288</v>
      </c>
      <c r="J158" s="111">
        <v>17</v>
      </c>
      <c r="K158" s="63"/>
      <c r="L158" s="78">
        <v>47</v>
      </c>
      <c r="M158" s="112">
        <v>0</v>
      </c>
      <c r="N158" s="112">
        <v>16</v>
      </c>
      <c r="O158" s="85"/>
      <c r="P158" s="146" t="s">
        <v>130</v>
      </c>
      <c r="Q158" s="147"/>
      <c r="R158" s="103">
        <f>SUM(R110:R157)</f>
        <v>74</v>
      </c>
      <c r="S158" s="103"/>
      <c r="T158" s="103">
        <f>SUM(T110:T157)</f>
        <v>74</v>
      </c>
      <c r="U158" s="103"/>
      <c r="V158" s="117"/>
      <c r="W158" s="146" t="s">
        <v>130</v>
      </c>
      <c r="X158" s="147"/>
      <c r="Y158" s="103">
        <f>SUM(Y110:Y157)</f>
        <v>62</v>
      </c>
      <c r="Z158" s="103"/>
      <c r="AA158" s="103">
        <f>SUM(AA110:AA157)</f>
        <v>62</v>
      </c>
      <c r="AB158" s="103"/>
      <c r="AC158" s="66"/>
      <c r="AH158" s="76"/>
    </row>
    <row r="159" spans="1:34" ht="15.75" customHeight="1">
      <c r="A159" s="110">
        <v>10701</v>
      </c>
      <c r="B159" s="111">
        <v>47</v>
      </c>
      <c r="C159" s="112" t="s">
        <v>178</v>
      </c>
      <c r="D159" s="62" t="s">
        <v>172</v>
      </c>
      <c r="E159" s="113">
        <v>55.762458019965699</v>
      </c>
      <c r="F159" s="113">
        <v>37.7347851158192</v>
      </c>
      <c r="G159" s="111">
        <v>1</v>
      </c>
      <c r="H159" s="114">
        <f t="shared" si="4"/>
        <v>6.1528333333333336</v>
      </c>
      <c r="I159" s="115">
        <v>0.30449999999999999</v>
      </c>
      <c r="J159" s="111">
        <v>18</v>
      </c>
      <c r="K159" s="63"/>
      <c r="L159" s="78">
        <v>48</v>
      </c>
      <c r="M159" s="112">
        <v>0</v>
      </c>
      <c r="N159" s="112">
        <v>17</v>
      </c>
      <c r="O159" s="85"/>
      <c r="P159" s="118"/>
      <c r="Q159" s="90"/>
      <c r="R159" s="90"/>
      <c r="S159" s="90"/>
      <c r="T159" s="105"/>
      <c r="U159" s="90"/>
      <c r="V159" s="90"/>
      <c r="W159" s="90"/>
      <c r="X159" s="118"/>
      <c r="Y159" s="118"/>
      <c r="Z159" s="118"/>
      <c r="AA159" s="118"/>
      <c r="AB159" s="118"/>
      <c r="AC159" s="66"/>
      <c r="AH159" s="76"/>
    </row>
    <row r="160" spans="1:34" ht="15.75" customHeight="1">
      <c r="A160" s="110">
        <v>3927</v>
      </c>
      <c r="B160" s="111">
        <v>48</v>
      </c>
      <c r="C160" s="112" t="s">
        <v>286</v>
      </c>
      <c r="D160" s="62" t="s">
        <v>172</v>
      </c>
      <c r="E160" s="113">
        <v>55.760046664648002</v>
      </c>
      <c r="F160" s="113">
        <v>37.737000687837103</v>
      </c>
      <c r="G160" s="111">
        <v>1</v>
      </c>
      <c r="H160" s="114">
        <f t="shared" si="4"/>
        <v>6.4548333333333332</v>
      </c>
      <c r="I160" s="115">
        <v>0.3019999999999996</v>
      </c>
      <c r="J160" s="111">
        <v>19</v>
      </c>
      <c r="K160" s="63"/>
      <c r="L160" s="78">
        <v>49</v>
      </c>
      <c r="M160" s="112">
        <v>0</v>
      </c>
      <c r="N160" s="112">
        <v>18</v>
      </c>
      <c r="O160" s="85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66"/>
      <c r="AH160" s="76"/>
    </row>
    <row r="161" spans="1:34" ht="15.75" customHeight="1">
      <c r="A161" s="110">
        <v>3941</v>
      </c>
      <c r="B161" s="111">
        <v>49</v>
      </c>
      <c r="C161" s="112" t="s">
        <v>290</v>
      </c>
      <c r="D161" s="62" t="s">
        <v>172</v>
      </c>
      <c r="E161" s="113">
        <v>55.758739174509998</v>
      </c>
      <c r="F161" s="113">
        <v>37.737949788655698</v>
      </c>
      <c r="G161" s="111">
        <v>1</v>
      </c>
      <c r="H161" s="114">
        <f t="shared" si="4"/>
        <v>6.6118333333333332</v>
      </c>
      <c r="I161" s="115">
        <v>0.15700000000000003</v>
      </c>
      <c r="J161" s="111">
        <v>20</v>
      </c>
      <c r="K161" s="63"/>
      <c r="L161" s="78">
        <v>50</v>
      </c>
      <c r="M161" s="112">
        <v>0</v>
      </c>
      <c r="N161" s="112">
        <v>19</v>
      </c>
      <c r="O161" s="85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  <c r="AA161" s="118"/>
      <c r="AB161" s="118"/>
      <c r="AC161" s="66"/>
      <c r="AH161" s="76"/>
    </row>
    <row r="162" spans="1:34" ht="15.75" customHeight="1">
      <c r="A162" s="110">
        <v>3996</v>
      </c>
      <c r="B162" s="111">
        <v>50</v>
      </c>
      <c r="C162" s="112" t="s">
        <v>285</v>
      </c>
      <c r="D162" s="62" t="s">
        <v>172</v>
      </c>
      <c r="E162" s="113">
        <v>55.757257481980503</v>
      </c>
      <c r="F162" s="113">
        <v>37.739500375949397</v>
      </c>
      <c r="G162" s="111">
        <v>1</v>
      </c>
      <c r="H162" s="114">
        <f t="shared" si="4"/>
        <v>6.863833333333333</v>
      </c>
      <c r="I162" s="115">
        <v>0.25199999999999978</v>
      </c>
      <c r="J162" s="111">
        <v>21</v>
      </c>
      <c r="K162" s="63"/>
      <c r="L162" s="78">
        <v>51</v>
      </c>
      <c r="M162" s="112">
        <v>0</v>
      </c>
      <c r="N162" s="112">
        <v>20</v>
      </c>
      <c r="O162" s="85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  <c r="AA162" s="118"/>
      <c r="AB162" s="118"/>
      <c r="AC162" s="66"/>
      <c r="AH162" s="76"/>
    </row>
    <row r="163" spans="1:34" ht="15.75" customHeight="1">
      <c r="A163" s="110">
        <v>4875</v>
      </c>
      <c r="B163" s="111">
        <v>51</v>
      </c>
      <c r="C163" s="112" t="s">
        <v>284</v>
      </c>
      <c r="D163" s="62" t="s">
        <v>283</v>
      </c>
      <c r="E163" s="113">
        <v>55.756328039135802</v>
      </c>
      <c r="F163" s="113">
        <v>37.742843799957299</v>
      </c>
      <c r="G163" s="111">
        <v>1</v>
      </c>
      <c r="H163" s="114">
        <f t="shared" si="4"/>
        <v>7.153833333333333</v>
      </c>
      <c r="I163" s="115">
        <v>0.29000000000000004</v>
      </c>
      <c r="J163" s="111">
        <v>22</v>
      </c>
      <c r="K163" s="63"/>
      <c r="L163" s="78">
        <v>52</v>
      </c>
      <c r="M163" s="112">
        <v>0</v>
      </c>
      <c r="N163" s="112">
        <v>21</v>
      </c>
      <c r="O163" s="85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/>
      <c r="AB163" s="118"/>
      <c r="AC163" s="66"/>
      <c r="AH163" s="76"/>
    </row>
    <row r="164" spans="1:34" ht="15.75" customHeight="1">
      <c r="A164" s="110">
        <v>4412</v>
      </c>
      <c r="B164" s="111">
        <v>52</v>
      </c>
      <c r="C164" s="112" t="s">
        <v>282</v>
      </c>
      <c r="D164" s="62" t="s">
        <v>283</v>
      </c>
      <c r="E164" s="113">
        <v>55.758247990681099</v>
      </c>
      <c r="F164" s="113">
        <v>37.752770645827702</v>
      </c>
      <c r="G164" s="111">
        <v>1</v>
      </c>
      <c r="H164" s="114">
        <f t="shared" si="4"/>
        <v>7.8128333333333329</v>
      </c>
      <c r="I164" s="115">
        <v>0.65899999999999981</v>
      </c>
      <c r="J164" s="111">
        <v>23</v>
      </c>
      <c r="K164" s="63"/>
      <c r="L164" s="78">
        <v>53</v>
      </c>
      <c r="M164" s="112">
        <v>0</v>
      </c>
      <c r="N164" s="112">
        <v>22</v>
      </c>
      <c r="O164" s="85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  <c r="AA164" s="118"/>
      <c r="AB164" s="118"/>
      <c r="AC164" s="66"/>
      <c r="AH164" s="76"/>
    </row>
    <row r="165" spans="1:34" ht="15.75" customHeight="1">
      <c r="A165" s="110">
        <v>4413</v>
      </c>
      <c r="B165" s="111">
        <v>53</v>
      </c>
      <c r="C165" s="112" t="s">
        <v>281</v>
      </c>
      <c r="D165" s="62" t="s">
        <v>274</v>
      </c>
      <c r="E165" s="113">
        <v>55.758434458004402</v>
      </c>
      <c r="F165" s="113">
        <v>37.756650993444097</v>
      </c>
      <c r="G165" s="111">
        <v>1</v>
      </c>
      <c r="H165" s="114">
        <f t="shared" si="4"/>
        <v>8.1088333333333331</v>
      </c>
      <c r="I165" s="115">
        <v>0.29599999999999937</v>
      </c>
      <c r="J165" s="111">
        <v>24</v>
      </c>
      <c r="K165" s="63"/>
      <c r="L165" s="78">
        <v>54</v>
      </c>
      <c r="M165" s="112">
        <v>0</v>
      </c>
      <c r="N165" s="112">
        <v>23</v>
      </c>
      <c r="O165" s="85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  <c r="AA165" s="118"/>
      <c r="AB165" s="118"/>
      <c r="AC165" s="66"/>
      <c r="AH165" s="76"/>
    </row>
    <row r="166" spans="1:34" ht="15.75" customHeight="1">
      <c r="A166" s="110">
        <v>4555</v>
      </c>
      <c r="B166" s="111">
        <v>54</v>
      </c>
      <c r="C166" s="112" t="s">
        <v>279</v>
      </c>
      <c r="D166" s="62" t="s">
        <v>274</v>
      </c>
      <c r="E166" s="113">
        <v>55.754163324483102</v>
      </c>
      <c r="F166" s="113">
        <v>37.759389671175001</v>
      </c>
      <c r="G166" s="111">
        <v>1</v>
      </c>
      <c r="H166" s="114">
        <f t="shared" si="4"/>
        <v>8.6048333333333336</v>
      </c>
      <c r="I166" s="115">
        <v>0.49600000000000044</v>
      </c>
      <c r="J166" s="111">
        <v>25</v>
      </c>
      <c r="K166" s="63"/>
      <c r="L166" s="78">
        <v>55</v>
      </c>
      <c r="M166" s="112">
        <v>0</v>
      </c>
      <c r="N166" s="112">
        <v>24</v>
      </c>
      <c r="O166" s="85"/>
      <c r="P166" s="118"/>
      <c r="Q166" s="90"/>
      <c r="R166" s="90"/>
      <c r="S166" s="90"/>
      <c r="T166" s="90"/>
      <c r="U166" s="90"/>
      <c r="V166" s="90"/>
      <c r="W166" s="90"/>
      <c r="X166" s="118"/>
      <c r="Y166" s="118"/>
      <c r="Z166" s="118"/>
      <c r="AA166" s="118"/>
      <c r="AB166" s="118"/>
      <c r="AC166" s="66"/>
      <c r="AH166" s="76"/>
    </row>
    <row r="167" spans="1:34" ht="15.75" customHeight="1">
      <c r="A167" s="110">
        <v>4556</v>
      </c>
      <c r="B167" s="111">
        <v>55</v>
      </c>
      <c r="C167" s="112" t="s">
        <v>278</v>
      </c>
      <c r="D167" s="62" t="s">
        <v>274</v>
      </c>
      <c r="E167" s="113">
        <v>55.751034407513302</v>
      </c>
      <c r="F167" s="113">
        <v>37.761356550623603</v>
      </c>
      <c r="G167" s="111">
        <v>1</v>
      </c>
      <c r="H167" s="114">
        <f t="shared" si="4"/>
        <v>8.9678333333333331</v>
      </c>
      <c r="I167" s="115">
        <v>0.36299999999999955</v>
      </c>
      <c r="J167" s="111">
        <v>26</v>
      </c>
      <c r="K167" s="63"/>
      <c r="L167" s="78">
        <v>56</v>
      </c>
      <c r="M167" s="112">
        <v>0</v>
      </c>
      <c r="N167" s="112">
        <v>25</v>
      </c>
      <c r="O167" s="85"/>
      <c r="P167" s="118"/>
      <c r="Q167" s="90"/>
      <c r="R167" s="90"/>
      <c r="S167" s="90"/>
      <c r="T167" s="90"/>
      <c r="U167" s="90"/>
      <c r="V167" s="90"/>
      <c r="W167" s="90"/>
      <c r="X167" s="118"/>
      <c r="Y167" s="118"/>
      <c r="Z167" s="118"/>
      <c r="AA167" s="118"/>
      <c r="AB167" s="118"/>
      <c r="AC167" s="66"/>
      <c r="AH167" s="76"/>
    </row>
    <row r="168" spans="1:34" ht="15.75" customHeight="1">
      <c r="A168" s="110">
        <v>4557</v>
      </c>
      <c r="B168" s="111">
        <v>56</v>
      </c>
      <c r="C168" s="112" t="s">
        <v>277</v>
      </c>
      <c r="D168" s="62" t="s">
        <v>274</v>
      </c>
      <c r="E168" s="113">
        <v>55.7481370342594</v>
      </c>
      <c r="F168" s="113">
        <v>37.763394423409402</v>
      </c>
      <c r="G168" s="111">
        <v>1</v>
      </c>
      <c r="H168" s="114">
        <f t="shared" si="4"/>
        <v>9.307833333333333</v>
      </c>
      <c r="I168" s="115">
        <v>0.33999999999999986</v>
      </c>
      <c r="J168" s="111">
        <v>27</v>
      </c>
      <c r="K168" s="63"/>
      <c r="L168" s="78">
        <v>57</v>
      </c>
      <c r="M168" s="112">
        <v>0</v>
      </c>
      <c r="N168" s="112">
        <v>26</v>
      </c>
      <c r="O168" s="85"/>
      <c r="P168" s="118"/>
      <c r="Q168" s="90"/>
      <c r="R168" s="90"/>
      <c r="S168" s="90"/>
      <c r="T168" s="90"/>
      <c r="U168" s="90"/>
      <c r="V168" s="90"/>
      <c r="W168" s="90"/>
      <c r="X168" s="118"/>
      <c r="Y168" s="118"/>
      <c r="Z168" s="118"/>
      <c r="AA168" s="118"/>
      <c r="AB168" s="118"/>
      <c r="AC168" s="66"/>
      <c r="AH168" s="76"/>
    </row>
    <row r="169" spans="1:34" ht="15.75" customHeight="1">
      <c r="A169" s="110">
        <v>4558</v>
      </c>
      <c r="B169" s="111">
        <v>57</v>
      </c>
      <c r="C169" s="112" t="s">
        <v>276</v>
      </c>
      <c r="D169" s="62" t="s">
        <v>274</v>
      </c>
      <c r="E169" s="113">
        <v>55.746266199200001</v>
      </c>
      <c r="F169" s="113">
        <v>37.764639370447902</v>
      </c>
      <c r="G169" s="111">
        <v>1</v>
      </c>
      <c r="H169" s="114">
        <f t="shared" si="4"/>
        <v>9.5268333333333324</v>
      </c>
      <c r="I169" s="115">
        <v>0.21899999999999942</v>
      </c>
      <c r="J169" s="111">
        <v>28</v>
      </c>
      <c r="K169" s="63"/>
      <c r="L169" s="78">
        <v>58</v>
      </c>
      <c r="M169" s="112">
        <v>0</v>
      </c>
      <c r="N169" s="112">
        <v>27</v>
      </c>
      <c r="O169" s="85"/>
      <c r="P169" s="118"/>
      <c r="Q169" s="90"/>
      <c r="R169" s="90"/>
      <c r="S169" s="90"/>
      <c r="T169" s="90"/>
      <c r="U169" s="90"/>
      <c r="V169" s="90"/>
      <c r="W169" s="90"/>
      <c r="X169" s="118"/>
      <c r="Y169" s="118"/>
      <c r="Z169" s="118"/>
      <c r="AA169" s="118"/>
      <c r="AB169" s="118"/>
      <c r="AC169" s="66"/>
      <c r="AH169" s="76"/>
    </row>
    <row r="170" spans="1:34" ht="15.75" customHeight="1">
      <c r="A170" s="110">
        <v>4559</v>
      </c>
      <c r="B170" s="111">
        <v>58</v>
      </c>
      <c r="C170" s="112" t="s">
        <v>275</v>
      </c>
      <c r="D170" s="62" t="s">
        <v>274</v>
      </c>
      <c r="E170" s="113">
        <v>55.742112650225103</v>
      </c>
      <c r="F170" s="113">
        <v>37.767384408354502</v>
      </c>
      <c r="G170" s="111">
        <v>1</v>
      </c>
      <c r="H170" s="114">
        <f t="shared" si="4"/>
        <v>10.020833333333332</v>
      </c>
      <c r="I170" s="115">
        <v>0.49399999999999977</v>
      </c>
      <c r="J170" s="111">
        <v>29</v>
      </c>
      <c r="K170" s="63"/>
      <c r="L170" s="78">
        <v>59</v>
      </c>
      <c r="M170" s="112">
        <v>0</v>
      </c>
      <c r="N170" s="112">
        <v>28</v>
      </c>
      <c r="O170" s="85"/>
      <c r="P170" s="118"/>
      <c r="Q170" s="90"/>
      <c r="R170" s="90"/>
      <c r="S170" s="90"/>
      <c r="T170" s="90"/>
      <c r="U170" s="90"/>
      <c r="V170" s="90"/>
      <c r="W170" s="90"/>
      <c r="X170" s="118"/>
      <c r="Y170" s="118"/>
      <c r="Z170" s="118"/>
      <c r="AA170" s="118"/>
      <c r="AB170" s="118"/>
      <c r="AC170" s="66"/>
      <c r="AH170" s="68"/>
    </row>
    <row r="171" spans="1:34" ht="15.75" customHeight="1">
      <c r="A171" s="110">
        <v>4560</v>
      </c>
      <c r="B171" s="111">
        <v>59</v>
      </c>
      <c r="C171" s="112" t="s">
        <v>273</v>
      </c>
      <c r="D171" s="62" t="s">
        <v>274</v>
      </c>
      <c r="E171" s="113">
        <v>55.738479119508497</v>
      </c>
      <c r="F171" s="113">
        <v>37.7697889457286</v>
      </c>
      <c r="G171" s="111">
        <v>1</v>
      </c>
      <c r="H171" s="114">
        <f t="shared" si="4"/>
        <v>10.452833333333333</v>
      </c>
      <c r="I171" s="115">
        <v>0.43200000000000038</v>
      </c>
      <c r="J171" s="111">
        <v>30</v>
      </c>
      <c r="K171" s="63"/>
      <c r="L171" s="78">
        <v>60</v>
      </c>
      <c r="M171" s="112">
        <v>0</v>
      </c>
      <c r="N171" s="112">
        <v>29</v>
      </c>
      <c r="O171" s="85"/>
      <c r="P171" s="118"/>
      <c r="Q171" s="90"/>
      <c r="R171" s="90"/>
      <c r="S171" s="90"/>
      <c r="T171" s="90"/>
      <c r="U171" s="90"/>
      <c r="V171" s="90"/>
      <c r="W171" s="90"/>
      <c r="X171" s="118"/>
      <c r="Y171" s="118"/>
      <c r="Z171" s="118"/>
      <c r="AA171" s="118"/>
      <c r="AB171" s="118"/>
      <c r="AC171" s="66"/>
      <c r="AH171" s="68"/>
    </row>
    <row r="172" spans="1:34" ht="15.75" customHeight="1">
      <c r="A172" s="110">
        <v>4561</v>
      </c>
      <c r="B172" s="111">
        <v>60</v>
      </c>
      <c r="C172" s="112" t="s">
        <v>291</v>
      </c>
      <c r="D172" s="62" t="s">
        <v>292</v>
      </c>
      <c r="E172" s="113">
        <v>55.737407587648299</v>
      </c>
      <c r="F172" s="113">
        <v>37.767189892652397</v>
      </c>
      <c r="G172" s="111">
        <v>1</v>
      </c>
      <c r="H172" s="114">
        <f t="shared" si="4"/>
        <v>10.722833333333332</v>
      </c>
      <c r="I172" s="115">
        <v>0.26999999999999957</v>
      </c>
      <c r="J172" s="111">
        <v>31</v>
      </c>
      <c r="K172" s="63"/>
      <c r="L172" s="78">
        <v>61</v>
      </c>
      <c r="M172" s="112">
        <v>0</v>
      </c>
      <c r="N172" s="112">
        <v>30</v>
      </c>
      <c r="O172" s="85"/>
      <c r="P172" s="118"/>
      <c r="Q172" s="90"/>
      <c r="R172" s="90"/>
      <c r="S172" s="90"/>
      <c r="T172" s="90"/>
      <c r="U172" s="90"/>
      <c r="V172" s="90"/>
      <c r="W172" s="90"/>
      <c r="X172" s="118"/>
      <c r="Y172" s="118"/>
      <c r="Z172" s="118"/>
      <c r="AA172" s="118"/>
      <c r="AB172" s="118"/>
      <c r="AC172" s="66"/>
      <c r="AH172" s="68"/>
    </row>
    <row r="173" spans="1:34" ht="15.75" customHeight="1">
      <c r="A173" s="110" t="s">
        <v>183</v>
      </c>
      <c r="B173" s="111">
        <v>59</v>
      </c>
      <c r="C173" s="112" t="s">
        <v>109</v>
      </c>
      <c r="D173" s="62" t="s">
        <v>183</v>
      </c>
      <c r="E173" s="113" t="s">
        <v>183</v>
      </c>
      <c r="F173" s="113" t="s">
        <v>183</v>
      </c>
      <c r="G173" s="111">
        <v>1</v>
      </c>
      <c r="H173" s="114">
        <f t="shared" si="4"/>
        <v>11.022833333333333</v>
      </c>
      <c r="I173" s="115">
        <v>0.3</v>
      </c>
      <c r="J173" s="111" t="s">
        <v>183</v>
      </c>
      <c r="K173" s="63"/>
      <c r="L173" s="78">
        <v>62</v>
      </c>
      <c r="M173" s="112">
        <v>0</v>
      </c>
      <c r="N173" s="112">
        <v>31</v>
      </c>
      <c r="O173" s="85"/>
      <c r="P173" s="118"/>
      <c r="Q173" s="90"/>
      <c r="R173" s="90"/>
      <c r="S173" s="90"/>
      <c r="T173" s="90"/>
      <c r="U173" s="90"/>
      <c r="V173" s="90"/>
      <c r="W173" s="90"/>
      <c r="X173" s="118"/>
      <c r="Y173" s="118"/>
      <c r="Z173" s="118"/>
      <c r="AA173" s="118"/>
      <c r="AB173" s="118"/>
      <c r="AC173" s="66"/>
      <c r="AH173" s="68"/>
    </row>
    <row r="174" spans="1:34" ht="15.75" customHeight="1">
      <c r="A174" s="110" t="s">
        <v>183</v>
      </c>
      <c r="B174" s="111" t="str">
        <f>IF(C174=" ","",IF(C174=$L$9,#REF!,#REF!+1))</f>
        <v/>
      </c>
      <c r="C174" s="112" t="s">
        <v>183</v>
      </c>
      <c r="D174" s="62" t="s">
        <v>183</v>
      </c>
      <c r="E174" s="113" t="s">
        <v>183</v>
      </c>
      <c r="F174" s="113" t="s">
        <v>183</v>
      </c>
      <c r="G174" s="111" t="str">
        <f>IF(M175&gt;0,0,IF(N175&gt;0,1,""))</f>
        <v/>
      </c>
      <c r="H174" s="114" t="str">
        <f>IF(C174=" ","",IF(#REF!="Разворот",0,#REF!+I174))</f>
        <v/>
      </c>
      <c r="I174" s="115" t="s">
        <v>183</v>
      </c>
      <c r="J174" s="111" t="str">
        <f>IF(AND(M175&gt;0,M175&lt;999),M175,IF(AND(N175&gt;0,N175&lt;999),N175," "))</f>
        <v xml:space="preserve"> </v>
      </c>
      <c r="K174" s="63"/>
      <c r="L174" s="78">
        <v>63</v>
      </c>
      <c r="M174" s="112">
        <v>0</v>
      </c>
      <c r="N174" s="112">
        <v>999</v>
      </c>
      <c r="O174" s="85"/>
      <c r="P174" s="118"/>
      <c r="Q174" s="90"/>
      <c r="R174" s="90"/>
      <c r="S174" s="90"/>
      <c r="T174" s="90"/>
      <c r="U174" s="90"/>
      <c r="V174" s="90"/>
      <c r="W174" s="90"/>
      <c r="X174" s="118"/>
      <c r="Y174" s="118"/>
      <c r="Z174" s="118"/>
      <c r="AA174" s="118"/>
      <c r="AB174" s="118"/>
      <c r="AC174" s="66"/>
      <c r="AH174" s="68"/>
    </row>
    <row r="175" spans="1:34" ht="15.75" customHeight="1">
      <c r="A175" s="110" t="s">
        <v>183</v>
      </c>
      <c r="B175" s="111" t="str">
        <f t="shared" ref="B175:B220" si="5">IF(C175=" ","",IF(C175=$L$9,B174,B174+1))</f>
        <v/>
      </c>
      <c r="C175" s="112" t="s">
        <v>183</v>
      </c>
      <c r="D175" s="62" t="s">
        <v>183</v>
      </c>
      <c r="E175" s="113" t="s">
        <v>183</v>
      </c>
      <c r="F175" s="113" t="s">
        <v>183</v>
      </c>
      <c r="G175" s="111" t="str">
        <f>IF(M176&gt;0,0,IF(N176&gt;0,1,""))</f>
        <v/>
      </c>
      <c r="H175" s="114" t="str">
        <f t="shared" ref="H175:H220" si="6">IF(C175=" ","",IF(C174="Разворот",0,H174+I175))</f>
        <v/>
      </c>
      <c r="I175" s="115" t="s">
        <v>183</v>
      </c>
      <c r="J175" s="111" t="str">
        <f>IF(AND(M176&gt;0,M176&lt;999),M176,IF(AND(N176&gt;0,N176&lt;999),N176," "))</f>
        <v xml:space="preserve"> </v>
      </c>
      <c r="K175" s="63"/>
      <c r="L175" s="78">
        <v>64</v>
      </c>
      <c r="M175" s="112">
        <v>0</v>
      </c>
      <c r="N175" s="112">
        <v>0</v>
      </c>
      <c r="O175" s="85"/>
      <c r="P175" s="118"/>
      <c r="Q175" s="90"/>
      <c r="R175" s="90"/>
      <c r="S175" s="90"/>
      <c r="T175" s="90"/>
      <c r="U175" s="90"/>
      <c r="V175" s="90"/>
      <c r="W175" s="90"/>
      <c r="X175" s="118"/>
      <c r="Y175" s="118"/>
      <c r="Z175" s="118"/>
      <c r="AA175" s="118"/>
      <c r="AB175" s="118"/>
      <c r="AC175" s="66"/>
      <c r="AH175" s="68"/>
    </row>
    <row r="176" spans="1:34" ht="15.75" customHeight="1">
      <c r="A176" s="110" t="s">
        <v>183</v>
      </c>
      <c r="B176" s="111" t="str">
        <f t="shared" si="5"/>
        <v/>
      </c>
      <c r="C176" s="112" t="s">
        <v>183</v>
      </c>
      <c r="D176" s="62" t="s">
        <v>183</v>
      </c>
      <c r="E176" s="113" t="s">
        <v>183</v>
      </c>
      <c r="F176" s="113" t="s">
        <v>183</v>
      </c>
      <c r="G176" s="111" t="str">
        <f t="shared" ref="G176:G220" si="7">IF(M177&gt;0,0,IF(N177&gt;0,1,""))</f>
        <v/>
      </c>
      <c r="H176" s="114" t="str">
        <f t="shared" si="6"/>
        <v/>
      </c>
      <c r="I176" s="115" t="s">
        <v>183</v>
      </c>
      <c r="J176" s="111" t="str">
        <f t="shared" ref="J176:J220" si="8">IF(AND(M177&gt;0,M177&lt;999),M177,IF(AND(N177&gt;0,N177&lt;999),N177," "))</f>
        <v xml:space="preserve"> </v>
      </c>
      <c r="K176" s="63"/>
      <c r="L176" s="78">
        <v>65</v>
      </c>
      <c r="M176" s="112">
        <v>0</v>
      </c>
      <c r="N176" s="112">
        <v>0</v>
      </c>
      <c r="O176" s="85"/>
      <c r="P176" s="118"/>
      <c r="Q176" s="90"/>
      <c r="R176" s="90"/>
      <c r="S176" s="90"/>
      <c r="T176" s="90"/>
      <c r="U176" s="90"/>
      <c r="V176" s="90"/>
      <c r="W176" s="90"/>
      <c r="X176" s="118"/>
      <c r="Y176" s="118"/>
      <c r="Z176" s="118"/>
      <c r="AA176" s="118"/>
      <c r="AB176" s="118"/>
      <c r="AC176" s="66"/>
      <c r="AH176" s="68"/>
    </row>
    <row r="177" spans="1:34" ht="15.75" customHeight="1">
      <c r="A177" s="110" t="s">
        <v>183</v>
      </c>
      <c r="B177" s="111" t="str">
        <f t="shared" si="5"/>
        <v/>
      </c>
      <c r="C177" s="112" t="s">
        <v>183</v>
      </c>
      <c r="D177" s="62" t="s">
        <v>183</v>
      </c>
      <c r="E177" s="113" t="s">
        <v>183</v>
      </c>
      <c r="F177" s="113" t="s">
        <v>183</v>
      </c>
      <c r="G177" s="111" t="str">
        <f t="shared" si="7"/>
        <v/>
      </c>
      <c r="H177" s="114" t="str">
        <f t="shared" si="6"/>
        <v/>
      </c>
      <c r="I177" s="115" t="s">
        <v>183</v>
      </c>
      <c r="J177" s="111" t="str">
        <f t="shared" si="8"/>
        <v xml:space="preserve"> </v>
      </c>
      <c r="K177" s="63"/>
      <c r="L177" s="78">
        <v>66</v>
      </c>
      <c r="M177" s="112">
        <v>0</v>
      </c>
      <c r="N177" s="112">
        <v>0</v>
      </c>
      <c r="O177" s="85"/>
      <c r="P177" s="118"/>
      <c r="Q177" s="90"/>
      <c r="R177" s="90"/>
      <c r="S177" s="90"/>
      <c r="T177" s="90"/>
      <c r="U177" s="90"/>
      <c r="V177" s="90"/>
      <c r="W177" s="90"/>
      <c r="X177" s="118"/>
      <c r="Y177" s="118"/>
      <c r="Z177" s="118"/>
      <c r="AA177" s="118"/>
      <c r="AB177" s="118"/>
      <c r="AC177" s="66"/>
      <c r="AH177" s="68"/>
    </row>
    <row r="178" spans="1:34" ht="15.75" customHeight="1">
      <c r="A178" s="110" t="s">
        <v>183</v>
      </c>
      <c r="B178" s="111" t="str">
        <f t="shared" si="5"/>
        <v/>
      </c>
      <c r="C178" s="112" t="s">
        <v>183</v>
      </c>
      <c r="D178" s="62" t="s">
        <v>183</v>
      </c>
      <c r="E178" s="113" t="s">
        <v>183</v>
      </c>
      <c r="F178" s="113" t="s">
        <v>183</v>
      </c>
      <c r="G178" s="111" t="str">
        <f t="shared" si="7"/>
        <v/>
      </c>
      <c r="H178" s="114" t="str">
        <f t="shared" si="6"/>
        <v/>
      </c>
      <c r="I178" s="115" t="s">
        <v>183</v>
      </c>
      <c r="J178" s="111" t="str">
        <f t="shared" si="8"/>
        <v xml:space="preserve"> </v>
      </c>
      <c r="K178" s="63"/>
      <c r="L178" s="78">
        <v>67</v>
      </c>
      <c r="M178" s="112">
        <v>0</v>
      </c>
      <c r="N178" s="112">
        <v>0</v>
      </c>
      <c r="O178" s="85"/>
      <c r="P178" s="118"/>
      <c r="Q178" s="90"/>
      <c r="R178" s="90"/>
      <c r="S178" s="90"/>
      <c r="T178" s="90"/>
      <c r="U178" s="90"/>
      <c r="V178" s="90"/>
      <c r="W178" s="90"/>
      <c r="X178" s="118"/>
      <c r="Y178" s="118"/>
      <c r="Z178" s="118"/>
      <c r="AA178" s="118"/>
      <c r="AB178" s="118"/>
      <c r="AC178" s="66"/>
      <c r="AH178" s="68"/>
    </row>
    <row r="179" spans="1:34" ht="15.75" customHeight="1">
      <c r="A179" s="110" t="s">
        <v>183</v>
      </c>
      <c r="B179" s="111" t="str">
        <f t="shared" si="5"/>
        <v/>
      </c>
      <c r="C179" s="112" t="s">
        <v>183</v>
      </c>
      <c r="D179" s="62" t="s">
        <v>183</v>
      </c>
      <c r="E179" s="113" t="s">
        <v>183</v>
      </c>
      <c r="F179" s="113" t="s">
        <v>183</v>
      </c>
      <c r="G179" s="111" t="str">
        <f t="shared" si="7"/>
        <v/>
      </c>
      <c r="H179" s="114" t="str">
        <f t="shared" si="6"/>
        <v/>
      </c>
      <c r="I179" s="115" t="s">
        <v>183</v>
      </c>
      <c r="J179" s="111" t="str">
        <f t="shared" si="8"/>
        <v xml:space="preserve"> </v>
      </c>
      <c r="K179" s="63"/>
      <c r="L179" s="78">
        <v>68</v>
      </c>
      <c r="M179" s="112">
        <v>0</v>
      </c>
      <c r="N179" s="112">
        <v>0</v>
      </c>
      <c r="O179" s="85"/>
      <c r="P179" s="118"/>
      <c r="Q179" s="90"/>
      <c r="R179" s="90"/>
      <c r="S179" s="90"/>
      <c r="T179" s="90"/>
      <c r="U179" s="90"/>
      <c r="V179" s="90"/>
      <c r="W179" s="90"/>
      <c r="X179" s="118"/>
      <c r="Y179" s="118"/>
      <c r="Z179" s="118"/>
      <c r="AA179" s="118"/>
      <c r="AB179" s="118"/>
      <c r="AC179" s="66"/>
      <c r="AH179" s="68"/>
    </row>
    <row r="180" spans="1:34" ht="15.75" customHeight="1">
      <c r="A180" s="110" t="s">
        <v>183</v>
      </c>
      <c r="B180" s="111" t="str">
        <f t="shared" si="5"/>
        <v/>
      </c>
      <c r="C180" s="112" t="s">
        <v>183</v>
      </c>
      <c r="D180" s="62" t="s">
        <v>183</v>
      </c>
      <c r="E180" s="113" t="s">
        <v>183</v>
      </c>
      <c r="F180" s="113" t="s">
        <v>183</v>
      </c>
      <c r="G180" s="111" t="str">
        <f t="shared" si="7"/>
        <v/>
      </c>
      <c r="H180" s="114" t="str">
        <f t="shared" si="6"/>
        <v/>
      </c>
      <c r="I180" s="115" t="s">
        <v>183</v>
      </c>
      <c r="J180" s="111" t="str">
        <f t="shared" si="8"/>
        <v xml:space="preserve"> </v>
      </c>
      <c r="K180" s="63"/>
      <c r="L180" s="78">
        <v>69</v>
      </c>
      <c r="M180" s="112">
        <v>0</v>
      </c>
      <c r="N180" s="112">
        <v>0</v>
      </c>
      <c r="O180" s="85"/>
      <c r="P180" s="118"/>
      <c r="Q180" s="90"/>
      <c r="R180" s="90"/>
      <c r="S180" s="90"/>
      <c r="T180" s="90"/>
      <c r="U180" s="90"/>
      <c r="V180" s="90"/>
      <c r="W180" s="90"/>
      <c r="X180" s="118"/>
      <c r="Y180" s="118"/>
      <c r="Z180" s="118"/>
      <c r="AA180" s="118"/>
      <c r="AB180" s="118"/>
      <c r="AC180" s="66"/>
      <c r="AH180" s="68"/>
    </row>
    <row r="181" spans="1:34" ht="15.75" customHeight="1">
      <c r="A181" s="110" t="s">
        <v>183</v>
      </c>
      <c r="B181" s="111" t="str">
        <f t="shared" si="5"/>
        <v/>
      </c>
      <c r="C181" s="112" t="s">
        <v>183</v>
      </c>
      <c r="D181" s="62" t="s">
        <v>183</v>
      </c>
      <c r="E181" s="113" t="s">
        <v>183</v>
      </c>
      <c r="F181" s="113" t="s">
        <v>183</v>
      </c>
      <c r="G181" s="111" t="str">
        <f t="shared" si="7"/>
        <v/>
      </c>
      <c r="H181" s="114" t="str">
        <f t="shared" si="6"/>
        <v/>
      </c>
      <c r="I181" s="115" t="s">
        <v>183</v>
      </c>
      <c r="J181" s="111" t="str">
        <f t="shared" si="8"/>
        <v xml:space="preserve"> </v>
      </c>
      <c r="K181" s="63"/>
      <c r="L181" s="78">
        <v>70</v>
      </c>
      <c r="M181" s="112">
        <v>0</v>
      </c>
      <c r="N181" s="112">
        <v>0</v>
      </c>
      <c r="O181" s="85"/>
      <c r="P181" s="118"/>
      <c r="Q181" s="90"/>
      <c r="R181" s="90"/>
      <c r="S181" s="90"/>
      <c r="T181" s="90"/>
      <c r="U181" s="90"/>
      <c r="V181" s="90"/>
      <c r="W181" s="90"/>
      <c r="X181" s="118"/>
      <c r="Y181" s="118"/>
      <c r="Z181" s="118"/>
      <c r="AA181" s="118"/>
      <c r="AB181" s="118"/>
      <c r="AC181" s="66"/>
      <c r="AH181" s="68"/>
    </row>
    <row r="182" spans="1:34" ht="15.75" customHeight="1">
      <c r="A182" s="110" t="s">
        <v>183</v>
      </c>
      <c r="B182" s="111" t="str">
        <f t="shared" si="5"/>
        <v/>
      </c>
      <c r="C182" s="112" t="s">
        <v>183</v>
      </c>
      <c r="D182" s="62" t="s">
        <v>183</v>
      </c>
      <c r="E182" s="113" t="s">
        <v>183</v>
      </c>
      <c r="F182" s="113" t="s">
        <v>183</v>
      </c>
      <c r="G182" s="111" t="str">
        <f t="shared" si="7"/>
        <v/>
      </c>
      <c r="H182" s="114" t="str">
        <f t="shared" si="6"/>
        <v/>
      </c>
      <c r="I182" s="115" t="s">
        <v>183</v>
      </c>
      <c r="J182" s="111" t="str">
        <f t="shared" si="8"/>
        <v xml:space="preserve"> </v>
      </c>
      <c r="K182" s="63"/>
      <c r="L182" s="78">
        <v>71</v>
      </c>
      <c r="M182" s="112">
        <v>0</v>
      </c>
      <c r="N182" s="112">
        <v>0</v>
      </c>
      <c r="O182" s="85"/>
      <c r="P182" s="118"/>
      <c r="Q182" s="90"/>
      <c r="R182" s="90"/>
      <c r="S182" s="90"/>
      <c r="T182" s="90"/>
      <c r="U182" s="90"/>
      <c r="V182" s="90"/>
      <c r="W182" s="90"/>
      <c r="X182" s="118"/>
      <c r="Y182" s="118"/>
      <c r="Z182" s="118"/>
      <c r="AA182" s="118"/>
      <c r="AB182" s="118"/>
      <c r="AC182" s="66"/>
      <c r="AH182" s="68"/>
    </row>
    <row r="183" spans="1:34" ht="15.75" customHeight="1">
      <c r="A183" s="110" t="s">
        <v>183</v>
      </c>
      <c r="B183" s="111" t="str">
        <f t="shared" si="5"/>
        <v/>
      </c>
      <c r="C183" s="112" t="s">
        <v>183</v>
      </c>
      <c r="D183" s="62" t="s">
        <v>183</v>
      </c>
      <c r="E183" s="113" t="s">
        <v>183</v>
      </c>
      <c r="F183" s="113" t="s">
        <v>183</v>
      </c>
      <c r="G183" s="111" t="str">
        <f t="shared" si="7"/>
        <v/>
      </c>
      <c r="H183" s="114" t="str">
        <f t="shared" si="6"/>
        <v/>
      </c>
      <c r="I183" s="115" t="s">
        <v>183</v>
      </c>
      <c r="J183" s="111" t="str">
        <f t="shared" si="8"/>
        <v xml:space="preserve"> </v>
      </c>
      <c r="K183" s="63"/>
      <c r="L183" s="78">
        <v>72</v>
      </c>
      <c r="M183" s="112">
        <v>0</v>
      </c>
      <c r="N183" s="112">
        <v>0</v>
      </c>
      <c r="O183" s="85"/>
      <c r="P183" s="118"/>
      <c r="Q183" s="90"/>
      <c r="R183" s="90"/>
      <c r="S183" s="90"/>
      <c r="T183" s="90"/>
      <c r="U183" s="90"/>
      <c r="V183" s="90"/>
      <c r="W183" s="90"/>
      <c r="X183" s="118"/>
      <c r="Y183" s="118"/>
      <c r="Z183" s="118"/>
      <c r="AA183" s="118"/>
      <c r="AB183" s="118"/>
      <c r="AC183" s="66"/>
      <c r="AH183" s="68"/>
    </row>
    <row r="184" spans="1:34" ht="15.75" customHeight="1">
      <c r="A184" s="110" t="s">
        <v>183</v>
      </c>
      <c r="B184" s="111" t="str">
        <f t="shared" si="5"/>
        <v/>
      </c>
      <c r="C184" s="112" t="s">
        <v>183</v>
      </c>
      <c r="D184" s="62" t="s">
        <v>183</v>
      </c>
      <c r="E184" s="113" t="s">
        <v>183</v>
      </c>
      <c r="F184" s="113" t="s">
        <v>183</v>
      </c>
      <c r="G184" s="111" t="str">
        <f t="shared" si="7"/>
        <v/>
      </c>
      <c r="H184" s="114" t="str">
        <f t="shared" si="6"/>
        <v/>
      </c>
      <c r="I184" s="115" t="s">
        <v>183</v>
      </c>
      <c r="J184" s="111" t="str">
        <f t="shared" si="8"/>
        <v xml:space="preserve"> </v>
      </c>
      <c r="K184" s="63"/>
      <c r="L184" s="78">
        <v>73</v>
      </c>
      <c r="M184" s="112">
        <v>0</v>
      </c>
      <c r="N184" s="112">
        <v>0</v>
      </c>
      <c r="O184" s="85"/>
      <c r="P184" s="118"/>
      <c r="Q184" s="90"/>
      <c r="R184" s="90"/>
      <c r="S184" s="90"/>
      <c r="T184" s="90"/>
      <c r="U184" s="90"/>
      <c r="V184" s="90"/>
      <c r="W184" s="90"/>
      <c r="X184" s="118"/>
      <c r="Y184" s="118"/>
      <c r="Z184" s="118"/>
      <c r="AA184" s="118"/>
      <c r="AB184" s="118"/>
      <c r="AC184" s="66"/>
      <c r="AH184" s="68"/>
    </row>
    <row r="185" spans="1:34" ht="15.75" customHeight="1">
      <c r="A185" s="110" t="s">
        <v>183</v>
      </c>
      <c r="B185" s="111" t="str">
        <f t="shared" si="5"/>
        <v/>
      </c>
      <c r="C185" s="112" t="s">
        <v>183</v>
      </c>
      <c r="D185" s="62" t="s">
        <v>183</v>
      </c>
      <c r="E185" s="113" t="s">
        <v>183</v>
      </c>
      <c r="F185" s="113" t="s">
        <v>183</v>
      </c>
      <c r="G185" s="111" t="str">
        <f t="shared" si="7"/>
        <v/>
      </c>
      <c r="H185" s="114" t="str">
        <f t="shared" si="6"/>
        <v/>
      </c>
      <c r="I185" s="115" t="s">
        <v>183</v>
      </c>
      <c r="J185" s="111" t="str">
        <f t="shared" si="8"/>
        <v xml:space="preserve"> </v>
      </c>
      <c r="K185" s="63"/>
      <c r="L185" s="78">
        <v>74</v>
      </c>
      <c r="M185" s="112">
        <v>0</v>
      </c>
      <c r="N185" s="112">
        <v>0</v>
      </c>
      <c r="O185" s="85"/>
      <c r="P185" s="118"/>
      <c r="Q185" s="90"/>
      <c r="R185" s="90"/>
      <c r="S185" s="90"/>
      <c r="T185" s="90"/>
      <c r="U185" s="90"/>
      <c r="V185" s="90"/>
      <c r="W185" s="90"/>
      <c r="X185" s="118"/>
      <c r="Y185" s="118"/>
      <c r="Z185" s="118"/>
      <c r="AA185" s="118"/>
      <c r="AB185" s="118"/>
      <c r="AC185" s="66"/>
      <c r="AH185" s="68"/>
    </row>
    <row r="186" spans="1:34" ht="15.75" customHeight="1">
      <c r="A186" s="110" t="s">
        <v>183</v>
      </c>
      <c r="B186" s="111" t="str">
        <f t="shared" si="5"/>
        <v/>
      </c>
      <c r="C186" s="112" t="s">
        <v>183</v>
      </c>
      <c r="D186" s="62" t="s">
        <v>183</v>
      </c>
      <c r="E186" s="113" t="s">
        <v>183</v>
      </c>
      <c r="F186" s="113" t="s">
        <v>183</v>
      </c>
      <c r="G186" s="111" t="str">
        <f t="shared" si="7"/>
        <v/>
      </c>
      <c r="H186" s="114" t="str">
        <f t="shared" si="6"/>
        <v/>
      </c>
      <c r="I186" s="115" t="s">
        <v>183</v>
      </c>
      <c r="J186" s="111" t="str">
        <f t="shared" si="8"/>
        <v xml:space="preserve"> </v>
      </c>
      <c r="K186" s="63"/>
      <c r="L186" s="78">
        <v>75</v>
      </c>
      <c r="M186" s="112">
        <v>0</v>
      </c>
      <c r="N186" s="112">
        <v>0</v>
      </c>
      <c r="O186" s="85"/>
      <c r="P186" s="118"/>
      <c r="Q186" s="90"/>
      <c r="R186" s="90"/>
      <c r="S186" s="90"/>
      <c r="T186" s="90"/>
      <c r="U186" s="90"/>
      <c r="V186" s="90"/>
      <c r="W186" s="90"/>
      <c r="X186" s="118"/>
      <c r="Y186" s="118"/>
      <c r="Z186" s="118"/>
      <c r="AA186" s="118"/>
      <c r="AB186" s="118"/>
      <c r="AC186" s="66"/>
      <c r="AH186" s="68"/>
    </row>
    <row r="187" spans="1:34" ht="15.75" customHeight="1">
      <c r="A187" s="110" t="s">
        <v>183</v>
      </c>
      <c r="B187" s="111" t="str">
        <f t="shared" si="5"/>
        <v/>
      </c>
      <c r="C187" s="112" t="s">
        <v>183</v>
      </c>
      <c r="D187" s="62" t="s">
        <v>183</v>
      </c>
      <c r="E187" s="113" t="s">
        <v>183</v>
      </c>
      <c r="F187" s="113" t="s">
        <v>183</v>
      </c>
      <c r="G187" s="111" t="str">
        <f t="shared" si="7"/>
        <v/>
      </c>
      <c r="H187" s="114" t="str">
        <f t="shared" si="6"/>
        <v/>
      </c>
      <c r="I187" s="115" t="s">
        <v>183</v>
      </c>
      <c r="J187" s="111" t="str">
        <f t="shared" si="8"/>
        <v xml:space="preserve"> </v>
      </c>
      <c r="K187" s="63"/>
      <c r="L187" s="78">
        <v>76</v>
      </c>
      <c r="M187" s="112">
        <v>0</v>
      </c>
      <c r="N187" s="112">
        <v>0</v>
      </c>
      <c r="O187" s="85"/>
      <c r="P187" s="118"/>
      <c r="Q187" s="90"/>
      <c r="R187" s="90"/>
      <c r="S187" s="90"/>
      <c r="T187" s="90"/>
      <c r="U187" s="90"/>
      <c r="V187" s="90"/>
      <c r="W187" s="90"/>
      <c r="X187" s="118"/>
      <c r="Y187" s="118"/>
      <c r="Z187" s="118"/>
      <c r="AA187" s="118"/>
      <c r="AB187" s="118"/>
      <c r="AC187" s="66"/>
      <c r="AH187" s="68"/>
    </row>
    <row r="188" spans="1:34" ht="15.75" customHeight="1">
      <c r="A188" s="110" t="s">
        <v>183</v>
      </c>
      <c r="B188" s="111" t="str">
        <f t="shared" si="5"/>
        <v/>
      </c>
      <c r="C188" s="112" t="s">
        <v>183</v>
      </c>
      <c r="D188" s="62" t="s">
        <v>183</v>
      </c>
      <c r="E188" s="113" t="s">
        <v>183</v>
      </c>
      <c r="F188" s="113" t="s">
        <v>183</v>
      </c>
      <c r="G188" s="111" t="str">
        <f t="shared" si="7"/>
        <v/>
      </c>
      <c r="H188" s="114" t="str">
        <f t="shared" si="6"/>
        <v/>
      </c>
      <c r="I188" s="115" t="s">
        <v>183</v>
      </c>
      <c r="J188" s="111" t="str">
        <f t="shared" si="8"/>
        <v xml:space="preserve"> </v>
      </c>
      <c r="K188" s="63"/>
      <c r="L188" s="78">
        <v>77</v>
      </c>
      <c r="M188" s="112">
        <v>0</v>
      </c>
      <c r="N188" s="112">
        <v>0</v>
      </c>
      <c r="O188" s="85"/>
      <c r="P188" s="118"/>
      <c r="Q188" s="90"/>
      <c r="R188" s="90"/>
      <c r="S188" s="90"/>
      <c r="T188" s="90"/>
      <c r="U188" s="90"/>
      <c r="V188" s="90"/>
      <c r="W188" s="90"/>
      <c r="X188" s="118"/>
      <c r="Y188" s="118"/>
      <c r="Z188" s="118"/>
      <c r="AA188" s="118"/>
      <c r="AB188" s="118"/>
      <c r="AC188" s="66"/>
      <c r="AH188" s="68"/>
    </row>
    <row r="189" spans="1:34" ht="15.75" customHeight="1">
      <c r="A189" s="110" t="s">
        <v>183</v>
      </c>
      <c r="B189" s="111" t="str">
        <f t="shared" si="5"/>
        <v/>
      </c>
      <c r="C189" s="112" t="s">
        <v>183</v>
      </c>
      <c r="D189" s="62" t="s">
        <v>183</v>
      </c>
      <c r="E189" s="113" t="s">
        <v>183</v>
      </c>
      <c r="F189" s="113" t="s">
        <v>183</v>
      </c>
      <c r="G189" s="111" t="str">
        <f t="shared" si="7"/>
        <v/>
      </c>
      <c r="H189" s="114" t="str">
        <f t="shared" si="6"/>
        <v/>
      </c>
      <c r="I189" s="115" t="s">
        <v>183</v>
      </c>
      <c r="J189" s="111" t="str">
        <f t="shared" si="8"/>
        <v xml:space="preserve"> </v>
      </c>
      <c r="K189" s="63"/>
      <c r="L189" s="78">
        <v>78</v>
      </c>
      <c r="M189" s="112">
        <v>0</v>
      </c>
      <c r="N189" s="112">
        <v>0</v>
      </c>
      <c r="O189" s="85"/>
      <c r="P189" s="118"/>
      <c r="Q189" s="90"/>
      <c r="R189" s="90"/>
      <c r="S189" s="90"/>
      <c r="T189" s="90"/>
      <c r="U189" s="90"/>
      <c r="V189" s="90"/>
      <c r="W189" s="90"/>
      <c r="X189" s="118"/>
      <c r="Y189" s="118"/>
      <c r="Z189" s="118"/>
      <c r="AA189" s="118"/>
      <c r="AB189" s="118"/>
      <c r="AC189" s="66"/>
      <c r="AH189" s="68"/>
    </row>
    <row r="190" spans="1:34" ht="15.75" customHeight="1">
      <c r="A190" s="110" t="s">
        <v>183</v>
      </c>
      <c r="B190" s="111" t="str">
        <f t="shared" si="5"/>
        <v/>
      </c>
      <c r="C190" s="112" t="s">
        <v>183</v>
      </c>
      <c r="D190" s="62" t="s">
        <v>183</v>
      </c>
      <c r="E190" s="113" t="s">
        <v>183</v>
      </c>
      <c r="F190" s="113" t="s">
        <v>183</v>
      </c>
      <c r="G190" s="111" t="str">
        <f t="shared" si="7"/>
        <v/>
      </c>
      <c r="H190" s="114" t="str">
        <f t="shared" si="6"/>
        <v/>
      </c>
      <c r="I190" s="115" t="s">
        <v>183</v>
      </c>
      <c r="J190" s="111" t="str">
        <f t="shared" si="8"/>
        <v xml:space="preserve"> </v>
      </c>
      <c r="K190" s="63"/>
      <c r="L190" s="78">
        <v>79</v>
      </c>
      <c r="M190" s="112">
        <v>0</v>
      </c>
      <c r="N190" s="112">
        <v>0</v>
      </c>
      <c r="O190" s="85"/>
      <c r="P190" s="118"/>
      <c r="Q190" s="90"/>
      <c r="R190" s="90"/>
      <c r="S190" s="90"/>
      <c r="T190" s="90"/>
      <c r="U190" s="90"/>
      <c r="V190" s="90"/>
      <c r="W190" s="90"/>
      <c r="X190" s="118"/>
      <c r="Y190" s="118"/>
      <c r="Z190" s="118"/>
      <c r="AA190" s="118"/>
      <c r="AB190" s="118"/>
      <c r="AC190" s="66"/>
      <c r="AH190" s="68"/>
    </row>
    <row r="191" spans="1:34" ht="15.75" customHeight="1">
      <c r="A191" s="110" t="s">
        <v>183</v>
      </c>
      <c r="B191" s="111" t="str">
        <f t="shared" si="5"/>
        <v/>
      </c>
      <c r="C191" s="112" t="s">
        <v>183</v>
      </c>
      <c r="D191" s="62" t="s">
        <v>183</v>
      </c>
      <c r="E191" s="113" t="s">
        <v>183</v>
      </c>
      <c r="F191" s="113" t="s">
        <v>183</v>
      </c>
      <c r="G191" s="111" t="str">
        <f t="shared" si="7"/>
        <v/>
      </c>
      <c r="H191" s="114" t="str">
        <f t="shared" si="6"/>
        <v/>
      </c>
      <c r="I191" s="115" t="s">
        <v>183</v>
      </c>
      <c r="J191" s="111" t="str">
        <f t="shared" si="8"/>
        <v xml:space="preserve"> </v>
      </c>
      <c r="K191" s="63"/>
      <c r="L191" s="78">
        <v>80</v>
      </c>
      <c r="M191" s="112">
        <v>0</v>
      </c>
      <c r="N191" s="112">
        <v>0</v>
      </c>
      <c r="O191" s="85"/>
      <c r="P191" s="118"/>
      <c r="Q191" s="90"/>
      <c r="R191" s="90"/>
      <c r="S191" s="90"/>
      <c r="T191" s="90"/>
      <c r="U191" s="90"/>
      <c r="V191" s="90"/>
      <c r="W191" s="90"/>
      <c r="X191" s="118"/>
      <c r="Y191" s="118"/>
      <c r="Z191" s="118"/>
      <c r="AA191" s="118"/>
      <c r="AB191" s="118"/>
      <c r="AC191" s="66"/>
      <c r="AH191" s="68"/>
    </row>
    <row r="192" spans="1:34" ht="15.75" customHeight="1">
      <c r="A192" s="110" t="s">
        <v>183</v>
      </c>
      <c r="B192" s="111" t="str">
        <f t="shared" si="5"/>
        <v/>
      </c>
      <c r="C192" s="112" t="s">
        <v>183</v>
      </c>
      <c r="D192" s="62" t="s">
        <v>183</v>
      </c>
      <c r="E192" s="113" t="s">
        <v>183</v>
      </c>
      <c r="F192" s="113" t="s">
        <v>183</v>
      </c>
      <c r="G192" s="111" t="str">
        <f t="shared" si="7"/>
        <v/>
      </c>
      <c r="H192" s="114" t="str">
        <f t="shared" si="6"/>
        <v/>
      </c>
      <c r="I192" s="115" t="s">
        <v>183</v>
      </c>
      <c r="J192" s="111" t="str">
        <f t="shared" si="8"/>
        <v xml:space="preserve"> </v>
      </c>
      <c r="K192" s="63"/>
      <c r="L192" s="78">
        <v>81</v>
      </c>
      <c r="M192" s="112">
        <v>0</v>
      </c>
      <c r="N192" s="112">
        <v>0</v>
      </c>
      <c r="O192" s="85"/>
      <c r="P192" s="118"/>
      <c r="Q192" s="90"/>
      <c r="R192" s="90"/>
      <c r="S192" s="90"/>
      <c r="T192" s="90"/>
      <c r="U192" s="90"/>
      <c r="V192" s="90"/>
      <c r="W192" s="90"/>
      <c r="X192" s="118"/>
      <c r="Y192" s="118"/>
      <c r="Z192" s="118"/>
      <c r="AA192" s="118"/>
      <c r="AB192" s="118"/>
      <c r="AC192" s="66"/>
      <c r="AH192" s="68"/>
    </row>
    <row r="193" spans="1:34" ht="15.75" customHeight="1">
      <c r="A193" s="110" t="s">
        <v>183</v>
      </c>
      <c r="B193" s="111" t="str">
        <f t="shared" si="5"/>
        <v/>
      </c>
      <c r="C193" s="112" t="s">
        <v>183</v>
      </c>
      <c r="D193" s="62" t="s">
        <v>183</v>
      </c>
      <c r="E193" s="113" t="s">
        <v>183</v>
      </c>
      <c r="F193" s="113" t="s">
        <v>183</v>
      </c>
      <c r="G193" s="111" t="str">
        <f t="shared" si="7"/>
        <v/>
      </c>
      <c r="H193" s="114" t="str">
        <f t="shared" si="6"/>
        <v/>
      </c>
      <c r="I193" s="115" t="s">
        <v>183</v>
      </c>
      <c r="J193" s="111" t="str">
        <f t="shared" si="8"/>
        <v xml:space="preserve"> </v>
      </c>
      <c r="K193" s="63"/>
      <c r="L193" s="78">
        <v>82</v>
      </c>
      <c r="M193" s="112">
        <v>0</v>
      </c>
      <c r="N193" s="112">
        <v>0</v>
      </c>
      <c r="O193" s="85"/>
      <c r="P193" s="118"/>
      <c r="Q193" s="90"/>
      <c r="R193" s="90"/>
      <c r="S193" s="90"/>
      <c r="T193" s="90"/>
      <c r="U193" s="90"/>
      <c r="V193" s="90"/>
      <c r="W193" s="90"/>
      <c r="X193" s="118"/>
      <c r="Y193" s="118"/>
      <c r="Z193" s="118"/>
      <c r="AA193" s="118"/>
      <c r="AB193" s="118"/>
      <c r="AC193" s="66"/>
      <c r="AH193" s="68"/>
    </row>
    <row r="194" spans="1:34" ht="15.75" customHeight="1">
      <c r="A194" s="110" t="s">
        <v>183</v>
      </c>
      <c r="B194" s="111" t="str">
        <f t="shared" si="5"/>
        <v/>
      </c>
      <c r="C194" s="112" t="s">
        <v>183</v>
      </c>
      <c r="D194" s="62" t="s">
        <v>183</v>
      </c>
      <c r="E194" s="113" t="s">
        <v>183</v>
      </c>
      <c r="F194" s="113" t="s">
        <v>183</v>
      </c>
      <c r="G194" s="111" t="str">
        <f t="shared" si="7"/>
        <v/>
      </c>
      <c r="H194" s="114" t="str">
        <f t="shared" si="6"/>
        <v/>
      </c>
      <c r="I194" s="115" t="s">
        <v>183</v>
      </c>
      <c r="J194" s="111" t="str">
        <f t="shared" si="8"/>
        <v xml:space="preserve"> </v>
      </c>
      <c r="K194" s="63"/>
      <c r="L194" s="78">
        <v>83</v>
      </c>
      <c r="M194" s="112">
        <v>0</v>
      </c>
      <c r="N194" s="112">
        <v>0</v>
      </c>
      <c r="O194" s="85"/>
      <c r="P194" s="118"/>
      <c r="Q194" s="90"/>
      <c r="R194" s="90"/>
      <c r="S194" s="90"/>
      <c r="T194" s="90"/>
      <c r="U194" s="90"/>
      <c r="V194" s="90"/>
      <c r="W194" s="90"/>
      <c r="X194" s="118"/>
      <c r="Y194" s="118"/>
      <c r="Z194" s="118"/>
      <c r="AA194" s="118"/>
      <c r="AB194" s="118"/>
      <c r="AC194" s="66"/>
      <c r="AH194" s="68"/>
    </row>
    <row r="195" spans="1:34" ht="15.75" customHeight="1">
      <c r="A195" s="110" t="s">
        <v>183</v>
      </c>
      <c r="B195" s="111" t="str">
        <f t="shared" si="5"/>
        <v/>
      </c>
      <c r="C195" s="112" t="s">
        <v>183</v>
      </c>
      <c r="D195" s="62" t="s">
        <v>183</v>
      </c>
      <c r="E195" s="113" t="s">
        <v>183</v>
      </c>
      <c r="F195" s="113" t="s">
        <v>183</v>
      </c>
      <c r="G195" s="111" t="str">
        <f t="shared" si="7"/>
        <v/>
      </c>
      <c r="H195" s="114" t="str">
        <f t="shared" si="6"/>
        <v/>
      </c>
      <c r="I195" s="115" t="s">
        <v>183</v>
      </c>
      <c r="J195" s="111" t="str">
        <f t="shared" si="8"/>
        <v xml:space="preserve"> </v>
      </c>
      <c r="K195" s="63"/>
      <c r="L195" s="78">
        <v>84</v>
      </c>
      <c r="M195" s="112">
        <v>0</v>
      </c>
      <c r="N195" s="112">
        <v>0</v>
      </c>
      <c r="O195" s="85"/>
      <c r="P195" s="118"/>
      <c r="Q195" s="90"/>
      <c r="R195" s="90"/>
      <c r="S195" s="90"/>
      <c r="T195" s="90"/>
      <c r="U195" s="90"/>
      <c r="V195" s="90"/>
      <c r="W195" s="90"/>
      <c r="X195" s="118"/>
      <c r="Y195" s="118"/>
      <c r="Z195" s="118"/>
      <c r="AA195" s="118"/>
      <c r="AB195" s="118"/>
      <c r="AC195" s="66"/>
      <c r="AH195" s="68"/>
    </row>
    <row r="196" spans="1:34" ht="15.75" customHeight="1">
      <c r="A196" s="110" t="s">
        <v>183</v>
      </c>
      <c r="B196" s="111" t="str">
        <f t="shared" si="5"/>
        <v/>
      </c>
      <c r="C196" s="112" t="s">
        <v>183</v>
      </c>
      <c r="D196" s="62" t="s">
        <v>183</v>
      </c>
      <c r="E196" s="113" t="s">
        <v>183</v>
      </c>
      <c r="F196" s="113" t="s">
        <v>183</v>
      </c>
      <c r="G196" s="111" t="str">
        <f t="shared" si="7"/>
        <v/>
      </c>
      <c r="H196" s="114" t="str">
        <f t="shared" si="6"/>
        <v/>
      </c>
      <c r="I196" s="115" t="s">
        <v>183</v>
      </c>
      <c r="J196" s="111" t="str">
        <f t="shared" si="8"/>
        <v xml:space="preserve"> </v>
      </c>
      <c r="K196" s="63"/>
      <c r="L196" s="78">
        <v>85</v>
      </c>
      <c r="M196" s="112">
        <v>0</v>
      </c>
      <c r="N196" s="112">
        <v>0</v>
      </c>
      <c r="O196" s="85"/>
      <c r="P196" s="118"/>
      <c r="Q196" s="90"/>
      <c r="R196" s="90"/>
      <c r="S196" s="90"/>
      <c r="T196" s="90"/>
      <c r="U196" s="90"/>
      <c r="V196" s="90"/>
      <c r="W196" s="90"/>
      <c r="X196" s="118"/>
      <c r="Y196" s="118"/>
      <c r="Z196" s="118"/>
      <c r="AA196" s="118"/>
      <c r="AB196" s="118"/>
      <c r="AC196" s="66"/>
      <c r="AH196" s="68"/>
    </row>
    <row r="197" spans="1:34" ht="15.75" customHeight="1">
      <c r="A197" s="110" t="s">
        <v>183</v>
      </c>
      <c r="B197" s="111" t="str">
        <f t="shared" si="5"/>
        <v/>
      </c>
      <c r="C197" s="112" t="s">
        <v>183</v>
      </c>
      <c r="D197" s="62" t="s">
        <v>183</v>
      </c>
      <c r="E197" s="113" t="s">
        <v>183</v>
      </c>
      <c r="F197" s="113" t="s">
        <v>183</v>
      </c>
      <c r="G197" s="111" t="str">
        <f t="shared" si="7"/>
        <v/>
      </c>
      <c r="H197" s="114" t="str">
        <f t="shared" si="6"/>
        <v/>
      </c>
      <c r="I197" s="115" t="s">
        <v>183</v>
      </c>
      <c r="J197" s="111" t="str">
        <f t="shared" si="8"/>
        <v xml:space="preserve"> </v>
      </c>
      <c r="K197" s="63"/>
      <c r="L197" s="78">
        <v>86</v>
      </c>
      <c r="M197" s="112">
        <v>0</v>
      </c>
      <c r="N197" s="112">
        <v>0</v>
      </c>
      <c r="O197" s="85"/>
      <c r="P197" s="118"/>
      <c r="Q197" s="90"/>
      <c r="R197" s="90"/>
      <c r="S197" s="90"/>
      <c r="T197" s="90"/>
      <c r="U197" s="90"/>
      <c r="V197" s="90"/>
      <c r="W197" s="90"/>
      <c r="X197" s="118"/>
      <c r="Y197" s="118"/>
      <c r="Z197" s="118"/>
      <c r="AA197" s="118"/>
      <c r="AB197" s="118"/>
      <c r="AC197" s="66"/>
      <c r="AH197" s="68"/>
    </row>
    <row r="198" spans="1:34" ht="15.75" customHeight="1">
      <c r="A198" s="110" t="s">
        <v>183</v>
      </c>
      <c r="B198" s="111" t="str">
        <f t="shared" si="5"/>
        <v/>
      </c>
      <c r="C198" s="112" t="s">
        <v>183</v>
      </c>
      <c r="D198" s="62" t="s">
        <v>183</v>
      </c>
      <c r="E198" s="113" t="s">
        <v>183</v>
      </c>
      <c r="F198" s="113" t="s">
        <v>183</v>
      </c>
      <c r="G198" s="111" t="str">
        <f t="shared" si="7"/>
        <v/>
      </c>
      <c r="H198" s="114" t="str">
        <f t="shared" si="6"/>
        <v/>
      </c>
      <c r="I198" s="115" t="s">
        <v>183</v>
      </c>
      <c r="J198" s="111" t="str">
        <f t="shared" si="8"/>
        <v xml:space="preserve"> </v>
      </c>
      <c r="K198" s="63"/>
      <c r="L198" s="78">
        <v>87</v>
      </c>
      <c r="M198" s="112">
        <v>0</v>
      </c>
      <c r="N198" s="112">
        <v>0</v>
      </c>
      <c r="O198" s="85"/>
      <c r="P198" s="118"/>
      <c r="Q198" s="90"/>
      <c r="R198" s="90"/>
      <c r="S198" s="90"/>
      <c r="T198" s="90"/>
      <c r="U198" s="90"/>
      <c r="V198" s="90"/>
      <c r="W198" s="90"/>
      <c r="X198" s="118"/>
      <c r="Y198" s="118"/>
      <c r="Z198" s="118"/>
      <c r="AA198" s="118"/>
      <c r="AB198" s="118"/>
      <c r="AC198" s="66"/>
      <c r="AH198" s="68"/>
    </row>
    <row r="199" spans="1:34" ht="15.75" customHeight="1">
      <c r="A199" s="110" t="s">
        <v>183</v>
      </c>
      <c r="B199" s="111" t="str">
        <f t="shared" si="5"/>
        <v/>
      </c>
      <c r="C199" s="112" t="s">
        <v>183</v>
      </c>
      <c r="D199" s="62" t="s">
        <v>183</v>
      </c>
      <c r="E199" s="113" t="s">
        <v>183</v>
      </c>
      <c r="F199" s="113" t="s">
        <v>183</v>
      </c>
      <c r="G199" s="111" t="str">
        <f t="shared" si="7"/>
        <v/>
      </c>
      <c r="H199" s="114" t="str">
        <f t="shared" si="6"/>
        <v/>
      </c>
      <c r="I199" s="115" t="s">
        <v>183</v>
      </c>
      <c r="J199" s="111" t="str">
        <f t="shared" si="8"/>
        <v xml:space="preserve"> </v>
      </c>
      <c r="K199" s="63"/>
      <c r="L199" s="78">
        <v>88</v>
      </c>
      <c r="M199" s="112">
        <v>0</v>
      </c>
      <c r="N199" s="112">
        <v>0</v>
      </c>
      <c r="O199" s="85"/>
      <c r="P199" s="118"/>
      <c r="Q199" s="90"/>
      <c r="R199" s="90"/>
      <c r="S199" s="90"/>
      <c r="T199" s="90"/>
      <c r="U199" s="90"/>
      <c r="V199" s="90"/>
      <c r="W199" s="90"/>
      <c r="X199" s="118"/>
      <c r="Y199" s="118"/>
      <c r="Z199" s="118"/>
      <c r="AA199" s="118"/>
      <c r="AB199" s="118"/>
      <c r="AC199" s="66"/>
      <c r="AH199" s="68"/>
    </row>
    <row r="200" spans="1:34" ht="15.75" customHeight="1">
      <c r="A200" s="110" t="s">
        <v>183</v>
      </c>
      <c r="B200" s="111" t="str">
        <f t="shared" si="5"/>
        <v/>
      </c>
      <c r="C200" s="112" t="s">
        <v>183</v>
      </c>
      <c r="D200" s="62" t="s">
        <v>183</v>
      </c>
      <c r="E200" s="113" t="s">
        <v>183</v>
      </c>
      <c r="F200" s="113" t="s">
        <v>183</v>
      </c>
      <c r="G200" s="111" t="str">
        <f t="shared" si="7"/>
        <v/>
      </c>
      <c r="H200" s="114" t="str">
        <f t="shared" si="6"/>
        <v/>
      </c>
      <c r="I200" s="115" t="s">
        <v>183</v>
      </c>
      <c r="J200" s="111" t="str">
        <f t="shared" si="8"/>
        <v xml:space="preserve"> </v>
      </c>
      <c r="K200" s="63"/>
      <c r="L200" s="78">
        <v>89</v>
      </c>
      <c r="M200" s="112">
        <v>0</v>
      </c>
      <c r="N200" s="112">
        <v>0</v>
      </c>
      <c r="O200" s="85"/>
      <c r="P200" s="118"/>
      <c r="Q200" s="90"/>
      <c r="R200" s="90"/>
      <c r="S200" s="90"/>
      <c r="T200" s="90"/>
      <c r="U200" s="90"/>
      <c r="V200" s="90"/>
      <c r="W200" s="90"/>
      <c r="X200" s="118"/>
      <c r="Y200" s="118"/>
      <c r="Z200" s="118"/>
      <c r="AA200" s="118"/>
      <c r="AB200" s="118"/>
      <c r="AC200" s="66"/>
      <c r="AH200" s="68"/>
    </row>
    <row r="201" spans="1:34" ht="15.75" customHeight="1">
      <c r="A201" s="110" t="s">
        <v>183</v>
      </c>
      <c r="B201" s="111" t="str">
        <f t="shared" si="5"/>
        <v/>
      </c>
      <c r="C201" s="112" t="s">
        <v>183</v>
      </c>
      <c r="D201" s="62" t="s">
        <v>183</v>
      </c>
      <c r="E201" s="113" t="s">
        <v>183</v>
      </c>
      <c r="F201" s="113" t="s">
        <v>183</v>
      </c>
      <c r="G201" s="111" t="str">
        <f t="shared" si="7"/>
        <v/>
      </c>
      <c r="H201" s="114" t="str">
        <f t="shared" si="6"/>
        <v/>
      </c>
      <c r="I201" s="115" t="s">
        <v>183</v>
      </c>
      <c r="J201" s="111" t="str">
        <f t="shared" si="8"/>
        <v xml:space="preserve"> </v>
      </c>
      <c r="K201" s="63"/>
      <c r="L201" s="78">
        <v>90</v>
      </c>
      <c r="M201" s="112">
        <v>0</v>
      </c>
      <c r="N201" s="112">
        <v>0</v>
      </c>
      <c r="O201" s="85"/>
      <c r="P201" s="118"/>
      <c r="Q201" s="90"/>
      <c r="R201" s="90"/>
      <c r="S201" s="90"/>
      <c r="T201" s="90"/>
      <c r="U201" s="90"/>
      <c r="V201" s="90"/>
      <c r="W201" s="90"/>
      <c r="X201" s="118"/>
      <c r="Y201" s="118"/>
      <c r="Z201" s="118"/>
      <c r="AA201" s="118"/>
      <c r="AB201" s="118"/>
      <c r="AC201" s="66"/>
      <c r="AH201" s="68"/>
    </row>
    <row r="202" spans="1:34" ht="15.75" customHeight="1">
      <c r="A202" s="110" t="s">
        <v>183</v>
      </c>
      <c r="B202" s="111" t="str">
        <f t="shared" si="5"/>
        <v/>
      </c>
      <c r="C202" s="112" t="s">
        <v>183</v>
      </c>
      <c r="D202" s="62" t="s">
        <v>183</v>
      </c>
      <c r="E202" s="113" t="s">
        <v>183</v>
      </c>
      <c r="F202" s="113" t="s">
        <v>183</v>
      </c>
      <c r="G202" s="111" t="str">
        <f t="shared" si="7"/>
        <v/>
      </c>
      <c r="H202" s="114" t="str">
        <f t="shared" si="6"/>
        <v/>
      </c>
      <c r="I202" s="115" t="s">
        <v>183</v>
      </c>
      <c r="J202" s="111" t="str">
        <f t="shared" si="8"/>
        <v xml:space="preserve"> </v>
      </c>
      <c r="K202" s="63"/>
      <c r="L202" s="78">
        <v>91</v>
      </c>
      <c r="M202" s="112">
        <v>0</v>
      </c>
      <c r="N202" s="112">
        <v>0</v>
      </c>
      <c r="O202" s="85"/>
      <c r="P202" s="118"/>
      <c r="Q202" s="90"/>
      <c r="R202" s="90"/>
      <c r="S202" s="90"/>
      <c r="T202" s="90"/>
      <c r="U202" s="90"/>
      <c r="V202" s="90"/>
      <c r="W202" s="90"/>
      <c r="X202" s="118"/>
      <c r="Y202" s="118"/>
      <c r="Z202" s="118"/>
      <c r="AA202" s="118"/>
      <c r="AB202" s="118"/>
      <c r="AC202" s="66"/>
      <c r="AH202" s="68"/>
    </row>
    <row r="203" spans="1:34" ht="15.75" customHeight="1">
      <c r="A203" s="110" t="s">
        <v>183</v>
      </c>
      <c r="B203" s="111" t="str">
        <f t="shared" si="5"/>
        <v/>
      </c>
      <c r="C203" s="112" t="s">
        <v>183</v>
      </c>
      <c r="D203" s="62" t="s">
        <v>183</v>
      </c>
      <c r="E203" s="113" t="s">
        <v>183</v>
      </c>
      <c r="F203" s="113" t="s">
        <v>183</v>
      </c>
      <c r="G203" s="111" t="str">
        <f t="shared" si="7"/>
        <v/>
      </c>
      <c r="H203" s="114" t="str">
        <f t="shared" si="6"/>
        <v/>
      </c>
      <c r="I203" s="115" t="s">
        <v>183</v>
      </c>
      <c r="J203" s="111" t="str">
        <f t="shared" si="8"/>
        <v xml:space="preserve"> </v>
      </c>
      <c r="K203" s="63"/>
      <c r="L203" s="78">
        <v>92</v>
      </c>
      <c r="M203" s="112">
        <v>0</v>
      </c>
      <c r="N203" s="112">
        <v>0</v>
      </c>
      <c r="O203" s="85"/>
      <c r="P203" s="118"/>
      <c r="Q203" s="90"/>
      <c r="R203" s="90"/>
      <c r="S203" s="90"/>
      <c r="T203" s="90"/>
      <c r="U203" s="90"/>
      <c r="V203" s="90"/>
      <c r="W203" s="90"/>
      <c r="X203" s="118"/>
      <c r="Y203" s="118"/>
      <c r="Z203" s="118"/>
      <c r="AA203" s="118"/>
      <c r="AB203" s="118"/>
      <c r="AC203" s="66"/>
      <c r="AH203" s="68"/>
    </row>
    <row r="204" spans="1:34" ht="15.75" customHeight="1">
      <c r="A204" s="110" t="s">
        <v>183</v>
      </c>
      <c r="B204" s="111" t="str">
        <f t="shared" si="5"/>
        <v/>
      </c>
      <c r="C204" s="112" t="s">
        <v>183</v>
      </c>
      <c r="D204" s="62" t="s">
        <v>183</v>
      </c>
      <c r="E204" s="113" t="s">
        <v>183</v>
      </c>
      <c r="F204" s="113" t="s">
        <v>183</v>
      </c>
      <c r="G204" s="111" t="str">
        <f t="shared" si="7"/>
        <v/>
      </c>
      <c r="H204" s="114" t="str">
        <f t="shared" si="6"/>
        <v/>
      </c>
      <c r="I204" s="115" t="s">
        <v>183</v>
      </c>
      <c r="J204" s="111" t="str">
        <f t="shared" si="8"/>
        <v xml:space="preserve"> </v>
      </c>
      <c r="K204" s="63"/>
      <c r="L204" s="78">
        <v>93</v>
      </c>
      <c r="M204" s="112">
        <v>0</v>
      </c>
      <c r="N204" s="112">
        <v>0</v>
      </c>
      <c r="O204" s="85"/>
      <c r="P204" s="118"/>
      <c r="Q204" s="90"/>
      <c r="R204" s="90"/>
      <c r="S204" s="90"/>
      <c r="T204" s="90"/>
      <c r="U204" s="90"/>
      <c r="V204" s="90"/>
      <c r="W204" s="90"/>
      <c r="X204" s="118"/>
      <c r="Y204" s="118"/>
      <c r="Z204" s="118"/>
      <c r="AA204" s="118"/>
      <c r="AB204" s="118"/>
      <c r="AC204" s="66"/>
      <c r="AH204" s="68"/>
    </row>
    <row r="205" spans="1:34" ht="15.75" customHeight="1">
      <c r="A205" s="110" t="s">
        <v>183</v>
      </c>
      <c r="B205" s="111" t="str">
        <f t="shared" si="5"/>
        <v/>
      </c>
      <c r="C205" s="112" t="s">
        <v>183</v>
      </c>
      <c r="D205" s="62" t="s">
        <v>183</v>
      </c>
      <c r="E205" s="113" t="s">
        <v>183</v>
      </c>
      <c r="F205" s="113" t="s">
        <v>183</v>
      </c>
      <c r="G205" s="111" t="str">
        <f t="shared" si="7"/>
        <v/>
      </c>
      <c r="H205" s="114" t="str">
        <f t="shared" si="6"/>
        <v/>
      </c>
      <c r="I205" s="115" t="s">
        <v>183</v>
      </c>
      <c r="J205" s="111" t="str">
        <f t="shared" si="8"/>
        <v xml:space="preserve"> </v>
      </c>
      <c r="K205" s="63"/>
      <c r="L205" s="78">
        <v>94</v>
      </c>
      <c r="M205" s="112">
        <v>0</v>
      </c>
      <c r="N205" s="112">
        <v>0</v>
      </c>
      <c r="O205" s="85"/>
      <c r="P205" s="118"/>
      <c r="Q205" s="90"/>
      <c r="R205" s="90"/>
      <c r="S205" s="90"/>
      <c r="T205" s="90"/>
      <c r="U205" s="90"/>
      <c r="V205" s="90"/>
      <c r="W205" s="90"/>
      <c r="X205" s="118"/>
      <c r="Y205" s="118"/>
      <c r="Z205" s="118"/>
      <c r="AA205" s="118"/>
      <c r="AB205" s="118"/>
      <c r="AC205" s="66"/>
      <c r="AH205" s="68"/>
    </row>
    <row r="206" spans="1:34" ht="15.75" customHeight="1">
      <c r="A206" s="110" t="s">
        <v>183</v>
      </c>
      <c r="B206" s="111" t="str">
        <f t="shared" si="5"/>
        <v/>
      </c>
      <c r="C206" s="112" t="s">
        <v>183</v>
      </c>
      <c r="D206" s="62" t="s">
        <v>183</v>
      </c>
      <c r="E206" s="113" t="s">
        <v>183</v>
      </c>
      <c r="F206" s="113" t="s">
        <v>183</v>
      </c>
      <c r="G206" s="111" t="str">
        <f t="shared" si="7"/>
        <v/>
      </c>
      <c r="H206" s="114" t="str">
        <f t="shared" si="6"/>
        <v/>
      </c>
      <c r="I206" s="115" t="s">
        <v>183</v>
      </c>
      <c r="J206" s="111" t="str">
        <f t="shared" si="8"/>
        <v xml:space="preserve"> </v>
      </c>
      <c r="K206" s="63"/>
      <c r="L206" s="78">
        <v>95</v>
      </c>
      <c r="M206" s="112">
        <v>0</v>
      </c>
      <c r="N206" s="112">
        <v>0</v>
      </c>
      <c r="O206" s="85"/>
      <c r="P206" s="118"/>
      <c r="Q206" s="90"/>
      <c r="R206" s="90"/>
      <c r="S206" s="90"/>
      <c r="T206" s="90"/>
      <c r="U206" s="90"/>
      <c r="V206" s="90"/>
      <c r="W206" s="90"/>
      <c r="X206" s="118"/>
      <c r="Y206" s="118"/>
      <c r="Z206" s="118"/>
      <c r="AA206" s="118"/>
      <c r="AB206" s="118"/>
      <c r="AC206" s="66"/>
      <c r="AH206" s="68"/>
    </row>
    <row r="207" spans="1:34" ht="15.75" customHeight="1">
      <c r="A207" s="110" t="s">
        <v>183</v>
      </c>
      <c r="B207" s="111" t="str">
        <f t="shared" si="5"/>
        <v/>
      </c>
      <c r="C207" s="112" t="s">
        <v>183</v>
      </c>
      <c r="D207" s="62" t="s">
        <v>183</v>
      </c>
      <c r="E207" s="113" t="s">
        <v>183</v>
      </c>
      <c r="F207" s="113" t="s">
        <v>183</v>
      </c>
      <c r="G207" s="111" t="str">
        <f t="shared" si="7"/>
        <v/>
      </c>
      <c r="H207" s="114" t="str">
        <f t="shared" si="6"/>
        <v/>
      </c>
      <c r="I207" s="115" t="s">
        <v>183</v>
      </c>
      <c r="J207" s="111" t="str">
        <f t="shared" si="8"/>
        <v xml:space="preserve"> </v>
      </c>
      <c r="K207" s="63"/>
      <c r="L207" s="78">
        <v>96</v>
      </c>
      <c r="M207" s="112">
        <v>0</v>
      </c>
      <c r="N207" s="112">
        <v>0</v>
      </c>
      <c r="O207" s="85"/>
      <c r="P207" s="118"/>
      <c r="Q207" s="90"/>
      <c r="R207" s="90"/>
      <c r="S207" s="90"/>
      <c r="T207" s="90"/>
      <c r="U207" s="90"/>
      <c r="V207" s="90"/>
      <c r="W207" s="90"/>
      <c r="X207" s="118"/>
      <c r="Y207" s="118"/>
      <c r="Z207" s="118"/>
      <c r="AA207" s="118"/>
      <c r="AB207" s="118"/>
      <c r="AC207" s="66"/>
      <c r="AH207" s="68"/>
    </row>
    <row r="208" spans="1:34" ht="15.75" customHeight="1">
      <c r="A208" s="110" t="s">
        <v>183</v>
      </c>
      <c r="B208" s="111" t="str">
        <f t="shared" si="5"/>
        <v/>
      </c>
      <c r="C208" s="112" t="s">
        <v>183</v>
      </c>
      <c r="D208" s="62" t="s">
        <v>183</v>
      </c>
      <c r="E208" s="113" t="s">
        <v>183</v>
      </c>
      <c r="F208" s="113" t="s">
        <v>183</v>
      </c>
      <c r="G208" s="111" t="str">
        <f t="shared" si="7"/>
        <v/>
      </c>
      <c r="H208" s="114" t="str">
        <f t="shared" si="6"/>
        <v/>
      </c>
      <c r="I208" s="115" t="s">
        <v>183</v>
      </c>
      <c r="J208" s="111" t="str">
        <f t="shared" si="8"/>
        <v xml:space="preserve"> </v>
      </c>
      <c r="K208" s="63"/>
      <c r="L208" s="78">
        <v>97</v>
      </c>
      <c r="M208" s="112">
        <v>0</v>
      </c>
      <c r="N208" s="112">
        <v>0</v>
      </c>
      <c r="O208" s="85"/>
      <c r="P208" s="118"/>
      <c r="Q208" s="90"/>
      <c r="R208" s="90"/>
      <c r="S208" s="90"/>
      <c r="T208" s="90"/>
      <c r="U208" s="90"/>
      <c r="V208" s="90"/>
      <c r="W208" s="90"/>
      <c r="X208" s="118"/>
      <c r="Y208" s="118"/>
      <c r="Z208" s="118"/>
      <c r="AA208" s="118"/>
      <c r="AB208" s="118"/>
      <c r="AC208" s="66"/>
      <c r="AH208" s="68"/>
    </row>
    <row r="209" spans="1:34" ht="15.75" customHeight="1">
      <c r="A209" s="110" t="s">
        <v>183</v>
      </c>
      <c r="B209" s="111" t="str">
        <f t="shared" si="5"/>
        <v/>
      </c>
      <c r="C209" s="112" t="s">
        <v>183</v>
      </c>
      <c r="D209" s="62" t="s">
        <v>183</v>
      </c>
      <c r="E209" s="113" t="s">
        <v>183</v>
      </c>
      <c r="F209" s="113" t="s">
        <v>183</v>
      </c>
      <c r="G209" s="111" t="str">
        <f t="shared" si="7"/>
        <v/>
      </c>
      <c r="H209" s="114" t="str">
        <f t="shared" si="6"/>
        <v/>
      </c>
      <c r="I209" s="115" t="s">
        <v>183</v>
      </c>
      <c r="J209" s="111" t="str">
        <f t="shared" si="8"/>
        <v xml:space="preserve"> </v>
      </c>
      <c r="K209" s="63"/>
      <c r="L209" s="78">
        <v>98</v>
      </c>
      <c r="M209" s="112">
        <v>0</v>
      </c>
      <c r="N209" s="112">
        <v>0</v>
      </c>
      <c r="O209" s="85"/>
      <c r="P209" s="118"/>
      <c r="Q209" s="90"/>
      <c r="R209" s="90"/>
      <c r="S209" s="90"/>
      <c r="T209" s="90"/>
      <c r="U209" s="90"/>
      <c r="V209" s="90"/>
      <c r="W209" s="90"/>
      <c r="X209" s="118"/>
      <c r="Y209" s="118"/>
      <c r="Z209" s="118"/>
      <c r="AA209" s="118"/>
      <c r="AB209" s="118"/>
      <c r="AC209" s="66"/>
      <c r="AH209" s="68"/>
    </row>
    <row r="210" spans="1:34" ht="15.75" customHeight="1">
      <c r="A210" s="110" t="s">
        <v>183</v>
      </c>
      <c r="B210" s="111" t="str">
        <f t="shared" si="5"/>
        <v/>
      </c>
      <c r="C210" s="112" t="s">
        <v>183</v>
      </c>
      <c r="D210" s="62" t="s">
        <v>183</v>
      </c>
      <c r="E210" s="113" t="s">
        <v>183</v>
      </c>
      <c r="F210" s="113" t="s">
        <v>183</v>
      </c>
      <c r="G210" s="111" t="str">
        <f t="shared" si="7"/>
        <v/>
      </c>
      <c r="H210" s="114" t="str">
        <f t="shared" si="6"/>
        <v/>
      </c>
      <c r="I210" s="115" t="s">
        <v>183</v>
      </c>
      <c r="J210" s="111" t="str">
        <f t="shared" si="8"/>
        <v xml:space="preserve"> </v>
      </c>
      <c r="K210" s="63"/>
      <c r="L210" s="78">
        <v>99</v>
      </c>
      <c r="M210" s="112">
        <v>0</v>
      </c>
      <c r="N210" s="112">
        <v>0</v>
      </c>
      <c r="O210" s="85"/>
      <c r="P210" s="118"/>
      <c r="Q210" s="90"/>
      <c r="R210" s="90"/>
      <c r="S210" s="90"/>
      <c r="T210" s="90"/>
      <c r="U210" s="90"/>
      <c r="V210" s="90"/>
      <c r="W210" s="90"/>
      <c r="X210" s="118"/>
      <c r="Y210" s="118"/>
      <c r="Z210" s="118"/>
      <c r="AA210" s="118"/>
      <c r="AB210" s="118"/>
      <c r="AC210" s="66"/>
      <c r="AH210" s="68"/>
    </row>
    <row r="211" spans="1:34" ht="15.75" customHeight="1">
      <c r="A211" s="110" t="s">
        <v>183</v>
      </c>
      <c r="B211" s="111" t="str">
        <f t="shared" si="5"/>
        <v/>
      </c>
      <c r="C211" s="112" t="s">
        <v>183</v>
      </c>
      <c r="D211" s="62" t="s">
        <v>183</v>
      </c>
      <c r="E211" s="113" t="s">
        <v>183</v>
      </c>
      <c r="F211" s="113" t="s">
        <v>183</v>
      </c>
      <c r="G211" s="111" t="str">
        <f t="shared" si="7"/>
        <v/>
      </c>
      <c r="H211" s="114" t="str">
        <f t="shared" si="6"/>
        <v/>
      </c>
      <c r="I211" s="115" t="s">
        <v>183</v>
      </c>
      <c r="J211" s="111" t="str">
        <f t="shared" si="8"/>
        <v xml:space="preserve"> </v>
      </c>
      <c r="K211" s="63"/>
      <c r="L211" s="78">
        <v>100</v>
      </c>
      <c r="M211" s="112">
        <v>0</v>
      </c>
      <c r="N211" s="112">
        <v>0</v>
      </c>
      <c r="O211" s="85"/>
      <c r="P211" s="118"/>
      <c r="Q211" s="90"/>
      <c r="R211" s="90"/>
      <c r="S211" s="90"/>
      <c r="T211" s="90"/>
      <c r="U211" s="90"/>
      <c r="V211" s="90"/>
      <c r="W211" s="90"/>
      <c r="X211" s="118"/>
      <c r="Y211" s="118"/>
      <c r="Z211" s="118"/>
      <c r="AA211" s="118"/>
      <c r="AB211" s="118"/>
      <c r="AC211" s="66"/>
      <c r="AH211" s="68"/>
    </row>
    <row r="212" spans="1:34" ht="15.75" customHeight="1">
      <c r="A212" s="110" t="s">
        <v>183</v>
      </c>
      <c r="B212" s="111" t="str">
        <f t="shared" si="5"/>
        <v/>
      </c>
      <c r="C212" s="112" t="s">
        <v>183</v>
      </c>
      <c r="D212" s="62" t="s">
        <v>183</v>
      </c>
      <c r="E212" s="113" t="s">
        <v>183</v>
      </c>
      <c r="F212" s="113" t="s">
        <v>183</v>
      </c>
      <c r="G212" s="111" t="str">
        <f t="shared" si="7"/>
        <v/>
      </c>
      <c r="H212" s="114" t="str">
        <f t="shared" si="6"/>
        <v/>
      </c>
      <c r="I212" s="115" t="s">
        <v>183</v>
      </c>
      <c r="J212" s="111" t="str">
        <f t="shared" si="8"/>
        <v xml:space="preserve"> </v>
      </c>
      <c r="K212" s="63"/>
      <c r="L212" s="78">
        <v>101</v>
      </c>
      <c r="M212" s="112">
        <v>0</v>
      </c>
      <c r="N212" s="112">
        <v>0</v>
      </c>
      <c r="O212" s="85"/>
      <c r="P212" s="118"/>
      <c r="Q212" s="90"/>
      <c r="R212" s="90"/>
      <c r="S212" s="90"/>
      <c r="T212" s="90"/>
      <c r="U212" s="90"/>
      <c r="V212" s="90"/>
      <c r="W212" s="90"/>
      <c r="X212" s="118"/>
      <c r="Y212" s="118"/>
      <c r="Z212" s="118"/>
      <c r="AA212" s="118"/>
      <c r="AB212" s="118"/>
      <c r="AC212" s="66"/>
      <c r="AH212" s="68"/>
    </row>
    <row r="213" spans="1:34" ht="15.75" customHeight="1">
      <c r="A213" s="110" t="s">
        <v>183</v>
      </c>
      <c r="B213" s="111" t="str">
        <f t="shared" si="5"/>
        <v/>
      </c>
      <c r="C213" s="112" t="s">
        <v>183</v>
      </c>
      <c r="D213" s="62" t="s">
        <v>183</v>
      </c>
      <c r="E213" s="113" t="s">
        <v>183</v>
      </c>
      <c r="F213" s="113" t="s">
        <v>183</v>
      </c>
      <c r="G213" s="111" t="str">
        <f t="shared" si="7"/>
        <v/>
      </c>
      <c r="H213" s="114" t="str">
        <f t="shared" si="6"/>
        <v/>
      </c>
      <c r="I213" s="115" t="s">
        <v>183</v>
      </c>
      <c r="J213" s="111" t="str">
        <f t="shared" si="8"/>
        <v xml:space="preserve"> </v>
      </c>
      <c r="K213" s="63"/>
      <c r="L213" s="78">
        <v>102</v>
      </c>
      <c r="M213" s="112">
        <v>0</v>
      </c>
      <c r="N213" s="112">
        <v>0</v>
      </c>
      <c r="O213" s="85"/>
      <c r="P213" s="118"/>
      <c r="Q213" s="90"/>
      <c r="R213" s="90"/>
      <c r="S213" s="90"/>
      <c r="T213" s="90"/>
      <c r="U213" s="90"/>
      <c r="V213" s="90"/>
      <c r="W213" s="90"/>
      <c r="X213" s="118"/>
      <c r="Y213" s="118"/>
      <c r="Z213" s="118"/>
      <c r="AA213" s="118"/>
      <c r="AB213" s="118"/>
      <c r="AC213" s="66"/>
      <c r="AH213" s="68"/>
    </row>
    <row r="214" spans="1:34" ht="15.75" customHeight="1">
      <c r="A214" s="110" t="s">
        <v>183</v>
      </c>
      <c r="B214" s="111" t="str">
        <f t="shared" si="5"/>
        <v/>
      </c>
      <c r="C214" s="112" t="s">
        <v>183</v>
      </c>
      <c r="D214" s="62" t="s">
        <v>183</v>
      </c>
      <c r="E214" s="113" t="s">
        <v>183</v>
      </c>
      <c r="F214" s="113" t="s">
        <v>183</v>
      </c>
      <c r="G214" s="111" t="str">
        <f t="shared" si="7"/>
        <v/>
      </c>
      <c r="H214" s="114" t="str">
        <f t="shared" si="6"/>
        <v/>
      </c>
      <c r="I214" s="115" t="s">
        <v>183</v>
      </c>
      <c r="J214" s="111" t="str">
        <f t="shared" si="8"/>
        <v xml:space="preserve"> </v>
      </c>
      <c r="K214" s="63"/>
      <c r="L214" s="78">
        <v>103</v>
      </c>
      <c r="M214" s="112">
        <v>0</v>
      </c>
      <c r="N214" s="112">
        <v>0</v>
      </c>
      <c r="O214" s="85"/>
      <c r="P214" s="118"/>
      <c r="Q214" s="90"/>
      <c r="R214" s="90"/>
      <c r="S214" s="90"/>
      <c r="T214" s="90"/>
      <c r="U214" s="90"/>
      <c r="V214" s="90"/>
      <c r="W214" s="90"/>
      <c r="X214" s="118"/>
      <c r="Y214" s="118"/>
      <c r="Z214" s="118"/>
      <c r="AA214" s="118"/>
      <c r="AB214" s="118"/>
      <c r="AC214" s="66"/>
      <c r="AH214" s="68"/>
    </row>
    <row r="215" spans="1:34" ht="15.75" customHeight="1">
      <c r="A215" s="110" t="s">
        <v>183</v>
      </c>
      <c r="B215" s="111" t="str">
        <f t="shared" si="5"/>
        <v/>
      </c>
      <c r="C215" s="112" t="s">
        <v>183</v>
      </c>
      <c r="D215" s="62" t="s">
        <v>183</v>
      </c>
      <c r="E215" s="113" t="s">
        <v>183</v>
      </c>
      <c r="F215" s="113" t="s">
        <v>183</v>
      </c>
      <c r="G215" s="111" t="str">
        <f t="shared" si="7"/>
        <v/>
      </c>
      <c r="H215" s="114" t="str">
        <f t="shared" si="6"/>
        <v/>
      </c>
      <c r="I215" s="115" t="s">
        <v>183</v>
      </c>
      <c r="J215" s="111" t="str">
        <f t="shared" si="8"/>
        <v xml:space="preserve"> </v>
      </c>
      <c r="K215" s="63"/>
      <c r="L215" s="78">
        <v>104</v>
      </c>
      <c r="M215" s="112">
        <v>0</v>
      </c>
      <c r="N215" s="112">
        <v>0</v>
      </c>
      <c r="O215" s="85"/>
      <c r="P215" s="118"/>
      <c r="Q215" s="90"/>
      <c r="R215" s="90"/>
      <c r="S215" s="90"/>
      <c r="T215" s="90"/>
      <c r="U215" s="90"/>
      <c r="V215" s="90"/>
      <c r="W215" s="90"/>
      <c r="X215" s="118"/>
      <c r="Y215" s="118"/>
      <c r="Z215" s="118"/>
      <c r="AA215" s="118"/>
      <c r="AB215" s="118"/>
      <c r="AC215" s="66"/>
      <c r="AH215" s="68"/>
    </row>
    <row r="216" spans="1:34" ht="15.75" customHeight="1">
      <c r="A216" s="110" t="s">
        <v>183</v>
      </c>
      <c r="B216" s="111" t="str">
        <f t="shared" si="5"/>
        <v/>
      </c>
      <c r="C216" s="112" t="s">
        <v>183</v>
      </c>
      <c r="D216" s="62" t="s">
        <v>183</v>
      </c>
      <c r="E216" s="113" t="s">
        <v>183</v>
      </c>
      <c r="F216" s="113" t="s">
        <v>183</v>
      </c>
      <c r="G216" s="111" t="str">
        <f t="shared" si="7"/>
        <v/>
      </c>
      <c r="H216" s="114" t="str">
        <f t="shared" si="6"/>
        <v/>
      </c>
      <c r="I216" s="115" t="s">
        <v>183</v>
      </c>
      <c r="J216" s="111" t="str">
        <f t="shared" si="8"/>
        <v xml:space="preserve"> </v>
      </c>
      <c r="K216" s="63"/>
      <c r="L216" s="78">
        <v>105</v>
      </c>
      <c r="M216" s="112">
        <v>0</v>
      </c>
      <c r="N216" s="112">
        <v>0</v>
      </c>
      <c r="O216" s="85"/>
      <c r="P216" s="118"/>
      <c r="Q216" s="90"/>
      <c r="R216" s="90"/>
      <c r="S216" s="90"/>
      <c r="T216" s="90"/>
      <c r="U216" s="90"/>
      <c r="V216" s="90"/>
      <c r="W216" s="90"/>
      <c r="X216" s="118"/>
      <c r="Y216" s="118"/>
      <c r="Z216" s="118"/>
      <c r="AA216" s="118"/>
      <c r="AB216" s="118"/>
      <c r="AC216" s="66"/>
      <c r="AH216" s="68"/>
    </row>
    <row r="217" spans="1:34" ht="15.75" customHeight="1">
      <c r="A217" s="110" t="s">
        <v>183</v>
      </c>
      <c r="B217" s="111" t="str">
        <f t="shared" si="5"/>
        <v/>
      </c>
      <c r="C217" s="112" t="s">
        <v>183</v>
      </c>
      <c r="D217" s="62" t="s">
        <v>183</v>
      </c>
      <c r="E217" s="113" t="s">
        <v>183</v>
      </c>
      <c r="F217" s="113" t="s">
        <v>183</v>
      </c>
      <c r="G217" s="111" t="str">
        <f t="shared" si="7"/>
        <v/>
      </c>
      <c r="H217" s="114" t="str">
        <f t="shared" si="6"/>
        <v/>
      </c>
      <c r="I217" s="115" t="s">
        <v>183</v>
      </c>
      <c r="J217" s="111" t="str">
        <f t="shared" si="8"/>
        <v xml:space="preserve"> </v>
      </c>
      <c r="K217" s="63"/>
      <c r="L217" s="78">
        <v>106</v>
      </c>
      <c r="M217" s="112">
        <v>0</v>
      </c>
      <c r="N217" s="112">
        <v>0</v>
      </c>
      <c r="O217" s="85"/>
      <c r="P217" s="118"/>
      <c r="Q217" s="90"/>
      <c r="R217" s="90"/>
      <c r="S217" s="90"/>
      <c r="T217" s="90"/>
      <c r="U217" s="90"/>
      <c r="V217" s="90"/>
      <c r="W217" s="90"/>
      <c r="X217" s="118"/>
      <c r="Y217" s="118"/>
      <c r="Z217" s="118"/>
      <c r="AA217" s="118"/>
      <c r="AB217" s="118"/>
      <c r="AC217" s="66"/>
      <c r="AH217" s="68"/>
    </row>
    <row r="218" spans="1:34" ht="15.75" customHeight="1">
      <c r="A218" s="110" t="s">
        <v>183</v>
      </c>
      <c r="B218" s="111" t="str">
        <f t="shared" si="5"/>
        <v/>
      </c>
      <c r="C218" s="112" t="s">
        <v>183</v>
      </c>
      <c r="D218" s="62" t="s">
        <v>183</v>
      </c>
      <c r="E218" s="113" t="s">
        <v>183</v>
      </c>
      <c r="F218" s="113" t="s">
        <v>183</v>
      </c>
      <c r="G218" s="111" t="str">
        <f t="shared" si="7"/>
        <v/>
      </c>
      <c r="H218" s="114" t="str">
        <f t="shared" si="6"/>
        <v/>
      </c>
      <c r="I218" s="115" t="s">
        <v>183</v>
      </c>
      <c r="J218" s="111" t="str">
        <f t="shared" si="8"/>
        <v xml:space="preserve"> </v>
      </c>
      <c r="K218" s="63"/>
      <c r="L218" s="78">
        <v>107</v>
      </c>
      <c r="M218" s="112">
        <v>0</v>
      </c>
      <c r="N218" s="112">
        <v>0</v>
      </c>
      <c r="O218" s="85"/>
      <c r="P218" s="118"/>
      <c r="Q218" s="90"/>
      <c r="R218" s="90"/>
      <c r="S218" s="90"/>
      <c r="T218" s="90"/>
      <c r="U218" s="90"/>
      <c r="V218" s="90"/>
      <c r="W218" s="90"/>
      <c r="X218" s="118"/>
      <c r="Y218" s="118"/>
      <c r="Z218" s="118"/>
      <c r="AA218" s="118"/>
      <c r="AB218" s="118"/>
      <c r="AC218" s="66"/>
      <c r="AH218" s="68"/>
    </row>
    <row r="219" spans="1:34" ht="15.75" customHeight="1">
      <c r="A219" s="119" t="s">
        <v>183</v>
      </c>
      <c r="B219" s="111" t="str">
        <f t="shared" si="5"/>
        <v/>
      </c>
      <c r="C219" s="112" t="s">
        <v>183</v>
      </c>
      <c r="D219" s="68" t="s">
        <v>183</v>
      </c>
      <c r="E219" s="113" t="s">
        <v>183</v>
      </c>
      <c r="F219" s="113" t="s">
        <v>183</v>
      </c>
      <c r="G219" s="111" t="str">
        <f t="shared" si="7"/>
        <v/>
      </c>
      <c r="H219" s="114" t="str">
        <f t="shared" si="6"/>
        <v/>
      </c>
      <c r="I219" s="115" t="s">
        <v>183</v>
      </c>
      <c r="J219" s="111" t="str">
        <f t="shared" si="8"/>
        <v xml:space="preserve"> </v>
      </c>
      <c r="L219" s="75">
        <v>108</v>
      </c>
      <c r="M219" s="121">
        <v>0</v>
      </c>
      <c r="N219" s="121">
        <v>0</v>
      </c>
      <c r="O219" s="122"/>
      <c r="P219" s="123"/>
      <c r="Q219" s="124"/>
      <c r="R219" s="124"/>
      <c r="S219" s="124"/>
      <c r="T219" s="124"/>
      <c r="U219" s="124"/>
      <c r="V219" s="124"/>
      <c r="W219" s="124"/>
      <c r="X219" s="123"/>
      <c r="Y219" s="123"/>
      <c r="Z219" s="123"/>
      <c r="AA219" s="123"/>
      <c r="AB219" s="123"/>
      <c r="AH219" s="68"/>
    </row>
    <row r="220" spans="1:34" ht="15.75" customHeight="1">
      <c r="B220" s="111" t="str">
        <f t="shared" si="5"/>
        <v/>
      </c>
      <c r="C220" s="112" t="s">
        <v>183</v>
      </c>
      <c r="D220" s="68" t="s">
        <v>183</v>
      </c>
      <c r="E220" s="113" t="s">
        <v>183</v>
      </c>
      <c r="F220" s="113" t="s">
        <v>183</v>
      </c>
      <c r="G220" s="111" t="str">
        <f t="shared" si="7"/>
        <v/>
      </c>
      <c r="H220" s="114" t="str">
        <f t="shared" si="6"/>
        <v/>
      </c>
      <c r="I220" s="115" t="s">
        <v>183</v>
      </c>
      <c r="J220" s="111" t="str">
        <f t="shared" si="8"/>
        <v xml:space="preserve"> </v>
      </c>
      <c r="L220" s="75">
        <v>109</v>
      </c>
      <c r="M220" s="121">
        <v>0</v>
      </c>
      <c r="N220" s="121">
        <v>0</v>
      </c>
      <c r="O220" s="122"/>
      <c r="P220" s="123"/>
      <c r="Q220" s="124"/>
      <c r="R220" s="124"/>
      <c r="S220" s="124"/>
      <c r="T220" s="124"/>
      <c r="U220" s="124"/>
      <c r="V220" s="124"/>
      <c r="W220" s="124"/>
      <c r="X220" s="123"/>
      <c r="Y220" s="123"/>
      <c r="Z220" s="123"/>
      <c r="AA220" s="123"/>
      <c r="AB220" s="123"/>
      <c r="AH220" s="68"/>
    </row>
    <row r="221" spans="1:34" ht="15.75" customHeight="1">
      <c r="J221" s="68"/>
      <c r="L221" s="75">
        <v>110</v>
      </c>
      <c r="M221" s="121">
        <v>0</v>
      </c>
      <c r="N221" s="121">
        <v>0</v>
      </c>
      <c r="O221" s="122"/>
      <c r="P221" s="123"/>
      <c r="Q221" s="124"/>
      <c r="R221" s="124"/>
      <c r="S221" s="124"/>
      <c r="T221" s="124"/>
      <c r="U221" s="124"/>
      <c r="V221" s="124"/>
      <c r="W221" s="124"/>
      <c r="X221" s="123"/>
      <c r="Y221" s="123"/>
      <c r="Z221" s="123"/>
      <c r="AA221" s="123"/>
      <c r="AB221" s="123"/>
      <c r="AH221" s="68"/>
    </row>
    <row r="222" spans="1:34" ht="15.75" customHeight="1">
      <c r="J222" s="68"/>
      <c r="L222" s="75"/>
      <c r="M222" s="75"/>
      <c r="N222" s="75"/>
      <c r="O222" s="122"/>
      <c r="P222" s="123"/>
      <c r="Q222" s="124"/>
      <c r="R222" s="124"/>
      <c r="S222" s="124"/>
      <c r="T222" s="124"/>
      <c r="U222" s="124"/>
      <c r="V222" s="124"/>
      <c r="W222" s="124"/>
      <c r="X222" s="123"/>
      <c r="Y222" s="123"/>
      <c r="Z222" s="123"/>
      <c r="AA222" s="123"/>
      <c r="AB222" s="123"/>
      <c r="AH222" s="68"/>
    </row>
    <row r="223" spans="1:34" ht="15.75" customHeight="1">
      <c r="J223" s="68"/>
      <c r="L223" s="75"/>
      <c r="M223" s="75"/>
      <c r="N223" s="75"/>
      <c r="P223" s="123"/>
      <c r="Q223" s="124"/>
      <c r="R223" s="124"/>
      <c r="S223" s="124"/>
      <c r="T223" s="124"/>
      <c r="U223" s="124"/>
      <c r="V223" s="124"/>
      <c r="W223" s="124"/>
      <c r="X223" s="123"/>
      <c r="Y223" s="123"/>
      <c r="Z223" s="123"/>
      <c r="AA223" s="123"/>
      <c r="AB223" s="123"/>
      <c r="AH223" s="68"/>
    </row>
    <row r="224" spans="1:34" ht="15.75" customHeight="1">
      <c r="J224" s="68"/>
      <c r="P224" s="123"/>
      <c r="Q224" s="124"/>
      <c r="R224" s="124"/>
      <c r="S224" s="124"/>
      <c r="T224" s="124"/>
      <c r="U224" s="124"/>
      <c r="V224" s="124"/>
      <c r="W224" s="124"/>
      <c r="X224" s="123"/>
      <c r="Y224" s="123"/>
      <c r="Z224" s="123"/>
      <c r="AA224" s="123"/>
      <c r="AB224" s="123"/>
      <c r="AH224" s="68"/>
    </row>
    <row r="225" spans="16:34" ht="15.75" customHeight="1">
      <c r="P225" s="123"/>
      <c r="Q225" s="124"/>
      <c r="R225" s="124"/>
      <c r="S225" s="124"/>
      <c r="T225" s="124"/>
      <c r="U225" s="124"/>
      <c r="V225" s="124"/>
      <c r="W225" s="124"/>
      <c r="X225" s="123"/>
      <c r="Y225" s="123"/>
      <c r="Z225" s="123"/>
      <c r="AA225" s="123"/>
      <c r="AB225" s="123"/>
      <c r="AH225" s="68"/>
    </row>
    <row r="226" spans="16:34">
      <c r="P226" s="123"/>
      <c r="Q226" s="124"/>
      <c r="R226" s="124"/>
      <c r="S226" s="124"/>
      <c r="T226" s="124"/>
      <c r="U226" s="124"/>
      <c r="V226" s="124"/>
      <c r="W226" s="124"/>
      <c r="X226" s="123"/>
      <c r="Y226" s="123"/>
      <c r="Z226" s="123"/>
      <c r="AA226" s="123"/>
      <c r="AB226" s="123"/>
    </row>
    <row r="227" spans="16:34">
      <c r="P227" s="123"/>
      <c r="Q227" s="124"/>
      <c r="R227" s="124"/>
      <c r="S227" s="124"/>
      <c r="T227" s="124"/>
      <c r="U227" s="124"/>
      <c r="V227" s="124"/>
      <c r="W227" s="124"/>
      <c r="X227" s="123"/>
      <c r="Y227" s="123"/>
      <c r="Z227" s="123"/>
      <c r="AA227" s="123"/>
      <c r="AB227" s="123"/>
    </row>
    <row r="228" spans="16:34">
      <c r="P228" s="123"/>
      <c r="Q228" s="124"/>
      <c r="R228" s="124"/>
      <c r="S228" s="124"/>
      <c r="T228" s="124"/>
      <c r="U228" s="124"/>
      <c r="V228" s="124"/>
      <c r="W228" s="124"/>
      <c r="X228" s="123"/>
      <c r="Y228" s="123"/>
      <c r="Z228" s="123"/>
      <c r="AA228" s="123"/>
      <c r="AB228" s="123"/>
    </row>
    <row r="229" spans="16:34">
      <c r="P229" s="123"/>
      <c r="Q229" s="124"/>
      <c r="R229" s="124"/>
      <c r="S229" s="124"/>
      <c r="T229" s="124"/>
      <c r="U229" s="124"/>
      <c r="V229" s="124"/>
      <c r="W229" s="124"/>
      <c r="X229" s="123"/>
      <c r="Y229" s="123"/>
      <c r="Z229" s="123"/>
      <c r="AA229" s="123"/>
      <c r="AB229" s="123"/>
    </row>
    <row r="230" spans="16:34">
      <c r="P230" s="123"/>
      <c r="Q230" s="124"/>
      <c r="R230" s="124"/>
      <c r="S230" s="124"/>
      <c r="T230" s="124"/>
      <c r="U230" s="124"/>
      <c r="V230" s="124"/>
      <c r="W230" s="124"/>
      <c r="X230" s="123"/>
      <c r="Y230" s="123"/>
      <c r="Z230" s="123"/>
      <c r="AA230" s="123"/>
      <c r="AB230" s="123"/>
    </row>
    <row r="231" spans="16:34">
      <c r="P231" s="123"/>
      <c r="Q231" s="124"/>
      <c r="R231" s="124"/>
      <c r="S231" s="124"/>
      <c r="T231" s="124"/>
      <c r="U231" s="124"/>
      <c r="V231" s="124"/>
      <c r="W231" s="124"/>
      <c r="X231" s="123"/>
      <c r="Y231" s="123"/>
      <c r="Z231" s="123"/>
      <c r="AA231" s="123"/>
      <c r="AB231" s="123"/>
    </row>
    <row r="232" spans="16:34">
      <c r="P232" s="123"/>
      <c r="Q232" s="124"/>
      <c r="R232" s="124"/>
      <c r="S232" s="124"/>
      <c r="T232" s="124"/>
      <c r="U232" s="124"/>
      <c r="V232" s="124"/>
      <c r="W232" s="124"/>
      <c r="X232" s="123"/>
      <c r="Y232" s="123"/>
      <c r="Z232" s="123"/>
      <c r="AA232" s="123"/>
      <c r="AB232" s="123"/>
    </row>
    <row r="233" spans="16:34">
      <c r="P233" s="123"/>
      <c r="Q233" s="124"/>
      <c r="R233" s="124"/>
      <c r="S233" s="124"/>
      <c r="T233" s="124"/>
      <c r="U233" s="124"/>
      <c r="V233" s="124"/>
      <c r="W233" s="124"/>
      <c r="X233" s="123"/>
      <c r="Y233" s="123"/>
      <c r="Z233" s="123"/>
      <c r="AA233" s="123"/>
      <c r="AB233" s="123"/>
    </row>
    <row r="234" spans="16:34">
      <c r="P234" s="123"/>
      <c r="Q234" s="124"/>
      <c r="R234" s="124"/>
      <c r="S234" s="124"/>
      <c r="T234" s="124"/>
      <c r="U234" s="124"/>
      <c r="V234" s="124"/>
      <c r="W234" s="124"/>
      <c r="X234" s="123"/>
      <c r="Y234" s="123"/>
      <c r="Z234" s="123"/>
      <c r="AA234" s="123"/>
      <c r="AB234" s="123"/>
    </row>
    <row r="235" spans="16:34">
      <c r="P235" s="123"/>
      <c r="Q235" s="124"/>
      <c r="R235" s="124"/>
      <c r="S235" s="124"/>
      <c r="T235" s="124"/>
      <c r="U235" s="124"/>
      <c r="V235" s="124"/>
      <c r="W235" s="124"/>
      <c r="X235" s="123"/>
      <c r="Y235" s="123"/>
      <c r="Z235" s="123"/>
      <c r="AA235" s="123"/>
      <c r="AB235" s="123"/>
    </row>
    <row r="236" spans="16:34">
      <c r="P236" s="123"/>
      <c r="Q236" s="124"/>
      <c r="R236" s="124"/>
      <c r="S236" s="124"/>
      <c r="T236" s="124"/>
      <c r="U236" s="124"/>
      <c r="V236" s="124"/>
      <c r="W236" s="124"/>
      <c r="X236" s="123"/>
      <c r="Y236" s="123"/>
      <c r="Z236" s="123"/>
      <c r="AA236" s="123"/>
      <c r="AB236" s="123"/>
    </row>
    <row r="40432" spans="15:15">
      <c r="O40432" s="68"/>
    </row>
    <row r="40433" spans="4:34">
      <c r="K40433" s="68"/>
      <c r="AH40433" s="68"/>
    </row>
    <row r="40434" spans="4:34">
      <c r="D40434" s="68">
        <v>1888</v>
      </c>
      <c r="J40434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2:C220">
    <cfRule type="notContainsBlanks" dxfId="16" priority="2">
      <formula>LEN(TRIM(C112))&gt;0</formula>
    </cfRule>
  </conditionalFormatting>
  <conditionalFormatting sqref="B112:B220 D112:J220">
    <cfRule type="expression" dxfId="15" priority="3">
      <formula>IF($C112=" ",FALSE,TRUE)</formula>
    </cfRule>
  </conditionalFormatting>
  <conditionalFormatting sqref="B112:B220">
    <cfRule type="expression" dxfId="14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3" max="28" man="1"/>
  </rowBreaks>
  <colBreaks count="1" manualBreakCount="1">
    <brk id="14" max="172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40437"/>
  <sheetViews>
    <sheetView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0" customWidth="1"/>
    <col min="11" max="11" width="5.5703125" style="120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5" customWidth="1"/>
    <col min="16" max="16" width="9.5703125" style="125" customWidth="1"/>
    <col min="17" max="17" width="10" style="126" customWidth="1"/>
    <col min="18" max="18" width="13.5703125" style="126" customWidth="1"/>
    <col min="19" max="19" width="18.85546875" style="126" customWidth="1"/>
    <col min="20" max="20" width="13.5703125" style="126" customWidth="1"/>
    <col min="21" max="21" width="18.85546875" style="126" customWidth="1"/>
    <col min="22" max="22" width="9.42578125" style="126" customWidth="1"/>
    <col min="23" max="23" width="9.5703125" style="126" customWidth="1"/>
    <col min="24" max="24" width="10" style="125" customWidth="1"/>
    <col min="25" max="25" width="13.5703125" style="125" customWidth="1"/>
    <col min="26" max="26" width="18.85546875" style="125" customWidth="1"/>
    <col min="27" max="27" width="13.5703125" style="125" customWidth="1"/>
    <col min="28" max="28" width="18.85546875" style="125" customWidth="1"/>
    <col min="29" max="29" width="5.7109375" style="125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3" t="s">
        <v>305</v>
      </c>
      <c r="F1" s="173"/>
      <c r="G1" s="173"/>
      <c r="H1" s="173"/>
      <c r="I1" s="173"/>
      <c r="J1" s="173"/>
      <c r="K1" s="63"/>
      <c r="L1" s="64" t="s">
        <v>86</v>
      </c>
      <c r="M1" s="62"/>
      <c r="N1" s="65">
        <v>17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3"/>
      <c r="F2" s="173"/>
      <c r="G2" s="173"/>
      <c r="H2" s="173"/>
      <c r="I2" s="173"/>
      <c r="J2" s="173"/>
      <c r="K2" s="63"/>
      <c r="L2" s="71" t="str">
        <f ca="1">INDIRECT("лоты!C"&amp;SUM(N1,3))</f>
        <v>752м</v>
      </c>
      <c r="M2" s="72" t="s">
        <v>87</v>
      </c>
      <c r="N2" s="73"/>
      <c r="O2" s="74"/>
      <c r="P2" s="156" t="s">
        <v>88</v>
      </c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3"/>
      <c r="F3" s="173"/>
      <c r="G3" s="173"/>
      <c r="H3" s="173"/>
      <c r="I3" s="173"/>
      <c r="J3" s="173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82</v>
      </c>
      <c r="M4" s="72" t="s">
        <v>90</v>
      </c>
      <c r="N4" s="73"/>
      <c r="O4" s="74"/>
      <c r="P4" s="174" t="s">
        <v>91</v>
      </c>
      <c r="Q4" s="174" t="s">
        <v>92</v>
      </c>
      <c r="R4" s="174" t="s">
        <v>93</v>
      </c>
      <c r="S4" s="174" t="s">
        <v>94</v>
      </c>
      <c r="T4" s="174" t="s">
        <v>95</v>
      </c>
      <c r="U4" s="174" t="s">
        <v>96</v>
      </c>
      <c r="V4" s="174" t="s">
        <v>97</v>
      </c>
      <c r="W4" s="174" t="s">
        <v>98</v>
      </c>
      <c r="X4" s="164" t="s">
        <v>99</v>
      </c>
      <c r="Y4" s="166" t="s">
        <v>100</v>
      </c>
      <c r="Z4" s="167"/>
      <c r="AA4" s="166" t="s">
        <v>101</v>
      </c>
      <c r="AB4" s="167"/>
      <c r="AC4" s="66"/>
      <c r="AI4" s="75"/>
      <c r="AJ4" s="75"/>
      <c r="AK4" s="76"/>
      <c r="AL4" s="75"/>
    </row>
    <row r="5" spans="1:38" ht="15" customHeight="1">
      <c r="A5" s="62"/>
      <c r="B5" s="162" t="str">
        <f ca="1">"№ (ID) Маршрута: "&amp;VLOOKUP(L2,лоты!C:G,5,0)</f>
        <v>№ (ID) Маршрута: 552</v>
      </c>
      <c r="C5" s="162"/>
      <c r="D5" s="162"/>
      <c r="E5" s="162"/>
      <c r="F5" s="162"/>
      <c r="G5" s="162"/>
      <c r="H5" s="162"/>
      <c r="I5" s="162"/>
      <c r="J5" s="162"/>
      <c r="K5" s="63"/>
      <c r="L5" s="78">
        <v>82</v>
      </c>
      <c r="M5" s="78" t="s">
        <v>102</v>
      </c>
      <c r="N5" s="77"/>
      <c r="O5" s="74"/>
      <c r="P5" s="175"/>
      <c r="Q5" s="175"/>
      <c r="R5" s="175"/>
      <c r="S5" s="175"/>
      <c r="T5" s="175"/>
      <c r="U5" s="175"/>
      <c r="V5" s="175"/>
      <c r="W5" s="175"/>
      <c r="X5" s="164"/>
      <c r="Y5" s="168"/>
      <c r="Z5" s="169"/>
      <c r="AA5" s="168"/>
      <c r="AB5" s="169"/>
      <c r="AC5" s="66"/>
      <c r="AI5" s="75"/>
      <c r="AJ5" s="75"/>
      <c r="AK5" s="76"/>
      <c r="AL5" s="75"/>
    </row>
    <row r="6" spans="1:38" ht="15.75" customHeight="1">
      <c r="A6" s="62"/>
      <c r="B6" s="162"/>
      <c r="C6" s="162"/>
      <c r="D6" s="162"/>
      <c r="E6" s="162"/>
      <c r="F6" s="162"/>
      <c r="G6" s="162"/>
      <c r="H6" s="162"/>
      <c r="I6" s="162"/>
      <c r="J6" s="162"/>
      <c r="K6" s="63"/>
      <c r="L6" s="79">
        <v>160</v>
      </c>
      <c r="M6" s="72" t="s">
        <v>103</v>
      </c>
      <c r="N6" s="72"/>
      <c r="O6" s="66"/>
      <c r="P6" s="175"/>
      <c r="Q6" s="175"/>
      <c r="R6" s="175"/>
      <c r="S6" s="175"/>
      <c r="T6" s="175"/>
      <c r="U6" s="175"/>
      <c r="V6" s="175"/>
      <c r="W6" s="175"/>
      <c r="X6" s="164"/>
      <c r="Y6" s="168"/>
      <c r="Z6" s="169"/>
      <c r="AA6" s="168"/>
      <c r="AB6" s="169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161</v>
      </c>
      <c r="M7" s="78" t="s">
        <v>104</v>
      </c>
      <c r="N7" s="78"/>
      <c r="O7" s="66"/>
      <c r="P7" s="176"/>
      <c r="Q7" s="176"/>
      <c r="R7" s="176"/>
      <c r="S7" s="176"/>
      <c r="T7" s="176"/>
      <c r="U7" s="176"/>
      <c r="V7" s="176"/>
      <c r="W7" s="176"/>
      <c r="X7" s="164"/>
      <c r="Y7" s="170"/>
      <c r="Z7" s="171"/>
      <c r="AA7" s="170"/>
      <c r="AB7" s="171"/>
      <c r="AC7" s="66"/>
      <c r="AI7" s="75"/>
      <c r="AJ7" s="75"/>
      <c r="AK7" s="76"/>
      <c r="AL7" s="75"/>
    </row>
    <row r="8" spans="1:38" ht="15.75" customHeight="1">
      <c r="A8" s="80"/>
      <c r="B8" s="162" t="s">
        <v>105</v>
      </c>
      <c r="C8" s="162"/>
      <c r="D8" s="162"/>
      <c r="E8" s="162"/>
      <c r="F8" s="162"/>
      <c r="G8" s="162"/>
      <c r="H8" s="162"/>
      <c r="I8" s="162"/>
      <c r="J8" s="162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2" t="s">
        <v>107</v>
      </c>
      <c r="Z8" s="172"/>
      <c r="AA8" s="172" t="s">
        <v>108</v>
      </c>
      <c r="AB8" s="172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2"/>
      <c r="C9" s="162"/>
      <c r="D9" s="162"/>
      <c r="E9" s="162"/>
      <c r="F9" s="162"/>
      <c r="G9" s="162"/>
      <c r="H9" s="162"/>
      <c r="I9" s="162"/>
      <c r="J9" s="162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2" t="s">
        <v>107</v>
      </c>
      <c r="Z9" s="172"/>
      <c r="AA9" s="172" t="s">
        <v>108</v>
      </c>
      <c r="AB9" s="172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1" t="s">
        <v>111</v>
      </c>
      <c r="C10" s="161"/>
      <c r="D10" s="161"/>
      <c r="E10" s="161"/>
      <c r="F10" s="161"/>
      <c r="G10" s="161"/>
      <c r="H10" s="161"/>
      <c r="I10" s="161"/>
      <c r="J10" s="161"/>
      <c r="K10" s="63"/>
      <c r="L10" s="83" t="str">
        <f ca="1">INDIRECT("лоты!e"&amp;SUM(N1,3))</f>
        <v>752м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2" t="s">
        <v>113</v>
      </c>
      <c r="Z10" s="172"/>
      <c r="AA10" s="172" t="s">
        <v>114</v>
      </c>
      <c r="AB10" s="172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1"/>
      <c r="C11" s="161"/>
      <c r="D11" s="161"/>
      <c r="E11" s="161"/>
      <c r="F11" s="161"/>
      <c r="G11" s="161"/>
      <c r="H11" s="161"/>
      <c r="I11" s="161"/>
      <c r="J11" s="161"/>
      <c r="K11" s="63"/>
      <c r="L11" s="78" t="s">
        <v>253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2" t="s">
        <v>113</v>
      </c>
      <c r="Z11" s="172"/>
      <c r="AA11" s="172" t="s">
        <v>114</v>
      </c>
      <c r="AB11" s="172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5" t="s">
        <v>117</v>
      </c>
      <c r="Q13" s="165"/>
      <c r="R13" s="165"/>
      <c r="S13" s="165"/>
      <c r="T13" s="165"/>
      <c r="U13" s="165"/>
      <c r="V13" s="165"/>
      <c r="W13" s="165"/>
      <c r="X13" s="165"/>
      <c r="Y13" s="165"/>
      <c r="Z13" s="165"/>
      <c r="AA13" s="165"/>
      <c r="AB13" s="165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2" t="s">
        <v>118</v>
      </c>
      <c r="C14" s="162"/>
      <c r="D14" s="162"/>
      <c r="E14" s="162"/>
      <c r="F14" s="162"/>
      <c r="G14" s="162"/>
      <c r="H14" s="162"/>
      <c r="I14" s="162"/>
      <c r="J14" s="162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2"/>
      <c r="C15" s="162"/>
      <c r="D15" s="162"/>
      <c r="E15" s="162"/>
      <c r="F15" s="162"/>
      <c r="G15" s="162"/>
      <c r="H15" s="162"/>
      <c r="I15" s="162"/>
      <c r="J15" s="162"/>
      <c r="K15" s="63"/>
      <c r="L15" s="84"/>
      <c r="M15" s="78"/>
      <c r="N15" s="78"/>
      <c r="O15" s="85"/>
      <c r="P15" s="163" t="s">
        <v>91</v>
      </c>
      <c r="Q15" s="163"/>
      <c r="R15" s="163"/>
      <c r="S15" s="163"/>
      <c r="T15" s="164" t="s">
        <v>119</v>
      </c>
      <c r="U15" s="164"/>
      <c r="V15" s="164"/>
      <c r="W15" s="164" t="s">
        <v>120</v>
      </c>
      <c r="X15" s="164"/>
      <c r="Y15" s="164"/>
      <c r="Z15" s="164" t="s">
        <v>121</v>
      </c>
      <c r="AA15" s="164"/>
      <c r="AB15" s="164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1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61"/>
      <c r="D16" s="161"/>
      <c r="E16" s="161"/>
      <c r="F16" s="161"/>
      <c r="G16" s="161"/>
      <c r="H16" s="161"/>
      <c r="I16" s="161"/>
      <c r="J16" s="161"/>
      <c r="K16" s="63"/>
      <c r="L16" s="84"/>
      <c r="M16" s="78"/>
      <c r="N16" s="78"/>
      <c r="O16" s="85"/>
      <c r="P16" s="163"/>
      <c r="Q16" s="163"/>
      <c r="R16" s="163"/>
      <c r="S16" s="163"/>
      <c r="T16" s="164"/>
      <c r="U16" s="164"/>
      <c r="V16" s="164"/>
      <c r="W16" s="164"/>
      <c r="X16" s="164"/>
      <c r="Y16" s="164"/>
      <c r="Z16" s="164"/>
      <c r="AA16" s="164"/>
      <c r="AB16" s="164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1"/>
      <c r="C17" s="161"/>
      <c r="D17" s="161"/>
      <c r="E17" s="161"/>
      <c r="F17" s="161"/>
      <c r="G17" s="161"/>
      <c r="H17" s="161"/>
      <c r="I17" s="161"/>
      <c r="J17" s="161"/>
      <c r="K17" s="63"/>
      <c r="L17" s="78"/>
      <c r="M17" s="78"/>
      <c r="N17" s="78"/>
      <c r="O17" s="85"/>
      <c r="P17" s="163" t="s">
        <v>122</v>
      </c>
      <c r="Q17" s="163"/>
      <c r="R17" s="163"/>
      <c r="S17" s="163"/>
      <c r="T17" s="164" t="s">
        <v>123</v>
      </c>
      <c r="U17" s="164"/>
      <c r="V17" s="164"/>
      <c r="W17" s="164" t="s">
        <v>124</v>
      </c>
      <c r="X17" s="164"/>
      <c r="Y17" s="164"/>
      <c r="Z17" s="164" t="s">
        <v>122</v>
      </c>
      <c r="AA17" s="164"/>
      <c r="AB17" s="164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2" t="s">
        <v>125</v>
      </c>
      <c r="C19" s="162"/>
      <c r="D19" s="162"/>
      <c r="E19" s="162"/>
      <c r="F19" s="162"/>
      <c r="G19" s="162"/>
      <c r="H19" s="162"/>
      <c r="I19" s="162"/>
      <c r="J19" s="162"/>
      <c r="K19" s="63"/>
      <c r="L19" s="78"/>
      <c r="M19" s="78"/>
      <c r="N19" s="78"/>
      <c r="O19" s="85"/>
      <c r="P19" s="156" t="s">
        <v>126</v>
      </c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2"/>
      <c r="C20" s="162"/>
      <c r="D20" s="162"/>
      <c r="E20" s="162"/>
      <c r="F20" s="162"/>
      <c r="G20" s="162"/>
      <c r="H20" s="162"/>
      <c r="I20" s="162"/>
      <c r="J20" s="162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48" t="s">
        <v>91</v>
      </c>
      <c r="Q21" s="148" t="s">
        <v>127</v>
      </c>
      <c r="R21" s="151" t="s">
        <v>128</v>
      </c>
      <c r="S21" s="152"/>
      <c r="T21" s="151" t="s">
        <v>129</v>
      </c>
      <c r="U21" s="152"/>
      <c r="V21" s="90"/>
      <c r="W21" s="148" t="s">
        <v>91</v>
      </c>
      <c r="X21" s="148" t="s">
        <v>127</v>
      </c>
      <c r="Y21" s="151" t="s">
        <v>128</v>
      </c>
      <c r="Z21" s="152"/>
      <c r="AA21" s="151" t="s">
        <v>129</v>
      </c>
      <c r="AB21" s="152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1" t="str">
        <f ca="1">"Минимальное количество транспортных средств:  "&amp;ROUND(VLOOKUP(L2,лоты!C:H,6,0),0)&amp;"  ед."</f>
        <v>Минимальное количество транспортных средств:  2  ед.</v>
      </c>
      <c r="C22" s="161"/>
      <c r="D22" s="161"/>
      <c r="E22" s="161"/>
      <c r="F22" s="161"/>
      <c r="G22" s="161"/>
      <c r="H22" s="161"/>
      <c r="I22" s="161"/>
      <c r="J22" s="161"/>
      <c r="K22" s="63"/>
      <c r="L22" s="62"/>
      <c r="M22" s="62"/>
      <c r="N22" s="62"/>
      <c r="O22" s="66"/>
      <c r="P22" s="149"/>
      <c r="Q22" s="149"/>
      <c r="R22" s="148" t="s">
        <v>130</v>
      </c>
      <c r="S22" s="148" t="s">
        <v>131</v>
      </c>
      <c r="T22" s="148" t="s">
        <v>130</v>
      </c>
      <c r="U22" s="148" t="s">
        <v>131</v>
      </c>
      <c r="V22" s="90"/>
      <c r="W22" s="149"/>
      <c r="X22" s="149"/>
      <c r="Y22" s="148" t="s">
        <v>130</v>
      </c>
      <c r="Z22" s="148" t="s">
        <v>131</v>
      </c>
      <c r="AA22" s="148" t="s">
        <v>130</v>
      </c>
      <c r="AB22" s="148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1"/>
      <c r="C23" s="161"/>
      <c r="D23" s="161"/>
      <c r="E23" s="161"/>
      <c r="F23" s="161"/>
      <c r="G23" s="161"/>
      <c r="H23" s="161"/>
      <c r="I23" s="161"/>
      <c r="J23" s="161"/>
      <c r="K23" s="63"/>
      <c r="L23" s="62"/>
      <c r="M23" s="62"/>
      <c r="N23" s="62"/>
      <c r="O23" s="66"/>
      <c r="P23" s="149"/>
      <c r="Q23" s="149"/>
      <c r="R23" s="149"/>
      <c r="S23" s="149"/>
      <c r="T23" s="149"/>
      <c r="U23" s="149"/>
      <c r="V23" s="90"/>
      <c r="W23" s="149"/>
      <c r="X23" s="149"/>
      <c r="Y23" s="149"/>
      <c r="Z23" s="149"/>
      <c r="AA23" s="149"/>
      <c r="AB23" s="149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49"/>
      <c r="Q24" s="149"/>
      <c r="R24" s="149"/>
      <c r="S24" s="149"/>
      <c r="T24" s="149"/>
      <c r="U24" s="149"/>
      <c r="V24" s="90"/>
      <c r="W24" s="149"/>
      <c r="X24" s="149"/>
      <c r="Y24" s="149"/>
      <c r="Z24" s="149"/>
      <c r="AA24" s="149"/>
      <c r="AB24" s="149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49"/>
      <c r="Q25" s="149"/>
      <c r="R25" s="149"/>
      <c r="S25" s="149"/>
      <c r="T25" s="149"/>
      <c r="U25" s="149"/>
      <c r="V25" s="90"/>
      <c r="W25" s="149"/>
      <c r="X25" s="149"/>
      <c r="Y25" s="149"/>
      <c r="Z25" s="149"/>
      <c r="AA25" s="149"/>
      <c r="AB25" s="149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1" t="s">
        <v>132</v>
      </c>
      <c r="C26" s="161"/>
      <c r="D26" s="161"/>
      <c r="E26" s="161"/>
      <c r="F26" s="161"/>
      <c r="G26" s="161"/>
      <c r="H26" s="161"/>
      <c r="I26" s="161"/>
      <c r="J26" s="161"/>
      <c r="K26" s="63"/>
      <c r="L26" s="62"/>
      <c r="M26" s="62"/>
      <c r="N26" s="62"/>
      <c r="O26" s="66"/>
      <c r="P26" s="150"/>
      <c r="Q26" s="150"/>
      <c r="R26" s="150"/>
      <c r="S26" s="150"/>
      <c r="T26" s="150"/>
      <c r="U26" s="150"/>
      <c r="V26" s="91"/>
      <c r="W26" s="150"/>
      <c r="X26" s="150"/>
      <c r="Y26" s="150"/>
      <c r="Z26" s="150"/>
      <c r="AA26" s="150"/>
      <c r="AB26" s="150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1"/>
      <c r="C27" s="161"/>
      <c r="D27" s="161"/>
      <c r="E27" s="161"/>
      <c r="F27" s="161"/>
      <c r="G27" s="161"/>
      <c r="H27" s="161"/>
      <c r="I27" s="161"/>
      <c r="J27" s="161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1" t="s">
        <v>293</v>
      </c>
      <c r="C28" s="161"/>
      <c r="D28" s="161"/>
      <c r="E28" s="161"/>
      <c r="F28" s="161"/>
      <c r="G28" s="161"/>
      <c r="H28" s="161"/>
      <c r="I28" s="161"/>
      <c r="J28" s="161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1"/>
      <c r="C29" s="161"/>
      <c r="D29" s="161"/>
      <c r="E29" s="161"/>
      <c r="F29" s="161"/>
      <c r="G29" s="161"/>
      <c r="H29" s="161"/>
      <c r="I29" s="161"/>
      <c r="J29" s="161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1" t="s">
        <v>294</v>
      </c>
      <c r="C30" s="161"/>
      <c r="D30" s="161"/>
      <c r="E30" s="161"/>
      <c r="F30" s="161"/>
      <c r="G30" s="161"/>
      <c r="H30" s="161"/>
      <c r="I30" s="161"/>
      <c r="J30" s="161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1"/>
      <c r="C31" s="161"/>
      <c r="D31" s="161"/>
      <c r="E31" s="161"/>
      <c r="F31" s="161"/>
      <c r="G31" s="161"/>
      <c r="H31" s="161"/>
      <c r="I31" s="161"/>
      <c r="J31" s="161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2" t="s">
        <v>136</v>
      </c>
      <c r="C33" s="162"/>
      <c r="D33" s="162"/>
      <c r="E33" s="162"/>
      <c r="F33" s="162"/>
      <c r="G33" s="162"/>
      <c r="H33" s="162"/>
      <c r="I33" s="162"/>
      <c r="J33" s="162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1</v>
      </c>
      <c r="W33" s="95">
        <v>2</v>
      </c>
      <c r="X33" s="100">
        <v>0.25</v>
      </c>
      <c r="Y33" s="92">
        <v>0</v>
      </c>
      <c r="Z33" s="92" t="s">
        <v>133</v>
      </c>
      <c r="AA33" s="92">
        <v>0</v>
      </c>
      <c r="AB33" s="92" t="s">
        <v>133</v>
      </c>
      <c r="AC33" s="94">
        <f t="shared" si="1"/>
        <v>1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2"/>
      <c r="C34" s="162"/>
      <c r="D34" s="162"/>
      <c r="E34" s="162"/>
      <c r="F34" s="162"/>
      <c r="G34" s="162"/>
      <c r="H34" s="162"/>
      <c r="I34" s="162"/>
      <c r="J34" s="162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137</v>
      </c>
      <c r="T34" s="92">
        <v>1</v>
      </c>
      <c r="U34" s="92" t="s">
        <v>137</v>
      </c>
      <c r="V34" s="94">
        <f t="shared" si="0"/>
        <v>4</v>
      </c>
      <c r="W34" s="95">
        <v>2</v>
      </c>
      <c r="X34" s="100">
        <v>0.27083333333333331</v>
      </c>
      <c r="Y34" s="92">
        <v>1</v>
      </c>
      <c r="Z34" s="92" t="s">
        <v>137</v>
      </c>
      <c r="AA34" s="92">
        <v>1</v>
      </c>
      <c r="AB34" s="92" t="s">
        <v>137</v>
      </c>
      <c r="AC34" s="94">
        <f t="shared" si="1"/>
        <v>2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4" t="s">
        <v>138</v>
      </c>
      <c r="C35" s="154"/>
      <c r="D35" s="154"/>
      <c r="E35" s="157">
        <f t="array" ref="E35">ROUND(MAX(IF(G104:G223=0,H104:H223)),2)</f>
        <v>3.02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3</v>
      </c>
      <c r="S35" s="92">
        <v>10</v>
      </c>
      <c r="T35" s="92">
        <v>3</v>
      </c>
      <c r="U35" s="92">
        <v>10</v>
      </c>
      <c r="V35" s="94">
        <f t="shared" si="0"/>
        <v>6</v>
      </c>
      <c r="W35" s="95">
        <v>2</v>
      </c>
      <c r="X35" s="100">
        <v>0.29166666666666669</v>
      </c>
      <c r="Y35" s="92">
        <v>1</v>
      </c>
      <c r="Z35" s="92" t="s">
        <v>144</v>
      </c>
      <c r="AA35" s="92">
        <v>1</v>
      </c>
      <c r="AB35" s="92" t="s">
        <v>144</v>
      </c>
      <c r="AC35" s="94">
        <f t="shared" si="1"/>
        <v>3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4"/>
      <c r="C36" s="154"/>
      <c r="D36" s="154"/>
      <c r="E36" s="157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3</v>
      </c>
      <c r="S36" s="92">
        <v>10</v>
      </c>
      <c r="T36" s="92">
        <v>3</v>
      </c>
      <c r="U36" s="92">
        <v>10</v>
      </c>
      <c r="V36" s="94">
        <f t="shared" si="0"/>
        <v>6</v>
      </c>
      <c r="W36" s="97">
        <v>2</v>
      </c>
      <c r="X36" s="98">
        <v>0.3125</v>
      </c>
      <c r="Y36" s="92">
        <v>2</v>
      </c>
      <c r="Z36" s="92" t="s">
        <v>144</v>
      </c>
      <c r="AA36" s="92">
        <v>2</v>
      </c>
      <c r="AB36" s="92" t="s">
        <v>144</v>
      </c>
      <c r="AC36" s="94">
        <f t="shared" si="1"/>
        <v>3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4" t="s">
        <v>139</v>
      </c>
      <c r="C37" s="154"/>
      <c r="D37" s="154"/>
      <c r="E37" s="157">
        <f t="array" ref="E37">ROUND(MAX(IF(G104:G223=1,H104:H223)),2)</f>
        <v>2.44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3</v>
      </c>
      <c r="S37" s="92">
        <v>10</v>
      </c>
      <c r="T37" s="92">
        <v>3</v>
      </c>
      <c r="U37" s="92">
        <v>10</v>
      </c>
      <c r="V37" s="94">
        <f t="shared" si="0"/>
        <v>6</v>
      </c>
      <c r="W37" s="97">
        <v>2</v>
      </c>
      <c r="X37" s="98">
        <v>0.33333333333333331</v>
      </c>
      <c r="Y37" s="92">
        <v>1</v>
      </c>
      <c r="Z37" s="92" t="s">
        <v>144</v>
      </c>
      <c r="AA37" s="92">
        <v>1</v>
      </c>
      <c r="AB37" s="92" t="s">
        <v>144</v>
      </c>
      <c r="AC37" s="94">
        <f t="shared" si="1"/>
        <v>3</v>
      </c>
    </row>
    <row r="38" spans="1:38" ht="15.75" customHeight="1">
      <c r="A38" s="80"/>
      <c r="B38" s="154"/>
      <c r="C38" s="154"/>
      <c r="D38" s="154"/>
      <c r="E38" s="157"/>
      <c r="F38" s="101"/>
      <c r="G38" s="101"/>
      <c r="H38" s="101"/>
      <c r="I38" s="101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3</v>
      </c>
      <c r="S38" s="92">
        <v>10</v>
      </c>
      <c r="T38" s="92">
        <v>3</v>
      </c>
      <c r="U38" s="92">
        <v>10</v>
      </c>
      <c r="V38" s="94">
        <f t="shared" si="0"/>
        <v>6</v>
      </c>
      <c r="W38" s="97">
        <v>2</v>
      </c>
      <c r="X38" s="98">
        <v>0.35416666666666669</v>
      </c>
      <c r="Y38" s="92">
        <v>2</v>
      </c>
      <c r="Z38" s="92" t="s">
        <v>144</v>
      </c>
      <c r="AA38" s="92">
        <v>2</v>
      </c>
      <c r="AB38" s="92" t="s">
        <v>144</v>
      </c>
      <c r="AC38" s="94">
        <f t="shared" si="1"/>
        <v>3</v>
      </c>
    </row>
    <row r="39" spans="1:38" ht="15.75" customHeight="1">
      <c r="A39" s="80"/>
      <c r="B39" s="154" t="s">
        <v>140</v>
      </c>
      <c r="C39" s="154"/>
      <c r="D39" s="154"/>
      <c r="E39" s="157">
        <f>SUM(E35:E38)</f>
        <v>5.46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3</v>
      </c>
      <c r="S39" s="92">
        <v>10</v>
      </c>
      <c r="T39" s="92">
        <v>3</v>
      </c>
      <c r="U39" s="92">
        <v>10</v>
      </c>
      <c r="V39" s="94">
        <f t="shared" si="0"/>
        <v>5</v>
      </c>
      <c r="W39" s="97">
        <v>2</v>
      </c>
      <c r="X39" s="98">
        <v>0.375</v>
      </c>
      <c r="Y39" s="92">
        <v>1</v>
      </c>
      <c r="Z39" s="92" t="s">
        <v>144</v>
      </c>
      <c r="AA39" s="92">
        <v>1</v>
      </c>
      <c r="AB39" s="92" t="s">
        <v>144</v>
      </c>
      <c r="AC39" s="94">
        <f t="shared" si="1"/>
        <v>3</v>
      </c>
    </row>
    <row r="40" spans="1:38" ht="15.75" customHeight="1">
      <c r="A40" s="80"/>
      <c r="B40" s="154"/>
      <c r="C40" s="154"/>
      <c r="D40" s="154"/>
      <c r="E40" s="157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2</v>
      </c>
      <c r="S40" s="92" t="s">
        <v>187</v>
      </c>
      <c r="T40" s="92">
        <v>2</v>
      </c>
      <c r="U40" s="92" t="s">
        <v>187</v>
      </c>
      <c r="V40" s="94">
        <f t="shared" si="0"/>
        <v>4</v>
      </c>
      <c r="W40" s="97">
        <v>2</v>
      </c>
      <c r="X40" s="98">
        <v>0.39583333333333331</v>
      </c>
      <c r="Y40" s="92">
        <v>2</v>
      </c>
      <c r="Z40" s="92" t="s">
        <v>144</v>
      </c>
      <c r="AA40" s="92">
        <v>2</v>
      </c>
      <c r="AB40" s="92" t="s">
        <v>144</v>
      </c>
      <c r="AC40" s="94">
        <f t="shared" si="1"/>
        <v>3</v>
      </c>
    </row>
    <row r="41" spans="1:38" ht="15.75" customHeight="1">
      <c r="A41" s="80"/>
      <c r="B41" s="154"/>
      <c r="C41" s="154"/>
      <c r="D41" s="154"/>
      <c r="E41" s="155"/>
      <c r="F41" s="102"/>
      <c r="G41" s="102"/>
      <c r="H41" s="102"/>
      <c r="I41" s="102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2</v>
      </c>
      <c r="S41" s="92" t="s">
        <v>187</v>
      </c>
      <c r="T41" s="92">
        <v>2</v>
      </c>
      <c r="U41" s="92" t="s">
        <v>187</v>
      </c>
      <c r="V41" s="94">
        <f t="shared" si="0"/>
        <v>4</v>
      </c>
      <c r="W41" s="97">
        <v>2</v>
      </c>
      <c r="X41" s="98">
        <v>0.41666666666666669</v>
      </c>
      <c r="Y41" s="92">
        <v>1</v>
      </c>
      <c r="Z41" s="92" t="s">
        <v>144</v>
      </c>
      <c r="AA41" s="92">
        <v>1</v>
      </c>
      <c r="AB41" s="92" t="s">
        <v>144</v>
      </c>
      <c r="AC41" s="94">
        <f t="shared" si="1"/>
        <v>3</v>
      </c>
    </row>
    <row r="42" spans="1:38" ht="15.75" customHeight="1">
      <c r="A42" s="80"/>
      <c r="B42" s="154"/>
      <c r="C42" s="154"/>
      <c r="D42" s="154"/>
      <c r="E42" s="155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2</v>
      </c>
      <c r="S42" s="92" t="s">
        <v>187</v>
      </c>
      <c r="T42" s="92">
        <v>2</v>
      </c>
      <c r="U42" s="92" t="s">
        <v>187</v>
      </c>
      <c r="V42" s="94">
        <f t="shared" si="0"/>
        <v>4</v>
      </c>
      <c r="W42" s="97">
        <v>2</v>
      </c>
      <c r="X42" s="98">
        <v>0.4375</v>
      </c>
      <c r="Y42" s="92">
        <v>2</v>
      </c>
      <c r="Z42" s="92" t="s">
        <v>144</v>
      </c>
      <c r="AA42" s="92">
        <v>2</v>
      </c>
      <c r="AB42" s="92" t="s">
        <v>144</v>
      </c>
      <c r="AC42" s="94">
        <f t="shared" si="1"/>
        <v>3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2</v>
      </c>
      <c r="S43" s="92" t="s">
        <v>187</v>
      </c>
      <c r="T43" s="92">
        <v>2</v>
      </c>
      <c r="U43" s="92" t="s">
        <v>187</v>
      </c>
      <c r="V43" s="94">
        <f t="shared" si="0"/>
        <v>4</v>
      </c>
      <c r="W43" s="97">
        <v>2</v>
      </c>
      <c r="X43" s="98">
        <v>0.45833333333333298</v>
      </c>
      <c r="Y43" s="92">
        <v>1</v>
      </c>
      <c r="Z43" s="92" t="s">
        <v>144</v>
      </c>
      <c r="AA43" s="92">
        <v>1</v>
      </c>
      <c r="AB43" s="92" t="s">
        <v>144</v>
      </c>
      <c r="AC43" s="94">
        <f t="shared" si="1"/>
        <v>3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2</v>
      </c>
      <c r="S44" s="92" t="s">
        <v>187</v>
      </c>
      <c r="T44" s="92">
        <v>2</v>
      </c>
      <c r="U44" s="92" t="s">
        <v>187</v>
      </c>
      <c r="V44" s="94">
        <f t="shared" si="0"/>
        <v>4</v>
      </c>
      <c r="W44" s="97">
        <v>2</v>
      </c>
      <c r="X44" s="98">
        <v>0.47916666666666702</v>
      </c>
      <c r="Y44" s="92">
        <v>2</v>
      </c>
      <c r="Z44" s="92" t="s">
        <v>144</v>
      </c>
      <c r="AA44" s="92">
        <v>2</v>
      </c>
      <c r="AB44" s="92" t="s">
        <v>144</v>
      </c>
      <c r="AC44" s="94">
        <f t="shared" si="1"/>
        <v>3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2</v>
      </c>
      <c r="S45" s="92" t="s">
        <v>187</v>
      </c>
      <c r="T45" s="92">
        <v>2</v>
      </c>
      <c r="U45" s="92" t="s">
        <v>187</v>
      </c>
      <c r="V45" s="94">
        <f t="shared" si="0"/>
        <v>4</v>
      </c>
      <c r="W45" s="97">
        <v>2</v>
      </c>
      <c r="X45" s="98">
        <v>0.5</v>
      </c>
      <c r="Y45" s="92">
        <v>1</v>
      </c>
      <c r="Z45" s="92" t="s">
        <v>144</v>
      </c>
      <c r="AA45" s="92">
        <v>1</v>
      </c>
      <c r="AB45" s="92" t="s">
        <v>144</v>
      </c>
      <c r="AC45" s="94">
        <f t="shared" si="1"/>
        <v>3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2</v>
      </c>
      <c r="S46" s="92" t="s">
        <v>187</v>
      </c>
      <c r="T46" s="92">
        <v>2</v>
      </c>
      <c r="U46" s="92" t="s">
        <v>187</v>
      </c>
      <c r="V46" s="94">
        <f t="shared" si="0"/>
        <v>4</v>
      </c>
      <c r="W46" s="97">
        <v>2</v>
      </c>
      <c r="X46" s="98">
        <v>0.52083333333333337</v>
      </c>
      <c r="Y46" s="92">
        <v>2</v>
      </c>
      <c r="Z46" s="92" t="s">
        <v>144</v>
      </c>
      <c r="AA46" s="92">
        <v>2</v>
      </c>
      <c r="AB46" s="92" t="s">
        <v>144</v>
      </c>
      <c r="AC46" s="94">
        <f t="shared" si="1"/>
        <v>3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2</v>
      </c>
      <c r="S47" s="92" t="s">
        <v>187</v>
      </c>
      <c r="T47" s="92">
        <v>2</v>
      </c>
      <c r="U47" s="92" t="s">
        <v>187</v>
      </c>
      <c r="V47" s="94">
        <f t="shared" si="0"/>
        <v>4</v>
      </c>
      <c r="W47" s="97">
        <v>2</v>
      </c>
      <c r="X47" s="98">
        <v>0.54166666666666663</v>
      </c>
      <c r="Y47" s="92">
        <v>1</v>
      </c>
      <c r="Z47" s="92" t="s">
        <v>144</v>
      </c>
      <c r="AA47" s="92">
        <v>1</v>
      </c>
      <c r="AB47" s="92" t="s">
        <v>144</v>
      </c>
      <c r="AC47" s="94">
        <f t="shared" si="1"/>
        <v>3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2</v>
      </c>
      <c r="S48" s="92" t="s">
        <v>187</v>
      </c>
      <c r="T48" s="92">
        <v>2</v>
      </c>
      <c r="U48" s="92" t="s">
        <v>187</v>
      </c>
      <c r="V48" s="94">
        <f t="shared" si="0"/>
        <v>4</v>
      </c>
      <c r="W48" s="97">
        <v>2</v>
      </c>
      <c r="X48" s="98">
        <v>0.5625</v>
      </c>
      <c r="Y48" s="92">
        <v>2</v>
      </c>
      <c r="Z48" s="92" t="s">
        <v>144</v>
      </c>
      <c r="AA48" s="92">
        <v>2</v>
      </c>
      <c r="AB48" s="92" t="s">
        <v>144</v>
      </c>
      <c r="AC48" s="94">
        <f t="shared" si="1"/>
        <v>3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2</v>
      </c>
      <c r="S49" s="92" t="s">
        <v>187</v>
      </c>
      <c r="T49" s="92">
        <v>2</v>
      </c>
      <c r="U49" s="92" t="s">
        <v>187</v>
      </c>
      <c r="V49" s="94">
        <f t="shared" si="0"/>
        <v>4</v>
      </c>
      <c r="W49" s="97">
        <v>2</v>
      </c>
      <c r="X49" s="98">
        <v>0.58333333333333337</v>
      </c>
      <c r="Y49" s="92">
        <v>1</v>
      </c>
      <c r="Z49" s="92" t="s">
        <v>144</v>
      </c>
      <c r="AA49" s="92">
        <v>1</v>
      </c>
      <c r="AB49" s="92" t="s">
        <v>144</v>
      </c>
      <c r="AC49" s="94">
        <f t="shared" si="1"/>
        <v>3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2</v>
      </c>
      <c r="S50" s="92" t="s">
        <v>187</v>
      </c>
      <c r="T50" s="92">
        <v>2</v>
      </c>
      <c r="U50" s="92" t="s">
        <v>187</v>
      </c>
      <c r="V50" s="94">
        <f t="shared" si="0"/>
        <v>4</v>
      </c>
      <c r="W50" s="97">
        <v>2</v>
      </c>
      <c r="X50" s="98">
        <v>0.60416666666666663</v>
      </c>
      <c r="Y50" s="92">
        <v>2</v>
      </c>
      <c r="Z50" s="92" t="s">
        <v>144</v>
      </c>
      <c r="AA50" s="92">
        <v>2</v>
      </c>
      <c r="AB50" s="92" t="s">
        <v>144</v>
      </c>
      <c r="AC50" s="94">
        <f t="shared" si="1"/>
        <v>3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2</v>
      </c>
      <c r="S51" s="92" t="s">
        <v>187</v>
      </c>
      <c r="T51" s="92">
        <v>2</v>
      </c>
      <c r="U51" s="92" t="s">
        <v>187</v>
      </c>
      <c r="V51" s="94">
        <f t="shared" si="0"/>
        <v>4</v>
      </c>
      <c r="W51" s="97">
        <v>2</v>
      </c>
      <c r="X51" s="98">
        <v>0.625</v>
      </c>
      <c r="Y51" s="92">
        <v>1</v>
      </c>
      <c r="Z51" s="92" t="s">
        <v>144</v>
      </c>
      <c r="AA51" s="92">
        <v>1</v>
      </c>
      <c r="AB51" s="92" t="s">
        <v>144</v>
      </c>
      <c r="AC51" s="94">
        <f t="shared" si="1"/>
        <v>3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2</v>
      </c>
      <c r="S52" s="92" t="s">
        <v>187</v>
      </c>
      <c r="T52" s="92">
        <v>2</v>
      </c>
      <c r="U52" s="92" t="s">
        <v>187</v>
      </c>
      <c r="V52" s="94">
        <f t="shared" si="0"/>
        <v>5</v>
      </c>
      <c r="W52" s="97">
        <v>2</v>
      </c>
      <c r="X52" s="98">
        <v>0.64583333333333337</v>
      </c>
      <c r="Y52" s="92">
        <v>2</v>
      </c>
      <c r="Z52" s="92" t="s">
        <v>144</v>
      </c>
      <c r="AA52" s="92">
        <v>2</v>
      </c>
      <c r="AB52" s="92" t="s">
        <v>144</v>
      </c>
      <c r="AC52" s="94">
        <f t="shared" si="1"/>
        <v>3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3</v>
      </c>
      <c r="S53" s="127" t="s">
        <v>143</v>
      </c>
      <c r="T53" s="92">
        <v>3</v>
      </c>
      <c r="U53" s="127" t="s">
        <v>143</v>
      </c>
      <c r="V53" s="94">
        <f t="shared" si="0"/>
        <v>5</v>
      </c>
      <c r="W53" s="97">
        <v>2</v>
      </c>
      <c r="X53" s="98">
        <v>0.66666666666666663</v>
      </c>
      <c r="Y53" s="92">
        <v>1</v>
      </c>
      <c r="Z53" s="92" t="s">
        <v>144</v>
      </c>
      <c r="AA53" s="92">
        <v>1</v>
      </c>
      <c r="AB53" s="92" t="s">
        <v>144</v>
      </c>
      <c r="AC53" s="94">
        <f t="shared" si="1"/>
        <v>3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2</v>
      </c>
      <c r="S54" s="127" t="s">
        <v>143</v>
      </c>
      <c r="T54" s="92">
        <v>2</v>
      </c>
      <c r="U54" s="127" t="s">
        <v>143</v>
      </c>
      <c r="V54" s="94">
        <f t="shared" si="0"/>
        <v>5</v>
      </c>
      <c r="W54" s="97">
        <v>2</v>
      </c>
      <c r="X54" s="98">
        <v>0.6875</v>
      </c>
      <c r="Y54" s="92">
        <v>2</v>
      </c>
      <c r="Z54" s="92" t="s">
        <v>144</v>
      </c>
      <c r="AA54" s="92">
        <v>2</v>
      </c>
      <c r="AB54" s="92" t="s">
        <v>144</v>
      </c>
      <c r="AC54" s="94">
        <f t="shared" si="1"/>
        <v>3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127" t="s">
        <v>143</v>
      </c>
      <c r="T55" s="92">
        <v>3</v>
      </c>
      <c r="U55" s="127" t="s">
        <v>143</v>
      </c>
      <c r="V55" s="94">
        <f t="shared" si="0"/>
        <v>5</v>
      </c>
      <c r="W55" s="97">
        <v>2</v>
      </c>
      <c r="X55" s="98">
        <v>0.70833333333333337</v>
      </c>
      <c r="Y55" s="92">
        <v>1</v>
      </c>
      <c r="Z55" s="92" t="s">
        <v>144</v>
      </c>
      <c r="AA55" s="92">
        <v>1</v>
      </c>
      <c r="AB55" s="92" t="s">
        <v>144</v>
      </c>
      <c r="AC55" s="94">
        <f t="shared" si="1"/>
        <v>3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2</v>
      </c>
      <c r="S56" s="127" t="s">
        <v>143</v>
      </c>
      <c r="T56" s="92">
        <v>2</v>
      </c>
      <c r="U56" s="127" t="s">
        <v>143</v>
      </c>
      <c r="V56" s="94">
        <f t="shared" si="0"/>
        <v>5</v>
      </c>
      <c r="W56" s="97">
        <v>2</v>
      </c>
      <c r="X56" s="98">
        <v>0.72916666666666663</v>
      </c>
      <c r="Y56" s="92">
        <v>2</v>
      </c>
      <c r="Z56" s="92" t="s">
        <v>144</v>
      </c>
      <c r="AA56" s="92">
        <v>2</v>
      </c>
      <c r="AB56" s="92" t="s">
        <v>144</v>
      </c>
      <c r="AC56" s="94">
        <f t="shared" si="1"/>
        <v>3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127" t="s">
        <v>143</v>
      </c>
      <c r="T57" s="92">
        <v>3</v>
      </c>
      <c r="U57" s="127" t="s">
        <v>143</v>
      </c>
      <c r="V57" s="94">
        <f t="shared" si="0"/>
        <v>5</v>
      </c>
      <c r="W57" s="97">
        <v>2</v>
      </c>
      <c r="X57" s="98">
        <v>0.75</v>
      </c>
      <c r="Y57" s="92">
        <v>1</v>
      </c>
      <c r="Z57" s="92" t="s">
        <v>144</v>
      </c>
      <c r="AA57" s="92">
        <v>1</v>
      </c>
      <c r="AB57" s="92" t="s">
        <v>144</v>
      </c>
      <c r="AC57" s="94">
        <f t="shared" si="1"/>
        <v>3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2</v>
      </c>
      <c r="S58" s="127" t="s">
        <v>143</v>
      </c>
      <c r="T58" s="92">
        <v>2</v>
      </c>
      <c r="U58" s="127" t="s">
        <v>143</v>
      </c>
      <c r="V58" s="94">
        <f t="shared" si="0"/>
        <v>4</v>
      </c>
      <c r="W58" s="97">
        <v>2</v>
      </c>
      <c r="X58" s="98">
        <v>0.77083333333333337</v>
      </c>
      <c r="Y58" s="92">
        <v>2</v>
      </c>
      <c r="Z58" s="92" t="s">
        <v>144</v>
      </c>
      <c r="AA58" s="92">
        <v>2</v>
      </c>
      <c r="AB58" s="92" t="s">
        <v>144</v>
      </c>
      <c r="AC58" s="94">
        <f t="shared" si="1"/>
        <v>3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2</v>
      </c>
      <c r="S59" s="92" t="s">
        <v>187</v>
      </c>
      <c r="T59" s="92">
        <v>2</v>
      </c>
      <c r="U59" s="92" t="s">
        <v>187</v>
      </c>
      <c r="V59" s="94">
        <f t="shared" si="0"/>
        <v>4</v>
      </c>
      <c r="W59" s="97">
        <v>2</v>
      </c>
      <c r="X59" s="98">
        <v>0.79166666666666663</v>
      </c>
      <c r="Y59" s="92">
        <v>1</v>
      </c>
      <c r="Z59" s="92" t="s">
        <v>144</v>
      </c>
      <c r="AA59" s="92">
        <v>1</v>
      </c>
      <c r="AB59" s="92" t="s">
        <v>144</v>
      </c>
      <c r="AC59" s="94">
        <f t="shared" si="1"/>
        <v>3</v>
      </c>
      <c r="AH59" s="68"/>
    </row>
    <row r="60" spans="1:34" ht="15.75" customHeight="1">
      <c r="A60" s="80"/>
      <c r="B60" s="80"/>
      <c r="C60" s="80"/>
      <c r="D60" s="80"/>
      <c r="E60" s="101"/>
      <c r="F60" s="101"/>
      <c r="G60" s="101"/>
      <c r="H60" s="101"/>
      <c r="I60" s="101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2</v>
      </c>
      <c r="S60" s="92" t="s">
        <v>187</v>
      </c>
      <c r="T60" s="92">
        <v>2</v>
      </c>
      <c r="U60" s="92" t="s">
        <v>187</v>
      </c>
      <c r="V60" s="94">
        <f t="shared" si="0"/>
        <v>3</v>
      </c>
      <c r="W60" s="97">
        <v>2</v>
      </c>
      <c r="X60" s="98">
        <v>0.8125</v>
      </c>
      <c r="Y60" s="92">
        <v>2</v>
      </c>
      <c r="Z60" s="92" t="s">
        <v>144</v>
      </c>
      <c r="AA60" s="92">
        <v>2</v>
      </c>
      <c r="AB60" s="92" t="s">
        <v>144</v>
      </c>
      <c r="AC60" s="94">
        <f t="shared" si="1"/>
        <v>3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1</v>
      </c>
      <c r="S61" s="92" t="s">
        <v>144</v>
      </c>
      <c r="T61" s="92">
        <v>1</v>
      </c>
      <c r="U61" s="92" t="s">
        <v>144</v>
      </c>
      <c r="V61" s="94">
        <f t="shared" si="0"/>
        <v>3</v>
      </c>
      <c r="W61" s="97">
        <v>2</v>
      </c>
      <c r="X61" s="98">
        <v>0.83333333333333337</v>
      </c>
      <c r="Y61" s="92">
        <v>1</v>
      </c>
      <c r="Z61" s="92" t="s">
        <v>144</v>
      </c>
      <c r="AA61" s="92">
        <v>1</v>
      </c>
      <c r="AB61" s="92" t="s">
        <v>144</v>
      </c>
      <c r="AC61" s="94">
        <f t="shared" si="1"/>
        <v>3</v>
      </c>
      <c r="AH61" s="68"/>
    </row>
    <row r="62" spans="1:34" ht="15.75" customHeight="1">
      <c r="A62" s="80"/>
      <c r="B62" s="80"/>
      <c r="C62" s="80"/>
      <c r="D62" s="102"/>
      <c r="E62" s="102"/>
      <c r="F62" s="102"/>
      <c r="G62" s="102"/>
      <c r="H62" s="102"/>
      <c r="I62" s="102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2</v>
      </c>
      <c r="S62" s="92" t="s">
        <v>144</v>
      </c>
      <c r="T62" s="92">
        <v>2</v>
      </c>
      <c r="U62" s="92" t="s">
        <v>144</v>
      </c>
      <c r="V62" s="94">
        <f t="shared" si="0"/>
        <v>3</v>
      </c>
      <c r="W62" s="97">
        <v>2</v>
      </c>
      <c r="X62" s="98">
        <v>0.85416666666666663</v>
      </c>
      <c r="Y62" s="92">
        <v>2</v>
      </c>
      <c r="Z62" s="92" t="s">
        <v>144</v>
      </c>
      <c r="AA62" s="92">
        <v>2</v>
      </c>
      <c r="AB62" s="92" t="s">
        <v>144</v>
      </c>
      <c r="AC62" s="94">
        <f t="shared" si="1"/>
        <v>3</v>
      </c>
      <c r="AH62" s="68"/>
    </row>
    <row r="63" spans="1:34" ht="15.75" customHeight="1">
      <c r="A63" s="80"/>
      <c r="B63" s="80"/>
      <c r="C63" s="80"/>
      <c r="D63" s="101"/>
      <c r="E63" s="101"/>
      <c r="F63" s="101"/>
      <c r="G63" s="101"/>
      <c r="H63" s="101"/>
      <c r="I63" s="101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1</v>
      </c>
      <c r="S63" s="92" t="s">
        <v>144</v>
      </c>
      <c r="T63" s="92">
        <v>1</v>
      </c>
      <c r="U63" s="92" t="s">
        <v>144</v>
      </c>
      <c r="V63" s="94">
        <f t="shared" si="0"/>
        <v>3</v>
      </c>
      <c r="W63" s="97">
        <v>2</v>
      </c>
      <c r="X63" s="98">
        <v>0.875</v>
      </c>
      <c r="Y63" s="92">
        <v>1</v>
      </c>
      <c r="Z63" s="92" t="s">
        <v>144</v>
      </c>
      <c r="AA63" s="92">
        <v>1</v>
      </c>
      <c r="AB63" s="92" t="s">
        <v>144</v>
      </c>
      <c r="AC63" s="94">
        <f t="shared" si="1"/>
        <v>3</v>
      </c>
      <c r="AH63" s="68"/>
    </row>
    <row r="64" spans="1:34" ht="15.75" customHeight="1">
      <c r="A64" s="80"/>
      <c r="B64" s="80"/>
      <c r="C64" s="80"/>
      <c r="D64" s="101"/>
      <c r="E64" s="101"/>
      <c r="F64" s="101"/>
      <c r="G64" s="101"/>
      <c r="H64" s="101"/>
      <c r="I64" s="101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2</v>
      </c>
      <c r="S64" s="92" t="s">
        <v>144</v>
      </c>
      <c r="T64" s="92">
        <v>2</v>
      </c>
      <c r="U64" s="92" t="s">
        <v>144</v>
      </c>
      <c r="V64" s="94">
        <f t="shared" si="0"/>
        <v>3</v>
      </c>
      <c r="W64" s="97">
        <v>2</v>
      </c>
      <c r="X64" s="98">
        <v>0.89583333333333304</v>
      </c>
      <c r="Y64" s="92">
        <v>2</v>
      </c>
      <c r="Z64" s="92" t="s">
        <v>144</v>
      </c>
      <c r="AA64" s="92">
        <v>2</v>
      </c>
      <c r="AB64" s="92" t="s">
        <v>144</v>
      </c>
      <c r="AC64" s="94">
        <f t="shared" si="1"/>
        <v>3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1</v>
      </c>
      <c r="S65" s="92" t="s">
        <v>144</v>
      </c>
      <c r="T65" s="92">
        <v>1</v>
      </c>
      <c r="U65" s="92" t="s">
        <v>144</v>
      </c>
      <c r="V65" s="94">
        <f t="shared" si="0"/>
        <v>3</v>
      </c>
      <c r="W65" s="97">
        <v>2</v>
      </c>
      <c r="X65" s="98">
        <v>0.91666666666666663</v>
      </c>
      <c r="Y65" s="92">
        <v>1</v>
      </c>
      <c r="Z65" s="92" t="s">
        <v>144</v>
      </c>
      <c r="AA65" s="92">
        <v>1</v>
      </c>
      <c r="AB65" s="92" t="s">
        <v>144</v>
      </c>
      <c r="AC65" s="94">
        <f t="shared" si="1"/>
        <v>2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2</v>
      </c>
      <c r="S66" s="92" t="s">
        <v>144</v>
      </c>
      <c r="T66" s="92">
        <v>2</v>
      </c>
      <c r="U66" s="92" t="s">
        <v>144</v>
      </c>
      <c r="V66" s="94">
        <f t="shared" si="0"/>
        <v>2</v>
      </c>
      <c r="W66" s="97">
        <v>2</v>
      </c>
      <c r="X66" s="98">
        <v>0.9375</v>
      </c>
      <c r="Y66" s="92">
        <v>1</v>
      </c>
      <c r="Z66" s="92" t="s">
        <v>137</v>
      </c>
      <c r="AA66" s="92">
        <v>1</v>
      </c>
      <c r="AB66" s="92" t="s">
        <v>137</v>
      </c>
      <c r="AC66" s="94">
        <f t="shared" si="1"/>
        <v>1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6" t="s">
        <v>130</v>
      </c>
      <c r="Q75" s="147"/>
      <c r="R75" s="103">
        <f>SUM(R27:R74)</f>
        <v>70</v>
      </c>
      <c r="S75" s="103"/>
      <c r="T75" s="103">
        <f>SUM(T27:T74)</f>
        <v>70</v>
      </c>
      <c r="U75" s="103"/>
      <c r="V75" s="90"/>
      <c r="W75" s="146" t="s">
        <v>130</v>
      </c>
      <c r="X75" s="147"/>
      <c r="Y75" s="103">
        <f>SUM(Y27:Y74)</f>
        <v>48</v>
      </c>
      <c r="Z75" s="103"/>
      <c r="AA75" s="103">
        <f>SUM(AA27:AA74)</f>
        <v>48</v>
      </c>
      <c r="AB75" s="103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4"/>
      <c r="Q76" s="104"/>
      <c r="R76" s="104"/>
      <c r="S76" s="104"/>
      <c r="T76" s="104"/>
      <c r="U76" s="104"/>
      <c r="V76" s="90"/>
      <c r="W76" s="104"/>
      <c r="X76" s="104"/>
      <c r="Y76" s="104"/>
      <c r="Z76" s="104"/>
      <c r="AA76" s="104"/>
      <c r="AB76" s="104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4"/>
      <c r="Q77" s="104"/>
      <c r="R77" s="104"/>
      <c r="S77" s="104"/>
      <c r="T77" s="104"/>
      <c r="U77" s="104"/>
      <c r="V77" s="90"/>
      <c r="W77" s="104"/>
      <c r="X77" s="104"/>
      <c r="Y77" s="104"/>
      <c r="Z77" s="104"/>
      <c r="AA77" s="104"/>
      <c r="AB77" s="104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4"/>
      <c r="Q78" s="104"/>
      <c r="R78" s="104"/>
      <c r="S78" s="104"/>
      <c r="T78" s="104"/>
      <c r="U78" s="104"/>
      <c r="V78" s="90"/>
      <c r="W78" s="104"/>
      <c r="X78" s="104"/>
      <c r="Y78" s="104"/>
      <c r="Z78" s="104"/>
      <c r="AA78" s="104"/>
      <c r="AB78" s="104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4"/>
      <c r="Q79" s="104"/>
      <c r="R79" s="104"/>
      <c r="S79" s="104"/>
      <c r="T79" s="104"/>
      <c r="U79" s="104"/>
      <c r="V79" s="90"/>
      <c r="W79" s="104"/>
      <c r="X79" s="104"/>
      <c r="Y79" s="104"/>
      <c r="Z79" s="104"/>
      <c r="AA79" s="104"/>
      <c r="AB79" s="104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4"/>
      <c r="Q80" s="104"/>
      <c r="R80" s="104"/>
      <c r="S80" s="104"/>
      <c r="T80" s="104"/>
      <c r="U80" s="104"/>
      <c r="V80" s="90"/>
      <c r="W80" s="104"/>
      <c r="X80" s="104"/>
      <c r="Y80" s="104"/>
      <c r="Z80" s="104"/>
      <c r="AA80" s="104"/>
      <c r="AB80" s="104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4"/>
      <c r="Q81" s="104"/>
      <c r="R81" s="104"/>
      <c r="S81" s="104"/>
      <c r="T81" s="104"/>
      <c r="U81" s="104"/>
      <c r="V81" s="90"/>
      <c r="W81" s="104"/>
      <c r="X81" s="104"/>
      <c r="Y81" s="104"/>
      <c r="Z81" s="104"/>
      <c r="AA81" s="104"/>
      <c r="AB81" s="104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4"/>
      <c r="Q82" s="104"/>
      <c r="R82" s="104"/>
      <c r="S82" s="104"/>
      <c r="T82" s="104"/>
      <c r="U82" s="104"/>
      <c r="V82" s="90"/>
      <c r="W82" s="104"/>
      <c r="X82" s="104"/>
      <c r="Y82" s="104"/>
      <c r="Z82" s="104"/>
      <c r="AA82" s="104"/>
      <c r="AB82" s="104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4"/>
      <c r="Q83" s="104"/>
      <c r="R83" s="104"/>
      <c r="S83" s="104"/>
      <c r="T83" s="104"/>
      <c r="U83" s="104"/>
      <c r="V83" s="90"/>
      <c r="W83" s="104"/>
      <c r="X83" s="104"/>
      <c r="Y83" s="104"/>
      <c r="Z83" s="104"/>
      <c r="AA83" s="104"/>
      <c r="AB83" s="104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4"/>
      <c r="Q84" s="104"/>
      <c r="R84" s="104"/>
      <c r="S84" s="104"/>
      <c r="T84" s="104"/>
      <c r="U84" s="104"/>
      <c r="V84" s="90"/>
      <c r="W84" s="104"/>
      <c r="X84" s="104"/>
      <c r="Y84" s="104"/>
      <c r="Z84" s="104"/>
      <c r="AA84" s="104"/>
      <c r="AB84" s="104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4"/>
      <c r="Q85" s="104"/>
      <c r="R85" s="104"/>
      <c r="S85" s="104"/>
      <c r="T85" s="104"/>
      <c r="U85" s="104"/>
      <c r="V85" s="90"/>
      <c r="W85" s="104"/>
      <c r="X85" s="104"/>
      <c r="Y85" s="104"/>
      <c r="Z85" s="104"/>
      <c r="AA85" s="104"/>
      <c r="AB85" s="104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4"/>
      <c r="Q86" s="104"/>
      <c r="R86" s="104"/>
      <c r="S86" s="104"/>
      <c r="T86" s="104"/>
      <c r="U86" s="104"/>
      <c r="V86" s="90"/>
      <c r="W86" s="104"/>
      <c r="X86" s="104"/>
      <c r="Y86" s="104"/>
      <c r="Z86" s="104"/>
      <c r="AA86" s="104"/>
      <c r="AB86" s="104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4"/>
      <c r="Q87" s="104"/>
      <c r="R87" s="104"/>
      <c r="S87" s="104"/>
      <c r="T87" s="104"/>
      <c r="U87" s="104"/>
      <c r="V87" s="90"/>
      <c r="W87" s="104"/>
      <c r="X87" s="104"/>
      <c r="Y87" s="104"/>
      <c r="Z87" s="104"/>
      <c r="AA87" s="104"/>
      <c r="AB87" s="104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4"/>
      <c r="Q88" s="104"/>
      <c r="R88" s="104"/>
      <c r="S88" s="104"/>
      <c r="T88" s="104"/>
      <c r="U88" s="104"/>
      <c r="V88" s="90"/>
      <c r="W88" s="104"/>
      <c r="X88" s="104"/>
      <c r="Y88" s="104"/>
      <c r="Z88" s="104"/>
      <c r="AA88" s="104"/>
      <c r="AB88" s="104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4"/>
      <c r="Q89" s="104"/>
      <c r="R89" s="104"/>
      <c r="S89" s="104"/>
      <c r="T89" s="104"/>
      <c r="U89" s="104"/>
      <c r="V89" s="90"/>
      <c r="W89" s="104"/>
      <c r="X89" s="104"/>
      <c r="Y89" s="104"/>
      <c r="Z89" s="104"/>
      <c r="AA89" s="104"/>
      <c r="AB89" s="104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4"/>
      <c r="Q90" s="104"/>
      <c r="R90" s="104"/>
      <c r="S90" s="104"/>
      <c r="T90" s="104"/>
      <c r="U90" s="104"/>
      <c r="V90" s="90"/>
      <c r="W90" s="104"/>
      <c r="X90" s="104"/>
      <c r="Y90" s="104"/>
      <c r="Z90" s="104"/>
      <c r="AA90" s="104"/>
      <c r="AB90" s="104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4"/>
      <c r="Q91" s="104"/>
      <c r="R91" s="104"/>
      <c r="S91" s="104"/>
      <c r="T91" s="104"/>
      <c r="U91" s="104"/>
      <c r="V91" s="90"/>
      <c r="W91" s="104"/>
      <c r="X91" s="104"/>
      <c r="Y91" s="104"/>
      <c r="Z91" s="104"/>
      <c r="AA91" s="104"/>
      <c r="AB91" s="104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4"/>
      <c r="Q92" s="104"/>
      <c r="R92" s="104"/>
      <c r="S92" s="104"/>
      <c r="T92" s="104"/>
      <c r="U92" s="104"/>
      <c r="V92" s="90"/>
      <c r="W92" s="104"/>
      <c r="X92" s="104"/>
      <c r="Y92" s="104"/>
      <c r="Z92" s="104"/>
      <c r="AA92" s="104"/>
      <c r="AB92" s="104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4"/>
      <c r="Q93" s="104"/>
      <c r="R93" s="104"/>
      <c r="S93" s="104"/>
      <c r="T93" s="104"/>
      <c r="U93" s="104"/>
      <c r="V93" s="90"/>
      <c r="W93" s="104"/>
      <c r="X93" s="104"/>
      <c r="Y93" s="104"/>
      <c r="Z93" s="104"/>
      <c r="AA93" s="104"/>
      <c r="AB93" s="104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4"/>
      <c r="Q94" s="104"/>
      <c r="R94" s="104"/>
      <c r="S94" s="104"/>
      <c r="T94" s="104"/>
      <c r="U94" s="104"/>
      <c r="V94" s="90"/>
      <c r="W94" s="104"/>
      <c r="X94" s="104"/>
      <c r="Y94" s="104"/>
      <c r="Z94" s="104"/>
      <c r="AA94" s="104"/>
      <c r="AB94" s="104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4"/>
      <c r="Q95" s="104"/>
      <c r="R95" s="104"/>
      <c r="S95" s="104"/>
      <c r="T95" s="104"/>
      <c r="U95" s="104"/>
      <c r="V95" s="90"/>
      <c r="W95" s="104"/>
      <c r="X95" s="104"/>
      <c r="Y95" s="104"/>
      <c r="Z95" s="104"/>
      <c r="AA95" s="104"/>
      <c r="AB95" s="104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4"/>
      <c r="Q96" s="104"/>
      <c r="R96" s="104"/>
      <c r="S96" s="104"/>
      <c r="T96" s="104"/>
      <c r="U96" s="104"/>
      <c r="V96" s="90"/>
      <c r="W96" s="104"/>
      <c r="X96" s="104"/>
      <c r="Y96" s="104"/>
      <c r="Z96" s="104"/>
      <c r="AA96" s="104"/>
      <c r="AB96" s="104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4"/>
      <c r="Q97" s="104"/>
      <c r="R97" s="104"/>
      <c r="S97" s="104"/>
      <c r="T97" s="104"/>
      <c r="U97" s="104"/>
      <c r="V97" s="90"/>
      <c r="W97" s="104"/>
      <c r="X97" s="104"/>
      <c r="Y97" s="104"/>
      <c r="Z97" s="104"/>
      <c r="AA97" s="104"/>
      <c r="AB97" s="104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4"/>
      <c r="Q98" s="104"/>
      <c r="R98" s="104"/>
      <c r="S98" s="104"/>
      <c r="T98" s="104"/>
      <c r="U98" s="104"/>
      <c r="V98" s="90"/>
      <c r="W98" s="104"/>
      <c r="X98" s="104"/>
      <c r="Y98" s="104"/>
      <c r="Z98" s="104"/>
      <c r="AA98" s="104"/>
      <c r="AB98" s="104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4"/>
      <c r="Q99" s="104"/>
      <c r="R99" s="104"/>
      <c r="S99" s="104"/>
      <c r="T99" s="104"/>
      <c r="U99" s="104"/>
      <c r="V99" s="90"/>
      <c r="W99" s="104"/>
      <c r="X99" s="104"/>
      <c r="Y99" s="104"/>
      <c r="Z99" s="104"/>
      <c r="AA99" s="104"/>
      <c r="AB99" s="104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4"/>
      <c r="Q100" s="104"/>
      <c r="R100" s="104"/>
      <c r="S100" s="104"/>
      <c r="T100" s="104"/>
      <c r="U100" s="104"/>
      <c r="V100" s="90"/>
      <c r="W100" s="104"/>
      <c r="X100" s="104"/>
      <c r="Y100" s="104"/>
      <c r="Z100" s="104"/>
      <c r="AA100" s="104"/>
      <c r="AB100" s="104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5"/>
      <c r="Q101" s="106"/>
      <c r="R101" s="105"/>
      <c r="S101" s="107"/>
      <c r="T101" s="105"/>
      <c r="U101" s="107"/>
      <c r="V101" s="90"/>
      <c r="W101" s="108"/>
      <c r="X101" s="109"/>
      <c r="Y101" s="105"/>
      <c r="Z101" s="107"/>
      <c r="AA101" s="105"/>
      <c r="AB101" s="107"/>
      <c r="AC101" s="66"/>
      <c r="AH101" s="68"/>
    </row>
    <row r="102" spans="1:34" ht="15.75" customHeight="1">
      <c r="A102" s="62"/>
      <c r="B102" s="62"/>
      <c r="C102" s="62"/>
      <c r="D102" s="156" t="s">
        <v>145</v>
      </c>
      <c r="E102" s="156"/>
      <c r="F102" s="156"/>
      <c r="G102" s="156"/>
      <c r="H102" s="156"/>
      <c r="I102" s="156"/>
      <c r="J102" s="63"/>
      <c r="K102" s="63"/>
      <c r="L102" s="62"/>
      <c r="M102" s="62"/>
      <c r="N102" s="62"/>
      <c r="O102" s="66"/>
      <c r="P102" s="105"/>
      <c r="Q102" s="106"/>
      <c r="R102" s="105"/>
      <c r="S102" s="107"/>
      <c r="T102" s="105"/>
      <c r="U102" s="107"/>
      <c r="V102" s="90"/>
      <c r="W102" s="108"/>
      <c r="X102" s="109"/>
      <c r="Y102" s="105"/>
      <c r="Z102" s="107"/>
      <c r="AA102" s="105"/>
      <c r="AB102" s="107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5"/>
      <c r="Q103" s="106"/>
      <c r="R103" s="105"/>
      <c r="S103" s="107"/>
      <c r="T103" s="105"/>
      <c r="U103" s="107"/>
      <c r="V103" s="90"/>
      <c r="W103" s="108"/>
      <c r="X103" s="109"/>
      <c r="Y103" s="105"/>
      <c r="Z103" s="107"/>
      <c r="AA103" s="105"/>
      <c r="AB103" s="107"/>
      <c r="AC103" s="66"/>
      <c r="AH103" s="68"/>
    </row>
    <row r="104" spans="1:34" ht="15.75" customHeight="1">
      <c r="A104" s="62"/>
      <c r="B104" s="153" t="s">
        <v>146</v>
      </c>
      <c r="C104" s="158" t="s">
        <v>147</v>
      </c>
      <c r="D104" s="153" t="s">
        <v>148</v>
      </c>
      <c r="E104" s="153" t="s">
        <v>149</v>
      </c>
      <c r="F104" s="153" t="s">
        <v>150</v>
      </c>
      <c r="G104" s="153" t="s">
        <v>151</v>
      </c>
      <c r="H104" s="153" t="s">
        <v>152</v>
      </c>
      <c r="I104" s="153" t="s">
        <v>153</v>
      </c>
      <c r="J104" s="153" t="s">
        <v>154</v>
      </c>
      <c r="K104" s="63"/>
      <c r="L104" s="62"/>
      <c r="M104" s="62"/>
      <c r="N104" s="62"/>
      <c r="O104" s="66"/>
      <c r="P104" s="148" t="s">
        <v>91</v>
      </c>
      <c r="Q104" s="148" t="s">
        <v>127</v>
      </c>
      <c r="R104" s="151" t="s">
        <v>128</v>
      </c>
      <c r="S104" s="152"/>
      <c r="T104" s="151" t="s">
        <v>129</v>
      </c>
      <c r="U104" s="152"/>
      <c r="V104" s="90"/>
      <c r="W104" s="148" t="s">
        <v>91</v>
      </c>
      <c r="X104" s="148" t="s">
        <v>127</v>
      </c>
      <c r="Y104" s="151" t="s">
        <v>128</v>
      </c>
      <c r="Z104" s="152"/>
      <c r="AA104" s="151" t="s">
        <v>129</v>
      </c>
      <c r="AB104" s="152"/>
      <c r="AC104" s="66"/>
      <c r="AH104" s="68"/>
    </row>
    <row r="105" spans="1:34" ht="15.75" customHeight="1">
      <c r="A105" s="62"/>
      <c r="B105" s="153"/>
      <c r="C105" s="159"/>
      <c r="D105" s="153"/>
      <c r="E105" s="153"/>
      <c r="F105" s="153"/>
      <c r="G105" s="153"/>
      <c r="H105" s="153"/>
      <c r="I105" s="153"/>
      <c r="J105" s="153"/>
      <c r="K105" s="63"/>
      <c r="L105" s="62"/>
      <c r="M105" s="62"/>
      <c r="N105" s="62"/>
      <c r="O105" s="66"/>
      <c r="P105" s="149"/>
      <c r="Q105" s="149"/>
      <c r="R105" s="148" t="s">
        <v>130</v>
      </c>
      <c r="S105" s="148" t="s">
        <v>131</v>
      </c>
      <c r="T105" s="148" t="s">
        <v>155</v>
      </c>
      <c r="U105" s="148" t="s">
        <v>131</v>
      </c>
      <c r="V105" s="90"/>
      <c r="W105" s="149"/>
      <c r="X105" s="149"/>
      <c r="Y105" s="148" t="s">
        <v>130</v>
      </c>
      <c r="Z105" s="148" t="s">
        <v>131</v>
      </c>
      <c r="AA105" s="148" t="s">
        <v>130</v>
      </c>
      <c r="AB105" s="148" t="s">
        <v>131</v>
      </c>
      <c r="AC105" s="66"/>
      <c r="AH105" s="68"/>
    </row>
    <row r="106" spans="1:34" ht="15.75" customHeight="1">
      <c r="A106" s="62"/>
      <c r="B106" s="153"/>
      <c r="C106" s="159"/>
      <c r="D106" s="153"/>
      <c r="E106" s="153"/>
      <c r="F106" s="153"/>
      <c r="G106" s="153"/>
      <c r="H106" s="153"/>
      <c r="I106" s="153"/>
      <c r="J106" s="153"/>
      <c r="K106" s="63"/>
      <c r="L106" s="62"/>
      <c r="M106" s="62"/>
      <c r="N106" s="62"/>
      <c r="O106" s="66"/>
      <c r="P106" s="149"/>
      <c r="Q106" s="149"/>
      <c r="R106" s="149"/>
      <c r="S106" s="149"/>
      <c r="T106" s="149"/>
      <c r="U106" s="149"/>
      <c r="V106" s="90"/>
      <c r="W106" s="149"/>
      <c r="X106" s="149"/>
      <c r="Y106" s="149"/>
      <c r="Z106" s="149"/>
      <c r="AA106" s="149"/>
      <c r="AB106" s="149"/>
      <c r="AC106" s="66"/>
    </row>
    <row r="107" spans="1:34" ht="15.75" customHeight="1">
      <c r="A107" s="62"/>
      <c r="B107" s="153"/>
      <c r="C107" s="159"/>
      <c r="D107" s="153"/>
      <c r="E107" s="153"/>
      <c r="F107" s="153"/>
      <c r="G107" s="153"/>
      <c r="H107" s="153"/>
      <c r="I107" s="153"/>
      <c r="J107" s="153"/>
      <c r="K107" s="63"/>
      <c r="L107" s="62"/>
      <c r="M107" s="62"/>
      <c r="N107" s="62"/>
      <c r="O107" s="66"/>
      <c r="P107" s="149"/>
      <c r="Q107" s="149"/>
      <c r="R107" s="149"/>
      <c r="S107" s="149"/>
      <c r="T107" s="149"/>
      <c r="U107" s="149"/>
      <c r="V107" s="90"/>
      <c r="W107" s="149"/>
      <c r="X107" s="149"/>
      <c r="Y107" s="149"/>
      <c r="Z107" s="149"/>
      <c r="AA107" s="149"/>
      <c r="AB107" s="149"/>
      <c r="AC107" s="66"/>
    </row>
    <row r="108" spans="1:34" ht="15.75" customHeight="1">
      <c r="A108" s="62"/>
      <c r="B108" s="153"/>
      <c r="C108" s="159"/>
      <c r="D108" s="153"/>
      <c r="E108" s="153"/>
      <c r="F108" s="153"/>
      <c r="G108" s="153"/>
      <c r="H108" s="153"/>
      <c r="I108" s="153"/>
      <c r="J108" s="153"/>
      <c r="K108" s="63"/>
      <c r="L108" s="62"/>
      <c r="M108" s="62"/>
      <c r="N108" s="62"/>
      <c r="O108" s="66"/>
      <c r="P108" s="149"/>
      <c r="Q108" s="149"/>
      <c r="R108" s="149"/>
      <c r="S108" s="149"/>
      <c r="T108" s="149"/>
      <c r="U108" s="149"/>
      <c r="V108" s="90"/>
      <c r="W108" s="149"/>
      <c r="X108" s="149"/>
      <c r="Y108" s="149"/>
      <c r="Z108" s="149"/>
      <c r="AA108" s="149"/>
      <c r="AB108" s="149"/>
      <c r="AC108" s="66"/>
    </row>
    <row r="109" spans="1:34" ht="15.75" customHeight="1">
      <c r="A109" s="62"/>
      <c r="B109" s="153"/>
      <c r="C109" s="159"/>
      <c r="D109" s="153"/>
      <c r="E109" s="153"/>
      <c r="F109" s="153"/>
      <c r="G109" s="153"/>
      <c r="H109" s="153"/>
      <c r="I109" s="153"/>
      <c r="J109" s="153"/>
      <c r="K109" s="63"/>
      <c r="L109" s="62"/>
      <c r="M109" s="62"/>
      <c r="N109" s="62"/>
      <c r="O109" s="66"/>
      <c r="P109" s="150"/>
      <c r="Q109" s="150"/>
      <c r="R109" s="150"/>
      <c r="S109" s="150"/>
      <c r="T109" s="150"/>
      <c r="U109" s="150"/>
      <c r="V109" s="90"/>
      <c r="W109" s="150"/>
      <c r="X109" s="150"/>
      <c r="Y109" s="150"/>
      <c r="Z109" s="150"/>
      <c r="AA109" s="150"/>
      <c r="AB109" s="150"/>
      <c r="AC109" s="66"/>
    </row>
    <row r="110" spans="1:34" ht="15.75" customHeight="1">
      <c r="A110" s="62"/>
      <c r="B110" s="153"/>
      <c r="C110" s="159"/>
      <c r="D110" s="153"/>
      <c r="E110" s="153"/>
      <c r="F110" s="153"/>
      <c r="G110" s="153"/>
      <c r="H110" s="153"/>
      <c r="I110" s="153"/>
      <c r="J110" s="153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92">
        <v>0</v>
      </c>
      <c r="Z110" s="92" t="s">
        <v>133</v>
      </c>
      <c r="AA110" s="92">
        <v>0</v>
      </c>
      <c r="AB110" s="92" t="s">
        <v>133</v>
      </c>
      <c r="AC110" s="94">
        <f>Y110+Y111</f>
        <v>0</v>
      </c>
    </row>
    <row r="111" spans="1:34" ht="15.75" customHeight="1">
      <c r="A111" s="62"/>
      <c r="B111" s="153"/>
      <c r="C111" s="160"/>
      <c r="D111" s="153"/>
      <c r="E111" s="153"/>
      <c r="F111" s="153"/>
      <c r="G111" s="153"/>
      <c r="H111" s="153"/>
      <c r="I111" s="153"/>
      <c r="J111" s="153"/>
      <c r="K111" s="63"/>
      <c r="L111" s="62" t="s">
        <v>156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92">
        <v>0</v>
      </c>
      <c r="Z111" s="92" t="s">
        <v>133</v>
      </c>
      <c r="AA111" s="92">
        <v>0</v>
      </c>
      <c r="AB111" s="92" t="s">
        <v>133</v>
      </c>
      <c r="AC111" s="94">
        <f t="shared" ref="AC111:AC156" si="3">Y111+Y112</f>
        <v>0</v>
      </c>
      <c r="AH111" s="76"/>
    </row>
    <row r="112" spans="1:34" ht="15.75" customHeight="1">
      <c r="A112" s="110">
        <v>2014431</v>
      </c>
      <c r="B112" s="131">
        <v>1</v>
      </c>
      <c r="C112" s="112" t="s">
        <v>295</v>
      </c>
      <c r="D112" s="62" t="s">
        <v>296</v>
      </c>
      <c r="E112" s="113">
        <v>55.7749924953782</v>
      </c>
      <c r="F112" s="113">
        <v>37.696809247856301</v>
      </c>
      <c r="G112" s="111">
        <v>0</v>
      </c>
      <c r="H112" s="114">
        <v>0</v>
      </c>
      <c r="I112" s="132"/>
      <c r="J112" s="133">
        <v>1</v>
      </c>
      <c r="K112" s="63"/>
      <c r="L112" s="78">
        <v>1</v>
      </c>
      <c r="M112" s="112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92">
        <v>0</v>
      </c>
      <c r="Z112" s="92" t="s">
        <v>133</v>
      </c>
      <c r="AA112" s="92">
        <v>0</v>
      </c>
      <c r="AB112" s="92" t="s">
        <v>133</v>
      </c>
      <c r="AC112" s="94">
        <f t="shared" si="3"/>
        <v>0</v>
      </c>
      <c r="AH112" s="76"/>
    </row>
    <row r="113" spans="1:34" ht="15.75" customHeight="1">
      <c r="A113" s="110">
        <v>2014433</v>
      </c>
      <c r="B113" s="131">
        <v>2</v>
      </c>
      <c r="C113" s="112" t="s">
        <v>297</v>
      </c>
      <c r="D113" s="62" t="s">
        <v>298</v>
      </c>
      <c r="E113" s="113">
        <v>55.777043999999997</v>
      </c>
      <c r="F113" s="113">
        <v>37.694611999999999</v>
      </c>
      <c r="G113" s="111">
        <v>0</v>
      </c>
      <c r="H113" s="114">
        <f>H112+I113</f>
        <v>0.3</v>
      </c>
      <c r="I113" s="115">
        <v>0.3</v>
      </c>
      <c r="J113" s="134">
        <v>2</v>
      </c>
      <c r="K113" s="63"/>
      <c r="L113" s="78">
        <v>2</v>
      </c>
      <c r="M113" s="112">
        <v>2</v>
      </c>
      <c r="N113" s="112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0</v>
      </c>
      <c r="W113" s="97">
        <v>4</v>
      </c>
      <c r="X113" s="96">
        <v>0.1875</v>
      </c>
      <c r="Y113" s="92">
        <v>0</v>
      </c>
      <c r="Z113" s="92" t="s">
        <v>133</v>
      </c>
      <c r="AA113" s="92">
        <v>0</v>
      </c>
      <c r="AB113" s="92" t="s">
        <v>133</v>
      </c>
      <c r="AC113" s="94">
        <f t="shared" si="3"/>
        <v>0</v>
      </c>
      <c r="AH113" s="116"/>
    </row>
    <row r="114" spans="1:34" ht="15.75" customHeight="1">
      <c r="A114" s="110">
        <v>2014435</v>
      </c>
      <c r="B114" s="131">
        <v>3</v>
      </c>
      <c r="C114" s="112" t="s">
        <v>299</v>
      </c>
      <c r="D114" s="62" t="s">
        <v>298</v>
      </c>
      <c r="E114" s="113">
        <v>55.778247</v>
      </c>
      <c r="F114" s="113">
        <v>37.696629999999999</v>
      </c>
      <c r="G114" s="111">
        <v>0</v>
      </c>
      <c r="H114" s="114">
        <f>H113+I114</f>
        <v>0.48699999999999999</v>
      </c>
      <c r="I114" s="115">
        <v>0.187</v>
      </c>
      <c r="J114" s="133">
        <v>3</v>
      </c>
      <c r="K114" s="63"/>
      <c r="L114" s="78">
        <v>3</v>
      </c>
      <c r="M114" s="112">
        <v>3</v>
      </c>
      <c r="N114" s="112">
        <v>0</v>
      </c>
      <c r="O114" s="85"/>
      <c r="P114" s="81">
        <v>3</v>
      </c>
      <c r="Q114" s="96">
        <v>0.20833333333333334</v>
      </c>
      <c r="R114" s="92">
        <v>0</v>
      </c>
      <c r="S114" s="92" t="s">
        <v>133</v>
      </c>
      <c r="T114" s="92">
        <v>0</v>
      </c>
      <c r="U114" s="92" t="s">
        <v>133</v>
      </c>
      <c r="V114" s="94">
        <f t="shared" si="2"/>
        <v>0</v>
      </c>
      <c r="W114" s="97">
        <v>4</v>
      </c>
      <c r="X114" s="96">
        <v>0.20833333333333334</v>
      </c>
      <c r="Y114" s="92">
        <v>0</v>
      </c>
      <c r="Z114" s="92" t="s">
        <v>133</v>
      </c>
      <c r="AA114" s="92">
        <v>0</v>
      </c>
      <c r="AB114" s="92" t="s">
        <v>133</v>
      </c>
      <c r="AC114" s="94">
        <f t="shared" si="3"/>
        <v>0</v>
      </c>
      <c r="AH114" s="116"/>
    </row>
    <row r="115" spans="1:34" ht="15.75" customHeight="1">
      <c r="A115" s="110">
        <v>3676</v>
      </c>
      <c r="B115" s="131">
        <v>4</v>
      </c>
      <c r="C115" s="112" t="s">
        <v>300</v>
      </c>
      <c r="D115" s="62" t="s">
        <v>298</v>
      </c>
      <c r="E115" s="113">
        <v>55.780783999999997</v>
      </c>
      <c r="F115" s="113">
        <v>37.6967</v>
      </c>
      <c r="G115" s="111">
        <v>0</v>
      </c>
      <c r="H115" s="114">
        <f t="shared" ref="H115:H120" si="4">H114+I115</f>
        <v>0.77800000000000002</v>
      </c>
      <c r="I115" s="115">
        <v>0.29099999999999998</v>
      </c>
      <c r="J115" s="134">
        <v>4</v>
      </c>
      <c r="K115" s="63"/>
      <c r="L115" s="78">
        <v>4</v>
      </c>
      <c r="M115" s="112">
        <v>4</v>
      </c>
      <c r="N115" s="112">
        <v>0</v>
      </c>
      <c r="O115" s="85"/>
      <c r="P115" s="81">
        <v>3</v>
      </c>
      <c r="Q115" s="96">
        <v>0.22916666666666666</v>
      </c>
      <c r="R115" s="92">
        <v>0</v>
      </c>
      <c r="S115" s="92" t="s">
        <v>133</v>
      </c>
      <c r="T115" s="92">
        <v>0</v>
      </c>
      <c r="U115" s="92" t="s">
        <v>133</v>
      </c>
      <c r="V115" s="94">
        <f t="shared" si="2"/>
        <v>0</v>
      </c>
      <c r="W115" s="97">
        <v>4</v>
      </c>
      <c r="X115" s="96">
        <v>0.22916666666666666</v>
      </c>
      <c r="Y115" s="92">
        <v>0</v>
      </c>
      <c r="Z115" s="92" t="s">
        <v>133</v>
      </c>
      <c r="AA115" s="92">
        <v>0</v>
      </c>
      <c r="AB115" s="92" t="s">
        <v>133</v>
      </c>
      <c r="AC115" s="94">
        <f t="shared" si="3"/>
        <v>0</v>
      </c>
      <c r="AH115" s="116"/>
    </row>
    <row r="116" spans="1:34" ht="15.75" customHeight="1">
      <c r="A116" s="110">
        <v>13334</v>
      </c>
      <c r="B116" s="131">
        <v>5</v>
      </c>
      <c r="C116" s="112" t="s">
        <v>301</v>
      </c>
      <c r="D116" s="62" t="s">
        <v>302</v>
      </c>
      <c r="E116" s="113">
        <v>55.782498764564302</v>
      </c>
      <c r="F116" s="113">
        <v>37.698699700909202</v>
      </c>
      <c r="G116" s="111">
        <v>0</v>
      </c>
      <c r="H116" s="114">
        <f t="shared" si="4"/>
        <v>1.1080000000000001</v>
      </c>
      <c r="I116" s="115">
        <v>0.33000000000000007</v>
      </c>
      <c r="J116" s="133">
        <v>5</v>
      </c>
      <c r="K116" s="63"/>
      <c r="L116" s="78">
        <v>5</v>
      </c>
      <c r="M116" s="112">
        <v>5</v>
      </c>
      <c r="N116" s="112">
        <v>0</v>
      </c>
      <c r="O116" s="85"/>
      <c r="P116" s="81">
        <v>3</v>
      </c>
      <c r="Q116" s="96">
        <v>0.25</v>
      </c>
      <c r="R116" s="92">
        <v>0</v>
      </c>
      <c r="S116" s="92" t="s">
        <v>133</v>
      </c>
      <c r="T116" s="92">
        <v>0</v>
      </c>
      <c r="U116" s="92" t="s">
        <v>133</v>
      </c>
      <c r="V116" s="94">
        <f t="shared" si="2"/>
        <v>1</v>
      </c>
      <c r="W116" s="97">
        <v>4</v>
      </c>
      <c r="X116" s="96">
        <v>0.25</v>
      </c>
      <c r="Y116" s="92">
        <v>0</v>
      </c>
      <c r="Z116" s="92" t="s">
        <v>133</v>
      </c>
      <c r="AA116" s="92">
        <v>0</v>
      </c>
      <c r="AB116" s="92" t="s">
        <v>133</v>
      </c>
      <c r="AC116" s="94">
        <f t="shared" si="3"/>
        <v>1</v>
      </c>
      <c r="AH116" s="116"/>
    </row>
    <row r="117" spans="1:34" ht="15.75" customHeight="1">
      <c r="A117" s="110">
        <v>3868</v>
      </c>
      <c r="B117" s="131">
        <v>6</v>
      </c>
      <c r="C117" s="112" t="s">
        <v>168</v>
      </c>
      <c r="D117" s="62" t="s">
        <v>169</v>
      </c>
      <c r="E117" s="113">
        <v>55.782328139194398</v>
      </c>
      <c r="F117" s="113">
        <v>37.7042090537524</v>
      </c>
      <c r="G117" s="111">
        <v>0</v>
      </c>
      <c r="H117" s="114">
        <f t="shared" si="4"/>
        <v>1.4970000000000001</v>
      </c>
      <c r="I117" s="115">
        <v>0.38900000000000001</v>
      </c>
      <c r="J117" s="134">
        <v>6</v>
      </c>
      <c r="K117" s="63"/>
      <c r="L117" s="78">
        <v>6</v>
      </c>
      <c r="M117" s="112">
        <v>6</v>
      </c>
      <c r="N117" s="112">
        <v>0</v>
      </c>
      <c r="O117" s="85"/>
      <c r="P117" s="81">
        <v>3</v>
      </c>
      <c r="Q117" s="96">
        <v>0.27083333333333331</v>
      </c>
      <c r="R117" s="92">
        <v>1</v>
      </c>
      <c r="S117" s="92" t="s">
        <v>137</v>
      </c>
      <c r="T117" s="92">
        <v>1</v>
      </c>
      <c r="U117" s="92" t="s">
        <v>137</v>
      </c>
      <c r="V117" s="94">
        <f t="shared" si="2"/>
        <v>4</v>
      </c>
      <c r="W117" s="97">
        <v>4</v>
      </c>
      <c r="X117" s="96">
        <v>0.27083333333333331</v>
      </c>
      <c r="Y117" s="92">
        <v>1</v>
      </c>
      <c r="Z117" s="92" t="s">
        <v>137</v>
      </c>
      <c r="AA117" s="92">
        <v>1</v>
      </c>
      <c r="AB117" s="92" t="s">
        <v>137</v>
      </c>
      <c r="AC117" s="94">
        <f t="shared" si="3"/>
        <v>2</v>
      </c>
      <c r="AH117" s="116"/>
    </row>
    <row r="118" spans="1:34" ht="15.75" customHeight="1">
      <c r="A118" s="110">
        <v>3621</v>
      </c>
      <c r="B118" s="131">
        <v>7</v>
      </c>
      <c r="C118" s="112" t="s">
        <v>170</v>
      </c>
      <c r="D118" s="62" t="s">
        <v>169</v>
      </c>
      <c r="E118" s="113">
        <v>55.780779740617298</v>
      </c>
      <c r="F118" s="113">
        <v>37.715706577511099</v>
      </c>
      <c r="G118" s="111">
        <v>0</v>
      </c>
      <c r="H118" s="114">
        <f t="shared" si="4"/>
        <v>2.21</v>
      </c>
      <c r="I118" s="115">
        <v>0.71300000000000008</v>
      </c>
      <c r="J118" s="133">
        <v>7</v>
      </c>
      <c r="K118" s="63"/>
      <c r="L118" s="78">
        <v>7</v>
      </c>
      <c r="M118" s="112">
        <v>7</v>
      </c>
      <c r="N118" s="112">
        <v>0</v>
      </c>
      <c r="O118" s="85"/>
      <c r="P118" s="81">
        <v>3</v>
      </c>
      <c r="Q118" s="96">
        <v>0.29166666666666669</v>
      </c>
      <c r="R118" s="92">
        <v>3</v>
      </c>
      <c r="S118" s="92">
        <v>10</v>
      </c>
      <c r="T118" s="92">
        <v>3</v>
      </c>
      <c r="U118" s="92">
        <v>10</v>
      </c>
      <c r="V118" s="94">
        <f t="shared" si="2"/>
        <v>6</v>
      </c>
      <c r="W118" s="97">
        <v>4</v>
      </c>
      <c r="X118" s="96">
        <v>0.29166666666666669</v>
      </c>
      <c r="Y118" s="92">
        <v>1</v>
      </c>
      <c r="Z118" s="92" t="s">
        <v>144</v>
      </c>
      <c r="AA118" s="92">
        <v>1</v>
      </c>
      <c r="AB118" s="92" t="s">
        <v>144</v>
      </c>
      <c r="AC118" s="94">
        <f t="shared" si="3"/>
        <v>3</v>
      </c>
      <c r="AH118" s="116"/>
    </row>
    <row r="119" spans="1:34" ht="15.75" customHeight="1">
      <c r="A119" s="110" t="s">
        <v>109</v>
      </c>
      <c r="B119" s="131">
        <v>8</v>
      </c>
      <c r="C119" s="112" t="s">
        <v>253</v>
      </c>
      <c r="D119" s="62" t="s">
        <v>254</v>
      </c>
      <c r="E119" s="113">
        <v>55.7824630510014</v>
      </c>
      <c r="F119" s="113">
        <v>37.720858187283802</v>
      </c>
      <c r="G119" s="111">
        <v>0</v>
      </c>
      <c r="H119" s="114">
        <f t="shared" si="4"/>
        <v>2.99</v>
      </c>
      <c r="I119" s="115">
        <v>0.78</v>
      </c>
      <c r="J119" s="134">
        <v>8</v>
      </c>
      <c r="K119" s="63"/>
      <c r="L119" s="78">
        <v>8</v>
      </c>
      <c r="M119" s="112">
        <v>999</v>
      </c>
      <c r="N119" s="112">
        <v>0</v>
      </c>
      <c r="O119" s="85"/>
      <c r="P119" s="81">
        <v>3</v>
      </c>
      <c r="Q119" s="96">
        <v>0.3125</v>
      </c>
      <c r="R119" s="92">
        <v>3</v>
      </c>
      <c r="S119" s="92">
        <v>10</v>
      </c>
      <c r="T119" s="92">
        <v>3</v>
      </c>
      <c r="U119" s="92">
        <v>10</v>
      </c>
      <c r="V119" s="94">
        <f t="shared" si="2"/>
        <v>6</v>
      </c>
      <c r="W119" s="97">
        <v>4</v>
      </c>
      <c r="X119" s="96">
        <v>0.3125</v>
      </c>
      <c r="Y119" s="92">
        <v>2</v>
      </c>
      <c r="Z119" s="92" t="s">
        <v>144</v>
      </c>
      <c r="AA119" s="92">
        <v>2</v>
      </c>
      <c r="AB119" s="92" t="s">
        <v>144</v>
      </c>
      <c r="AC119" s="94">
        <f t="shared" si="3"/>
        <v>3</v>
      </c>
      <c r="AH119" s="116"/>
    </row>
    <row r="120" spans="1:34" ht="15.75" customHeight="1">
      <c r="A120" s="110">
        <v>8857</v>
      </c>
      <c r="B120" s="111">
        <v>7</v>
      </c>
      <c r="C120" s="112" t="s">
        <v>109</v>
      </c>
      <c r="D120" s="62" t="s">
        <v>183</v>
      </c>
      <c r="E120" s="113" t="s">
        <v>183</v>
      </c>
      <c r="F120" s="113" t="s">
        <v>183</v>
      </c>
      <c r="G120" s="111">
        <v>0</v>
      </c>
      <c r="H120" s="114">
        <f t="shared" si="4"/>
        <v>3.0230000000000001</v>
      </c>
      <c r="I120" s="115">
        <v>3.3000000000000002E-2</v>
      </c>
      <c r="J120" s="135" t="s">
        <v>183</v>
      </c>
      <c r="K120" s="63"/>
      <c r="L120" s="78">
        <v>9</v>
      </c>
      <c r="M120" s="112">
        <v>0</v>
      </c>
      <c r="N120" s="112">
        <v>1</v>
      </c>
      <c r="O120" s="85"/>
      <c r="P120" s="81">
        <v>3</v>
      </c>
      <c r="Q120" s="96">
        <v>0.33333333333333331</v>
      </c>
      <c r="R120" s="92">
        <v>3</v>
      </c>
      <c r="S120" s="92">
        <v>10</v>
      </c>
      <c r="T120" s="92">
        <v>3</v>
      </c>
      <c r="U120" s="92">
        <v>10</v>
      </c>
      <c r="V120" s="94">
        <f t="shared" si="2"/>
        <v>6</v>
      </c>
      <c r="W120" s="97">
        <v>4</v>
      </c>
      <c r="X120" s="96">
        <v>0.33333333333333331</v>
      </c>
      <c r="Y120" s="92">
        <v>1</v>
      </c>
      <c r="Z120" s="92" t="s">
        <v>144</v>
      </c>
      <c r="AA120" s="92">
        <v>1</v>
      </c>
      <c r="AB120" s="92" t="s">
        <v>144</v>
      </c>
      <c r="AC120" s="94">
        <f t="shared" si="3"/>
        <v>3</v>
      </c>
      <c r="AH120" s="116"/>
    </row>
    <row r="121" spans="1:34" ht="15.75" customHeight="1">
      <c r="A121" s="110">
        <v>13339</v>
      </c>
      <c r="B121" s="111">
        <v>9</v>
      </c>
      <c r="C121" s="112" t="s">
        <v>303</v>
      </c>
      <c r="D121" s="62" t="s">
        <v>254</v>
      </c>
      <c r="E121" s="113">
        <v>55.782447157729003</v>
      </c>
      <c r="F121" s="113">
        <v>37.720346507721501</v>
      </c>
      <c r="G121" s="111">
        <v>1</v>
      </c>
      <c r="H121" s="114">
        <v>0</v>
      </c>
      <c r="I121" s="115" t="s">
        <v>34</v>
      </c>
      <c r="J121" s="135">
        <v>1</v>
      </c>
      <c r="K121" s="63"/>
      <c r="L121" s="78">
        <v>10</v>
      </c>
      <c r="M121" s="112">
        <v>0</v>
      </c>
      <c r="N121" s="112">
        <v>2</v>
      </c>
      <c r="O121" s="85"/>
      <c r="P121" s="81">
        <v>3</v>
      </c>
      <c r="Q121" s="96">
        <v>0.35416666666666669</v>
      </c>
      <c r="R121" s="92">
        <v>3</v>
      </c>
      <c r="S121" s="92">
        <v>10</v>
      </c>
      <c r="T121" s="92">
        <v>3</v>
      </c>
      <c r="U121" s="92">
        <v>10</v>
      </c>
      <c r="V121" s="94">
        <f t="shared" si="2"/>
        <v>6</v>
      </c>
      <c r="W121" s="97">
        <v>4</v>
      </c>
      <c r="X121" s="96">
        <v>0.35416666666666669</v>
      </c>
      <c r="Y121" s="92">
        <v>2</v>
      </c>
      <c r="Z121" s="92" t="s">
        <v>144</v>
      </c>
      <c r="AA121" s="92">
        <v>2</v>
      </c>
      <c r="AB121" s="92" t="s">
        <v>144</v>
      </c>
      <c r="AC121" s="94">
        <f t="shared" si="3"/>
        <v>3</v>
      </c>
      <c r="AH121" s="116"/>
    </row>
    <row r="122" spans="1:34" ht="15.75" customHeight="1">
      <c r="A122" s="110">
        <v>3721</v>
      </c>
      <c r="B122" s="111">
        <v>10</v>
      </c>
      <c r="C122" s="112" t="s">
        <v>168</v>
      </c>
      <c r="D122" s="62" t="s">
        <v>169</v>
      </c>
      <c r="E122" s="113">
        <v>55.782357407816399</v>
      </c>
      <c r="F122" s="113">
        <v>37.705762245522997</v>
      </c>
      <c r="G122" s="111">
        <v>1</v>
      </c>
      <c r="H122" s="114">
        <f>H121+I122</f>
        <v>0.91400000000000003</v>
      </c>
      <c r="I122" s="115">
        <v>0.91400000000000003</v>
      </c>
      <c r="J122" s="135">
        <v>2</v>
      </c>
      <c r="K122" s="63"/>
      <c r="L122" s="78">
        <v>11</v>
      </c>
      <c r="M122" s="112">
        <v>0</v>
      </c>
      <c r="N122" s="112">
        <v>3</v>
      </c>
      <c r="O122" s="85"/>
      <c r="P122" s="81">
        <v>3</v>
      </c>
      <c r="Q122" s="96">
        <v>0.375</v>
      </c>
      <c r="R122" s="92">
        <v>3</v>
      </c>
      <c r="S122" s="92">
        <v>10</v>
      </c>
      <c r="T122" s="92">
        <v>3</v>
      </c>
      <c r="U122" s="92">
        <v>10</v>
      </c>
      <c r="V122" s="94">
        <f t="shared" si="2"/>
        <v>5</v>
      </c>
      <c r="W122" s="97">
        <v>4</v>
      </c>
      <c r="X122" s="96">
        <v>0.375</v>
      </c>
      <c r="Y122" s="92">
        <v>1</v>
      </c>
      <c r="Z122" s="92" t="s">
        <v>144</v>
      </c>
      <c r="AA122" s="92">
        <v>1</v>
      </c>
      <c r="AB122" s="92" t="s">
        <v>144</v>
      </c>
      <c r="AC122" s="94">
        <f t="shared" si="3"/>
        <v>3</v>
      </c>
      <c r="AH122" s="116"/>
    </row>
    <row r="123" spans="1:34" ht="15.75" customHeight="1">
      <c r="A123" s="110">
        <v>2014436</v>
      </c>
      <c r="B123" s="111">
        <v>11</v>
      </c>
      <c r="C123" s="112" t="s">
        <v>301</v>
      </c>
      <c r="D123" s="62" t="s">
        <v>302</v>
      </c>
      <c r="E123" s="113">
        <v>55.782774891914798</v>
      </c>
      <c r="F123" s="113">
        <v>37.698675445482998</v>
      </c>
      <c r="G123" s="111">
        <v>1</v>
      </c>
      <c r="H123" s="114">
        <f t="shared" ref="H123:H128" si="5">H122+I123</f>
        <v>1.36</v>
      </c>
      <c r="I123" s="115">
        <v>0.44600000000000006</v>
      </c>
      <c r="J123" s="135">
        <v>3</v>
      </c>
      <c r="K123" s="63"/>
      <c r="L123" s="78">
        <v>12</v>
      </c>
      <c r="M123" s="112">
        <v>0</v>
      </c>
      <c r="N123" s="112">
        <v>4</v>
      </c>
      <c r="O123" s="85"/>
      <c r="P123" s="81">
        <v>3</v>
      </c>
      <c r="Q123" s="96">
        <v>0.39583333333333331</v>
      </c>
      <c r="R123" s="92">
        <v>2</v>
      </c>
      <c r="S123" s="92" t="s">
        <v>187</v>
      </c>
      <c r="T123" s="92">
        <v>2</v>
      </c>
      <c r="U123" s="92" t="s">
        <v>187</v>
      </c>
      <c r="V123" s="94">
        <f t="shared" si="2"/>
        <v>4</v>
      </c>
      <c r="W123" s="97">
        <v>4</v>
      </c>
      <c r="X123" s="96">
        <v>0.39583333333333331</v>
      </c>
      <c r="Y123" s="92">
        <v>2</v>
      </c>
      <c r="Z123" s="92" t="s">
        <v>144</v>
      </c>
      <c r="AA123" s="92">
        <v>2</v>
      </c>
      <c r="AB123" s="92" t="s">
        <v>144</v>
      </c>
      <c r="AC123" s="94">
        <f t="shared" si="3"/>
        <v>3</v>
      </c>
      <c r="AH123" s="116"/>
    </row>
    <row r="124" spans="1:34" ht="15.75" customHeight="1">
      <c r="A124" s="110">
        <v>2014434</v>
      </c>
      <c r="B124" s="111">
        <v>12</v>
      </c>
      <c r="C124" s="112" t="s">
        <v>300</v>
      </c>
      <c r="D124" s="62" t="s">
        <v>298</v>
      </c>
      <c r="E124" s="113">
        <v>55.780597</v>
      </c>
      <c r="F124" s="113">
        <v>37.696539000000001</v>
      </c>
      <c r="G124" s="111">
        <v>1</v>
      </c>
      <c r="H124" s="114">
        <f t="shared" si="5"/>
        <v>1.665</v>
      </c>
      <c r="I124" s="115">
        <v>0.30499999999999994</v>
      </c>
      <c r="J124" s="135">
        <v>4</v>
      </c>
      <c r="K124" s="63"/>
      <c r="L124" s="78">
        <v>13</v>
      </c>
      <c r="M124" s="112">
        <v>0</v>
      </c>
      <c r="N124" s="112">
        <v>5</v>
      </c>
      <c r="O124" s="85"/>
      <c r="P124" s="81">
        <v>3</v>
      </c>
      <c r="Q124" s="96">
        <v>0.41666666666666669</v>
      </c>
      <c r="R124" s="92">
        <v>2</v>
      </c>
      <c r="S124" s="92" t="s">
        <v>187</v>
      </c>
      <c r="T124" s="92">
        <v>2</v>
      </c>
      <c r="U124" s="92" t="s">
        <v>187</v>
      </c>
      <c r="V124" s="94">
        <f t="shared" si="2"/>
        <v>4</v>
      </c>
      <c r="W124" s="97">
        <v>4</v>
      </c>
      <c r="X124" s="96">
        <v>0.41666666666666669</v>
      </c>
      <c r="Y124" s="92">
        <v>1</v>
      </c>
      <c r="Z124" s="92" t="s">
        <v>144</v>
      </c>
      <c r="AA124" s="92">
        <v>1</v>
      </c>
      <c r="AB124" s="92" t="s">
        <v>144</v>
      </c>
      <c r="AC124" s="94">
        <f t="shared" si="3"/>
        <v>3</v>
      </c>
      <c r="AH124" s="116"/>
    </row>
    <row r="125" spans="1:34" ht="15.75" customHeight="1">
      <c r="A125" s="110">
        <v>2014432</v>
      </c>
      <c r="B125" s="111">
        <v>13</v>
      </c>
      <c r="C125" s="112" t="s">
        <v>299</v>
      </c>
      <c r="D125" s="62" t="s">
        <v>298</v>
      </c>
      <c r="E125" s="113">
        <v>55.778906999999997</v>
      </c>
      <c r="F125" s="113">
        <v>37.696908999999998</v>
      </c>
      <c r="G125" s="111">
        <v>1</v>
      </c>
      <c r="H125" s="114">
        <f t="shared" si="5"/>
        <v>1.8520000000000001</v>
      </c>
      <c r="I125" s="115">
        <v>0.18700000000000006</v>
      </c>
      <c r="J125" s="111">
        <v>5</v>
      </c>
      <c r="K125" s="63"/>
      <c r="L125" s="78">
        <v>14</v>
      </c>
      <c r="M125" s="112">
        <v>0</v>
      </c>
      <c r="N125" s="112">
        <v>6</v>
      </c>
      <c r="O125" s="85"/>
      <c r="P125" s="81">
        <v>3</v>
      </c>
      <c r="Q125" s="96">
        <v>0.4375</v>
      </c>
      <c r="R125" s="92">
        <v>2</v>
      </c>
      <c r="S125" s="92" t="s">
        <v>187</v>
      </c>
      <c r="T125" s="92">
        <v>2</v>
      </c>
      <c r="U125" s="92" t="s">
        <v>187</v>
      </c>
      <c r="V125" s="94">
        <f t="shared" si="2"/>
        <v>4</v>
      </c>
      <c r="W125" s="97">
        <v>4</v>
      </c>
      <c r="X125" s="96">
        <v>0.4375</v>
      </c>
      <c r="Y125" s="92">
        <v>2</v>
      </c>
      <c r="Z125" s="92" t="s">
        <v>144</v>
      </c>
      <c r="AA125" s="92">
        <v>2</v>
      </c>
      <c r="AB125" s="92" t="s">
        <v>144</v>
      </c>
      <c r="AC125" s="94">
        <f t="shared" si="3"/>
        <v>3</v>
      </c>
      <c r="AH125" s="116"/>
    </row>
    <row r="126" spans="1:34" ht="15.75" customHeight="1">
      <c r="A126" s="110" t="s">
        <v>109</v>
      </c>
      <c r="B126" s="111">
        <v>14</v>
      </c>
      <c r="C126" s="112" t="s">
        <v>297</v>
      </c>
      <c r="D126" s="136" t="s">
        <v>296</v>
      </c>
      <c r="E126" s="113">
        <v>55.7765117005383</v>
      </c>
      <c r="F126" s="113">
        <v>37.694061488317097</v>
      </c>
      <c r="G126" s="111">
        <v>1</v>
      </c>
      <c r="H126" s="114">
        <f t="shared" si="5"/>
        <v>2.202</v>
      </c>
      <c r="I126" s="115">
        <v>0.35</v>
      </c>
      <c r="J126" s="111">
        <v>6</v>
      </c>
      <c r="K126" s="63"/>
      <c r="L126" s="78">
        <v>15</v>
      </c>
      <c r="M126" s="112">
        <v>0</v>
      </c>
      <c r="N126" s="112">
        <v>999</v>
      </c>
      <c r="O126" s="85"/>
      <c r="P126" s="81">
        <v>3</v>
      </c>
      <c r="Q126" s="96">
        <v>0.45833333333333298</v>
      </c>
      <c r="R126" s="92">
        <v>2</v>
      </c>
      <c r="S126" s="92" t="s">
        <v>187</v>
      </c>
      <c r="T126" s="92">
        <v>2</v>
      </c>
      <c r="U126" s="92" t="s">
        <v>187</v>
      </c>
      <c r="V126" s="94">
        <f t="shared" si="2"/>
        <v>4</v>
      </c>
      <c r="W126" s="97">
        <v>4</v>
      </c>
      <c r="X126" s="96">
        <v>0.45833333333333298</v>
      </c>
      <c r="Y126" s="92">
        <v>1</v>
      </c>
      <c r="Z126" s="92" t="s">
        <v>144</v>
      </c>
      <c r="AA126" s="92">
        <v>1</v>
      </c>
      <c r="AB126" s="92" t="s">
        <v>144</v>
      </c>
      <c r="AC126" s="94">
        <f t="shared" si="3"/>
        <v>3</v>
      </c>
      <c r="AH126" s="116"/>
    </row>
    <row r="127" spans="1:34" ht="15.75" customHeight="1">
      <c r="A127" s="110" t="s">
        <v>183</v>
      </c>
      <c r="B127" s="111">
        <v>15</v>
      </c>
      <c r="C127" s="137" t="s">
        <v>295</v>
      </c>
      <c r="D127" s="136" t="s">
        <v>296</v>
      </c>
      <c r="E127" s="113">
        <v>55.7749924953782</v>
      </c>
      <c r="F127" s="113">
        <v>37.696809247856301</v>
      </c>
      <c r="G127" s="111">
        <v>1</v>
      </c>
      <c r="H127" s="114">
        <f t="shared" si="5"/>
        <v>2.4420000000000002</v>
      </c>
      <c r="I127" s="115">
        <v>0.24</v>
      </c>
      <c r="J127" s="111">
        <v>7</v>
      </c>
      <c r="K127" s="63"/>
      <c r="L127" s="78">
        <v>16</v>
      </c>
      <c r="M127" s="112">
        <v>0</v>
      </c>
      <c r="N127" s="112">
        <v>0</v>
      </c>
      <c r="O127" s="85"/>
      <c r="P127" s="81">
        <v>3</v>
      </c>
      <c r="Q127" s="96">
        <v>0.47916666666666702</v>
      </c>
      <c r="R127" s="92">
        <v>2</v>
      </c>
      <c r="S127" s="92" t="s">
        <v>187</v>
      </c>
      <c r="T127" s="92">
        <v>2</v>
      </c>
      <c r="U127" s="92" t="s">
        <v>187</v>
      </c>
      <c r="V127" s="94">
        <f t="shared" si="2"/>
        <v>4</v>
      </c>
      <c r="W127" s="97">
        <v>4</v>
      </c>
      <c r="X127" s="96">
        <v>0.47916666666666702</v>
      </c>
      <c r="Y127" s="92">
        <v>2</v>
      </c>
      <c r="Z127" s="92" t="s">
        <v>144</v>
      </c>
      <c r="AA127" s="92">
        <v>2</v>
      </c>
      <c r="AB127" s="92" t="s">
        <v>144</v>
      </c>
      <c r="AC127" s="94">
        <f t="shared" si="3"/>
        <v>3</v>
      </c>
      <c r="AH127" s="116"/>
    </row>
    <row r="128" spans="1:34" ht="15.75" customHeight="1">
      <c r="A128" s="110" t="s">
        <v>183</v>
      </c>
      <c r="B128" s="111">
        <v>13</v>
      </c>
      <c r="C128" s="112" t="s">
        <v>109</v>
      </c>
      <c r="D128" s="62" t="s">
        <v>183</v>
      </c>
      <c r="E128" s="113" t="s">
        <v>183</v>
      </c>
      <c r="F128" s="113" t="s">
        <v>183</v>
      </c>
      <c r="G128" s="111">
        <v>1</v>
      </c>
      <c r="H128" s="114">
        <f t="shared" si="5"/>
        <v>2.4420000000000002</v>
      </c>
      <c r="I128" s="115">
        <v>0</v>
      </c>
      <c r="J128" s="111" t="s">
        <v>183</v>
      </c>
      <c r="K128" s="63"/>
      <c r="L128" s="78">
        <v>17</v>
      </c>
      <c r="M128" s="112">
        <v>0</v>
      </c>
      <c r="N128" s="112">
        <v>0</v>
      </c>
      <c r="O128" s="85"/>
      <c r="P128" s="81">
        <v>3</v>
      </c>
      <c r="Q128" s="96">
        <v>0.5</v>
      </c>
      <c r="R128" s="92">
        <v>2</v>
      </c>
      <c r="S128" s="92" t="s">
        <v>187</v>
      </c>
      <c r="T128" s="92">
        <v>2</v>
      </c>
      <c r="U128" s="92" t="s">
        <v>187</v>
      </c>
      <c r="V128" s="94">
        <f t="shared" si="2"/>
        <v>4</v>
      </c>
      <c r="W128" s="97">
        <v>4</v>
      </c>
      <c r="X128" s="96">
        <v>0.5</v>
      </c>
      <c r="Y128" s="92">
        <v>1</v>
      </c>
      <c r="Z128" s="92" t="s">
        <v>144</v>
      </c>
      <c r="AA128" s="92">
        <v>1</v>
      </c>
      <c r="AB128" s="92" t="s">
        <v>144</v>
      </c>
      <c r="AC128" s="94">
        <f t="shared" si="3"/>
        <v>3</v>
      </c>
      <c r="AH128" s="116"/>
    </row>
    <row r="129" spans="1:34" ht="15.75" customHeight="1">
      <c r="A129" s="110" t="s">
        <v>183</v>
      </c>
      <c r="B129" s="111" t="str">
        <f t="shared" ref="B129:B192" si="6">IF(C129=" ","",IF(C129=$L$9,B128,B128+1))</f>
        <v/>
      </c>
      <c r="C129" s="112" t="s">
        <v>183</v>
      </c>
      <c r="D129" s="62" t="s">
        <v>183</v>
      </c>
      <c r="E129" s="113" t="s">
        <v>183</v>
      </c>
      <c r="F129" s="113" t="s">
        <v>183</v>
      </c>
      <c r="G129" s="111" t="str">
        <f t="shared" ref="G129:G192" si="7">IF(M127&gt;0,0,IF(N127&gt;0,1,""))</f>
        <v/>
      </c>
      <c r="H129" s="114" t="str">
        <f t="shared" ref="H129:H192" si="8">IF(C129=" ","",IF(C128="Разворот",0,H128+I129))</f>
        <v/>
      </c>
      <c r="I129" s="115" t="s">
        <v>183</v>
      </c>
      <c r="J129" s="111" t="str">
        <f t="shared" ref="J129:J192" si="9">IF(AND(M127&gt;0,M127&lt;999),M127,IF(AND(N127&gt;0,N127&lt;999),N127," "))</f>
        <v xml:space="preserve"> </v>
      </c>
      <c r="K129" s="63"/>
      <c r="L129" s="78">
        <v>18</v>
      </c>
      <c r="M129" s="112">
        <v>0</v>
      </c>
      <c r="N129" s="112">
        <v>0</v>
      </c>
      <c r="O129" s="85"/>
      <c r="P129" s="81">
        <v>3</v>
      </c>
      <c r="Q129" s="96">
        <v>0.52083333333333337</v>
      </c>
      <c r="R129" s="92">
        <v>2</v>
      </c>
      <c r="S129" s="92" t="s">
        <v>187</v>
      </c>
      <c r="T129" s="92">
        <v>2</v>
      </c>
      <c r="U129" s="92" t="s">
        <v>187</v>
      </c>
      <c r="V129" s="94">
        <f t="shared" si="2"/>
        <v>4</v>
      </c>
      <c r="W129" s="97">
        <v>4</v>
      </c>
      <c r="X129" s="96">
        <v>0.52083333333333337</v>
      </c>
      <c r="Y129" s="92">
        <v>2</v>
      </c>
      <c r="Z129" s="92" t="s">
        <v>144</v>
      </c>
      <c r="AA129" s="92">
        <v>2</v>
      </c>
      <c r="AB129" s="92" t="s">
        <v>144</v>
      </c>
      <c r="AC129" s="94">
        <f t="shared" si="3"/>
        <v>3</v>
      </c>
      <c r="AH129" s="116"/>
    </row>
    <row r="130" spans="1:34" ht="15.75" customHeight="1">
      <c r="A130" s="110" t="s">
        <v>183</v>
      </c>
      <c r="B130" s="111" t="str">
        <f t="shared" si="6"/>
        <v/>
      </c>
      <c r="C130" s="112" t="s">
        <v>183</v>
      </c>
      <c r="D130" s="62" t="s">
        <v>183</v>
      </c>
      <c r="E130" s="113" t="s">
        <v>183</v>
      </c>
      <c r="F130" s="113" t="s">
        <v>183</v>
      </c>
      <c r="G130" s="111" t="str">
        <f t="shared" si="7"/>
        <v/>
      </c>
      <c r="H130" s="114" t="str">
        <f t="shared" si="8"/>
        <v/>
      </c>
      <c r="I130" s="115" t="s">
        <v>183</v>
      </c>
      <c r="J130" s="111" t="str">
        <f t="shared" si="9"/>
        <v xml:space="preserve"> </v>
      </c>
      <c r="K130" s="63"/>
      <c r="L130" s="78">
        <v>19</v>
      </c>
      <c r="M130" s="112">
        <v>0</v>
      </c>
      <c r="N130" s="112">
        <v>0</v>
      </c>
      <c r="O130" s="85" t="s">
        <v>183</v>
      </c>
      <c r="P130" s="81">
        <v>3</v>
      </c>
      <c r="Q130" s="96">
        <v>0.54166666666666663</v>
      </c>
      <c r="R130" s="92">
        <v>2</v>
      </c>
      <c r="S130" s="92" t="s">
        <v>187</v>
      </c>
      <c r="T130" s="92">
        <v>2</v>
      </c>
      <c r="U130" s="92" t="s">
        <v>187</v>
      </c>
      <c r="V130" s="94">
        <f t="shared" si="2"/>
        <v>4</v>
      </c>
      <c r="W130" s="97">
        <v>4</v>
      </c>
      <c r="X130" s="96">
        <v>0.54166666666666663</v>
      </c>
      <c r="Y130" s="92">
        <v>1</v>
      </c>
      <c r="Z130" s="92" t="s">
        <v>144</v>
      </c>
      <c r="AA130" s="92">
        <v>1</v>
      </c>
      <c r="AB130" s="92" t="s">
        <v>144</v>
      </c>
      <c r="AC130" s="94">
        <f t="shared" si="3"/>
        <v>3</v>
      </c>
      <c r="AH130" s="116"/>
    </row>
    <row r="131" spans="1:34" ht="15.75" customHeight="1">
      <c r="A131" s="110" t="s">
        <v>183</v>
      </c>
      <c r="B131" s="111" t="str">
        <f t="shared" si="6"/>
        <v/>
      </c>
      <c r="C131" s="112" t="s">
        <v>183</v>
      </c>
      <c r="D131" s="62" t="s">
        <v>183</v>
      </c>
      <c r="E131" s="113" t="s">
        <v>183</v>
      </c>
      <c r="F131" s="113" t="s">
        <v>183</v>
      </c>
      <c r="G131" s="111" t="str">
        <f t="shared" si="7"/>
        <v/>
      </c>
      <c r="H131" s="114" t="str">
        <f t="shared" si="8"/>
        <v/>
      </c>
      <c r="I131" s="115" t="s">
        <v>183</v>
      </c>
      <c r="J131" s="111" t="str">
        <f t="shared" si="9"/>
        <v xml:space="preserve"> </v>
      </c>
      <c r="K131" s="63"/>
      <c r="L131" s="78">
        <v>20</v>
      </c>
      <c r="M131" s="112">
        <v>0</v>
      </c>
      <c r="N131" s="112">
        <v>0</v>
      </c>
      <c r="O131" s="85"/>
      <c r="P131" s="81">
        <v>3</v>
      </c>
      <c r="Q131" s="96">
        <v>0.5625</v>
      </c>
      <c r="R131" s="92">
        <v>2</v>
      </c>
      <c r="S131" s="92" t="s">
        <v>187</v>
      </c>
      <c r="T131" s="92">
        <v>2</v>
      </c>
      <c r="U131" s="92" t="s">
        <v>187</v>
      </c>
      <c r="V131" s="94">
        <f t="shared" si="2"/>
        <v>4</v>
      </c>
      <c r="W131" s="97">
        <v>4</v>
      </c>
      <c r="X131" s="96">
        <v>0.5625</v>
      </c>
      <c r="Y131" s="92">
        <v>2</v>
      </c>
      <c r="Z131" s="92" t="s">
        <v>144</v>
      </c>
      <c r="AA131" s="92">
        <v>2</v>
      </c>
      <c r="AB131" s="92" t="s">
        <v>144</v>
      </c>
      <c r="AC131" s="94">
        <f t="shared" si="3"/>
        <v>3</v>
      </c>
      <c r="AH131" s="116"/>
    </row>
    <row r="132" spans="1:34" ht="15.75" customHeight="1">
      <c r="A132" s="110" t="s">
        <v>183</v>
      </c>
      <c r="B132" s="111" t="str">
        <f t="shared" si="6"/>
        <v/>
      </c>
      <c r="C132" s="112" t="s">
        <v>183</v>
      </c>
      <c r="D132" s="62" t="s">
        <v>183</v>
      </c>
      <c r="E132" s="113" t="s">
        <v>183</v>
      </c>
      <c r="F132" s="113" t="s">
        <v>183</v>
      </c>
      <c r="G132" s="111" t="str">
        <f t="shared" si="7"/>
        <v/>
      </c>
      <c r="H132" s="114" t="str">
        <f t="shared" si="8"/>
        <v/>
      </c>
      <c r="I132" s="115" t="s">
        <v>183</v>
      </c>
      <c r="J132" s="111" t="str">
        <f t="shared" si="9"/>
        <v xml:space="preserve"> </v>
      </c>
      <c r="K132" s="63"/>
      <c r="L132" s="78">
        <v>21</v>
      </c>
      <c r="M132" s="112">
        <v>0</v>
      </c>
      <c r="N132" s="112">
        <v>0</v>
      </c>
      <c r="O132" s="85"/>
      <c r="P132" s="81">
        <v>3</v>
      </c>
      <c r="Q132" s="96">
        <v>0.58333333333333337</v>
      </c>
      <c r="R132" s="92">
        <v>2</v>
      </c>
      <c r="S132" s="92" t="s">
        <v>187</v>
      </c>
      <c r="T132" s="92">
        <v>2</v>
      </c>
      <c r="U132" s="92" t="s">
        <v>187</v>
      </c>
      <c r="V132" s="94">
        <f t="shared" si="2"/>
        <v>4</v>
      </c>
      <c r="W132" s="97">
        <v>4</v>
      </c>
      <c r="X132" s="96">
        <v>0.58333333333333337</v>
      </c>
      <c r="Y132" s="92">
        <v>1</v>
      </c>
      <c r="Z132" s="92" t="s">
        <v>144</v>
      </c>
      <c r="AA132" s="92">
        <v>1</v>
      </c>
      <c r="AB132" s="92" t="s">
        <v>144</v>
      </c>
      <c r="AC132" s="94">
        <f t="shared" si="3"/>
        <v>3</v>
      </c>
      <c r="AH132" s="116"/>
    </row>
    <row r="133" spans="1:34" ht="15.75" customHeight="1">
      <c r="A133" s="110" t="s">
        <v>183</v>
      </c>
      <c r="B133" s="111" t="str">
        <f t="shared" si="6"/>
        <v/>
      </c>
      <c r="C133" s="112" t="s">
        <v>183</v>
      </c>
      <c r="D133" s="62" t="s">
        <v>183</v>
      </c>
      <c r="E133" s="113" t="s">
        <v>183</v>
      </c>
      <c r="F133" s="113" t="s">
        <v>183</v>
      </c>
      <c r="G133" s="111" t="str">
        <f t="shared" si="7"/>
        <v/>
      </c>
      <c r="H133" s="114" t="str">
        <f t="shared" si="8"/>
        <v/>
      </c>
      <c r="I133" s="115" t="s">
        <v>183</v>
      </c>
      <c r="J133" s="111" t="str">
        <f t="shared" si="9"/>
        <v xml:space="preserve"> </v>
      </c>
      <c r="K133" s="63"/>
      <c r="L133" s="78">
        <v>22</v>
      </c>
      <c r="M133" s="112">
        <v>0</v>
      </c>
      <c r="N133" s="112">
        <v>0</v>
      </c>
      <c r="O133" s="85"/>
      <c r="P133" s="81">
        <v>3</v>
      </c>
      <c r="Q133" s="96">
        <v>0.60416666666666663</v>
      </c>
      <c r="R133" s="92">
        <v>2</v>
      </c>
      <c r="S133" s="92" t="s">
        <v>187</v>
      </c>
      <c r="T133" s="92">
        <v>2</v>
      </c>
      <c r="U133" s="92" t="s">
        <v>187</v>
      </c>
      <c r="V133" s="94">
        <f t="shared" si="2"/>
        <v>4</v>
      </c>
      <c r="W133" s="97">
        <v>4</v>
      </c>
      <c r="X133" s="96">
        <v>0.60416666666666663</v>
      </c>
      <c r="Y133" s="92">
        <v>2</v>
      </c>
      <c r="Z133" s="92" t="s">
        <v>144</v>
      </c>
      <c r="AA133" s="92">
        <v>2</v>
      </c>
      <c r="AB133" s="92" t="s">
        <v>144</v>
      </c>
      <c r="AC133" s="94">
        <f t="shared" si="3"/>
        <v>3</v>
      </c>
      <c r="AH133" s="116"/>
    </row>
    <row r="134" spans="1:34" ht="15.75" customHeight="1">
      <c r="A134" s="110" t="s">
        <v>183</v>
      </c>
      <c r="B134" s="111" t="str">
        <f t="shared" si="6"/>
        <v/>
      </c>
      <c r="C134" s="112" t="s">
        <v>183</v>
      </c>
      <c r="D134" s="62" t="s">
        <v>183</v>
      </c>
      <c r="E134" s="113" t="s">
        <v>183</v>
      </c>
      <c r="F134" s="113" t="s">
        <v>183</v>
      </c>
      <c r="G134" s="111" t="str">
        <f t="shared" si="7"/>
        <v/>
      </c>
      <c r="H134" s="114" t="str">
        <f t="shared" si="8"/>
        <v/>
      </c>
      <c r="I134" s="115" t="s">
        <v>183</v>
      </c>
      <c r="J134" s="111" t="str">
        <f t="shared" si="9"/>
        <v xml:space="preserve"> </v>
      </c>
      <c r="K134" s="63"/>
      <c r="L134" s="78">
        <v>23</v>
      </c>
      <c r="M134" s="112">
        <v>0</v>
      </c>
      <c r="N134" s="112">
        <v>0</v>
      </c>
      <c r="O134" s="85"/>
      <c r="P134" s="81">
        <v>3</v>
      </c>
      <c r="Q134" s="96">
        <v>0.625</v>
      </c>
      <c r="R134" s="92">
        <v>2</v>
      </c>
      <c r="S134" s="92" t="s">
        <v>187</v>
      </c>
      <c r="T134" s="92">
        <v>2</v>
      </c>
      <c r="U134" s="92" t="s">
        <v>187</v>
      </c>
      <c r="V134" s="94">
        <f t="shared" si="2"/>
        <v>4</v>
      </c>
      <c r="W134" s="97">
        <v>4</v>
      </c>
      <c r="X134" s="96">
        <v>0.625</v>
      </c>
      <c r="Y134" s="92">
        <v>1</v>
      </c>
      <c r="Z134" s="92" t="s">
        <v>144</v>
      </c>
      <c r="AA134" s="92">
        <v>1</v>
      </c>
      <c r="AB134" s="92" t="s">
        <v>144</v>
      </c>
      <c r="AC134" s="94">
        <f t="shared" si="3"/>
        <v>3</v>
      </c>
      <c r="AH134" s="116"/>
    </row>
    <row r="135" spans="1:34" ht="15.75" customHeight="1">
      <c r="A135" s="110" t="s">
        <v>183</v>
      </c>
      <c r="B135" s="111" t="str">
        <f t="shared" si="6"/>
        <v/>
      </c>
      <c r="C135" s="112" t="s">
        <v>183</v>
      </c>
      <c r="D135" s="62" t="s">
        <v>183</v>
      </c>
      <c r="E135" s="113" t="s">
        <v>183</v>
      </c>
      <c r="F135" s="113" t="s">
        <v>183</v>
      </c>
      <c r="G135" s="111" t="str">
        <f t="shared" si="7"/>
        <v/>
      </c>
      <c r="H135" s="114" t="str">
        <f t="shared" si="8"/>
        <v/>
      </c>
      <c r="I135" s="115" t="s">
        <v>183</v>
      </c>
      <c r="J135" s="111" t="str">
        <f t="shared" si="9"/>
        <v xml:space="preserve"> </v>
      </c>
      <c r="K135" s="63"/>
      <c r="L135" s="78">
        <v>24</v>
      </c>
      <c r="M135" s="112">
        <v>0</v>
      </c>
      <c r="N135" s="112">
        <v>0</v>
      </c>
      <c r="O135" s="85"/>
      <c r="P135" s="81">
        <v>3</v>
      </c>
      <c r="Q135" s="96">
        <v>0.64583333333333337</v>
      </c>
      <c r="R135" s="92">
        <v>2</v>
      </c>
      <c r="S135" s="92" t="s">
        <v>187</v>
      </c>
      <c r="T135" s="92">
        <v>2</v>
      </c>
      <c r="U135" s="92" t="s">
        <v>187</v>
      </c>
      <c r="V135" s="94">
        <f t="shared" si="2"/>
        <v>4</v>
      </c>
      <c r="W135" s="97">
        <v>4</v>
      </c>
      <c r="X135" s="96">
        <v>0.64583333333333337</v>
      </c>
      <c r="Y135" s="92">
        <v>2</v>
      </c>
      <c r="Z135" s="92" t="s">
        <v>144</v>
      </c>
      <c r="AA135" s="92">
        <v>2</v>
      </c>
      <c r="AB135" s="92" t="s">
        <v>144</v>
      </c>
      <c r="AC135" s="94">
        <f t="shared" si="3"/>
        <v>3</v>
      </c>
      <c r="AH135" s="116"/>
    </row>
    <row r="136" spans="1:34" ht="15.75" customHeight="1">
      <c r="A136" s="110" t="s">
        <v>183</v>
      </c>
      <c r="B136" s="111" t="str">
        <f t="shared" si="6"/>
        <v/>
      </c>
      <c r="C136" s="112" t="s">
        <v>183</v>
      </c>
      <c r="D136" s="62" t="s">
        <v>183</v>
      </c>
      <c r="E136" s="113" t="s">
        <v>183</v>
      </c>
      <c r="F136" s="113" t="s">
        <v>183</v>
      </c>
      <c r="G136" s="111" t="str">
        <f t="shared" si="7"/>
        <v/>
      </c>
      <c r="H136" s="114" t="str">
        <f t="shared" si="8"/>
        <v/>
      </c>
      <c r="I136" s="115" t="s">
        <v>183</v>
      </c>
      <c r="J136" s="111" t="str">
        <f t="shared" si="9"/>
        <v xml:space="preserve"> </v>
      </c>
      <c r="K136" s="63"/>
      <c r="L136" s="78">
        <v>25</v>
      </c>
      <c r="M136" s="112">
        <v>0</v>
      </c>
      <c r="N136" s="112">
        <v>0</v>
      </c>
      <c r="O136" s="85"/>
      <c r="P136" s="81">
        <v>3</v>
      </c>
      <c r="Q136" s="96">
        <v>0.66666666666666663</v>
      </c>
      <c r="R136" s="92">
        <v>2</v>
      </c>
      <c r="S136" s="92" t="s">
        <v>187</v>
      </c>
      <c r="T136" s="92">
        <v>2</v>
      </c>
      <c r="U136" s="92" t="s">
        <v>187</v>
      </c>
      <c r="V136" s="94">
        <f t="shared" si="2"/>
        <v>4</v>
      </c>
      <c r="W136" s="97">
        <v>4</v>
      </c>
      <c r="X136" s="96">
        <v>0.66666666666666663</v>
      </c>
      <c r="Y136" s="92">
        <v>1</v>
      </c>
      <c r="Z136" s="92" t="s">
        <v>144</v>
      </c>
      <c r="AA136" s="92">
        <v>1</v>
      </c>
      <c r="AB136" s="92" t="s">
        <v>144</v>
      </c>
      <c r="AC136" s="94">
        <f t="shared" si="3"/>
        <v>3</v>
      </c>
      <c r="AH136" s="116"/>
    </row>
    <row r="137" spans="1:34" ht="15.75" customHeight="1">
      <c r="A137" s="110" t="s">
        <v>183</v>
      </c>
      <c r="B137" s="111" t="str">
        <f t="shared" si="6"/>
        <v/>
      </c>
      <c r="C137" s="112" t="s">
        <v>183</v>
      </c>
      <c r="D137" s="62" t="s">
        <v>183</v>
      </c>
      <c r="E137" s="113" t="s">
        <v>183</v>
      </c>
      <c r="F137" s="113" t="s">
        <v>183</v>
      </c>
      <c r="G137" s="111" t="str">
        <f t="shared" si="7"/>
        <v/>
      </c>
      <c r="H137" s="114" t="str">
        <f t="shared" si="8"/>
        <v/>
      </c>
      <c r="I137" s="115" t="s">
        <v>183</v>
      </c>
      <c r="J137" s="111" t="str">
        <f t="shared" si="9"/>
        <v xml:space="preserve"> </v>
      </c>
      <c r="K137" s="63"/>
      <c r="L137" s="78">
        <v>26</v>
      </c>
      <c r="M137" s="112">
        <v>0</v>
      </c>
      <c r="N137" s="112">
        <v>0</v>
      </c>
      <c r="O137" s="85"/>
      <c r="P137" s="81">
        <v>3</v>
      </c>
      <c r="Q137" s="96">
        <v>0.6875</v>
      </c>
      <c r="R137" s="92">
        <v>2</v>
      </c>
      <c r="S137" s="92" t="s">
        <v>187</v>
      </c>
      <c r="T137" s="92">
        <v>2</v>
      </c>
      <c r="U137" s="92" t="s">
        <v>187</v>
      </c>
      <c r="V137" s="94">
        <f t="shared" si="2"/>
        <v>4</v>
      </c>
      <c r="W137" s="97">
        <v>4</v>
      </c>
      <c r="X137" s="96">
        <v>0.6875</v>
      </c>
      <c r="Y137" s="92">
        <v>2</v>
      </c>
      <c r="Z137" s="92" t="s">
        <v>144</v>
      </c>
      <c r="AA137" s="92">
        <v>2</v>
      </c>
      <c r="AB137" s="92" t="s">
        <v>144</v>
      </c>
      <c r="AC137" s="94">
        <f t="shared" si="3"/>
        <v>3</v>
      </c>
      <c r="AH137" s="116"/>
    </row>
    <row r="138" spans="1:34" ht="15.75" customHeight="1">
      <c r="A138" s="110" t="s">
        <v>183</v>
      </c>
      <c r="B138" s="111" t="str">
        <f t="shared" si="6"/>
        <v/>
      </c>
      <c r="C138" s="112" t="s">
        <v>183</v>
      </c>
      <c r="D138" s="62" t="s">
        <v>183</v>
      </c>
      <c r="E138" s="113" t="s">
        <v>183</v>
      </c>
      <c r="F138" s="113" t="s">
        <v>183</v>
      </c>
      <c r="G138" s="111" t="str">
        <f t="shared" si="7"/>
        <v/>
      </c>
      <c r="H138" s="114" t="str">
        <f t="shared" si="8"/>
        <v/>
      </c>
      <c r="I138" s="115" t="s">
        <v>183</v>
      </c>
      <c r="J138" s="111" t="str">
        <f t="shared" si="9"/>
        <v xml:space="preserve"> </v>
      </c>
      <c r="K138" s="63"/>
      <c r="L138" s="78">
        <v>27</v>
      </c>
      <c r="M138" s="112">
        <v>0</v>
      </c>
      <c r="N138" s="112">
        <v>0</v>
      </c>
      <c r="O138" s="85"/>
      <c r="P138" s="81">
        <v>3</v>
      </c>
      <c r="Q138" s="96">
        <v>0.70833333333333337</v>
      </c>
      <c r="R138" s="92">
        <v>2</v>
      </c>
      <c r="S138" s="92" t="s">
        <v>187</v>
      </c>
      <c r="T138" s="92">
        <v>2</v>
      </c>
      <c r="U138" s="92" t="s">
        <v>187</v>
      </c>
      <c r="V138" s="94">
        <f t="shared" si="2"/>
        <v>4</v>
      </c>
      <c r="W138" s="97">
        <v>4</v>
      </c>
      <c r="X138" s="96">
        <v>0.70833333333333337</v>
      </c>
      <c r="Y138" s="92">
        <v>1</v>
      </c>
      <c r="Z138" s="92" t="s">
        <v>144</v>
      </c>
      <c r="AA138" s="92">
        <v>1</v>
      </c>
      <c r="AB138" s="92" t="s">
        <v>144</v>
      </c>
      <c r="AC138" s="94">
        <f t="shared" si="3"/>
        <v>3</v>
      </c>
      <c r="AH138" s="116"/>
    </row>
    <row r="139" spans="1:34" ht="15.75" customHeight="1">
      <c r="A139" s="110" t="s">
        <v>183</v>
      </c>
      <c r="B139" s="111" t="str">
        <f t="shared" si="6"/>
        <v/>
      </c>
      <c r="C139" s="112" t="s">
        <v>183</v>
      </c>
      <c r="D139" s="62" t="s">
        <v>183</v>
      </c>
      <c r="E139" s="113" t="s">
        <v>183</v>
      </c>
      <c r="F139" s="113" t="s">
        <v>183</v>
      </c>
      <c r="G139" s="111" t="str">
        <f t="shared" si="7"/>
        <v/>
      </c>
      <c r="H139" s="114" t="str">
        <f t="shared" si="8"/>
        <v/>
      </c>
      <c r="I139" s="115" t="s">
        <v>183</v>
      </c>
      <c r="J139" s="111" t="str">
        <f t="shared" si="9"/>
        <v xml:space="preserve"> </v>
      </c>
      <c r="K139" s="63"/>
      <c r="L139" s="78">
        <v>28</v>
      </c>
      <c r="M139" s="112">
        <v>0</v>
      </c>
      <c r="N139" s="112">
        <v>0</v>
      </c>
      <c r="O139" s="85"/>
      <c r="P139" s="81">
        <v>3</v>
      </c>
      <c r="Q139" s="96">
        <v>0.72916666666666663</v>
      </c>
      <c r="R139" s="92">
        <v>2</v>
      </c>
      <c r="S139" s="92" t="s">
        <v>187</v>
      </c>
      <c r="T139" s="92">
        <v>2</v>
      </c>
      <c r="U139" s="92" t="s">
        <v>187</v>
      </c>
      <c r="V139" s="94">
        <f t="shared" si="2"/>
        <v>4</v>
      </c>
      <c r="W139" s="97">
        <v>4</v>
      </c>
      <c r="X139" s="96">
        <v>0.72916666666666663</v>
      </c>
      <c r="Y139" s="92">
        <v>2</v>
      </c>
      <c r="Z139" s="92" t="s">
        <v>144</v>
      </c>
      <c r="AA139" s="92">
        <v>2</v>
      </c>
      <c r="AB139" s="92" t="s">
        <v>144</v>
      </c>
      <c r="AC139" s="94">
        <f t="shared" si="3"/>
        <v>3</v>
      </c>
      <c r="AH139" s="116"/>
    </row>
    <row r="140" spans="1:34" ht="15.75" customHeight="1">
      <c r="A140" s="110" t="s">
        <v>183</v>
      </c>
      <c r="B140" s="111" t="str">
        <f t="shared" si="6"/>
        <v/>
      </c>
      <c r="C140" s="112" t="s">
        <v>183</v>
      </c>
      <c r="D140" s="62" t="s">
        <v>183</v>
      </c>
      <c r="E140" s="113" t="s">
        <v>183</v>
      </c>
      <c r="F140" s="113" t="s">
        <v>183</v>
      </c>
      <c r="G140" s="111" t="str">
        <f t="shared" si="7"/>
        <v/>
      </c>
      <c r="H140" s="114" t="str">
        <f t="shared" si="8"/>
        <v/>
      </c>
      <c r="I140" s="115" t="s">
        <v>183</v>
      </c>
      <c r="J140" s="111" t="str">
        <f t="shared" si="9"/>
        <v xml:space="preserve"> </v>
      </c>
      <c r="K140" s="63"/>
      <c r="L140" s="78">
        <v>29</v>
      </c>
      <c r="M140" s="112">
        <v>0</v>
      </c>
      <c r="N140" s="112">
        <v>0</v>
      </c>
      <c r="O140" s="85"/>
      <c r="P140" s="81">
        <v>3</v>
      </c>
      <c r="Q140" s="96">
        <v>0.75</v>
      </c>
      <c r="R140" s="92">
        <v>2</v>
      </c>
      <c r="S140" s="92" t="s">
        <v>187</v>
      </c>
      <c r="T140" s="92">
        <v>2</v>
      </c>
      <c r="U140" s="92" t="s">
        <v>187</v>
      </c>
      <c r="V140" s="94">
        <f t="shared" si="2"/>
        <v>4</v>
      </c>
      <c r="W140" s="97">
        <v>4</v>
      </c>
      <c r="X140" s="96">
        <v>0.75</v>
      </c>
      <c r="Y140" s="92">
        <v>1</v>
      </c>
      <c r="Z140" s="92" t="s">
        <v>144</v>
      </c>
      <c r="AA140" s="92">
        <v>1</v>
      </c>
      <c r="AB140" s="92" t="s">
        <v>144</v>
      </c>
      <c r="AC140" s="94">
        <f t="shared" si="3"/>
        <v>3</v>
      </c>
      <c r="AH140" s="116"/>
    </row>
    <row r="141" spans="1:34" ht="15.75" customHeight="1">
      <c r="A141" s="110" t="s">
        <v>183</v>
      </c>
      <c r="B141" s="111" t="str">
        <f t="shared" si="6"/>
        <v/>
      </c>
      <c r="C141" s="112" t="s">
        <v>183</v>
      </c>
      <c r="D141" s="62" t="s">
        <v>183</v>
      </c>
      <c r="E141" s="113" t="s">
        <v>183</v>
      </c>
      <c r="F141" s="113" t="s">
        <v>183</v>
      </c>
      <c r="G141" s="111" t="str">
        <f t="shared" si="7"/>
        <v/>
      </c>
      <c r="H141" s="114" t="str">
        <f t="shared" si="8"/>
        <v/>
      </c>
      <c r="I141" s="115" t="s">
        <v>183</v>
      </c>
      <c r="J141" s="111" t="str">
        <f t="shared" si="9"/>
        <v xml:space="preserve"> </v>
      </c>
      <c r="K141" s="63"/>
      <c r="L141" s="78">
        <v>30</v>
      </c>
      <c r="M141" s="112">
        <v>0</v>
      </c>
      <c r="N141" s="112">
        <v>0</v>
      </c>
      <c r="O141" s="85"/>
      <c r="P141" s="81">
        <v>3</v>
      </c>
      <c r="Q141" s="96">
        <v>0.77083333333333337</v>
      </c>
      <c r="R141" s="92">
        <v>2</v>
      </c>
      <c r="S141" s="92" t="s">
        <v>187</v>
      </c>
      <c r="T141" s="92">
        <v>2</v>
      </c>
      <c r="U141" s="92" t="s">
        <v>187</v>
      </c>
      <c r="V141" s="94">
        <f t="shared" si="2"/>
        <v>4</v>
      </c>
      <c r="W141" s="97">
        <v>4</v>
      </c>
      <c r="X141" s="96">
        <v>0.77083333333333337</v>
      </c>
      <c r="Y141" s="92">
        <v>2</v>
      </c>
      <c r="Z141" s="92" t="s">
        <v>144</v>
      </c>
      <c r="AA141" s="92">
        <v>2</v>
      </c>
      <c r="AB141" s="92" t="s">
        <v>144</v>
      </c>
      <c r="AC141" s="94">
        <f t="shared" si="3"/>
        <v>3</v>
      </c>
      <c r="AH141" s="116"/>
    </row>
    <row r="142" spans="1:34" ht="15.75" customHeight="1">
      <c r="A142" s="110" t="s">
        <v>183</v>
      </c>
      <c r="B142" s="111" t="str">
        <f t="shared" si="6"/>
        <v/>
      </c>
      <c r="C142" s="112" t="s">
        <v>183</v>
      </c>
      <c r="D142" s="62" t="s">
        <v>183</v>
      </c>
      <c r="E142" s="113" t="s">
        <v>183</v>
      </c>
      <c r="F142" s="113" t="s">
        <v>183</v>
      </c>
      <c r="G142" s="111" t="str">
        <f t="shared" si="7"/>
        <v/>
      </c>
      <c r="H142" s="114" t="str">
        <f t="shared" si="8"/>
        <v/>
      </c>
      <c r="I142" s="115" t="s">
        <v>183</v>
      </c>
      <c r="J142" s="111" t="str">
        <f t="shared" si="9"/>
        <v xml:space="preserve"> </v>
      </c>
      <c r="K142" s="63"/>
      <c r="L142" s="78">
        <v>31</v>
      </c>
      <c r="M142" s="112">
        <v>0</v>
      </c>
      <c r="N142" s="112">
        <v>0</v>
      </c>
      <c r="O142" s="85"/>
      <c r="P142" s="81">
        <v>3</v>
      </c>
      <c r="Q142" s="96">
        <v>0.79166666666666663</v>
      </c>
      <c r="R142" s="92">
        <v>2</v>
      </c>
      <c r="S142" s="92" t="s">
        <v>187</v>
      </c>
      <c r="T142" s="92">
        <v>2</v>
      </c>
      <c r="U142" s="92" t="s">
        <v>187</v>
      </c>
      <c r="V142" s="94">
        <f t="shared" si="2"/>
        <v>4</v>
      </c>
      <c r="W142" s="97">
        <v>4</v>
      </c>
      <c r="X142" s="96">
        <v>0.79166666666666663</v>
      </c>
      <c r="Y142" s="92">
        <v>1</v>
      </c>
      <c r="Z142" s="92" t="s">
        <v>144</v>
      </c>
      <c r="AA142" s="92">
        <v>1</v>
      </c>
      <c r="AB142" s="92" t="s">
        <v>144</v>
      </c>
      <c r="AC142" s="94">
        <f t="shared" si="3"/>
        <v>3</v>
      </c>
      <c r="AH142" s="116"/>
    </row>
    <row r="143" spans="1:34" ht="15.75" customHeight="1">
      <c r="A143" s="110" t="s">
        <v>183</v>
      </c>
      <c r="B143" s="111" t="str">
        <f t="shared" si="6"/>
        <v/>
      </c>
      <c r="C143" s="112" t="s">
        <v>183</v>
      </c>
      <c r="D143" s="62" t="s">
        <v>183</v>
      </c>
      <c r="E143" s="113" t="s">
        <v>183</v>
      </c>
      <c r="F143" s="113" t="s">
        <v>183</v>
      </c>
      <c r="G143" s="111" t="str">
        <f t="shared" si="7"/>
        <v/>
      </c>
      <c r="H143" s="114" t="str">
        <f t="shared" si="8"/>
        <v/>
      </c>
      <c r="I143" s="115" t="s">
        <v>183</v>
      </c>
      <c r="J143" s="111" t="str">
        <f t="shared" si="9"/>
        <v xml:space="preserve"> </v>
      </c>
      <c r="K143" s="63"/>
      <c r="L143" s="78">
        <v>32</v>
      </c>
      <c r="M143" s="112">
        <v>0</v>
      </c>
      <c r="N143" s="112">
        <v>0</v>
      </c>
      <c r="O143" s="85"/>
      <c r="P143" s="81">
        <v>3</v>
      </c>
      <c r="Q143" s="96">
        <v>0.8125</v>
      </c>
      <c r="R143" s="92">
        <v>2</v>
      </c>
      <c r="S143" s="92" t="s">
        <v>187</v>
      </c>
      <c r="T143" s="92">
        <v>2</v>
      </c>
      <c r="U143" s="92" t="s">
        <v>187</v>
      </c>
      <c r="V143" s="94">
        <f t="shared" si="2"/>
        <v>3</v>
      </c>
      <c r="W143" s="97">
        <v>4</v>
      </c>
      <c r="X143" s="96">
        <v>0.8125</v>
      </c>
      <c r="Y143" s="92">
        <v>2</v>
      </c>
      <c r="Z143" s="92" t="s">
        <v>144</v>
      </c>
      <c r="AA143" s="92">
        <v>2</v>
      </c>
      <c r="AB143" s="92" t="s">
        <v>144</v>
      </c>
      <c r="AC143" s="94">
        <f t="shared" si="3"/>
        <v>3</v>
      </c>
      <c r="AH143" s="116"/>
    </row>
    <row r="144" spans="1:34" ht="15.75" customHeight="1">
      <c r="A144" s="110" t="s">
        <v>183</v>
      </c>
      <c r="B144" s="111" t="str">
        <f t="shared" si="6"/>
        <v/>
      </c>
      <c r="C144" s="112" t="s">
        <v>183</v>
      </c>
      <c r="D144" s="62" t="s">
        <v>183</v>
      </c>
      <c r="E144" s="113" t="s">
        <v>183</v>
      </c>
      <c r="F144" s="113" t="s">
        <v>183</v>
      </c>
      <c r="G144" s="111" t="str">
        <f t="shared" si="7"/>
        <v/>
      </c>
      <c r="H144" s="114" t="str">
        <f t="shared" si="8"/>
        <v/>
      </c>
      <c r="I144" s="115" t="s">
        <v>183</v>
      </c>
      <c r="J144" s="111" t="str">
        <f t="shared" si="9"/>
        <v xml:space="preserve"> </v>
      </c>
      <c r="K144" s="63"/>
      <c r="L144" s="78">
        <v>33</v>
      </c>
      <c r="M144" s="112">
        <v>0</v>
      </c>
      <c r="N144" s="112">
        <v>0</v>
      </c>
      <c r="O144" s="85"/>
      <c r="P144" s="81">
        <v>3</v>
      </c>
      <c r="Q144" s="96">
        <v>0.83333333333333337</v>
      </c>
      <c r="R144" s="92">
        <v>1</v>
      </c>
      <c r="S144" s="92" t="s">
        <v>144</v>
      </c>
      <c r="T144" s="92">
        <v>1</v>
      </c>
      <c r="U144" s="92" t="s">
        <v>144</v>
      </c>
      <c r="V144" s="94">
        <f t="shared" si="2"/>
        <v>3</v>
      </c>
      <c r="W144" s="97">
        <v>4</v>
      </c>
      <c r="X144" s="96">
        <v>0.83333333333333337</v>
      </c>
      <c r="Y144" s="92">
        <v>1</v>
      </c>
      <c r="Z144" s="92" t="s">
        <v>144</v>
      </c>
      <c r="AA144" s="92">
        <v>1</v>
      </c>
      <c r="AB144" s="92" t="s">
        <v>144</v>
      </c>
      <c r="AC144" s="94">
        <f t="shared" si="3"/>
        <v>3</v>
      </c>
      <c r="AH144" s="116"/>
    </row>
    <row r="145" spans="1:34" ht="15.75" customHeight="1">
      <c r="A145" s="110" t="s">
        <v>183</v>
      </c>
      <c r="B145" s="111" t="str">
        <f t="shared" si="6"/>
        <v/>
      </c>
      <c r="C145" s="112" t="s">
        <v>183</v>
      </c>
      <c r="D145" s="62" t="s">
        <v>183</v>
      </c>
      <c r="E145" s="113" t="s">
        <v>183</v>
      </c>
      <c r="F145" s="113" t="s">
        <v>183</v>
      </c>
      <c r="G145" s="111" t="str">
        <f t="shared" si="7"/>
        <v/>
      </c>
      <c r="H145" s="114" t="str">
        <f t="shared" si="8"/>
        <v/>
      </c>
      <c r="I145" s="115" t="s">
        <v>183</v>
      </c>
      <c r="J145" s="111" t="str">
        <f t="shared" si="9"/>
        <v xml:space="preserve"> </v>
      </c>
      <c r="K145" s="63"/>
      <c r="L145" s="78">
        <v>34</v>
      </c>
      <c r="M145" s="112">
        <v>0</v>
      </c>
      <c r="N145" s="112">
        <v>0</v>
      </c>
      <c r="O145" s="85"/>
      <c r="P145" s="81">
        <v>3</v>
      </c>
      <c r="Q145" s="96">
        <v>0.85416666666666663</v>
      </c>
      <c r="R145" s="92">
        <v>2</v>
      </c>
      <c r="S145" s="92" t="s">
        <v>144</v>
      </c>
      <c r="T145" s="92">
        <v>2</v>
      </c>
      <c r="U145" s="92" t="s">
        <v>144</v>
      </c>
      <c r="V145" s="94">
        <f t="shared" si="2"/>
        <v>3</v>
      </c>
      <c r="W145" s="97">
        <v>4</v>
      </c>
      <c r="X145" s="96">
        <v>0.85416666666666663</v>
      </c>
      <c r="Y145" s="92">
        <v>2</v>
      </c>
      <c r="Z145" s="92" t="s">
        <v>144</v>
      </c>
      <c r="AA145" s="92">
        <v>2</v>
      </c>
      <c r="AB145" s="92" t="s">
        <v>144</v>
      </c>
      <c r="AC145" s="94">
        <f t="shared" si="3"/>
        <v>3</v>
      </c>
      <c r="AH145" s="116"/>
    </row>
    <row r="146" spans="1:34" ht="15.75" customHeight="1">
      <c r="A146" s="110" t="s">
        <v>183</v>
      </c>
      <c r="B146" s="111" t="str">
        <f t="shared" si="6"/>
        <v/>
      </c>
      <c r="C146" s="112" t="s">
        <v>183</v>
      </c>
      <c r="D146" s="62" t="s">
        <v>183</v>
      </c>
      <c r="E146" s="113" t="s">
        <v>183</v>
      </c>
      <c r="F146" s="113" t="s">
        <v>183</v>
      </c>
      <c r="G146" s="111" t="str">
        <f t="shared" si="7"/>
        <v/>
      </c>
      <c r="H146" s="114" t="str">
        <f t="shared" si="8"/>
        <v/>
      </c>
      <c r="I146" s="115" t="s">
        <v>183</v>
      </c>
      <c r="J146" s="111" t="str">
        <f t="shared" si="9"/>
        <v xml:space="preserve"> </v>
      </c>
      <c r="K146" s="63"/>
      <c r="L146" s="78">
        <v>35</v>
      </c>
      <c r="M146" s="112">
        <v>0</v>
      </c>
      <c r="N146" s="112">
        <v>0</v>
      </c>
      <c r="O146" s="85"/>
      <c r="P146" s="81">
        <v>3</v>
      </c>
      <c r="Q146" s="96">
        <v>0.875</v>
      </c>
      <c r="R146" s="92">
        <v>1</v>
      </c>
      <c r="S146" s="92" t="s">
        <v>144</v>
      </c>
      <c r="T146" s="92">
        <v>1</v>
      </c>
      <c r="U146" s="92" t="s">
        <v>144</v>
      </c>
      <c r="V146" s="94">
        <f t="shared" si="2"/>
        <v>3</v>
      </c>
      <c r="W146" s="97">
        <v>4</v>
      </c>
      <c r="X146" s="96">
        <v>0.875</v>
      </c>
      <c r="Y146" s="92">
        <v>1</v>
      </c>
      <c r="Z146" s="92" t="s">
        <v>144</v>
      </c>
      <c r="AA146" s="92">
        <v>1</v>
      </c>
      <c r="AB146" s="92" t="s">
        <v>144</v>
      </c>
      <c r="AC146" s="94">
        <f t="shared" si="3"/>
        <v>3</v>
      </c>
      <c r="AH146" s="116"/>
    </row>
    <row r="147" spans="1:34" ht="15.75" customHeight="1">
      <c r="A147" s="110" t="s">
        <v>183</v>
      </c>
      <c r="B147" s="111" t="str">
        <f t="shared" si="6"/>
        <v/>
      </c>
      <c r="C147" s="112" t="s">
        <v>183</v>
      </c>
      <c r="D147" s="62" t="s">
        <v>183</v>
      </c>
      <c r="E147" s="113" t="s">
        <v>183</v>
      </c>
      <c r="F147" s="113" t="s">
        <v>183</v>
      </c>
      <c r="G147" s="111" t="str">
        <f t="shared" si="7"/>
        <v/>
      </c>
      <c r="H147" s="114" t="str">
        <f t="shared" si="8"/>
        <v/>
      </c>
      <c r="I147" s="115" t="s">
        <v>183</v>
      </c>
      <c r="J147" s="111" t="str">
        <f t="shared" si="9"/>
        <v xml:space="preserve"> </v>
      </c>
      <c r="K147" s="63"/>
      <c r="L147" s="78">
        <v>36</v>
      </c>
      <c r="M147" s="112">
        <v>0</v>
      </c>
      <c r="N147" s="112">
        <v>0</v>
      </c>
      <c r="O147" s="85"/>
      <c r="P147" s="81">
        <v>3</v>
      </c>
      <c r="Q147" s="96">
        <v>0.89583333333333304</v>
      </c>
      <c r="R147" s="92">
        <v>2</v>
      </c>
      <c r="S147" s="92" t="s">
        <v>144</v>
      </c>
      <c r="T147" s="92">
        <v>2</v>
      </c>
      <c r="U147" s="92" t="s">
        <v>144</v>
      </c>
      <c r="V147" s="94">
        <f t="shared" si="2"/>
        <v>3</v>
      </c>
      <c r="W147" s="97">
        <v>4</v>
      </c>
      <c r="X147" s="96">
        <v>0.89583333333333304</v>
      </c>
      <c r="Y147" s="92">
        <v>2</v>
      </c>
      <c r="Z147" s="92" t="s">
        <v>144</v>
      </c>
      <c r="AA147" s="92">
        <v>2</v>
      </c>
      <c r="AB147" s="92" t="s">
        <v>144</v>
      </c>
      <c r="AC147" s="94">
        <f t="shared" si="3"/>
        <v>3</v>
      </c>
      <c r="AH147" s="116"/>
    </row>
    <row r="148" spans="1:34" ht="15.75" customHeight="1">
      <c r="A148" s="110" t="s">
        <v>183</v>
      </c>
      <c r="B148" s="111" t="str">
        <f t="shared" si="6"/>
        <v/>
      </c>
      <c r="C148" s="112" t="s">
        <v>183</v>
      </c>
      <c r="D148" s="62" t="s">
        <v>183</v>
      </c>
      <c r="E148" s="113" t="s">
        <v>183</v>
      </c>
      <c r="F148" s="113" t="s">
        <v>183</v>
      </c>
      <c r="G148" s="111" t="str">
        <f t="shared" si="7"/>
        <v/>
      </c>
      <c r="H148" s="114" t="str">
        <f t="shared" si="8"/>
        <v/>
      </c>
      <c r="I148" s="115" t="s">
        <v>183</v>
      </c>
      <c r="J148" s="111" t="str">
        <f t="shared" si="9"/>
        <v xml:space="preserve"> </v>
      </c>
      <c r="K148" s="63"/>
      <c r="L148" s="78">
        <v>37</v>
      </c>
      <c r="M148" s="112">
        <v>0</v>
      </c>
      <c r="N148" s="112">
        <v>0</v>
      </c>
      <c r="O148" s="85"/>
      <c r="P148" s="81">
        <v>3</v>
      </c>
      <c r="Q148" s="96">
        <v>0.91666666666666663</v>
      </c>
      <c r="R148" s="92">
        <v>1</v>
      </c>
      <c r="S148" s="92" t="s">
        <v>144</v>
      </c>
      <c r="T148" s="92">
        <v>1</v>
      </c>
      <c r="U148" s="92" t="s">
        <v>144</v>
      </c>
      <c r="V148" s="94">
        <f t="shared" si="2"/>
        <v>3</v>
      </c>
      <c r="W148" s="97">
        <v>4</v>
      </c>
      <c r="X148" s="96">
        <v>0.91666666666666663</v>
      </c>
      <c r="Y148" s="92">
        <v>1</v>
      </c>
      <c r="Z148" s="92" t="s">
        <v>144</v>
      </c>
      <c r="AA148" s="92">
        <v>1</v>
      </c>
      <c r="AB148" s="92" t="s">
        <v>144</v>
      </c>
      <c r="AC148" s="94">
        <f t="shared" si="3"/>
        <v>2</v>
      </c>
      <c r="AH148" s="116"/>
    </row>
    <row r="149" spans="1:34" ht="15.75" customHeight="1">
      <c r="A149" s="110" t="s">
        <v>183</v>
      </c>
      <c r="B149" s="111" t="str">
        <f t="shared" si="6"/>
        <v/>
      </c>
      <c r="C149" s="112" t="s">
        <v>183</v>
      </c>
      <c r="D149" s="62" t="s">
        <v>183</v>
      </c>
      <c r="E149" s="113" t="s">
        <v>183</v>
      </c>
      <c r="F149" s="113" t="s">
        <v>183</v>
      </c>
      <c r="G149" s="111" t="str">
        <f t="shared" si="7"/>
        <v/>
      </c>
      <c r="H149" s="114" t="str">
        <f t="shared" si="8"/>
        <v/>
      </c>
      <c r="I149" s="115" t="s">
        <v>183</v>
      </c>
      <c r="J149" s="111" t="str">
        <f t="shared" si="9"/>
        <v xml:space="preserve"> </v>
      </c>
      <c r="K149" s="63"/>
      <c r="L149" s="78">
        <v>38</v>
      </c>
      <c r="M149" s="112">
        <v>0</v>
      </c>
      <c r="N149" s="112">
        <v>0</v>
      </c>
      <c r="O149" s="85"/>
      <c r="P149" s="81">
        <v>3</v>
      </c>
      <c r="Q149" s="96">
        <v>0.9375</v>
      </c>
      <c r="R149" s="92">
        <v>2</v>
      </c>
      <c r="S149" s="92" t="s">
        <v>144</v>
      </c>
      <c r="T149" s="92">
        <v>2</v>
      </c>
      <c r="U149" s="92" t="s">
        <v>144</v>
      </c>
      <c r="V149" s="94">
        <f t="shared" si="2"/>
        <v>2</v>
      </c>
      <c r="W149" s="97">
        <v>4</v>
      </c>
      <c r="X149" s="96">
        <v>0.9375</v>
      </c>
      <c r="Y149" s="92">
        <v>1</v>
      </c>
      <c r="Z149" s="92" t="s">
        <v>137</v>
      </c>
      <c r="AA149" s="92">
        <v>1</v>
      </c>
      <c r="AB149" s="92" t="s">
        <v>137</v>
      </c>
      <c r="AC149" s="94">
        <f t="shared" si="3"/>
        <v>1</v>
      </c>
      <c r="AH149" s="116"/>
    </row>
    <row r="150" spans="1:34" ht="15.75" customHeight="1">
      <c r="A150" s="110" t="s">
        <v>183</v>
      </c>
      <c r="B150" s="111" t="str">
        <f t="shared" si="6"/>
        <v/>
      </c>
      <c r="C150" s="112" t="s">
        <v>183</v>
      </c>
      <c r="D150" s="62" t="s">
        <v>183</v>
      </c>
      <c r="E150" s="113" t="s">
        <v>183</v>
      </c>
      <c r="F150" s="113" t="s">
        <v>183</v>
      </c>
      <c r="G150" s="111" t="str">
        <f t="shared" si="7"/>
        <v/>
      </c>
      <c r="H150" s="114" t="str">
        <f t="shared" si="8"/>
        <v/>
      </c>
      <c r="I150" s="115" t="s">
        <v>183</v>
      </c>
      <c r="J150" s="111" t="str">
        <f t="shared" si="9"/>
        <v xml:space="preserve"> </v>
      </c>
      <c r="K150" s="63"/>
      <c r="L150" s="78">
        <v>39</v>
      </c>
      <c r="M150" s="112">
        <v>0</v>
      </c>
      <c r="N150" s="112">
        <v>0</v>
      </c>
      <c r="O150" s="85"/>
      <c r="P150" s="81">
        <v>3</v>
      </c>
      <c r="Q150" s="96">
        <v>0.95833333333333337</v>
      </c>
      <c r="R150" s="92">
        <v>0</v>
      </c>
      <c r="S150" s="92" t="s">
        <v>133</v>
      </c>
      <c r="T150" s="92">
        <v>0</v>
      </c>
      <c r="U150" s="92" t="s">
        <v>133</v>
      </c>
      <c r="V150" s="94">
        <f t="shared" si="2"/>
        <v>0</v>
      </c>
      <c r="W150" s="97">
        <v>4</v>
      </c>
      <c r="X150" s="96">
        <v>0.95833333333333337</v>
      </c>
      <c r="Y150" s="92">
        <v>0</v>
      </c>
      <c r="Z150" s="92" t="s">
        <v>133</v>
      </c>
      <c r="AA150" s="92">
        <v>0</v>
      </c>
      <c r="AB150" s="92" t="s">
        <v>133</v>
      </c>
      <c r="AC150" s="94">
        <f t="shared" si="3"/>
        <v>0</v>
      </c>
      <c r="AH150" s="116"/>
    </row>
    <row r="151" spans="1:34" ht="15.75" customHeight="1">
      <c r="A151" s="110" t="s">
        <v>183</v>
      </c>
      <c r="B151" s="111" t="str">
        <f t="shared" si="6"/>
        <v/>
      </c>
      <c r="C151" s="112" t="s">
        <v>183</v>
      </c>
      <c r="D151" s="62" t="s">
        <v>183</v>
      </c>
      <c r="E151" s="113" t="s">
        <v>183</v>
      </c>
      <c r="F151" s="113" t="s">
        <v>183</v>
      </c>
      <c r="G151" s="111" t="str">
        <f t="shared" si="7"/>
        <v/>
      </c>
      <c r="H151" s="114" t="str">
        <f t="shared" si="8"/>
        <v/>
      </c>
      <c r="I151" s="115" t="s">
        <v>183</v>
      </c>
      <c r="J151" s="111" t="str">
        <f t="shared" si="9"/>
        <v xml:space="preserve"> </v>
      </c>
      <c r="K151" s="63"/>
      <c r="L151" s="78">
        <v>40</v>
      </c>
      <c r="M151" s="112">
        <v>0</v>
      </c>
      <c r="N151" s="112">
        <v>0</v>
      </c>
      <c r="O151" s="85"/>
      <c r="P151" s="81">
        <v>3</v>
      </c>
      <c r="Q151" s="96">
        <v>0.97916666666666663</v>
      </c>
      <c r="R151" s="92">
        <v>0</v>
      </c>
      <c r="S151" s="92" t="s">
        <v>133</v>
      </c>
      <c r="T151" s="92">
        <v>0</v>
      </c>
      <c r="U151" s="92" t="s">
        <v>133</v>
      </c>
      <c r="V151" s="94">
        <f t="shared" si="2"/>
        <v>0</v>
      </c>
      <c r="W151" s="97">
        <v>4</v>
      </c>
      <c r="X151" s="96">
        <v>0.97916666666666663</v>
      </c>
      <c r="Y151" s="92">
        <v>0</v>
      </c>
      <c r="Z151" s="92" t="s">
        <v>133</v>
      </c>
      <c r="AA151" s="92">
        <v>0</v>
      </c>
      <c r="AB151" s="92" t="s">
        <v>133</v>
      </c>
      <c r="AC151" s="94">
        <f t="shared" si="3"/>
        <v>0</v>
      </c>
      <c r="AH151" s="116"/>
    </row>
    <row r="152" spans="1:34" ht="15.75" customHeight="1">
      <c r="A152" s="110" t="s">
        <v>183</v>
      </c>
      <c r="B152" s="111" t="str">
        <f t="shared" si="6"/>
        <v/>
      </c>
      <c r="C152" s="112" t="s">
        <v>183</v>
      </c>
      <c r="D152" s="62" t="s">
        <v>183</v>
      </c>
      <c r="E152" s="113" t="s">
        <v>183</v>
      </c>
      <c r="F152" s="113" t="s">
        <v>183</v>
      </c>
      <c r="G152" s="111" t="str">
        <f t="shared" si="7"/>
        <v/>
      </c>
      <c r="H152" s="114" t="str">
        <f t="shared" si="8"/>
        <v/>
      </c>
      <c r="I152" s="115" t="s">
        <v>183</v>
      </c>
      <c r="J152" s="111" t="str">
        <f t="shared" si="9"/>
        <v xml:space="preserve"> </v>
      </c>
      <c r="K152" s="63"/>
      <c r="L152" s="78">
        <v>41</v>
      </c>
      <c r="M152" s="112">
        <v>0</v>
      </c>
      <c r="N152" s="112">
        <v>0</v>
      </c>
      <c r="O152" s="85"/>
      <c r="P152" s="81">
        <v>3</v>
      </c>
      <c r="Q152" s="96">
        <v>0</v>
      </c>
      <c r="R152" s="92">
        <v>0</v>
      </c>
      <c r="S152" s="92" t="s">
        <v>133</v>
      </c>
      <c r="T152" s="92">
        <v>0</v>
      </c>
      <c r="U152" s="92" t="s">
        <v>133</v>
      </c>
      <c r="V152" s="94">
        <f t="shared" si="2"/>
        <v>0</v>
      </c>
      <c r="W152" s="97">
        <v>4</v>
      </c>
      <c r="X152" s="96">
        <v>0</v>
      </c>
      <c r="Y152" s="92">
        <v>0</v>
      </c>
      <c r="Z152" s="92" t="s">
        <v>133</v>
      </c>
      <c r="AA152" s="92">
        <v>0</v>
      </c>
      <c r="AB152" s="92" t="s">
        <v>133</v>
      </c>
      <c r="AC152" s="94">
        <f t="shared" si="3"/>
        <v>0</v>
      </c>
      <c r="AH152" s="116"/>
    </row>
    <row r="153" spans="1:34" ht="15.75" customHeight="1">
      <c r="A153" s="110" t="s">
        <v>183</v>
      </c>
      <c r="B153" s="111" t="str">
        <f t="shared" si="6"/>
        <v/>
      </c>
      <c r="C153" s="112" t="s">
        <v>183</v>
      </c>
      <c r="D153" s="62" t="s">
        <v>183</v>
      </c>
      <c r="E153" s="113" t="s">
        <v>183</v>
      </c>
      <c r="F153" s="113" t="s">
        <v>183</v>
      </c>
      <c r="G153" s="111" t="str">
        <f t="shared" si="7"/>
        <v/>
      </c>
      <c r="H153" s="114" t="str">
        <f t="shared" si="8"/>
        <v/>
      </c>
      <c r="I153" s="115" t="s">
        <v>183</v>
      </c>
      <c r="J153" s="111" t="str">
        <f t="shared" si="9"/>
        <v xml:space="preserve"> </v>
      </c>
      <c r="K153" s="63"/>
      <c r="L153" s="78">
        <v>42</v>
      </c>
      <c r="M153" s="112">
        <v>0</v>
      </c>
      <c r="N153" s="112">
        <v>0</v>
      </c>
      <c r="O153" s="85"/>
      <c r="P153" s="81">
        <v>3</v>
      </c>
      <c r="Q153" s="96">
        <v>2.0833333333333332E-2</v>
      </c>
      <c r="R153" s="92">
        <v>0</v>
      </c>
      <c r="S153" s="92" t="s">
        <v>133</v>
      </c>
      <c r="T153" s="92">
        <v>0</v>
      </c>
      <c r="U153" s="92" t="s">
        <v>133</v>
      </c>
      <c r="V153" s="94">
        <f t="shared" si="2"/>
        <v>0</v>
      </c>
      <c r="W153" s="97">
        <v>4</v>
      </c>
      <c r="X153" s="96">
        <v>2.0833333333333332E-2</v>
      </c>
      <c r="Y153" s="92">
        <v>0</v>
      </c>
      <c r="Z153" s="92" t="s">
        <v>133</v>
      </c>
      <c r="AA153" s="92">
        <v>0</v>
      </c>
      <c r="AB153" s="92" t="s">
        <v>133</v>
      </c>
      <c r="AC153" s="94">
        <f t="shared" si="3"/>
        <v>0</v>
      </c>
      <c r="AH153" s="116"/>
    </row>
    <row r="154" spans="1:34" ht="15.75" customHeight="1">
      <c r="A154" s="110" t="s">
        <v>183</v>
      </c>
      <c r="B154" s="111" t="str">
        <f t="shared" si="6"/>
        <v/>
      </c>
      <c r="C154" s="112" t="s">
        <v>183</v>
      </c>
      <c r="D154" s="62" t="s">
        <v>183</v>
      </c>
      <c r="E154" s="113" t="s">
        <v>183</v>
      </c>
      <c r="F154" s="113" t="s">
        <v>183</v>
      </c>
      <c r="G154" s="111" t="str">
        <f t="shared" si="7"/>
        <v/>
      </c>
      <c r="H154" s="114" t="str">
        <f t="shared" si="8"/>
        <v/>
      </c>
      <c r="I154" s="115" t="s">
        <v>183</v>
      </c>
      <c r="J154" s="111" t="str">
        <f t="shared" si="9"/>
        <v xml:space="preserve"> </v>
      </c>
      <c r="K154" s="63"/>
      <c r="L154" s="78">
        <v>43</v>
      </c>
      <c r="M154" s="112">
        <v>0</v>
      </c>
      <c r="N154" s="112">
        <v>0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92">
        <v>0</v>
      </c>
      <c r="Z154" s="92" t="s">
        <v>133</v>
      </c>
      <c r="AA154" s="92">
        <v>0</v>
      </c>
      <c r="AB154" s="92" t="s">
        <v>133</v>
      </c>
      <c r="AC154" s="94">
        <f t="shared" si="3"/>
        <v>0</v>
      </c>
      <c r="AH154" s="116"/>
    </row>
    <row r="155" spans="1:34" ht="15.75" customHeight="1">
      <c r="A155" s="110" t="s">
        <v>183</v>
      </c>
      <c r="B155" s="111" t="str">
        <f t="shared" si="6"/>
        <v/>
      </c>
      <c r="C155" s="112" t="s">
        <v>183</v>
      </c>
      <c r="D155" s="62" t="s">
        <v>183</v>
      </c>
      <c r="E155" s="113" t="s">
        <v>183</v>
      </c>
      <c r="F155" s="113" t="s">
        <v>183</v>
      </c>
      <c r="G155" s="111" t="str">
        <f t="shared" si="7"/>
        <v/>
      </c>
      <c r="H155" s="114" t="str">
        <f t="shared" si="8"/>
        <v/>
      </c>
      <c r="I155" s="115" t="s">
        <v>183</v>
      </c>
      <c r="J155" s="111" t="str">
        <f t="shared" si="9"/>
        <v xml:space="preserve"> </v>
      </c>
      <c r="K155" s="63"/>
      <c r="L155" s="78">
        <v>44</v>
      </c>
      <c r="M155" s="112">
        <v>0</v>
      </c>
      <c r="N155" s="112">
        <v>0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92">
        <v>0</v>
      </c>
      <c r="Z155" s="92" t="s">
        <v>133</v>
      </c>
      <c r="AA155" s="92">
        <v>0</v>
      </c>
      <c r="AB155" s="92" t="s">
        <v>133</v>
      </c>
      <c r="AC155" s="94">
        <f t="shared" si="3"/>
        <v>0</v>
      </c>
      <c r="AH155" s="76"/>
    </row>
    <row r="156" spans="1:34" ht="15.75" customHeight="1">
      <c r="A156" s="110" t="s">
        <v>183</v>
      </c>
      <c r="B156" s="111" t="str">
        <f t="shared" si="6"/>
        <v/>
      </c>
      <c r="C156" s="112" t="s">
        <v>183</v>
      </c>
      <c r="D156" s="62" t="s">
        <v>183</v>
      </c>
      <c r="E156" s="113" t="s">
        <v>183</v>
      </c>
      <c r="F156" s="113" t="s">
        <v>183</v>
      </c>
      <c r="G156" s="111" t="str">
        <f t="shared" si="7"/>
        <v/>
      </c>
      <c r="H156" s="114" t="str">
        <f t="shared" si="8"/>
        <v/>
      </c>
      <c r="I156" s="115" t="s">
        <v>183</v>
      </c>
      <c r="J156" s="111" t="str">
        <f t="shared" si="9"/>
        <v xml:space="preserve"> </v>
      </c>
      <c r="K156" s="63"/>
      <c r="L156" s="78">
        <v>45</v>
      </c>
      <c r="M156" s="112">
        <v>0</v>
      </c>
      <c r="N156" s="112">
        <v>0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92">
        <v>0</v>
      </c>
      <c r="Z156" s="92" t="s">
        <v>133</v>
      </c>
      <c r="AA156" s="92">
        <v>0</v>
      </c>
      <c r="AB156" s="92" t="s">
        <v>133</v>
      </c>
      <c r="AC156" s="94">
        <f t="shared" si="3"/>
        <v>0</v>
      </c>
      <c r="AH156" s="76"/>
    </row>
    <row r="157" spans="1:34" ht="15.75" customHeight="1">
      <c r="A157" s="110" t="s">
        <v>183</v>
      </c>
      <c r="B157" s="111" t="str">
        <f t="shared" si="6"/>
        <v/>
      </c>
      <c r="C157" s="112" t="s">
        <v>183</v>
      </c>
      <c r="D157" s="62" t="s">
        <v>183</v>
      </c>
      <c r="E157" s="113" t="s">
        <v>183</v>
      </c>
      <c r="F157" s="113" t="s">
        <v>183</v>
      </c>
      <c r="G157" s="111" t="str">
        <f t="shared" si="7"/>
        <v/>
      </c>
      <c r="H157" s="114" t="str">
        <f t="shared" si="8"/>
        <v/>
      </c>
      <c r="I157" s="115" t="s">
        <v>183</v>
      </c>
      <c r="J157" s="111" t="str">
        <f t="shared" si="9"/>
        <v xml:space="preserve"> </v>
      </c>
      <c r="K157" s="63"/>
      <c r="L157" s="78">
        <v>46</v>
      </c>
      <c r="M157" s="112">
        <v>0</v>
      </c>
      <c r="N157" s="112">
        <v>0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92">
        <v>0</v>
      </c>
      <c r="Z157" s="92" t="s">
        <v>133</v>
      </c>
      <c r="AA157" s="92">
        <v>0</v>
      </c>
      <c r="AB157" s="92" t="s">
        <v>133</v>
      </c>
      <c r="AC157" s="66"/>
      <c r="AH157" s="76"/>
    </row>
    <row r="158" spans="1:34" ht="15.75" customHeight="1">
      <c r="A158" s="110" t="s">
        <v>183</v>
      </c>
      <c r="B158" s="111" t="str">
        <f t="shared" si="6"/>
        <v/>
      </c>
      <c r="C158" s="112" t="s">
        <v>183</v>
      </c>
      <c r="D158" s="62" t="s">
        <v>183</v>
      </c>
      <c r="E158" s="113" t="s">
        <v>183</v>
      </c>
      <c r="F158" s="113" t="s">
        <v>183</v>
      </c>
      <c r="G158" s="111" t="str">
        <f t="shared" si="7"/>
        <v/>
      </c>
      <c r="H158" s="114" t="str">
        <f t="shared" si="8"/>
        <v/>
      </c>
      <c r="I158" s="115" t="s">
        <v>183</v>
      </c>
      <c r="J158" s="111" t="str">
        <f t="shared" si="9"/>
        <v xml:space="preserve"> </v>
      </c>
      <c r="K158" s="63"/>
      <c r="L158" s="78">
        <v>47</v>
      </c>
      <c r="M158" s="112">
        <v>0</v>
      </c>
      <c r="N158" s="112">
        <v>0</v>
      </c>
      <c r="O158" s="85"/>
      <c r="P158" s="146" t="s">
        <v>130</v>
      </c>
      <c r="Q158" s="147"/>
      <c r="R158" s="103">
        <f>SUM(R110:R157)</f>
        <v>67</v>
      </c>
      <c r="S158" s="103"/>
      <c r="T158" s="103">
        <f>SUM(T110:T157)</f>
        <v>67</v>
      </c>
      <c r="U158" s="103"/>
      <c r="V158" s="117"/>
      <c r="W158" s="146" t="s">
        <v>130</v>
      </c>
      <c r="X158" s="147"/>
      <c r="Y158" s="103">
        <f>SUM(Y110:Y157)</f>
        <v>48</v>
      </c>
      <c r="Z158" s="103"/>
      <c r="AA158" s="103">
        <f>SUM(AA110:AA157)</f>
        <v>48</v>
      </c>
      <c r="AB158" s="103"/>
      <c r="AC158" s="66"/>
      <c r="AH158" s="76"/>
    </row>
    <row r="159" spans="1:34" ht="15.75" customHeight="1">
      <c r="A159" s="110" t="s">
        <v>183</v>
      </c>
      <c r="B159" s="111" t="str">
        <f t="shared" si="6"/>
        <v/>
      </c>
      <c r="C159" s="112" t="s">
        <v>183</v>
      </c>
      <c r="D159" s="62" t="s">
        <v>183</v>
      </c>
      <c r="E159" s="113" t="s">
        <v>183</v>
      </c>
      <c r="F159" s="113" t="s">
        <v>183</v>
      </c>
      <c r="G159" s="111" t="str">
        <f t="shared" si="7"/>
        <v/>
      </c>
      <c r="H159" s="114" t="str">
        <f t="shared" si="8"/>
        <v/>
      </c>
      <c r="I159" s="115" t="s">
        <v>183</v>
      </c>
      <c r="J159" s="111" t="str">
        <f t="shared" si="9"/>
        <v xml:space="preserve"> </v>
      </c>
      <c r="K159" s="63"/>
      <c r="L159" s="78">
        <v>48</v>
      </c>
      <c r="M159" s="112">
        <v>0</v>
      </c>
      <c r="N159" s="112">
        <v>0</v>
      </c>
      <c r="O159" s="85"/>
      <c r="P159" s="118"/>
      <c r="Q159" s="90"/>
      <c r="R159" s="90"/>
      <c r="S159" s="90"/>
      <c r="T159" s="105"/>
      <c r="U159" s="90"/>
      <c r="V159" s="90"/>
      <c r="W159" s="90"/>
      <c r="X159" s="118"/>
      <c r="Y159" s="118"/>
      <c r="Z159" s="118"/>
      <c r="AA159" s="118"/>
      <c r="AB159" s="118"/>
      <c r="AC159" s="66"/>
      <c r="AH159" s="76"/>
    </row>
    <row r="160" spans="1:34" ht="15.75" customHeight="1">
      <c r="A160" s="110" t="s">
        <v>183</v>
      </c>
      <c r="B160" s="111" t="str">
        <f t="shared" si="6"/>
        <v/>
      </c>
      <c r="C160" s="112" t="s">
        <v>183</v>
      </c>
      <c r="D160" s="62" t="s">
        <v>183</v>
      </c>
      <c r="E160" s="113" t="s">
        <v>183</v>
      </c>
      <c r="F160" s="113" t="s">
        <v>183</v>
      </c>
      <c r="G160" s="111" t="str">
        <f t="shared" si="7"/>
        <v/>
      </c>
      <c r="H160" s="114" t="str">
        <f t="shared" si="8"/>
        <v/>
      </c>
      <c r="I160" s="115" t="s">
        <v>183</v>
      </c>
      <c r="J160" s="111" t="str">
        <f t="shared" si="9"/>
        <v xml:space="preserve"> </v>
      </c>
      <c r="K160" s="63"/>
      <c r="L160" s="78">
        <v>49</v>
      </c>
      <c r="M160" s="112">
        <v>0</v>
      </c>
      <c r="N160" s="112">
        <v>0</v>
      </c>
      <c r="O160" s="85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66"/>
      <c r="AH160" s="76"/>
    </row>
    <row r="161" spans="1:34" ht="15.75" customHeight="1">
      <c r="A161" s="110" t="s">
        <v>183</v>
      </c>
      <c r="B161" s="111" t="str">
        <f t="shared" si="6"/>
        <v/>
      </c>
      <c r="C161" s="112" t="s">
        <v>183</v>
      </c>
      <c r="D161" s="62" t="s">
        <v>183</v>
      </c>
      <c r="E161" s="113" t="s">
        <v>183</v>
      </c>
      <c r="F161" s="113" t="s">
        <v>183</v>
      </c>
      <c r="G161" s="111" t="str">
        <f t="shared" si="7"/>
        <v/>
      </c>
      <c r="H161" s="114" t="str">
        <f t="shared" si="8"/>
        <v/>
      </c>
      <c r="I161" s="115" t="s">
        <v>183</v>
      </c>
      <c r="J161" s="111" t="str">
        <f t="shared" si="9"/>
        <v xml:space="preserve"> </v>
      </c>
      <c r="K161" s="63"/>
      <c r="L161" s="78">
        <v>50</v>
      </c>
      <c r="M161" s="112">
        <v>0</v>
      </c>
      <c r="N161" s="112">
        <v>0</v>
      </c>
      <c r="O161" s="85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  <c r="AA161" s="118"/>
      <c r="AB161" s="118"/>
      <c r="AC161" s="66"/>
      <c r="AH161" s="76"/>
    </row>
    <row r="162" spans="1:34" ht="15.75" customHeight="1">
      <c r="A162" s="110" t="s">
        <v>183</v>
      </c>
      <c r="B162" s="111" t="str">
        <f t="shared" si="6"/>
        <v/>
      </c>
      <c r="C162" s="112" t="s">
        <v>183</v>
      </c>
      <c r="D162" s="62" t="s">
        <v>183</v>
      </c>
      <c r="E162" s="113" t="s">
        <v>183</v>
      </c>
      <c r="F162" s="113" t="s">
        <v>183</v>
      </c>
      <c r="G162" s="111" t="str">
        <f t="shared" si="7"/>
        <v/>
      </c>
      <c r="H162" s="114" t="str">
        <f t="shared" si="8"/>
        <v/>
      </c>
      <c r="I162" s="115" t="s">
        <v>183</v>
      </c>
      <c r="J162" s="111" t="str">
        <f t="shared" si="9"/>
        <v xml:space="preserve"> </v>
      </c>
      <c r="K162" s="63"/>
      <c r="L162" s="78">
        <v>51</v>
      </c>
      <c r="M162" s="112">
        <v>0</v>
      </c>
      <c r="N162" s="112">
        <v>0</v>
      </c>
      <c r="O162" s="85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  <c r="AA162" s="118"/>
      <c r="AB162" s="118"/>
      <c r="AC162" s="66"/>
      <c r="AH162" s="76"/>
    </row>
    <row r="163" spans="1:34" ht="15.75" customHeight="1">
      <c r="A163" s="110" t="s">
        <v>183</v>
      </c>
      <c r="B163" s="111" t="str">
        <f t="shared" si="6"/>
        <v/>
      </c>
      <c r="C163" s="112" t="s">
        <v>183</v>
      </c>
      <c r="D163" s="62" t="s">
        <v>183</v>
      </c>
      <c r="E163" s="113" t="s">
        <v>183</v>
      </c>
      <c r="F163" s="113" t="s">
        <v>183</v>
      </c>
      <c r="G163" s="111" t="str">
        <f t="shared" si="7"/>
        <v/>
      </c>
      <c r="H163" s="114" t="str">
        <f t="shared" si="8"/>
        <v/>
      </c>
      <c r="I163" s="115" t="s">
        <v>183</v>
      </c>
      <c r="J163" s="111" t="str">
        <f t="shared" si="9"/>
        <v xml:space="preserve"> </v>
      </c>
      <c r="K163" s="63"/>
      <c r="L163" s="78">
        <v>52</v>
      </c>
      <c r="M163" s="112">
        <v>0</v>
      </c>
      <c r="N163" s="112">
        <v>0</v>
      </c>
      <c r="O163" s="85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/>
      <c r="AB163" s="118"/>
      <c r="AC163" s="66"/>
      <c r="AH163" s="76"/>
    </row>
    <row r="164" spans="1:34" ht="15.75" customHeight="1">
      <c r="A164" s="110" t="s">
        <v>183</v>
      </c>
      <c r="B164" s="111" t="str">
        <f t="shared" si="6"/>
        <v/>
      </c>
      <c r="C164" s="112" t="s">
        <v>183</v>
      </c>
      <c r="D164" s="62" t="s">
        <v>183</v>
      </c>
      <c r="E164" s="113" t="s">
        <v>183</v>
      </c>
      <c r="F164" s="113" t="s">
        <v>183</v>
      </c>
      <c r="G164" s="111" t="str">
        <f t="shared" si="7"/>
        <v/>
      </c>
      <c r="H164" s="114" t="str">
        <f t="shared" si="8"/>
        <v/>
      </c>
      <c r="I164" s="115" t="s">
        <v>183</v>
      </c>
      <c r="J164" s="111" t="str">
        <f t="shared" si="9"/>
        <v xml:space="preserve"> </v>
      </c>
      <c r="K164" s="63"/>
      <c r="L164" s="78">
        <v>53</v>
      </c>
      <c r="M164" s="112">
        <v>0</v>
      </c>
      <c r="N164" s="112">
        <v>0</v>
      </c>
      <c r="O164" s="85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  <c r="AA164" s="118"/>
      <c r="AB164" s="118"/>
      <c r="AC164" s="66"/>
      <c r="AH164" s="76"/>
    </row>
    <row r="165" spans="1:34" ht="15.75" customHeight="1">
      <c r="A165" s="110" t="s">
        <v>183</v>
      </c>
      <c r="B165" s="111" t="str">
        <f t="shared" si="6"/>
        <v/>
      </c>
      <c r="C165" s="112" t="s">
        <v>183</v>
      </c>
      <c r="D165" s="62" t="s">
        <v>183</v>
      </c>
      <c r="E165" s="113" t="s">
        <v>183</v>
      </c>
      <c r="F165" s="113" t="s">
        <v>183</v>
      </c>
      <c r="G165" s="111" t="str">
        <f t="shared" si="7"/>
        <v/>
      </c>
      <c r="H165" s="114" t="str">
        <f t="shared" si="8"/>
        <v/>
      </c>
      <c r="I165" s="115" t="s">
        <v>183</v>
      </c>
      <c r="J165" s="111" t="str">
        <f t="shared" si="9"/>
        <v xml:space="preserve"> </v>
      </c>
      <c r="K165" s="63"/>
      <c r="L165" s="78">
        <v>54</v>
      </c>
      <c r="M165" s="112">
        <v>0</v>
      </c>
      <c r="N165" s="112">
        <v>0</v>
      </c>
      <c r="O165" s="85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  <c r="AA165" s="118"/>
      <c r="AB165" s="118"/>
      <c r="AC165" s="66"/>
      <c r="AH165" s="76"/>
    </row>
    <row r="166" spans="1:34" ht="15.75" customHeight="1">
      <c r="A166" s="110" t="s">
        <v>183</v>
      </c>
      <c r="B166" s="111" t="str">
        <f t="shared" si="6"/>
        <v/>
      </c>
      <c r="C166" s="112" t="s">
        <v>183</v>
      </c>
      <c r="D166" s="62" t="s">
        <v>183</v>
      </c>
      <c r="E166" s="113" t="s">
        <v>183</v>
      </c>
      <c r="F166" s="113" t="s">
        <v>183</v>
      </c>
      <c r="G166" s="111" t="str">
        <f t="shared" si="7"/>
        <v/>
      </c>
      <c r="H166" s="114" t="str">
        <f t="shared" si="8"/>
        <v/>
      </c>
      <c r="I166" s="115" t="s">
        <v>183</v>
      </c>
      <c r="J166" s="111" t="str">
        <f t="shared" si="9"/>
        <v xml:space="preserve"> </v>
      </c>
      <c r="K166" s="63"/>
      <c r="L166" s="78">
        <v>55</v>
      </c>
      <c r="M166" s="112">
        <v>0</v>
      </c>
      <c r="N166" s="112">
        <v>0</v>
      </c>
      <c r="O166" s="85"/>
      <c r="P166" s="118"/>
      <c r="Q166" s="90"/>
      <c r="R166" s="90"/>
      <c r="S166" s="90"/>
      <c r="T166" s="90"/>
      <c r="U166" s="90"/>
      <c r="V166" s="90"/>
      <c r="W166" s="90"/>
      <c r="X166" s="118"/>
      <c r="Y166" s="118"/>
      <c r="Z166" s="118"/>
      <c r="AA166" s="118"/>
      <c r="AB166" s="118"/>
      <c r="AC166" s="66"/>
      <c r="AH166" s="76"/>
    </row>
    <row r="167" spans="1:34" ht="15.75" customHeight="1">
      <c r="A167" s="110" t="s">
        <v>183</v>
      </c>
      <c r="B167" s="111" t="str">
        <f t="shared" si="6"/>
        <v/>
      </c>
      <c r="C167" s="112" t="s">
        <v>183</v>
      </c>
      <c r="D167" s="62" t="s">
        <v>183</v>
      </c>
      <c r="E167" s="113" t="s">
        <v>183</v>
      </c>
      <c r="F167" s="113" t="s">
        <v>183</v>
      </c>
      <c r="G167" s="111" t="str">
        <f t="shared" si="7"/>
        <v/>
      </c>
      <c r="H167" s="114" t="str">
        <f t="shared" si="8"/>
        <v/>
      </c>
      <c r="I167" s="115" t="s">
        <v>183</v>
      </c>
      <c r="J167" s="111" t="str">
        <f t="shared" si="9"/>
        <v xml:space="preserve"> </v>
      </c>
      <c r="K167" s="63"/>
      <c r="L167" s="78">
        <v>56</v>
      </c>
      <c r="M167" s="112">
        <v>0</v>
      </c>
      <c r="N167" s="112">
        <v>0</v>
      </c>
      <c r="O167" s="85"/>
      <c r="P167" s="118"/>
      <c r="Q167" s="90"/>
      <c r="R167" s="90"/>
      <c r="S167" s="90"/>
      <c r="T167" s="90"/>
      <c r="U167" s="90"/>
      <c r="V167" s="90"/>
      <c r="W167" s="90"/>
      <c r="X167" s="118"/>
      <c r="Y167" s="118"/>
      <c r="Z167" s="118"/>
      <c r="AA167" s="118"/>
      <c r="AB167" s="118"/>
      <c r="AC167" s="66"/>
      <c r="AH167" s="76"/>
    </row>
    <row r="168" spans="1:34" ht="15.75" customHeight="1">
      <c r="A168" s="110" t="s">
        <v>183</v>
      </c>
      <c r="B168" s="111" t="str">
        <f t="shared" si="6"/>
        <v/>
      </c>
      <c r="C168" s="112" t="s">
        <v>183</v>
      </c>
      <c r="D168" s="62" t="s">
        <v>183</v>
      </c>
      <c r="E168" s="113" t="s">
        <v>183</v>
      </c>
      <c r="F168" s="113" t="s">
        <v>183</v>
      </c>
      <c r="G168" s="111" t="str">
        <f t="shared" si="7"/>
        <v/>
      </c>
      <c r="H168" s="114" t="str">
        <f t="shared" si="8"/>
        <v/>
      </c>
      <c r="I168" s="115" t="s">
        <v>183</v>
      </c>
      <c r="J168" s="111" t="str">
        <f t="shared" si="9"/>
        <v xml:space="preserve"> </v>
      </c>
      <c r="K168" s="63"/>
      <c r="L168" s="78">
        <v>57</v>
      </c>
      <c r="M168" s="112">
        <v>0</v>
      </c>
      <c r="N168" s="112">
        <v>0</v>
      </c>
      <c r="O168" s="85"/>
      <c r="P168" s="118"/>
      <c r="Q168" s="90"/>
      <c r="R168" s="90"/>
      <c r="S168" s="90"/>
      <c r="T168" s="90"/>
      <c r="U168" s="90"/>
      <c r="V168" s="90"/>
      <c r="W168" s="90"/>
      <c r="X168" s="118"/>
      <c r="Y168" s="118"/>
      <c r="Z168" s="118"/>
      <c r="AA168" s="118"/>
      <c r="AB168" s="118"/>
      <c r="AC168" s="66"/>
      <c r="AH168" s="76"/>
    </row>
    <row r="169" spans="1:34" ht="15.75" customHeight="1">
      <c r="A169" s="110" t="s">
        <v>183</v>
      </c>
      <c r="B169" s="111" t="str">
        <f t="shared" si="6"/>
        <v/>
      </c>
      <c r="C169" s="112" t="s">
        <v>183</v>
      </c>
      <c r="D169" s="62" t="s">
        <v>183</v>
      </c>
      <c r="E169" s="113" t="s">
        <v>183</v>
      </c>
      <c r="F169" s="113" t="s">
        <v>183</v>
      </c>
      <c r="G169" s="111" t="str">
        <f t="shared" si="7"/>
        <v/>
      </c>
      <c r="H169" s="114" t="str">
        <f t="shared" si="8"/>
        <v/>
      </c>
      <c r="I169" s="115" t="s">
        <v>183</v>
      </c>
      <c r="J169" s="111" t="str">
        <f t="shared" si="9"/>
        <v xml:space="preserve"> </v>
      </c>
      <c r="K169" s="63"/>
      <c r="L169" s="78">
        <v>58</v>
      </c>
      <c r="M169" s="112">
        <v>0</v>
      </c>
      <c r="N169" s="112">
        <v>0</v>
      </c>
      <c r="O169" s="85"/>
      <c r="P169" s="118"/>
      <c r="Q169" s="90"/>
      <c r="R169" s="90"/>
      <c r="S169" s="90"/>
      <c r="T169" s="90"/>
      <c r="U169" s="90"/>
      <c r="V169" s="90"/>
      <c r="W169" s="90"/>
      <c r="X169" s="118"/>
      <c r="Y169" s="118"/>
      <c r="Z169" s="118"/>
      <c r="AA169" s="118"/>
      <c r="AB169" s="118"/>
      <c r="AC169" s="66"/>
      <c r="AH169" s="76"/>
    </row>
    <row r="170" spans="1:34" ht="15.75" customHeight="1">
      <c r="A170" s="110" t="s">
        <v>183</v>
      </c>
      <c r="B170" s="111" t="str">
        <f t="shared" si="6"/>
        <v/>
      </c>
      <c r="C170" s="112" t="s">
        <v>183</v>
      </c>
      <c r="D170" s="62" t="s">
        <v>183</v>
      </c>
      <c r="E170" s="113" t="s">
        <v>183</v>
      </c>
      <c r="F170" s="113" t="s">
        <v>183</v>
      </c>
      <c r="G170" s="111" t="str">
        <f t="shared" si="7"/>
        <v/>
      </c>
      <c r="H170" s="114" t="str">
        <f t="shared" si="8"/>
        <v/>
      </c>
      <c r="I170" s="115" t="s">
        <v>183</v>
      </c>
      <c r="J170" s="111" t="str">
        <f t="shared" si="9"/>
        <v xml:space="preserve"> </v>
      </c>
      <c r="K170" s="63"/>
      <c r="L170" s="78">
        <v>59</v>
      </c>
      <c r="M170" s="112">
        <v>0</v>
      </c>
      <c r="N170" s="112">
        <v>0</v>
      </c>
      <c r="O170" s="85"/>
      <c r="P170" s="118"/>
      <c r="Q170" s="90"/>
      <c r="R170" s="90"/>
      <c r="S170" s="90"/>
      <c r="T170" s="90"/>
      <c r="U170" s="90"/>
      <c r="V170" s="90"/>
      <c r="W170" s="90"/>
      <c r="X170" s="118"/>
      <c r="Y170" s="118"/>
      <c r="Z170" s="118"/>
      <c r="AA170" s="118"/>
      <c r="AB170" s="118"/>
      <c r="AC170" s="66"/>
      <c r="AH170" s="68"/>
    </row>
    <row r="171" spans="1:34" ht="15.75" customHeight="1">
      <c r="A171" s="110" t="s">
        <v>183</v>
      </c>
      <c r="B171" s="111" t="str">
        <f t="shared" si="6"/>
        <v/>
      </c>
      <c r="C171" s="112" t="s">
        <v>183</v>
      </c>
      <c r="D171" s="62" t="s">
        <v>183</v>
      </c>
      <c r="E171" s="113" t="s">
        <v>183</v>
      </c>
      <c r="F171" s="113" t="s">
        <v>183</v>
      </c>
      <c r="G171" s="111" t="str">
        <f t="shared" si="7"/>
        <v/>
      </c>
      <c r="H171" s="114" t="str">
        <f t="shared" si="8"/>
        <v/>
      </c>
      <c r="I171" s="115" t="s">
        <v>183</v>
      </c>
      <c r="J171" s="111" t="str">
        <f t="shared" si="9"/>
        <v xml:space="preserve"> </v>
      </c>
      <c r="K171" s="63"/>
      <c r="L171" s="78">
        <v>60</v>
      </c>
      <c r="M171" s="112">
        <v>0</v>
      </c>
      <c r="N171" s="112">
        <v>0</v>
      </c>
      <c r="O171" s="85"/>
      <c r="P171" s="118"/>
      <c r="Q171" s="90"/>
      <c r="R171" s="90"/>
      <c r="S171" s="90"/>
      <c r="T171" s="90"/>
      <c r="U171" s="90"/>
      <c r="V171" s="90"/>
      <c r="W171" s="90"/>
      <c r="X171" s="118"/>
      <c r="Y171" s="118"/>
      <c r="Z171" s="118"/>
      <c r="AA171" s="118"/>
      <c r="AB171" s="118"/>
      <c r="AC171" s="66"/>
      <c r="AH171" s="68"/>
    </row>
    <row r="172" spans="1:34" ht="15.75" customHeight="1">
      <c r="A172" s="110" t="s">
        <v>183</v>
      </c>
      <c r="B172" s="111" t="str">
        <f t="shared" si="6"/>
        <v/>
      </c>
      <c r="C172" s="112" t="s">
        <v>183</v>
      </c>
      <c r="D172" s="62" t="s">
        <v>183</v>
      </c>
      <c r="E172" s="113" t="s">
        <v>183</v>
      </c>
      <c r="F172" s="113" t="s">
        <v>183</v>
      </c>
      <c r="G172" s="111" t="str">
        <f t="shared" si="7"/>
        <v/>
      </c>
      <c r="H172" s="114" t="str">
        <f t="shared" si="8"/>
        <v/>
      </c>
      <c r="I172" s="115" t="s">
        <v>183</v>
      </c>
      <c r="J172" s="111" t="str">
        <f t="shared" si="9"/>
        <v xml:space="preserve"> </v>
      </c>
      <c r="K172" s="63"/>
      <c r="L172" s="78">
        <v>61</v>
      </c>
      <c r="M172" s="112">
        <v>0</v>
      </c>
      <c r="N172" s="112">
        <v>0</v>
      </c>
      <c r="O172" s="85"/>
      <c r="P172" s="118"/>
      <c r="Q172" s="90"/>
      <c r="R172" s="90"/>
      <c r="S172" s="90"/>
      <c r="T172" s="90"/>
      <c r="U172" s="90"/>
      <c r="V172" s="90"/>
      <c r="W172" s="90"/>
      <c r="X172" s="118"/>
      <c r="Y172" s="118"/>
      <c r="Z172" s="118"/>
      <c r="AA172" s="118"/>
      <c r="AB172" s="118"/>
      <c r="AC172" s="66"/>
      <c r="AH172" s="68"/>
    </row>
    <row r="173" spans="1:34" ht="15.75" customHeight="1">
      <c r="A173" s="110" t="s">
        <v>183</v>
      </c>
      <c r="B173" s="111" t="str">
        <f t="shared" si="6"/>
        <v/>
      </c>
      <c r="C173" s="112" t="s">
        <v>183</v>
      </c>
      <c r="D173" s="62" t="s">
        <v>183</v>
      </c>
      <c r="E173" s="113" t="s">
        <v>183</v>
      </c>
      <c r="F173" s="113" t="s">
        <v>183</v>
      </c>
      <c r="G173" s="111" t="str">
        <f t="shared" si="7"/>
        <v/>
      </c>
      <c r="H173" s="114" t="str">
        <f t="shared" si="8"/>
        <v/>
      </c>
      <c r="I173" s="115" t="s">
        <v>183</v>
      </c>
      <c r="J173" s="111" t="str">
        <f t="shared" si="9"/>
        <v xml:space="preserve"> </v>
      </c>
      <c r="K173" s="63"/>
      <c r="L173" s="78">
        <v>62</v>
      </c>
      <c r="M173" s="112">
        <v>0</v>
      </c>
      <c r="N173" s="112">
        <v>0</v>
      </c>
      <c r="O173" s="85"/>
      <c r="P173" s="118"/>
      <c r="Q173" s="90"/>
      <c r="R173" s="90"/>
      <c r="S173" s="90"/>
      <c r="T173" s="90"/>
      <c r="U173" s="90"/>
      <c r="V173" s="90"/>
      <c r="W173" s="90"/>
      <c r="X173" s="118"/>
      <c r="Y173" s="118"/>
      <c r="Z173" s="118"/>
      <c r="AA173" s="118"/>
      <c r="AB173" s="118"/>
      <c r="AC173" s="66"/>
      <c r="AH173" s="68"/>
    </row>
    <row r="174" spans="1:34" ht="15.75" customHeight="1">
      <c r="A174" s="110" t="s">
        <v>183</v>
      </c>
      <c r="B174" s="111" t="str">
        <f t="shared" si="6"/>
        <v/>
      </c>
      <c r="C174" s="112" t="s">
        <v>183</v>
      </c>
      <c r="D174" s="62" t="s">
        <v>183</v>
      </c>
      <c r="E174" s="113" t="s">
        <v>183</v>
      </c>
      <c r="F174" s="113" t="s">
        <v>183</v>
      </c>
      <c r="G174" s="111" t="str">
        <f t="shared" si="7"/>
        <v/>
      </c>
      <c r="H174" s="114" t="str">
        <f t="shared" si="8"/>
        <v/>
      </c>
      <c r="I174" s="115" t="s">
        <v>183</v>
      </c>
      <c r="J174" s="111" t="str">
        <f t="shared" si="9"/>
        <v xml:space="preserve"> </v>
      </c>
      <c r="K174" s="63"/>
      <c r="L174" s="78">
        <v>63</v>
      </c>
      <c r="M174" s="112">
        <v>0</v>
      </c>
      <c r="N174" s="112">
        <v>0</v>
      </c>
      <c r="O174" s="85"/>
      <c r="P174" s="118"/>
      <c r="Q174" s="90"/>
      <c r="R174" s="90"/>
      <c r="S174" s="90"/>
      <c r="T174" s="90"/>
      <c r="U174" s="90"/>
      <c r="V174" s="90"/>
      <c r="W174" s="90"/>
      <c r="X174" s="118"/>
      <c r="Y174" s="118"/>
      <c r="Z174" s="118"/>
      <c r="AA174" s="118"/>
      <c r="AB174" s="118"/>
      <c r="AC174" s="66"/>
      <c r="AH174" s="68"/>
    </row>
    <row r="175" spans="1:34" ht="15.75" customHeight="1">
      <c r="A175" s="110" t="s">
        <v>183</v>
      </c>
      <c r="B175" s="111" t="str">
        <f t="shared" si="6"/>
        <v/>
      </c>
      <c r="C175" s="112" t="s">
        <v>183</v>
      </c>
      <c r="D175" s="62" t="s">
        <v>183</v>
      </c>
      <c r="E175" s="113" t="s">
        <v>183</v>
      </c>
      <c r="F175" s="113" t="s">
        <v>183</v>
      </c>
      <c r="G175" s="111" t="str">
        <f t="shared" si="7"/>
        <v/>
      </c>
      <c r="H175" s="114" t="str">
        <f t="shared" si="8"/>
        <v/>
      </c>
      <c r="I175" s="115" t="s">
        <v>183</v>
      </c>
      <c r="J175" s="111" t="str">
        <f t="shared" si="9"/>
        <v xml:space="preserve"> </v>
      </c>
      <c r="K175" s="63"/>
      <c r="L175" s="78">
        <v>64</v>
      </c>
      <c r="M175" s="112">
        <v>0</v>
      </c>
      <c r="N175" s="112">
        <v>0</v>
      </c>
      <c r="O175" s="85"/>
      <c r="P175" s="118"/>
      <c r="Q175" s="90"/>
      <c r="R175" s="90"/>
      <c r="S175" s="90"/>
      <c r="T175" s="90"/>
      <c r="U175" s="90"/>
      <c r="V175" s="90"/>
      <c r="W175" s="90"/>
      <c r="X175" s="118"/>
      <c r="Y175" s="118"/>
      <c r="Z175" s="118"/>
      <c r="AA175" s="118"/>
      <c r="AB175" s="118"/>
      <c r="AC175" s="66"/>
      <c r="AH175" s="68"/>
    </row>
    <row r="176" spans="1:34" ht="15.75" customHeight="1">
      <c r="A176" s="110" t="s">
        <v>183</v>
      </c>
      <c r="B176" s="111" t="str">
        <f t="shared" si="6"/>
        <v/>
      </c>
      <c r="C176" s="112" t="s">
        <v>183</v>
      </c>
      <c r="D176" s="62" t="s">
        <v>183</v>
      </c>
      <c r="E176" s="113" t="s">
        <v>183</v>
      </c>
      <c r="F176" s="113" t="s">
        <v>183</v>
      </c>
      <c r="G176" s="111" t="str">
        <f t="shared" si="7"/>
        <v/>
      </c>
      <c r="H176" s="114" t="str">
        <f t="shared" si="8"/>
        <v/>
      </c>
      <c r="I176" s="115" t="s">
        <v>183</v>
      </c>
      <c r="J176" s="111" t="str">
        <f t="shared" si="9"/>
        <v xml:space="preserve"> </v>
      </c>
      <c r="K176" s="63"/>
      <c r="L176" s="78">
        <v>65</v>
      </c>
      <c r="M176" s="112">
        <v>0</v>
      </c>
      <c r="N176" s="112">
        <v>0</v>
      </c>
      <c r="O176" s="85"/>
      <c r="P176" s="118"/>
      <c r="Q176" s="90"/>
      <c r="R176" s="90"/>
      <c r="S176" s="90"/>
      <c r="T176" s="90"/>
      <c r="U176" s="90"/>
      <c r="V176" s="90"/>
      <c r="W176" s="90"/>
      <c r="X176" s="118"/>
      <c r="Y176" s="118"/>
      <c r="Z176" s="118"/>
      <c r="AA176" s="118"/>
      <c r="AB176" s="118"/>
      <c r="AC176" s="66"/>
      <c r="AH176" s="68"/>
    </row>
    <row r="177" spans="1:34" ht="15.75" customHeight="1">
      <c r="A177" s="110" t="s">
        <v>183</v>
      </c>
      <c r="B177" s="111" t="str">
        <f t="shared" si="6"/>
        <v/>
      </c>
      <c r="C177" s="112" t="s">
        <v>183</v>
      </c>
      <c r="D177" s="62" t="s">
        <v>183</v>
      </c>
      <c r="E177" s="113" t="s">
        <v>183</v>
      </c>
      <c r="F177" s="113" t="s">
        <v>183</v>
      </c>
      <c r="G177" s="111" t="str">
        <f t="shared" si="7"/>
        <v/>
      </c>
      <c r="H177" s="114" t="str">
        <f t="shared" si="8"/>
        <v/>
      </c>
      <c r="I177" s="115" t="s">
        <v>183</v>
      </c>
      <c r="J177" s="111" t="str">
        <f t="shared" si="9"/>
        <v xml:space="preserve"> </v>
      </c>
      <c r="K177" s="63"/>
      <c r="L177" s="78">
        <v>66</v>
      </c>
      <c r="M177" s="112">
        <v>0</v>
      </c>
      <c r="N177" s="112">
        <v>0</v>
      </c>
      <c r="O177" s="85"/>
      <c r="P177" s="118"/>
      <c r="Q177" s="90"/>
      <c r="R177" s="90"/>
      <c r="S177" s="90"/>
      <c r="T177" s="90"/>
      <c r="U177" s="90"/>
      <c r="V177" s="90"/>
      <c r="W177" s="90"/>
      <c r="X177" s="118"/>
      <c r="Y177" s="118"/>
      <c r="Z177" s="118"/>
      <c r="AA177" s="118"/>
      <c r="AB177" s="118"/>
      <c r="AC177" s="66"/>
      <c r="AH177" s="68"/>
    </row>
    <row r="178" spans="1:34" ht="15.75" customHeight="1">
      <c r="A178" s="110" t="s">
        <v>183</v>
      </c>
      <c r="B178" s="111" t="str">
        <f t="shared" si="6"/>
        <v/>
      </c>
      <c r="C178" s="112" t="s">
        <v>183</v>
      </c>
      <c r="D178" s="62" t="s">
        <v>183</v>
      </c>
      <c r="E178" s="113" t="s">
        <v>183</v>
      </c>
      <c r="F178" s="113" t="s">
        <v>183</v>
      </c>
      <c r="G178" s="111" t="str">
        <f t="shared" si="7"/>
        <v/>
      </c>
      <c r="H178" s="114" t="str">
        <f t="shared" si="8"/>
        <v/>
      </c>
      <c r="I178" s="115" t="s">
        <v>183</v>
      </c>
      <c r="J178" s="111" t="str">
        <f t="shared" si="9"/>
        <v xml:space="preserve"> </v>
      </c>
      <c r="K178" s="63"/>
      <c r="L178" s="78">
        <v>67</v>
      </c>
      <c r="M178" s="112">
        <v>0</v>
      </c>
      <c r="N178" s="112">
        <v>0</v>
      </c>
      <c r="O178" s="85"/>
      <c r="P178" s="118"/>
      <c r="Q178" s="90"/>
      <c r="R178" s="90"/>
      <c r="S178" s="90"/>
      <c r="T178" s="90"/>
      <c r="U178" s="90"/>
      <c r="V178" s="90"/>
      <c r="W178" s="90"/>
      <c r="X178" s="118"/>
      <c r="Y178" s="118"/>
      <c r="Z178" s="118"/>
      <c r="AA178" s="118"/>
      <c r="AB178" s="118"/>
      <c r="AC178" s="66"/>
      <c r="AH178" s="68"/>
    </row>
    <row r="179" spans="1:34" ht="15.75" customHeight="1">
      <c r="A179" s="110" t="s">
        <v>183</v>
      </c>
      <c r="B179" s="111" t="str">
        <f t="shared" si="6"/>
        <v/>
      </c>
      <c r="C179" s="112" t="s">
        <v>183</v>
      </c>
      <c r="D179" s="62" t="s">
        <v>183</v>
      </c>
      <c r="E179" s="113" t="s">
        <v>183</v>
      </c>
      <c r="F179" s="113" t="s">
        <v>183</v>
      </c>
      <c r="G179" s="111" t="str">
        <f t="shared" si="7"/>
        <v/>
      </c>
      <c r="H179" s="114" t="str">
        <f t="shared" si="8"/>
        <v/>
      </c>
      <c r="I179" s="115" t="s">
        <v>183</v>
      </c>
      <c r="J179" s="111" t="str">
        <f t="shared" si="9"/>
        <v xml:space="preserve"> </v>
      </c>
      <c r="K179" s="63"/>
      <c r="L179" s="78">
        <v>68</v>
      </c>
      <c r="M179" s="112">
        <v>0</v>
      </c>
      <c r="N179" s="112">
        <v>0</v>
      </c>
      <c r="O179" s="85"/>
      <c r="P179" s="118"/>
      <c r="Q179" s="90"/>
      <c r="R179" s="90"/>
      <c r="S179" s="90"/>
      <c r="T179" s="90"/>
      <c r="U179" s="90"/>
      <c r="V179" s="90"/>
      <c r="W179" s="90"/>
      <c r="X179" s="118"/>
      <c r="Y179" s="118"/>
      <c r="Z179" s="118"/>
      <c r="AA179" s="118"/>
      <c r="AB179" s="118"/>
      <c r="AC179" s="66"/>
      <c r="AH179" s="68"/>
    </row>
    <row r="180" spans="1:34" ht="15.75" customHeight="1">
      <c r="A180" s="110" t="s">
        <v>183</v>
      </c>
      <c r="B180" s="111" t="str">
        <f t="shared" si="6"/>
        <v/>
      </c>
      <c r="C180" s="112" t="s">
        <v>183</v>
      </c>
      <c r="D180" s="62" t="s">
        <v>183</v>
      </c>
      <c r="E180" s="113" t="s">
        <v>183</v>
      </c>
      <c r="F180" s="113" t="s">
        <v>183</v>
      </c>
      <c r="G180" s="111" t="str">
        <f t="shared" si="7"/>
        <v/>
      </c>
      <c r="H180" s="114" t="str">
        <f t="shared" si="8"/>
        <v/>
      </c>
      <c r="I180" s="115" t="s">
        <v>183</v>
      </c>
      <c r="J180" s="111" t="str">
        <f t="shared" si="9"/>
        <v xml:space="preserve"> </v>
      </c>
      <c r="K180" s="63"/>
      <c r="L180" s="78">
        <v>69</v>
      </c>
      <c r="M180" s="112">
        <v>0</v>
      </c>
      <c r="N180" s="112">
        <v>0</v>
      </c>
      <c r="O180" s="85"/>
      <c r="P180" s="118"/>
      <c r="Q180" s="90"/>
      <c r="R180" s="90"/>
      <c r="S180" s="90"/>
      <c r="T180" s="90"/>
      <c r="U180" s="90"/>
      <c r="V180" s="90"/>
      <c r="W180" s="90"/>
      <c r="X180" s="118"/>
      <c r="Y180" s="118"/>
      <c r="Z180" s="118"/>
      <c r="AA180" s="118"/>
      <c r="AB180" s="118"/>
      <c r="AC180" s="66"/>
      <c r="AH180" s="68"/>
    </row>
    <row r="181" spans="1:34" ht="15.75" customHeight="1">
      <c r="A181" s="110" t="s">
        <v>183</v>
      </c>
      <c r="B181" s="111" t="str">
        <f t="shared" si="6"/>
        <v/>
      </c>
      <c r="C181" s="112" t="s">
        <v>183</v>
      </c>
      <c r="D181" s="62" t="s">
        <v>183</v>
      </c>
      <c r="E181" s="113" t="s">
        <v>183</v>
      </c>
      <c r="F181" s="113" t="s">
        <v>183</v>
      </c>
      <c r="G181" s="111" t="str">
        <f t="shared" si="7"/>
        <v/>
      </c>
      <c r="H181" s="114" t="str">
        <f t="shared" si="8"/>
        <v/>
      </c>
      <c r="I181" s="115" t="s">
        <v>183</v>
      </c>
      <c r="J181" s="111" t="str">
        <f t="shared" si="9"/>
        <v xml:space="preserve"> </v>
      </c>
      <c r="K181" s="63"/>
      <c r="L181" s="78">
        <v>70</v>
      </c>
      <c r="M181" s="112">
        <v>0</v>
      </c>
      <c r="N181" s="112">
        <v>0</v>
      </c>
      <c r="O181" s="85"/>
      <c r="P181" s="118"/>
      <c r="Q181" s="90"/>
      <c r="R181" s="90"/>
      <c r="S181" s="90"/>
      <c r="T181" s="90"/>
      <c r="U181" s="90"/>
      <c r="V181" s="90"/>
      <c r="W181" s="90"/>
      <c r="X181" s="118"/>
      <c r="Y181" s="118"/>
      <c r="Z181" s="118"/>
      <c r="AA181" s="118"/>
      <c r="AB181" s="118"/>
      <c r="AC181" s="66"/>
      <c r="AH181" s="68"/>
    </row>
    <row r="182" spans="1:34" ht="15.75" customHeight="1">
      <c r="A182" s="110" t="s">
        <v>183</v>
      </c>
      <c r="B182" s="111" t="str">
        <f t="shared" si="6"/>
        <v/>
      </c>
      <c r="C182" s="112" t="s">
        <v>183</v>
      </c>
      <c r="D182" s="62" t="s">
        <v>183</v>
      </c>
      <c r="E182" s="113" t="s">
        <v>183</v>
      </c>
      <c r="F182" s="113" t="s">
        <v>183</v>
      </c>
      <c r="G182" s="111" t="str">
        <f t="shared" si="7"/>
        <v/>
      </c>
      <c r="H182" s="114" t="str">
        <f t="shared" si="8"/>
        <v/>
      </c>
      <c r="I182" s="115" t="s">
        <v>183</v>
      </c>
      <c r="J182" s="111" t="str">
        <f t="shared" si="9"/>
        <v xml:space="preserve"> </v>
      </c>
      <c r="K182" s="63"/>
      <c r="L182" s="78">
        <v>71</v>
      </c>
      <c r="M182" s="112">
        <v>0</v>
      </c>
      <c r="N182" s="112">
        <v>0</v>
      </c>
      <c r="O182" s="85"/>
      <c r="P182" s="118"/>
      <c r="Q182" s="90"/>
      <c r="R182" s="90"/>
      <c r="S182" s="90"/>
      <c r="T182" s="90"/>
      <c r="U182" s="90"/>
      <c r="V182" s="90"/>
      <c r="W182" s="90"/>
      <c r="X182" s="118"/>
      <c r="Y182" s="118"/>
      <c r="Z182" s="118"/>
      <c r="AA182" s="118"/>
      <c r="AB182" s="118"/>
      <c r="AC182" s="66"/>
      <c r="AH182" s="68"/>
    </row>
    <row r="183" spans="1:34" ht="15.75" customHeight="1">
      <c r="A183" s="110" t="s">
        <v>183</v>
      </c>
      <c r="B183" s="111" t="str">
        <f t="shared" si="6"/>
        <v/>
      </c>
      <c r="C183" s="112" t="s">
        <v>183</v>
      </c>
      <c r="D183" s="62" t="s">
        <v>183</v>
      </c>
      <c r="E183" s="113" t="s">
        <v>183</v>
      </c>
      <c r="F183" s="113" t="s">
        <v>183</v>
      </c>
      <c r="G183" s="111" t="str">
        <f t="shared" si="7"/>
        <v/>
      </c>
      <c r="H183" s="114" t="str">
        <f t="shared" si="8"/>
        <v/>
      </c>
      <c r="I183" s="115" t="s">
        <v>183</v>
      </c>
      <c r="J183" s="111" t="str">
        <f t="shared" si="9"/>
        <v xml:space="preserve"> </v>
      </c>
      <c r="K183" s="63"/>
      <c r="L183" s="78">
        <v>72</v>
      </c>
      <c r="M183" s="112">
        <v>0</v>
      </c>
      <c r="N183" s="112">
        <v>0</v>
      </c>
      <c r="O183" s="85"/>
      <c r="P183" s="118"/>
      <c r="Q183" s="90"/>
      <c r="R183" s="90"/>
      <c r="S183" s="90"/>
      <c r="T183" s="90"/>
      <c r="U183" s="90"/>
      <c r="V183" s="90"/>
      <c r="W183" s="90"/>
      <c r="X183" s="118"/>
      <c r="Y183" s="118"/>
      <c r="Z183" s="118"/>
      <c r="AA183" s="118"/>
      <c r="AB183" s="118"/>
      <c r="AC183" s="66"/>
      <c r="AH183" s="68"/>
    </row>
    <row r="184" spans="1:34" ht="15.75" customHeight="1">
      <c r="A184" s="110" t="s">
        <v>183</v>
      </c>
      <c r="B184" s="111" t="str">
        <f t="shared" si="6"/>
        <v/>
      </c>
      <c r="C184" s="112" t="s">
        <v>183</v>
      </c>
      <c r="D184" s="62" t="s">
        <v>183</v>
      </c>
      <c r="E184" s="113" t="s">
        <v>183</v>
      </c>
      <c r="F184" s="113" t="s">
        <v>183</v>
      </c>
      <c r="G184" s="111" t="str">
        <f t="shared" si="7"/>
        <v/>
      </c>
      <c r="H184" s="114" t="str">
        <f t="shared" si="8"/>
        <v/>
      </c>
      <c r="I184" s="115" t="s">
        <v>183</v>
      </c>
      <c r="J184" s="111" t="str">
        <f t="shared" si="9"/>
        <v xml:space="preserve"> </v>
      </c>
      <c r="K184" s="63"/>
      <c r="L184" s="78">
        <v>73</v>
      </c>
      <c r="M184" s="112">
        <v>0</v>
      </c>
      <c r="N184" s="112">
        <v>0</v>
      </c>
      <c r="O184" s="85"/>
      <c r="P184" s="118"/>
      <c r="Q184" s="90"/>
      <c r="R184" s="90"/>
      <c r="S184" s="90"/>
      <c r="T184" s="90"/>
      <c r="U184" s="90"/>
      <c r="V184" s="90"/>
      <c r="W184" s="90"/>
      <c r="X184" s="118"/>
      <c r="Y184" s="118"/>
      <c r="Z184" s="118"/>
      <c r="AA184" s="118"/>
      <c r="AB184" s="118"/>
      <c r="AC184" s="66"/>
      <c r="AH184" s="68"/>
    </row>
    <row r="185" spans="1:34" ht="15.75" customHeight="1">
      <c r="A185" s="110" t="s">
        <v>183</v>
      </c>
      <c r="B185" s="111" t="str">
        <f t="shared" si="6"/>
        <v/>
      </c>
      <c r="C185" s="112" t="s">
        <v>183</v>
      </c>
      <c r="D185" s="62" t="s">
        <v>183</v>
      </c>
      <c r="E185" s="113" t="s">
        <v>183</v>
      </c>
      <c r="F185" s="113" t="s">
        <v>183</v>
      </c>
      <c r="G185" s="111" t="str">
        <f t="shared" si="7"/>
        <v/>
      </c>
      <c r="H185" s="114" t="str">
        <f t="shared" si="8"/>
        <v/>
      </c>
      <c r="I185" s="115" t="s">
        <v>183</v>
      </c>
      <c r="J185" s="111" t="str">
        <f t="shared" si="9"/>
        <v xml:space="preserve"> </v>
      </c>
      <c r="K185" s="63"/>
      <c r="L185" s="78">
        <v>74</v>
      </c>
      <c r="M185" s="112">
        <v>0</v>
      </c>
      <c r="N185" s="112">
        <v>0</v>
      </c>
      <c r="O185" s="85"/>
      <c r="P185" s="118"/>
      <c r="Q185" s="90"/>
      <c r="R185" s="90"/>
      <c r="S185" s="90"/>
      <c r="T185" s="90"/>
      <c r="U185" s="90"/>
      <c r="V185" s="90"/>
      <c r="W185" s="90"/>
      <c r="X185" s="118"/>
      <c r="Y185" s="118"/>
      <c r="Z185" s="118"/>
      <c r="AA185" s="118"/>
      <c r="AB185" s="118"/>
      <c r="AC185" s="66"/>
      <c r="AH185" s="68"/>
    </row>
    <row r="186" spans="1:34" ht="15.75" customHeight="1">
      <c r="A186" s="110" t="s">
        <v>183</v>
      </c>
      <c r="B186" s="111" t="str">
        <f t="shared" si="6"/>
        <v/>
      </c>
      <c r="C186" s="112" t="s">
        <v>183</v>
      </c>
      <c r="D186" s="62" t="s">
        <v>183</v>
      </c>
      <c r="E186" s="113" t="s">
        <v>183</v>
      </c>
      <c r="F186" s="113" t="s">
        <v>183</v>
      </c>
      <c r="G186" s="111" t="str">
        <f t="shared" si="7"/>
        <v/>
      </c>
      <c r="H186" s="114" t="str">
        <f t="shared" si="8"/>
        <v/>
      </c>
      <c r="I186" s="115" t="s">
        <v>183</v>
      </c>
      <c r="J186" s="111" t="str">
        <f t="shared" si="9"/>
        <v xml:space="preserve"> </v>
      </c>
      <c r="K186" s="63"/>
      <c r="L186" s="78">
        <v>75</v>
      </c>
      <c r="M186" s="112">
        <v>0</v>
      </c>
      <c r="N186" s="112">
        <v>0</v>
      </c>
      <c r="O186" s="85"/>
      <c r="P186" s="118"/>
      <c r="Q186" s="90"/>
      <c r="R186" s="90"/>
      <c r="S186" s="90"/>
      <c r="T186" s="90"/>
      <c r="U186" s="90"/>
      <c r="V186" s="90"/>
      <c r="W186" s="90"/>
      <c r="X186" s="118"/>
      <c r="Y186" s="118"/>
      <c r="Z186" s="118"/>
      <c r="AA186" s="118"/>
      <c r="AB186" s="118"/>
      <c r="AC186" s="66"/>
      <c r="AH186" s="68"/>
    </row>
    <row r="187" spans="1:34" ht="15.75" customHeight="1">
      <c r="A187" s="110" t="s">
        <v>183</v>
      </c>
      <c r="B187" s="111" t="str">
        <f t="shared" si="6"/>
        <v/>
      </c>
      <c r="C187" s="112" t="s">
        <v>183</v>
      </c>
      <c r="D187" s="62" t="s">
        <v>183</v>
      </c>
      <c r="E187" s="113" t="s">
        <v>183</v>
      </c>
      <c r="F187" s="113" t="s">
        <v>183</v>
      </c>
      <c r="G187" s="111" t="str">
        <f t="shared" si="7"/>
        <v/>
      </c>
      <c r="H187" s="114" t="str">
        <f t="shared" si="8"/>
        <v/>
      </c>
      <c r="I187" s="115" t="s">
        <v>183</v>
      </c>
      <c r="J187" s="111" t="str">
        <f t="shared" si="9"/>
        <v xml:space="preserve"> </v>
      </c>
      <c r="K187" s="63"/>
      <c r="L187" s="78">
        <v>76</v>
      </c>
      <c r="M187" s="112">
        <v>0</v>
      </c>
      <c r="N187" s="112">
        <v>0</v>
      </c>
      <c r="O187" s="85"/>
      <c r="P187" s="118"/>
      <c r="Q187" s="90"/>
      <c r="R187" s="90"/>
      <c r="S187" s="90"/>
      <c r="T187" s="90"/>
      <c r="U187" s="90"/>
      <c r="V187" s="90"/>
      <c r="W187" s="90"/>
      <c r="X187" s="118"/>
      <c r="Y187" s="118"/>
      <c r="Z187" s="118"/>
      <c r="AA187" s="118"/>
      <c r="AB187" s="118"/>
      <c r="AC187" s="66"/>
      <c r="AH187" s="68"/>
    </row>
    <row r="188" spans="1:34" ht="15.75" customHeight="1">
      <c r="A188" s="110" t="s">
        <v>183</v>
      </c>
      <c r="B188" s="111" t="str">
        <f t="shared" si="6"/>
        <v/>
      </c>
      <c r="C188" s="112" t="s">
        <v>183</v>
      </c>
      <c r="D188" s="62" t="s">
        <v>183</v>
      </c>
      <c r="E188" s="113" t="s">
        <v>183</v>
      </c>
      <c r="F188" s="113" t="s">
        <v>183</v>
      </c>
      <c r="G188" s="111" t="str">
        <f t="shared" si="7"/>
        <v/>
      </c>
      <c r="H188" s="114" t="str">
        <f t="shared" si="8"/>
        <v/>
      </c>
      <c r="I188" s="115" t="s">
        <v>183</v>
      </c>
      <c r="J188" s="111" t="str">
        <f t="shared" si="9"/>
        <v xml:space="preserve"> </v>
      </c>
      <c r="K188" s="63"/>
      <c r="L188" s="78">
        <v>77</v>
      </c>
      <c r="M188" s="112">
        <v>0</v>
      </c>
      <c r="N188" s="112">
        <v>0</v>
      </c>
      <c r="O188" s="85"/>
      <c r="P188" s="118"/>
      <c r="Q188" s="90"/>
      <c r="R188" s="90"/>
      <c r="S188" s="90"/>
      <c r="T188" s="90"/>
      <c r="U188" s="90"/>
      <c r="V188" s="90"/>
      <c r="W188" s="90"/>
      <c r="X188" s="118"/>
      <c r="Y188" s="118"/>
      <c r="Z188" s="118"/>
      <c r="AA188" s="118"/>
      <c r="AB188" s="118"/>
      <c r="AC188" s="66"/>
      <c r="AH188" s="68"/>
    </row>
    <row r="189" spans="1:34" ht="15.75" customHeight="1">
      <c r="A189" s="110" t="s">
        <v>183</v>
      </c>
      <c r="B189" s="111" t="str">
        <f t="shared" si="6"/>
        <v/>
      </c>
      <c r="C189" s="112" t="s">
        <v>183</v>
      </c>
      <c r="D189" s="62" t="s">
        <v>183</v>
      </c>
      <c r="E189" s="113" t="s">
        <v>183</v>
      </c>
      <c r="F189" s="113" t="s">
        <v>183</v>
      </c>
      <c r="G189" s="111" t="str">
        <f t="shared" si="7"/>
        <v/>
      </c>
      <c r="H189" s="114" t="str">
        <f t="shared" si="8"/>
        <v/>
      </c>
      <c r="I189" s="115" t="s">
        <v>183</v>
      </c>
      <c r="J189" s="111" t="str">
        <f t="shared" si="9"/>
        <v xml:space="preserve"> </v>
      </c>
      <c r="K189" s="63"/>
      <c r="L189" s="78">
        <v>78</v>
      </c>
      <c r="M189" s="112">
        <v>0</v>
      </c>
      <c r="N189" s="112">
        <v>0</v>
      </c>
      <c r="O189" s="85"/>
      <c r="P189" s="118"/>
      <c r="Q189" s="90"/>
      <c r="R189" s="90"/>
      <c r="S189" s="90"/>
      <c r="T189" s="90"/>
      <c r="U189" s="90"/>
      <c r="V189" s="90"/>
      <c r="W189" s="90"/>
      <c r="X189" s="118"/>
      <c r="Y189" s="118"/>
      <c r="Z189" s="118"/>
      <c r="AA189" s="118"/>
      <c r="AB189" s="118"/>
      <c r="AC189" s="66"/>
      <c r="AH189" s="68"/>
    </row>
    <row r="190" spans="1:34" ht="15.75" customHeight="1">
      <c r="A190" s="110" t="s">
        <v>183</v>
      </c>
      <c r="B190" s="111" t="str">
        <f t="shared" si="6"/>
        <v/>
      </c>
      <c r="C190" s="112" t="s">
        <v>183</v>
      </c>
      <c r="D190" s="62" t="s">
        <v>183</v>
      </c>
      <c r="E190" s="113" t="s">
        <v>183</v>
      </c>
      <c r="F190" s="113" t="s">
        <v>183</v>
      </c>
      <c r="G190" s="111" t="str">
        <f t="shared" si="7"/>
        <v/>
      </c>
      <c r="H190" s="114" t="str">
        <f t="shared" si="8"/>
        <v/>
      </c>
      <c r="I190" s="115" t="s">
        <v>183</v>
      </c>
      <c r="J190" s="111" t="str">
        <f t="shared" si="9"/>
        <v xml:space="preserve"> </v>
      </c>
      <c r="K190" s="63"/>
      <c r="L190" s="78">
        <v>79</v>
      </c>
      <c r="M190" s="112">
        <v>0</v>
      </c>
      <c r="N190" s="112">
        <v>0</v>
      </c>
      <c r="O190" s="85"/>
      <c r="P190" s="118"/>
      <c r="Q190" s="90"/>
      <c r="R190" s="90"/>
      <c r="S190" s="90"/>
      <c r="T190" s="90"/>
      <c r="U190" s="90"/>
      <c r="V190" s="90"/>
      <c r="W190" s="90"/>
      <c r="X190" s="118"/>
      <c r="Y190" s="118"/>
      <c r="Z190" s="118"/>
      <c r="AA190" s="118"/>
      <c r="AB190" s="118"/>
      <c r="AC190" s="66"/>
      <c r="AH190" s="68"/>
    </row>
    <row r="191" spans="1:34" ht="15.75" customHeight="1">
      <c r="A191" s="110" t="s">
        <v>183</v>
      </c>
      <c r="B191" s="111" t="str">
        <f t="shared" si="6"/>
        <v/>
      </c>
      <c r="C191" s="112" t="s">
        <v>183</v>
      </c>
      <c r="D191" s="62" t="s">
        <v>183</v>
      </c>
      <c r="E191" s="113" t="s">
        <v>183</v>
      </c>
      <c r="F191" s="113" t="s">
        <v>183</v>
      </c>
      <c r="G191" s="111" t="str">
        <f t="shared" si="7"/>
        <v/>
      </c>
      <c r="H191" s="114" t="str">
        <f t="shared" si="8"/>
        <v/>
      </c>
      <c r="I191" s="115" t="s">
        <v>183</v>
      </c>
      <c r="J191" s="111" t="str">
        <f t="shared" si="9"/>
        <v xml:space="preserve"> </v>
      </c>
      <c r="K191" s="63"/>
      <c r="L191" s="78">
        <v>80</v>
      </c>
      <c r="M191" s="112">
        <v>0</v>
      </c>
      <c r="N191" s="112">
        <v>0</v>
      </c>
      <c r="O191" s="85"/>
      <c r="P191" s="118"/>
      <c r="Q191" s="90"/>
      <c r="R191" s="90"/>
      <c r="S191" s="90"/>
      <c r="T191" s="90"/>
      <c r="U191" s="90"/>
      <c r="V191" s="90"/>
      <c r="W191" s="90"/>
      <c r="X191" s="118"/>
      <c r="Y191" s="118"/>
      <c r="Z191" s="118"/>
      <c r="AA191" s="118"/>
      <c r="AB191" s="118"/>
      <c r="AC191" s="66"/>
      <c r="AH191" s="68"/>
    </row>
    <row r="192" spans="1:34" ht="15.75" customHeight="1">
      <c r="A192" s="110" t="s">
        <v>183</v>
      </c>
      <c r="B192" s="111" t="str">
        <f t="shared" si="6"/>
        <v/>
      </c>
      <c r="C192" s="112" t="s">
        <v>183</v>
      </c>
      <c r="D192" s="62" t="s">
        <v>183</v>
      </c>
      <c r="E192" s="113" t="s">
        <v>183</v>
      </c>
      <c r="F192" s="113" t="s">
        <v>183</v>
      </c>
      <c r="G192" s="111" t="str">
        <f t="shared" si="7"/>
        <v/>
      </c>
      <c r="H192" s="114" t="str">
        <f t="shared" si="8"/>
        <v/>
      </c>
      <c r="I192" s="115" t="s">
        <v>183</v>
      </c>
      <c r="J192" s="111" t="str">
        <f t="shared" si="9"/>
        <v xml:space="preserve"> </v>
      </c>
      <c r="K192" s="63"/>
      <c r="L192" s="78">
        <v>81</v>
      </c>
      <c r="M192" s="112">
        <v>0</v>
      </c>
      <c r="N192" s="112">
        <v>0</v>
      </c>
      <c r="O192" s="85"/>
      <c r="P192" s="118"/>
      <c r="Q192" s="90"/>
      <c r="R192" s="90"/>
      <c r="S192" s="90"/>
      <c r="T192" s="90"/>
      <c r="U192" s="90"/>
      <c r="V192" s="90"/>
      <c r="W192" s="90"/>
      <c r="X192" s="118"/>
      <c r="Y192" s="118"/>
      <c r="Z192" s="118"/>
      <c r="AA192" s="118"/>
      <c r="AB192" s="118"/>
      <c r="AC192" s="66"/>
      <c r="AH192" s="68"/>
    </row>
    <row r="193" spans="1:34" ht="15.75" customHeight="1">
      <c r="A193" s="110" t="s">
        <v>183</v>
      </c>
      <c r="B193" s="111" t="str">
        <f t="shared" ref="B193:B223" si="10">IF(C193=" ","",IF(C193=$L$9,B192,B192+1))</f>
        <v/>
      </c>
      <c r="C193" s="112" t="s">
        <v>183</v>
      </c>
      <c r="D193" s="62" t="s">
        <v>183</v>
      </c>
      <c r="E193" s="113" t="s">
        <v>183</v>
      </c>
      <c r="F193" s="113" t="s">
        <v>183</v>
      </c>
      <c r="G193" s="111" t="str">
        <f t="shared" ref="G193:G223" si="11">IF(M191&gt;0,0,IF(N191&gt;0,1,""))</f>
        <v/>
      </c>
      <c r="H193" s="114" t="str">
        <f t="shared" ref="H193:H223" si="12">IF(C193=" ","",IF(C192="Разворот",0,H192+I193))</f>
        <v/>
      </c>
      <c r="I193" s="115" t="s">
        <v>183</v>
      </c>
      <c r="J193" s="111" t="str">
        <f t="shared" ref="J193:J223" si="13">IF(AND(M191&gt;0,M191&lt;999),M191,IF(AND(N191&gt;0,N191&lt;999),N191," "))</f>
        <v xml:space="preserve"> </v>
      </c>
      <c r="K193" s="63"/>
      <c r="L193" s="78">
        <v>82</v>
      </c>
      <c r="M193" s="112">
        <v>0</v>
      </c>
      <c r="N193" s="112">
        <v>0</v>
      </c>
      <c r="O193" s="85"/>
      <c r="P193" s="118"/>
      <c r="Q193" s="90"/>
      <c r="R193" s="90"/>
      <c r="S193" s="90"/>
      <c r="T193" s="90"/>
      <c r="U193" s="90"/>
      <c r="V193" s="90"/>
      <c r="W193" s="90"/>
      <c r="X193" s="118"/>
      <c r="Y193" s="118"/>
      <c r="Z193" s="118"/>
      <c r="AA193" s="118"/>
      <c r="AB193" s="118"/>
      <c r="AC193" s="66"/>
      <c r="AH193" s="68"/>
    </row>
    <row r="194" spans="1:34" ht="15.75" customHeight="1">
      <c r="A194" s="110" t="s">
        <v>183</v>
      </c>
      <c r="B194" s="111" t="str">
        <f t="shared" si="10"/>
        <v/>
      </c>
      <c r="C194" s="112" t="s">
        <v>183</v>
      </c>
      <c r="D194" s="62" t="s">
        <v>183</v>
      </c>
      <c r="E194" s="113" t="s">
        <v>183</v>
      </c>
      <c r="F194" s="113" t="s">
        <v>183</v>
      </c>
      <c r="G194" s="111" t="str">
        <f t="shared" si="11"/>
        <v/>
      </c>
      <c r="H194" s="114" t="str">
        <f t="shared" si="12"/>
        <v/>
      </c>
      <c r="I194" s="115" t="s">
        <v>183</v>
      </c>
      <c r="J194" s="111" t="str">
        <f t="shared" si="13"/>
        <v xml:space="preserve"> </v>
      </c>
      <c r="K194" s="63"/>
      <c r="L194" s="78">
        <v>83</v>
      </c>
      <c r="M194" s="112">
        <v>0</v>
      </c>
      <c r="N194" s="112">
        <v>0</v>
      </c>
      <c r="O194" s="85"/>
      <c r="P194" s="118"/>
      <c r="Q194" s="90"/>
      <c r="R194" s="90"/>
      <c r="S194" s="90"/>
      <c r="T194" s="90"/>
      <c r="U194" s="90"/>
      <c r="V194" s="90"/>
      <c r="W194" s="90"/>
      <c r="X194" s="118"/>
      <c r="Y194" s="118"/>
      <c r="Z194" s="118"/>
      <c r="AA194" s="118"/>
      <c r="AB194" s="118"/>
      <c r="AC194" s="66"/>
      <c r="AH194" s="68"/>
    </row>
    <row r="195" spans="1:34" ht="15.75" customHeight="1">
      <c r="A195" s="110" t="s">
        <v>183</v>
      </c>
      <c r="B195" s="111" t="str">
        <f t="shared" si="10"/>
        <v/>
      </c>
      <c r="C195" s="112" t="s">
        <v>183</v>
      </c>
      <c r="D195" s="62" t="s">
        <v>183</v>
      </c>
      <c r="E195" s="113" t="s">
        <v>183</v>
      </c>
      <c r="F195" s="113" t="s">
        <v>183</v>
      </c>
      <c r="G195" s="111" t="str">
        <f t="shared" si="11"/>
        <v/>
      </c>
      <c r="H195" s="114" t="str">
        <f t="shared" si="12"/>
        <v/>
      </c>
      <c r="I195" s="115" t="s">
        <v>183</v>
      </c>
      <c r="J195" s="111" t="str">
        <f t="shared" si="13"/>
        <v xml:space="preserve"> </v>
      </c>
      <c r="K195" s="63"/>
      <c r="L195" s="78">
        <v>84</v>
      </c>
      <c r="M195" s="112">
        <v>0</v>
      </c>
      <c r="N195" s="112">
        <v>0</v>
      </c>
      <c r="O195" s="85"/>
      <c r="P195" s="118"/>
      <c r="Q195" s="90"/>
      <c r="R195" s="90"/>
      <c r="S195" s="90"/>
      <c r="T195" s="90"/>
      <c r="U195" s="90"/>
      <c r="V195" s="90"/>
      <c r="W195" s="90"/>
      <c r="X195" s="118"/>
      <c r="Y195" s="118"/>
      <c r="Z195" s="118"/>
      <c r="AA195" s="118"/>
      <c r="AB195" s="118"/>
      <c r="AC195" s="66"/>
      <c r="AH195" s="68"/>
    </row>
    <row r="196" spans="1:34" ht="15.75" customHeight="1">
      <c r="A196" s="110" t="s">
        <v>183</v>
      </c>
      <c r="B196" s="111" t="str">
        <f t="shared" si="10"/>
        <v/>
      </c>
      <c r="C196" s="112" t="s">
        <v>183</v>
      </c>
      <c r="D196" s="62" t="s">
        <v>183</v>
      </c>
      <c r="E196" s="113" t="s">
        <v>183</v>
      </c>
      <c r="F196" s="113" t="s">
        <v>183</v>
      </c>
      <c r="G196" s="111" t="str">
        <f t="shared" si="11"/>
        <v/>
      </c>
      <c r="H196" s="114" t="str">
        <f t="shared" si="12"/>
        <v/>
      </c>
      <c r="I196" s="115" t="s">
        <v>183</v>
      </c>
      <c r="J196" s="111" t="str">
        <f t="shared" si="13"/>
        <v xml:space="preserve"> </v>
      </c>
      <c r="K196" s="63"/>
      <c r="L196" s="78">
        <v>85</v>
      </c>
      <c r="M196" s="112">
        <v>0</v>
      </c>
      <c r="N196" s="112">
        <v>0</v>
      </c>
      <c r="O196" s="85"/>
      <c r="P196" s="118"/>
      <c r="Q196" s="90"/>
      <c r="R196" s="90"/>
      <c r="S196" s="90"/>
      <c r="T196" s="90"/>
      <c r="U196" s="90"/>
      <c r="V196" s="90"/>
      <c r="W196" s="90"/>
      <c r="X196" s="118"/>
      <c r="Y196" s="118"/>
      <c r="Z196" s="118"/>
      <c r="AA196" s="118"/>
      <c r="AB196" s="118"/>
      <c r="AC196" s="66"/>
      <c r="AH196" s="68"/>
    </row>
    <row r="197" spans="1:34" ht="15.75" customHeight="1">
      <c r="A197" s="110" t="s">
        <v>183</v>
      </c>
      <c r="B197" s="111" t="str">
        <f t="shared" si="10"/>
        <v/>
      </c>
      <c r="C197" s="112" t="s">
        <v>183</v>
      </c>
      <c r="D197" s="62" t="s">
        <v>183</v>
      </c>
      <c r="E197" s="113" t="s">
        <v>183</v>
      </c>
      <c r="F197" s="113" t="s">
        <v>183</v>
      </c>
      <c r="G197" s="111" t="str">
        <f t="shared" si="11"/>
        <v/>
      </c>
      <c r="H197" s="114" t="str">
        <f t="shared" si="12"/>
        <v/>
      </c>
      <c r="I197" s="115" t="s">
        <v>183</v>
      </c>
      <c r="J197" s="111" t="str">
        <f t="shared" si="13"/>
        <v xml:space="preserve"> </v>
      </c>
      <c r="K197" s="63"/>
      <c r="L197" s="78">
        <v>86</v>
      </c>
      <c r="M197" s="112">
        <v>0</v>
      </c>
      <c r="N197" s="112">
        <v>0</v>
      </c>
      <c r="O197" s="85"/>
      <c r="P197" s="118"/>
      <c r="Q197" s="90"/>
      <c r="R197" s="90"/>
      <c r="S197" s="90"/>
      <c r="T197" s="90"/>
      <c r="U197" s="90"/>
      <c r="V197" s="90"/>
      <c r="W197" s="90"/>
      <c r="X197" s="118"/>
      <c r="Y197" s="118"/>
      <c r="Z197" s="118"/>
      <c r="AA197" s="118"/>
      <c r="AB197" s="118"/>
      <c r="AC197" s="66"/>
      <c r="AH197" s="68"/>
    </row>
    <row r="198" spans="1:34" ht="15.75" customHeight="1">
      <c r="A198" s="110" t="s">
        <v>183</v>
      </c>
      <c r="B198" s="111" t="str">
        <f t="shared" si="10"/>
        <v/>
      </c>
      <c r="C198" s="112" t="s">
        <v>183</v>
      </c>
      <c r="D198" s="62" t="s">
        <v>183</v>
      </c>
      <c r="E198" s="113" t="s">
        <v>183</v>
      </c>
      <c r="F198" s="113" t="s">
        <v>183</v>
      </c>
      <c r="G198" s="111" t="str">
        <f t="shared" si="11"/>
        <v/>
      </c>
      <c r="H198" s="114" t="str">
        <f t="shared" si="12"/>
        <v/>
      </c>
      <c r="I198" s="115" t="s">
        <v>183</v>
      </c>
      <c r="J198" s="111" t="str">
        <f t="shared" si="13"/>
        <v xml:space="preserve"> </v>
      </c>
      <c r="K198" s="63"/>
      <c r="L198" s="78">
        <v>87</v>
      </c>
      <c r="M198" s="112">
        <v>0</v>
      </c>
      <c r="N198" s="112">
        <v>0</v>
      </c>
      <c r="O198" s="85"/>
      <c r="P198" s="118"/>
      <c r="Q198" s="90"/>
      <c r="R198" s="90"/>
      <c r="S198" s="90"/>
      <c r="T198" s="90"/>
      <c r="U198" s="90"/>
      <c r="V198" s="90"/>
      <c r="W198" s="90"/>
      <c r="X198" s="118"/>
      <c r="Y198" s="118"/>
      <c r="Z198" s="118"/>
      <c r="AA198" s="118"/>
      <c r="AB198" s="118"/>
      <c r="AC198" s="66"/>
      <c r="AH198" s="68"/>
    </row>
    <row r="199" spans="1:34" ht="15.75" customHeight="1">
      <c r="A199" s="110" t="s">
        <v>183</v>
      </c>
      <c r="B199" s="111" t="str">
        <f t="shared" si="10"/>
        <v/>
      </c>
      <c r="C199" s="112" t="s">
        <v>183</v>
      </c>
      <c r="D199" s="62" t="s">
        <v>183</v>
      </c>
      <c r="E199" s="113" t="s">
        <v>183</v>
      </c>
      <c r="F199" s="113" t="s">
        <v>183</v>
      </c>
      <c r="G199" s="111" t="str">
        <f t="shared" si="11"/>
        <v/>
      </c>
      <c r="H199" s="114" t="str">
        <f t="shared" si="12"/>
        <v/>
      </c>
      <c r="I199" s="115" t="s">
        <v>183</v>
      </c>
      <c r="J199" s="111" t="str">
        <f t="shared" si="13"/>
        <v xml:space="preserve"> </v>
      </c>
      <c r="K199" s="63"/>
      <c r="L199" s="78">
        <v>88</v>
      </c>
      <c r="M199" s="112">
        <v>0</v>
      </c>
      <c r="N199" s="112">
        <v>0</v>
      </c>
      <c r="O199" s="85"/>
      <c r="P199" s="118"/>
      <c r="Q199" s="90"/>
      <c r="R199" s="90"/>
      <c r="S199" s="90"/>
      <c r="T199" s="90"/>
      <c r="U199" s="90"/>
      <c r="V199" s="90"/>
      <c r="W199" s="90"/>
      <c r="X199" s="118"/>
      <c r="Y199" s="118"/>
      <c r="Z199" s="118"/>
      <c r="AA199" s="118"/>
      <c r="AB199" s="118"/>
      <c r="AC199" s="66"/>
      <c r="AH199" s="68"/>
    </row>
    <row r="200" spans="1:34" ht="15.75" customHeight="1">
      <c r="A200" s="110" t="s">
        <v>183</v>
      </c>
      <c r="B200" s="111" t="str">
        <f t="shared" si="10"/>
        <v/>
      </c>
      <c r="C200" s="112" t="s">
        <v>183</v>
      </c>
      <c r="D200" s="62" t="s">
        <v>183</v>
      </c>
      <c r="E200" s="113" t="s">
        <v>183</v>
      </c>
      <c r="F200" s="113" t="s">
        <v>183</v>
      </c>
      <c r="G200" s="111" t="str">
        <f t="shared" si="11"/>
        <v/>
      </c>
      <c r="H200" s="114" t="str">
        <f t="shared" si="12"/>
        <v/>
      </c>
      <c r="I200" s="115" t="s">
        <v>183</v>
      </c>
      <c r="J200" s="111" t="str">
        <f t="shared" si="13"/>
        <v xml:space="preserve"> </v>
      </c>
      <c r="K200" s="63"/>
      <c r="L200" s="78">
        <v>89</v>
      </c>
      <c r="M200" s="112">
        <v>0</v>
      </c>
      <c r="N200" s="112">
        <v>0</v>
      </c>
      <c r="O200" s="85"/>
      <c r="P200" s="118"/>
      <c r="Q200" s="90"/>
      <c r="R200" s="90"/>
      <c r="S200" s="90"/>
      <c r="T200" s="90"/>
      <c r="U200" s="90"/>
      <c r="V200" s="90"/>
      <c r="W200" s="90"/>
      <c r="X200" s="118"/>
      <c r="Y200" s="118"/>
      <c r="Z200" s="118"/>
      <c r="AA200" s="118"/>
      <c r="AB200" s="118"/>
      <c r="AC200" s="66"/>
      <c r="AH200" s="68"/>
    </row>
    <row r="201" spans="1:34" ht="15.75" customHeight="1">
      <c r="A201" s="110" t="s">
        <v>183</v>
      </c>
      <c r="B201" s="111" t="str">
        <f t="shared" si="10"/>
        <v/>
      </c>
      <c r="C201" s="112" t="s">
        <v>183</v>
      </c>
      <c r="D201" s="62" t="s">
        <v>183</v>
      </c>
      <c r="E201" s="113" t="s">
        <v>183</v>
      </c>
      <c r="F201" s="113" t="s">
        <v>183</v>
      </c>
      <c r="G201" s="111" t="str">
        <f t="shared" si="11"/>
        <v/>
      </c>
      <c r="H201" s="114" t="str">
        <f t="shared" si="12"/>
        <v/>
      </c>
      <c r="I201" s="115" t="s">
        <v>183</v>
      </c>
      <c r="J201" s="111" t="str">
        <f t="shared" si="13"/>
        <v xml:space="preserve"> </v>
      </c>
      <c r="K201" s="63"/>
      <c r="L201" s="78">
        <v>90</v>
      </c>
      <c r="M201" s="112">
        <v>0</v>
      </c>
      <c r="N201" s="112">
        <v>0</v>
      </c>
      <c r="O201" s="85"/>
      <c r="P201" s="118"/>
      <c r="Q201" s="90"/>
      <c r="R201" s="90"/>
      <c r="S201" s="90"/>
      <c r="T201" s="90"/>
      <c r="U201" s="90"/>
      <c r="V201" s="90"/>
      <c r="W201" s="90"/>
      <c r="X201" s="118"/>
      <c r="Y201" s="118"/>
      <c r="Z201" s="118"/>
      <c r="AA201" s="118"/>
      <c r="AB201" s="118"/>
      <c r="AC201" s="66"/>
      <c r="AH201" s="68"/>
    </row>
    <row r="202" spans="1:34" ht="15.75" customHeight="1">
      <c r="A202" s="110" t="s">
        <v>183</v>
      </c>
      <c r="B202" s="111" t="str">
        <f t="shared" si="10"/>
        <v/>
      </c>
      <c r="C202" s="112" t="s">
        <v>183</v>
      </c>
      <c r="D202" s="62" t="s">
        <v>183</v>
      </c>
      <c r="E202" s="113" t="s">
        <v>183</v>
      </c>
      <c r="F202" s="113" t="s">
        <v>183</v>
      </c>
      <c r="G202" s="111" t="str">
        <f t="shared" si="11"/>
        <v/>
      </c>
      <c r="H202" s="114" t="str">
        <f t="shared" si="12"/>
        <v/>
      </c>
      <c r="I202" s="115" t="s">
        <v>183</v>
      </c>
      <c r="J202" s="111" t="str">
        <f t="shared" si="13"/>
        <v xml:space="preserve"> </v>
      </c>
      <c r="K202" s="63"/>
      <c r="L202" s="78">
        <v>91</v>
      </c>
      <c r="M202" s="112">
        <v>0</v>
      </c>
      <c r="N202" s="112">
        <v>0</v>
      </c>
      <c r="O202" s="85"/>
      <c r="P202" s="118"/>
      <c r="Q202" s="90"/>
      <c r="R202" s="90"/>
      <c r="S202" s="90"/>
      <c r="T202" s="90"/>
      <c r="U202" s="90"/>
      <c r="V202" s="90"/>
      <c r="W202" s="90"/>
      <c r="X202" s="118"/>
      <c r="Y202" s="118"/>
      <c r="Z202" s="118"/>
      <c r="AA202" s="118"/>
      <c r="AB202" s="118"/>
      <c r="AC202" s="66"/>
      <c r="AH202" s="68"/>
    </row>
    <row r="203" spans="1:34" ht="15.75" customHeight="1">
      <c r="A203" s="110" t="s">
        <v>183</v>
      </c>
      <c r="B203" s="111" t="str">
        <f t="shared" si="10"/>
        <v/>
      </c>
      <c r="C203" s="112" t="s">
        <v>183</v>
      </c>
      <c r="D203" s="62" t="s">
        <v>183</v>
      </c>
      <c r="E203" s="113" t="s">
        <v>183</v>
      </c>
      <c r="F203" s="113" t="s">
        <v>183</v>
      </c>
      <c r="G203" s="111" t="str">
        <f t="shared" si="11"/>
        <v/>
      </c>
      <c r="H203" s="114" t="str">
        <f t="shared" si="12"/>
        <v/>
      </c>
      <c r="I203" s="115" t="s">
        <v>183</v>
      </c>
      <c r="J203" s="111" t="str">
        <f t="shared" si="13"/>
        <v xml:space="preserve"> </v>
      </c>
      <c r="K203" s="63"/>
      <c r="L203" s="78">
        <v>92</v>
      </c>
      <c r="M203" s="112">
        <v>0</v>
      </c>
      <c r="N203" s="112">
        <v>0</v>
      </c>
      <c r="O203" s="85"/>
      <c r="P203" s="118"/>
      <c r="Q203" s="90"/>
      <c r="R203" s="90"/>
      <c r="S203" s="90"/>
      <c r="T203" s="90"/>
      <c r="U203" s="90"/>
      <c r="V203" s="90"/>
      <c r="W203" s="90"/>
      <c r="X203" s="118"/>
      <c r="Y203" s="118"/>
      <c r="Z203" s="118"/>
      <c r="AA203" s="118"/>
      <c r="AB203" s="118"/>
      <c r="AC203" s="66"/>
      <c r="AH203" s="68"/>
    </row>
    <row r="204" spans="1:34" ht="15.75" customHeight="1">
      <c r="A204" s="110" t="s">
        <v>183</v>
      </c>
      <c r="B204" s="111" t="str">
        <f t="shared" si="10"/>
        <v/>
      </c>
      <c r="C204" s="112" t="s">
        <v>183</v>
      </c>
      <c r="D204" s="62" t="s">
        <v>183</v>
      </c>
      <c r="E204" s="113" t="s">
        <v>183</v>
      </c>
      <c r="F204" s="113" t="s">
        <v>183</v>
      </c>
      <c r="G204" s="111" t="str">
        <f t="shared" si="11"/>
        <v/>
      </c>
      <c r="H204" s="114" t="str">
        <f t="shared" si="12"/>
        <v/>
      </c>
      <c r="I204" s="115" t="s">
        <v>183</v>
      </c>
      <c r="J204" s="111" t="str">
        <f t="shared" si="13"/>
        <v xml:space="preserve"> </v>
      </c>
      <c r="K204" s="63"/>
      <c r="L204" s="78">
        <v>93</v>
      </c>
      <c r="M204" s="112">
        <v>0</v>
      </c>
      <c r="N204" s="112">
        <v>0</v>
      </c>
      <c r="O204" s="85"/>
      <c r="P204" s="118"/>
      <c r="Q204" s="90"/>
      <c r="R204" s="90"/>
      <c r="S204" s="90"/>
      <c r="T204" s="90"/>
      <c r="U204" s="90"/>
      <c r="V204" s="90"/>
      <c r="W204" s="90"/>
      <c r="X204" s="118"/>
      <c r="Y204" s="118"/>
      <c r="Z204" s="118"/>
      <c r="AA204" s="118"/>
      <c r="AB204" s="118"/>
      <c r="AC204" s="66"/>
      <c r="AH204" s="68"/>
    </row>
    <row r="205" spans="1:34" ht="15.75" customHeight="1">
      <c r="A205" s="110" t="s">
        <v>183</v>
      </c>
      <c r="B205" s="111" t="str">
        <f t="shared" si="10"/>
        <v/>
      </c>
      <c r="C205" s="112" t="s">
        <v>183</v>
      </c>
      <c r="D205" s="62" t="s">
        <v>183</v>
      </c>
      <c r="E205" s="113" t="s">
        <v>183</v>
      </c>
      <c r="F205" s="113" t="s">
        <v>183</v>
      </c>
      <c r="G205" s="111" t="str">
        <f t="shared" si="11"/>
        <v/>
      </c>
      <c r="H205" s="114" t="str">
        <f t="shared" si="12"/>
        <v/>
      </c>
      <c r="I205" s="115" t="s">
        <v>183</v>
      </c>
      <c r="J205" s="111" t="str">
        <f t="shared" si="13"/>
        <v xml:space="preserve"> </v>
      </c>
      <c r="K205" s="63"/>
      <c r="L205" s="78">
        <v>94</v>
      </c>
      <c r="M205" s="112">
        <v>0</v>
      </c>
      <c r="N205" s="112">
        <v>0</v>
      </c>
      <c r="O205" s="85"/>
      <c r="P205" s="118"/>
      <c r="Q205" s="90"/>
      <c r="R205" s="90"/>
      <c r="S205" s="90"/>
      <c r="T205" s="90"/>
      <c r="U205" s="90"/>
      <c r="V205" s="90"/>
      <c r="W205" s="90"/>
      <c r="X205" s="118"/>
      <c r="Y205" s="118"/>
      <c r="Z205" s="118"/>
      <c r="AA205" s="118"/>
      <c r="AB205" s="118"/>
      <c r="AC205" s="66"/>
      <c r="AH205" s="68"/>
    </row>
    <row r="206" spans="1:34" ht="15.75" customHeight="1">
      <c r="A206" s="110" t="s">
        <v>183</v>
      </c>
      <c r="B206" s="111" t="str">
        <f t="shared" si="10"/>
        <v/>
      </c>
      <c r="C206" s="112" t="s">
        <v>183</v>
      </c>
      <c r="D206" s="62" t="s">
        <v>183</v>
      </c>
      <c r="E206" s="113" t="s">
        <v>183</v>
      </c>
      <c r="F206" s="113" t="s">
        <v>183</v>
      </c>
      <c r="G206" s="111" t="str">
        <f t="shared" si="11"/>
        <v/>
      </c>
      <c r="H206" s="114" t="str">
        <f t="shared" si="12"/>
        <v/>
      </c>
      <c r="I206" s="115" t="s">
        <v>183</v>
      </c>
      <c r="J206" s="111" t="str">
        <f t="shared" si="13"/>
        <v xml:space="preserve"> </v>
      </c>
      <c r="K206" s="63"/>
      <c r="L206" s="78">
        <v>95</v>
      </c>
      <c r="M206" s="112">
        <v>0</v>
      </c>
      <c r="N206" s="112">
        <v>0</v>
      </c>
      <c r="O206" s="85"/>
      <c r="P206" s="118"/>
      <c r="Q206" s="90"/>
      <c r="R206" s="90"/>
      <c r="S206" s="90"/>
      <c r="T206" s="90"/>
      <c r="U206" s="90"/>
      <c r="V206" s="90"/>
      <c r="W206" s="90"/>
      <c r="X206" s="118"/>
      <c r="Y206" s="118"/>
      <c r="Z206" s="118"/>
      <c r="AA206" s="118"/>
      <c r="AB206" s="118"/>
      <c r="AC206" s="66"/>
      <c r="AH206" s="68"/>
    </row>
    <row r="207" spans="1:34" ht="15.75" customHeight="1">
      <c r="A207" s="110" t="s">
        <v>183</v>
      </c>
      <c r="B207" s="111" t="str">
        <f t="shared" si="10"/>
        <v/>
      </c>
      <c r="C207" s="112" t="s">
        <v>183</v>
      </c>
      <c r="D207" s="62" t="s">
        <v>183</v>
      </c>
      <c r="E207" s="113" t="s">
        <v>183</v>
      </c>
      <c r="F207" s="113" t="s">
        <v>183</v>
      </c>
      <c r="G207" s="111" t="str">
        <f t="shared" si="11"/>
        <v/>
      </c>
      <c r="H207" s="114" t="str">
        <f t="shared" si="12"/>
        <v/>
      </c>
      <c r="I207" s="115" t="s">
        <v>183</v>
      </c>
      <c r="J207" s="111" t="str">
        <f t="shared" si="13"/>
        <v xml:space="preserve"> </v>
      </c>
      <c r="K207" s="63"/>
      <c r="L207" s="78">
        <v>96</v>
      </c>
      <c r="M207" s="112">
        <v>0</v>
      </c>
      <c r="N207" s="112">
        <v>0</v>
      </c>
      <c r="O207" s="85"/>
      <c r="P207" s="118"/>
      <c r="Q207" s="90"/>
      <c r="R207" s="90"/>
      <c r="S207" s="90"/>
      <c r="T207" s="90"/>
      <c r="U207" s="90"/>
      <c r="V207" s="90"/>
      <c r="W207" s="90"/>
      <c r="X207" s="118"/>
      <c r="Y207" s="118"/>
      <c r="Z207" s="118"/>
      <c r="AA207" s="118"/>
      <c r="AB207" s="118"/>
      <c r="AC207" s="66"/>
      <c r="AH207" s="68"/>
    </row>
    <row r="208" spans="1:34" ht="15.75" customHeight="1">
      <c r="A208" s="110" t="s">
        <v>183</v>
      </c>
      <c r="B208" s="111" t="str">
        <f t="shared" si="10"/>
        <v/>
      </c>
      <c r="C208" s="112" t="s">
        <v>183</v>
      </c>
      <c r="D208" s="62" t="s">
        <v>183</v>
      </c>
      <c r="E208" s="113" t="s">
        <v>183</v>
      </c>
      <c r="F208" s="113" t="s">
        <v>183</v>
      </c>
      <c r="G208" s="111" t="str">
        <f t="shared" si="11"/>
        <v/>
      </c>
      <c r="H208" s="114" t="str">
        <f t="shared" si="12"/>
        <v/>
      </c>
      <c r="I208" s="115" t="s">
        <v>183</v>
      </c>
      <c r="J208" s="111" t="str">
        <f t="shared" si="13"/>
        <v xml:space="preserve"> </v>
      </c>
      <c r="K208" s="63"/>
      <c r="L208" s="78">
        <v>97</v>
      </c>
      <c r="M208" s="112">
        <v>0</v>
      </c>
      <c r="N208" s="112">
        <v>0</v>
      </c>
      <c r="O208" s="85"/>
      <c r="P208" s="118"/>
      <c r="Q208" s="90"/>
      <c r="R208" s="90"/>
      <c r="S208" s="90"/>
      <c r="T208" s="90"/>
      <c r="U208" s="90"/>
      <c r="V208" s="90"/>
      <c r="W208" s="90"/>
      <c r="X208" s="118"/>
      <c r="Y208" s="118"/>
      <c r="Z208" s="118"/>
      <c r="AA208" s="118"/>
      <c r="AB208" s="118"/>
      <c r="AC208" s="66"/>
      <c r="AH208" s="68"/>
    </row>
    <row r="209" spans="1:34" ht="15.75" customHeight="1">
      <c r="A209" s="110" t="s">
        <v>183</v>
      </c>
      <c r="B209" s="111" t="str">
        <f t="shared" si="10"/>
        <v/>
      </c>
      <c r="C209" s="112" t="s">
        <v>183</v>
      </c>
      <c r="D209" s="62" t="s">
        <v>183</v>
      </c>
      <c r="E209" s="113" t="s">
        <v>183</v>
      </c>
      <c r="F209" s="113" t="s">
        <v>183</v>
      </c>
      <c r="G209" s="111" t="str">
        <f t="shared" si="11"/>
        <v/>
      </c>
      <c r="H209" s="114" t="str">
        <f t="shared" si="12"/>
        <v/>
      </c>
      <c r="I209" s="115" t="s">
        <v>183</v>
      </c>
      <c r="J209" s="111" t="str">
        <f t="shared" si="13"/>
        <v xml:space="preserve"> </v>
      </c>
      <c r="K209" s="63"/>
      <c r="L209" s="78">
        <v>98</v>
      </c>
      <c r="M209" s="112">
        <v>0</v>
      </c>
      <c r="N209" s="112">
        <v>0</v>
      </c>
      <c r="O209" s="85"/>
      <c r="P209" s="118"/>
      <c r="Q209" s="90"/>
      <c r="R209" s="90"/>
      <c r="S209" s="90"/>
      <c r="T209" s="90"/>
      <c r="U209" s="90"/>
      <c r="V209" s="90"/>
      <c r="W209" s="90"/>
      <c r="X209" s="118"/>
      <c r="Y209" s="118"/>
      <c r="Z209" s="118"/>
      <c r="AA209" s="118"/>
      <c r="AB209" s="118"/>
      <c r="AC209" s="66"/>
      <c r="AH209" s="68"/>
    </row>
    <row r="210" spans="1:34" ht="15.75" customHeight="1">
      <c r="A210" s="110" t="s">
        <v>183</v>
      </c>
      <c r="B210" s="111" t="str">
        <f t="shared" si="10"/>
        <v/>
      </c>
      <c r="C210" s="112" t="s">
        <v>183</v>
      </c>
      <c r="D210" s="62" t="s">
        <v>183</v>
      </c>
      <c r="E210" s="113" t="s">
        <v>183</v>
      </c>
      <c r="F210" s="113" t="s">
        <v>183</v>
      </c>
      <c r="G210" s="111" t="str">
        <f t="shared" si="11"/>
        <v/>
      </c>
      <c r="H210" s="114" t="str">
        <f t="shared" si="12"/>
        <v/>
      </c>
      <c r="I210" s="115" t="s">
        <v>183</v>
      </c>
      <c r="J210" s="111" t="str">
        <f t="shared" si="13"/>
        <v xml:space="preserve"> </v>
      </c>
      <c r="K210" s="63"/>
      <c r="L210" s="78">
        <v>99</v>
      </c>
      <c r="M210" s="112">
        <v>0</v>
      </c>
      <c r="N210" s="112">
        <v>0</v>
      </c>
      <c r="O210" s="85"/>
      <c r="P210" s="118"/>
      <c r="Q210" s="90"/>
      <c r="R210" s="90"/>
      <c r="S210" s="90"/>
      <c r="T210" s="90"/>
      <c r="U210" s="90"/>
      <c r="V210" s="90"/>
      <c r="W210" s="90"/>
      <c r="X210" s="118"/>
      <c r="Y210" s="118"/>
      <c r="Z210" s="118"/>
      <c r="AA210" s="118"/>
      <c r="AB210" s="118"/>
      <c r="AC210" s="66"/>
      <c r="AH210" s="68"/>
    </row>
    <row r="211" spans="1:34" ht="15.75" customHeight="1">
      <c r="A211" s="110" t="s">
        <v>183</v>
      </c>
      <c r="B211" s="111" t="str">
        <f t="shared" si="10"/>
        <v/>
      </c>
      <c r="C211" s="112" t="s">
        <v>183</v>
      </c>
      <c r="D211" s="62" t="s">
        <v>183</v>
      </c>
      <c r="E211" s="113" t="s">
        <v>183</v>
      </c>
      <c r="F211" s="113" t="s">
        <v>183</v>
      </c>
      <c r="G211" s="111" t="str">
        <f t="shared" si="11"/>
        <v/>
      </c>
      <c r="H211" s="114" t="str">
        <f t="shared" si="12"/>
        <v/>
      </c>
      <c r="I211" s="115" t="s">
        <v>183</v>
      </c>
      <c r="J211" s="111" t="str">
        <f t="shared" si="13"/>
        <v xml:space="preserve"> </v>
      </c>
      <c r="K211" s="63"/>
      <c r="L211" s="78">
        <v>100</v>
      </c>
      <c r="M211" s="112">
        <v>0</v>
      </c>
      <c r="N211" s="112">
        <v>0</v>
      </c>
      <c r="O211" s="85"/>
      <c r="P211" s="118"/>
      <c r="Q211" s="90"/>
      <c r="R211" s="90"/>
      <c r="S211" s="90"/>
      <c r="T211" s="90"/>
      <c r="U211" s="90"/>
      <c r="V211" s="90"/>
      <c r="W211" s="90"/>
      <c r="X211" s="118"/>
      <c r="Y211" s="118"/>
      <c r="Z211" s="118"/>
      <c r="AA211" s="118"/>
      <c r="AB211" s="118"/>
      <c r="AC211" s="66"/>
      <c r="AH211" s="68"/>
    </row>
    <row r="212" spans="1:34" ht="15.75" customHeight="1">
      <c r="A212" s="110" t="s">
        <v>183</v>
      </c>
      <c r="B212" s="111" t="str">
        <f t="shared" si="10"/>
        <v/>
      </c>
      <c r="C212" s="112" t="s">
        <v>183</v>
      </c>
      <c r="D212" s="62" t="s">
        <v>183</v>
      </c>
      <c r="E212" s="113" t="s">
        <v>183</v>
      </c>
      <c r="F212" s="113" t="s">
        <v>183</v>
      </c>
      <c r="G212" s="111" t="str">
        <f t="shared" si="11"/>
        <v/>
      </c>
      <c r="H212" s="114" t="str">
        <f t="shared" si="12"/>
        <v/>
      </c>
      <c r="I212" s="115" t="s">
        <v>183</v>
      </c>
      <c r="J212" s="111" t="str">
        <f t="shared" si="13"/>
        <v xml:space="preserve"> </v>
      </c>
      <c r="K212" s="63"/>
      <c r="L212" s="78">
        <v>101</v>
      </c>
      <c r="M212" s="112">
        <v>0</v>
      </c>
      <c r="N212" s="112">
        <v>0</v>
      </c>
      <c r="O212" s="85"/>
      <c r="P212" s="118"/>
      <c r="Q212" s="90"/>
      <c r="R212" s="90"/>
      <c r="S212" s="90"/>
      <c r="T212" s="90"/>
      <c r="U212" s="90"/>
      <c r="V212" s="90"/>
      <c r="W212" s="90"/>
      <c r="X212" s="118"/>
      <c r="Y212" s="118"/>
      <c r="Z212" s="118"/>
      <c r="AA212" s="118"/>
      <c r="AB212" s="118"/>
      <c r="AC212" s="66"/>
      <c r="AH212" s="68"/>
    </row>
    <row r="213" spans="1:34" ht="15.75" customHeight="1">
      <c r="A213" s="110" t="s">
        <v>183</v>
      </c>
      <c r="B213" s="111" t="str">
        <f t="shared" si="10"/>
        <v/>
      </c>
      <c r="C213" s="112" t="s">
        <v>183</v>
      </c>
      <c r="D213" s="62" t="s">
        <v>183</v>
      </c>
      <c r="E213" s="113" t="s">
        <v>183</v>
      </c>
      <c r="F213" s="113" t="s">
        <v>183</v>
      </c>
      <c r="G213" s="111" t="str">
        <f t="shared" si="11"/>
        <v/>
      </c>
      <c r="H213" s="114" t="str">
        <f t="shared" si="12"/>
        <v/>
      </c>
      <c r="I213" s="115" t="s">
        <v>183</v>
      </c>
      <c r="J213" s="111" t="str">
        <f t="shared" si="13"/>
        <v xml:space="preserve"> </v>
      </c>
      <c r="K213" s="63"/>
      <c r="L213" s="78">
        <v>102</v>
      </c>
      <c r="M213" s="112">
        <v>0</v>
      </c>
      <c r="N213" s="112">
        <v>0</v>
      </c>
      <c r="O213" s="85"/>
      <c r="P213" s="118"/>
      <c r="Q213" s="90"/>
      <c r="R213" s="90"/>
      <c r="S213" s="90"/>
      <c r="T213" s="90"/>
      <c r="U213" s="90"/>
      <c r="V213" s="90"/>
      <c r="W213" s="90"/>
      <c r="X213" s="118"/>
      <c r="Y213" s="118"/>
      <c r="Z213" s="118"/>
      <c r="AA213" s="118"/>
      <c r="AB213" s="118"/>
      <c r="AC213" s="66"/>
      <c r="AH213" s="68"/>
    </row>
    <row r="214" spans="1:34" ht="15.75" customHeight="1">
      <c r="A214" s="110" t="s">
        <v>183</v>
      </c>
      <c r="B214" s="111" t="str">
        <f t="shared" si="10"/>
        <v/>
      </c>
      <c r="C214" s="112" t="s">
        <v>183</v>
      </c>
      <c r="D214" s="62" t="s">
        <v>183</v>
      </c>
      <c r="E214" s="113" t="s">
        <v>183</v>
      </c>
      <c r="F214" s="113" t="s">
        <v>183</v>
      </c>
      <c r="G214" s="111" t="str">
        <f t="shared" si="11"/>
        <v/>
      </c>
      <c r="H214" s="114" t="str">
        <f t="shared" si="12"/>
        <v/>
      </c>
      <c r="I214" s="115" t="s">
        <v>183</v>
      </c>
      <c r="J214" s="111" t="str">
        <f t="shared" si="13"/>
        <v xml:space="preserve"> </v>
      </c>
      <c r="K214" s="63"/>
      <c r="L214" s="78">
        <v>103</v>
      </c>
      <c r="M214" s="112">
        <v>0</v>
      </c>
      <c r="N214" s="112">
        <v>0</v>
      </c>
      <c r="O214" s="85"/>
      <c r="P214" s="118"/>
      <c r="Q214" s="90"/>
      <c r="R214" s="90"/>
      <c r="S214" s="90"/>
      <c r="T214" s="90"/>
      <c r="U214" s="90"/>
      <c r="V214" s="90"/>
      <c r="W214" s="90"/>
      <c r="X214" s="118"/>
      <c r="Y214" s="118"/>
      <c r="Z214" s="118"/>
      <c r="AA214" s="118"/>
      <c r="AB214" s="118"/>
      <c r="AC214" s="66"/>
      <c r="AH214" s="68"/>
    </row>
    <row r="215" spans="1:34" ht="15.75" customHeight="1">
      <c r="A215" s="110" t="s">
        <v>183</v>
      </c>
      <c r="B215" s="111" t="str">
        <f t="shared" si="10"/>
        <v/>
      </c>
      <c r="C215" s="112" t="s">
        <v>183</v>
      </c>
      <c r="D215" s="62" t="s">
        <v>183</v>
      </c>
      <c r="E215" s="113" t="s">
        <v>183</v>
      </c>
      <c r="F215" s="113" t="s">
        <v>183</v>
      </c>
      <c r="G215" s="111" t="str">
        <f t="shared" si="11"/>
        <v/>
      </c>
      <c r="H215" s="114" t="str">
        <f t="shared" si="12"/>
        <v/>
      </c>
      <c r="I215" s="115" t="s">
        <v>183</v>
      </c>
      <c r="J215" s="111" t="str">
        <f t="shared" si="13"/>
        <v xml:space="preserve"> </v>
      </c>
      <c r="K215" s="63"/>
      <c r="L215" s="78">
        <v>104</v>
      </c>
      <c r="M215" s="112">
        <v>0</v>
      </c>
      <c r="N215" s="112">
        <v>0</v>
      </c>
      <c r="O215" s="85"/>
      <c r="P215" s="118"/>
      <c r="Q215" s="90"/>
      <c r="R215" s="90"/>
      <c r="S215" s="90"/>
      <c r="T215" s="90"/>
      <c r="U215" s="90"/>
      <c r="V215" s="90"/>
      <c r="W215" s="90"/>
      <c r="X215" s="118"/>
      <c r="Y215" s="118"/>
      <c r="Z215" s="118"/>
      <c r="AA215" s="118"/>
      <c r="AB215" s="118"/>
      <c r="AC215" s="66"/>
      <c r="AH215" s="68"/>
    </row>
    <row r="216" spans="1:34" ht="15.75" customHeight="1">
      <c r="A216" s="110" t="s">
        <v>183</v>
      </c>
      <c r="B216" s="111" t="str">
        <f t="shared" si="10"/>
        <v/>
      </c>
      <c r="C216" s="112" t="s">
        <v>183</v>
      </c>
      <c r="D216" s="62" t="s">
        <v>183</v>
      </c>
      <c r="E216" s="113" t="s">
        <v>183</v>
      </c>
      <c r="F216" s="113" t="s">
        <v>183</v>
      </c>
      <c r="G216" s="111" t="str">
        <f t="shared" si="11"/>
        <v/>
      </c>
      <c r="H216" s="114" t="str">
        <f t="shared" si="12"/>
        <v/>
      </c>
      <c r="I216" s="115" t="s">
        <v>183</v>
      </c>
      <c r="J216" s="111" t="str">
        <f t="shared" si="13"/>
        <v xml:space="preserve"> </v>
      </c>
      <c r="K216" s="63"/>
      <c r="L216" s="78">
        <v>105</v>
      </c>
      <c r="M216" s="112">
        <v>0</v>
      </c>
      <c r="N216" s="112">
        <v>0</v>
      </c>
      <c r="O216" s="85"/>
      <c r="P216" s="118"/>
      <c r="Q216" s="90"/>
      <c r="R216" s="90"/>
      <c r="S216" s="90"/>
      <c r="T216" s="90"/>
      <c r="U216" s="90"/>
      <c r="V216" s="90"/>
      <c r="W216" s="90"/>
      <c r="X216" s="118"/>
      <c r="Y216" s="118"/>
      <c r="Z216" s="118"/>
      <c r="AA216" s="118"/>
      <c r="AB216" s="118"/>
      <c r="AC216" s="66"/>
      <c r="AH216" s="68"/>
    </row>
    <row r="217" spans="1:34" ht="15.75" customHeight="1">
      <c r="A217" s="110" t="s">
        <v>183</v>
      </c>
      <c r="B217" s="111" t="str">
        <f t="shared" si="10"/>
        <v/>
      </c>
      <c r="C217" s="112" t="s">
        <v>183</v>
      </c>
      <c r="D217" s="62" t="s">
        <v>183</v>
      </c>
      <c r="E217" s="113" t="s">
        <v>183</v>
      </c>
      <c r="F217" s="113" t="s">
        <v>183</v>
      </c>
      <c r="G217" s="111" t="str">
        <f t="shared" si="11"/>
        <v/>
      </c>
      <c r="H217" s="114" t="str">
        <f t="shared" si="12"/>
        <v/>
      </c>
      <c r="I217" s="115" t="s">
        <v>183</v>
      </c>
      <c r="J217" s="111" t="str">
        <f t="shared" si="13"/>
        <v xml:space="preserve"> </v>
      </c>
      <c r="K217" s="63"/>
      <c r="L217" s="78">
        <v>106</v>
      </c>
      <c r="M217" s="112">
        <v>0</v>
      </c>
      <c r="N217" s="112">
        <v>0</v>
      </c>
      <c r="O217" s="85"/>
      <c r="P217" s="118"/>
      <c r="Q217" s="90"/>
      <c r="R217" s="90"/>
      <c r="S217" s="90"/>
      <c r="T217" s="90"/>
      <c r="U217" s="90"/>
      <c r="V217" s="90"/>
      <c r="W217" s="90"/>
      <c r="X217" s="118"/>
      <c r="Y217" s="118"/>
      <c r="Z217" s="118"/>
      <c r="AA217" s="118"/>
      <c r="AB217" s="118"/>
      <c r="AC217" s="66"/>
      <c r="AH217" s="68"/>
    </row>
    <row r="218" spans="1:34" ht="15.75" customHeight="1">
      <c r="A218" s="110" t="s">
        <v>183</v>
      </c>
      <c r="B218" s="111" t="str">
        <f t="shared" si="10"/>
        <v/>
      </c>
      <c r="C218" s="112" t="s">
        <v>183</v>
      </c>
      <c r="D218" s="62" t="s">
        <v>183</v>
      </c>
      <c r="E218" s="113" t="s">
        <v>183</v>
      </c>
      <c r="F218" s="113" t="s">
        <v>183</v>
      </c>
      <c r="G218" s="111" t="str">
        <f t="shared" si="11"/>
        <v/>
      </c>
      <c r="H218" s="114" t="str">
        <f t="shared" si="12"/>
        <v/>
      </c>
      <c r="I218" s="115" t="s">
        <v>183</v>
      </c>
      <c r="J218" s="111" t="str">
        <f t="shared" si="13"/>
        <v xml:space="preserve"> </v>
      </c>
      <c r="K218" s="63"/>
      <c r="L218" s="78">
        <v>107</v>
      </c>
      <c r="M218" s="112">
        <v>0</v>
      </c>
      <c r="N218" s="112">
        <v>0</v>
      </c>
      <c r="O218" s="85"/>
      <c r="P218" s="118"/>
      <c r="Q218" s="90"/>
      <c r="R218" s="90"/>
      <c r="S218" s="90"/>
      <c r="T218" s="90"/>
      <c r="U218" s="90"/>
      <c r="V218" s="90"/>
      <c r="W218" s="90"/>
      <c r="X218" s="118"/>
      <c r="Y218" s="118"/>
      <c r="Z218" s="118"/>
      <c r="AA218" s="118"/>
      <c r="AB218" s="118"/>
      <c r="AC218" s="66"/>
      <c r="AH218" s="68"/>
    </row>
    <row r="219" spans="1:34" ht="15.75" customHeight="1">
      <c r="A219" s="119" t="s">
        <v>183</v>
      </c>
      <c r="B219" s="111" t="str">
        <f t="shared" si="10"/>
        <v/>
      </c>
      <c r="C219" s="112" t="s">
        <v>183</v>
      </c>
      <c r="D219" s="68" t="s">
        <v>183</v>
      </c>
      <c r="E219" s="113" t="s">
        <v>183</v>
      </c>
      <c r="F219" s="113" t="s">
        <v>183</v>
      </c>
      <c r="G219" s="111" t="str">
        <f t="shared" si="11"/>
        <v/>
      </c>
      <c r="H219" s="114" t="str">
        <f t="shared" si="12"/>
        <v/>
      </c>
      <c r="I219" s="115" t="s">
        <v>183</v>
      </c>
      <c r="J219" s="111" t="str">
        <f t="shared" si="13"/>
        <v xml:space="preserve"> </v>
      </c>
      <c r="L219" s="75">
        <v>108</v>
      </c>
      <c r="M219" s="121">
        <v>0</v>
      </c>
      <c r="N219" s="121">
        <v>0</v>
      </c>
      <c r="O219" s="122"/>
      <c r="P219" s="123"/>
      <c r="Q219" s="124"/>
      <c r="R219" s="124"/>
      <c r="S219" s="124"/>
      <c r="T219" s="124"/>
      <c r="U219" s="124"/>
      <c r="V219" s="124"/>
      <c r="W219" s="124"/>
      <c r="X219" s="123"/>
      <c r="Y219" s="123"/>
      <c r="Z219" s="123"/>
      <c r="AA219" s="123"/>
      <c r="AB219" s="123"/>
      <c r="AH219" s="68"/>
    </row>
    <row r="220" spans="1:34" ht="15.75" customHeight="1">
      <c r="A220" s="119" t="s">
        <v>183</v>
      </c>
      <c r="B220" s="111" t="str">
        <f t="shared" si="10"/>
        <v/>
      </c>
      <c r="C220" s="112" t="s">
        <v>183</v>
      </c>
      <c r="D220" s="68" t="s">
        <v>183</v>
      </c>
      <c r="E220" s="113" t="s">
        <v>183</v>
      </c>
      <c r="F220" s="113" t="s">
        <v>183</v>
      </c>
      <c r="G220" s="111" t="str">
        <f t="shared" si="11"/>
        <v/>
      </c>
      <c r="H220" s="114" t="str">
        <f t="shared" si="12"/>
        <v/>
      </c>
      <c r="I220" s="115" t="s">
        <v>183</v>
      </c>
      <c r="J220" s="111" t="str">
        <f t="shared" si="13"/>
        <v xml:space="preserve"> </v>
      </c>
      <c r="L220" s="75">
        <v>109</v>
      </c>
      <c r="M220" s="121">
        <v>0</v>
      </c>
      <c r="N220" s="121">
        <v>0</v>
      </c>
      <c r="O220" s="122"/>
      <c r="P220" s="123"/>
      <c r="Q220" s="124"/>
      <c r="R220" s="124"/>
      <c r="S220" s="124"/>
      <c r="T220" s="124"/>
      <c r="U220" s="124"/>
      <c r="V220" s="124"/>
      <c r="W220" s="124"/>
      <c r="X220" s="123"/>
      <c r="Y220" s="123"/>
      <c r="Z220" s="123"/>
      <c r="AA220" s="123"/>
      <c r="AB220" s="123"/>
      <c r="AH220" s="68"/>
    </row>
    <row r="221" spans="1:34" ht="15.75" customHeight="1">
      <c r="A221" s="119" t="s">
        <v>183</v>
      </c>
      <c r="B221" s="111" t="str">
        <f t="shared" si="10"/>
        <v/>
      </c>
      <c r="C221" s="112" t="s">
        <v>183</v>
      </c>
      <c r="D221" s="68" t="s">
        <v>183</v>
      </c>
      <c r="E221" s="113" t="s">
        <v>183</v>
      </c>
      <c r="F221" s="113" t="s">
        <v>183</v>
      </c>
      <c r="G221" s="111" t="str">
        <f t="shared" si="11"/>
        <v/>
      </c>
      <c r="H221" s="114" t="str">
        <f t="shared" si="12"/>
        <v/>
      </c>
      <c r="I221" s="115" t="s">
        <v>183</v>
      </c>
      <c r="J221" s="111" t="str">
        <f t="shared" si="13"/>
        <v xml:space="preserve"> </v>
      </c>
      <c r="L221" s="75">
        <v>110</v>
      </c>
      <c r="M221" s="121">
        <v>0</v>
      </c>
      <c r="N221" s="121">
        <v>0</v>
      </c>
      <c r="O221" s="122"/>
      <c r="P221" s="123"/>
      <c r="Q221" s="124"/>
      <c r="R221" s="124"/>
      <c r="S221" s="124"/>
      <c r="T221" s="124"/>
      <c r="U221" s="124"/>
      <c r="V221" s="124"/>
      <c r="W221" s="124"/>
      <c r="X221" s="123"/>
      <c r="Y221" s="123"/>
      <c r="Z221" s="123"/>
      <c r="AA221" s="123"/>
      <c r="AB221" s="123"/>
      <c r="AH221" s="68"/>
    </row>
    <row r="222" spans="1:34" ht="15.75" customHeight="1">
      <c r="B222" s="111" t="str">
        <f t="shared" si="10"/>
        <v/>
      </c>
      <c r="C222" s="112" t="s">
        <v>183</v>
      </c>
      <c r="D222" s="68" t="s">
        <v>183</v>
      </c>
      <c r="E222" s="113" t="s">
        <v>183</v>
      </c>
      <c r="F222" s="113" t="s">
        <v>183</v>
      </c>
      <c r="G222" s="111" t="str">
        <f t="shared" si="11"/>
        <v/>
      </c>
      <c r="H222" s="114" t="str">
        <f t="shared" si="12"/>
        <v/>
      </c>
      <c r="I222" s="115" t="s">
        <v>183</v>
      </c>
      <c r="J222" s="111" t="str">
        <f t="shared" si="13"/>
        <v xml:space="preserve"> </v>
      </c>
      <c r="L222" s="75"/>
      <c r="M222" s="75"/>
      <c r="N222" s="75"/>
      <c r="O222" s="122"/>
      <c r="P222" s="123"/>
      <c r="Q222" s="124"/>
      <c r="R222" s="124"/>
      <c r="S222" s="124"/>
      <c r="T222" s="124"/>
      <c r="U222" s="124"/>
      <c r="V222" s="124"/>
      <c r="W222" s="124"/>
      <c r="X222" s="123"/>
      <c r="Y222" s="123"/>
      <c r="Z222" s="123"/>
      <c r="AA222" s="123"/>
      <c r="AB222" s="123"/>
      <c r="AH222" s="68"/>
    </row>
    <row r="223" spans="1:34" ht="15.75" customHeight="1">
      <c r="B223" s="111" t="str">
        <f t="shared" si="10"/>
        <v/>
      </c>
      <c r="C223" s="112" t="s">
        <v>183</v>
      </c>
      <c r="D223" s="68" t="s">
        <v>183</v>
      </c>
      <c r="E223" s="113" t="s">
        <v>183</v>
      </c>
      <c r="F223" s="113" t="s">
        <v>183</v>
      </c>
      <c r="G223" s="111" t="str">
        <f t="shared" si="11"/>
        <v/>
      </c>
      <c r="H223" s="114" t="str">
        <f t="shared" si="12"/>
        <v/>
      </c>
      <c r="I223" s="115" t="s">
        <v>183</v>
      </c>
      <c r="J223" s="111" t="str">
        <f t="shared" si="13"/>
        <v xml:space="preserve"> </v>
      </c>
      <c r="L223" s="75"/>
      <c r="M223" s="75"/>
      <c r="N223" s="75"/>
      <c r="P223" s="123"/>
      <c r="Q223" s="124"/>
      <c r="R223" s="124"/>
      <c r="S223" s="124"/>
      <c r="T223" s="124"/>
      <c r="U223" s="124"/>
      <c r="V223" s="124"/>
      <c r="W223" s="124"/>
      <c r="X223" s="123"/>
      <c r="Y223" s="123"/>
      <c r="Z223" s="123"/>
      <c r="AA223" s="123"/>
      <c r="AB223" s="123"/>
      <c r="AH223" s="68"/>
    </row>
    <row r="224" spans="1:34" ht="15.75" customHeight="1">
      <c r="J224" s="68"/>
      <c r="P224" s="123"/>
      <c r="Q224" s="124"/>
      <c r="R224" s="124"/>
      <c r="S224" s="124"/>
      <c r="T224" s="124"/>
      <c r="U224" s="124"/>
      <c r="V224" s="124"/>
      <c r="W224" s="124"/>
      <c r="X224" s="123"/>
      <c r="Y224" s="123"/>
      <c r="Z224" s="123"/>
      <c r="AA224" s="123"/>
      <c r="AB224" s="123"/>
      <c r="AH224" s="68"/>
    </row>
    <row r="225" spans="10:34" ht="15.75" customHeight="1">
      <c r="J225" s="68"/>
      <c r="P225" s="123"/>
      <c r="Q225" s="124"/>
      <c r="R225" s="124"/>
      <c r="S225" s="124"/>
      <c r="T225" s="124"/>
      <c r="U225" s="124"/>
      <c r="V225" s="124"/>
      <c r="W225" s="124"/>
      <c r="X225" s="123"/>
      <c r="Y225" s="123"/>
      <c r="Z225" s="123"/>
      <c r="AA225" s="123"/>
      <c r="AB225" s="123"/>
      <c r="AH225" s="68"/>
    </row>
    <row r="226" spans="10:34">
      <c r="J226" s="68"/>
      <c r="P226" s="123"/>
      <c r="Q226" s="124"/>
      <c r="R226" s="124"/>
      <c r="S226" s="124"/>
      <c r="T226" s="124"/>
      <c r="U226" s="124"/>
      <c r="V226" s="124"/>
      <c r="W226" s="124"/>
      <c r="X226" s="123"/>
      <c r="Y226" s="123"/>
      <c r="Z226" s="123"/>
      <c r="AA226" s="123"/>
      <c r="AB226" s="123"/>
    </row>
    <row r="227" spans="10:34">
      <c r="J227" s="68"/>
      <c r="P227" s="123"/>
      <c r="Q227" s="124"/>
      <c r="R227" s="124"/>
      <c r="S227" s="124"/>
      <c r="T227" s="124"/>
      <c r="U227" s="124"/>
      <c r="V227" s="124"/>
      <c r="W227" s="124"/>
      <c r="X227" s="123"/>
      <c r="Y227" s="123"/>
      <c r="Z227" s="123"/>
      <c r="AA227" s="123"/>
      <c r="AB227" s="123"/>
    </row>
    <row r="228" spans="10:34">
      <c r="P228" s="123"/>
      <c r="Q228" s="124"/>
      <c r="R228" s="124"/>
      <c r="S228" s="124"/>
      <c r="T228" s="124"/>
      <c r="U228" s="124"/>
      <c r="V228" s="124"/>
      <c r="W228" s="124"/>
      <c r="X228" s="123"/>
      <c r="Y228" s="123"/>
      <c r="Z228" s="123"/>
      <c r="AA228" s="123"/>
      <c r="AB228" s="123"/>
    </row>
    <row r="229" spans="10:34">
      <c r="P229" s="123"/>
      <c r="Q229" s="124"/>
      <c r="R229" s="124"/>
      <c r="S229" s="124"/>
      <c r="T229" s="124"/>
      <c r="U229" s="124"/>
      <c r="V229" s="124"/>
      <c r="W229" s="124"/>
      <c r="X229" s="123"/>
      <c r="Y229" s="123"/>
      <c r="Z229" s="123"/>
      <c r="AA229" s="123"/>
      <c r="AB229" s="123"/>
    </row>
    <row r="230" spans="10:34">
      <c r="P230" s="123"/>
      <c r="Q230" s="124"/>
      <c r="R230" s="124"/>
      <c r="S230" s="124"/>
      <c r="T230" s="124"/>
      <c r="U230" s="124"/>
      <c r="V230" s="124"/>
      <c r="W230" s="124"/>
      <c r="X230" s="123"/>
      <c r="Y230" s="123"/>
      <c r="Z230" s="123"/>
      <c r="AA230" s="123"/>
      <c r="AB230" s="123"/>
    </row>
    <row r="231" spans="10:34">
      <c r="P231" s="123"/>
      <c r="Q231" s="124"/>
      <c r="R231" s="124"/>
      <c r="S231" s="124"/>
      <c r="T231" s="124"/>
      <c r="U231" s="124"/>
      <c r="V231" s="124"/>
      <c r="W231" s="124"/>
      <c r="X231" s="123"/>
      <c r="Y231" s="123"/>
      <c r="Z231" s="123"/>
      <c r="AA231" s="123"/>
      <c r="AB231" s="123"/>
    </row>
    <row r="232" spans="10:34">
      <c r="P232" s="123"/>
      <c r="Q232" s="124"/>
      <c r="R232" s="124"/>
      <c r="S232" s="124"/>
      <c r="T232" s="124"/>
      <c r="U232" s="124"/>
      <c r="V232" s="124"/>
      <c r="W232" s="124"/>
      <c r="X232" s="123"/>
      <c r="Y232" s="123"/>
      <c r="Z232" s="123"/>
      <c r="AA232" s="123"/>
      <c r="AB232" s="123"/>
    </row>
    <row r="233" spans="10:34">
      <c r="P233" s="123"/>
      <c r="Q233" s="124"/>
      <c r="R233" s="124"/>
      <c r="S233" s="124"/>
      <c r="T233" s="124"/>
      <c r="U233" s="124"/>
      <c r="V233" s="124"/>
      <c r="W233" s="124"/>
      <c r="X233" s="123"/>
      <c r="Y233" s="123"/>
      <c r="Z233" s="123"/>
      <c r="AA233" s="123"/>
      <c r="AB233" s="123"/>
    </row>
    <row r="234" spans="10:34">
      <c r="P234" s="123"/>
      <c r="Q234" s="124"/>
      <c r="R234" s="124"/>
      <c r="S234" s="124"/>
      <c r="T234" s="124"/>
      <c r="U234" s="124"/>
      <c r="V234" s="124"/>
      <c r="W234" s="124"/>
      <c r="X234" s="123"/>
      <c r="Y234" s="123"/>
      <c r="Z234" s="123"/>
      <c r="AA234" s="123"/>
      <c r="AB234" s="123"/>
    </row>
    <row r="235" spans="10:34">
      <c r="P235" s="123"/>
      <c r="Q235" s="124"/>
      <c r="R235" s="124"/>
      <c r="S235" s="124"/>
      <c r="T235" s="124"/>
      <c r="U235" s="124"/>
      <c r="V235" s="124"/>
      <c r="W235" s="124"/>
      <c r="X235" s="123"/>
      <c r="Y235" s="123"/>
      <c r="Z235" s="123"/>
      <c r="AA235" s="123"/>
      <c r="AB235" s="123"/>
    </row>
    <row r="236" spans="10:34">
      <c r="P236" s="123"/>
      <c r="Q236" s="124"/>
      <c r="R236" s="124"/>
      <c r="S236" s="124"/>
      <c r="T236" s="124"/>
      <c r="U236" s="124"/>
      <c r="V236" s="124"/>
      <c r="W236" s="124"/>
      <c r="X236" s="123"/>
      <c r="Y236" s="123"/>
      <c r="Z236" s="123"/>
      <c r="AA236" s="123"/>
      <c r="AB236" s="123"/>
    </row>
    <row r="40432" spans="15:15">
      <c r="O40432" s="68"/>
    </row>
    <row r="40433" spans="4:34">
      <c r="AH40433" s="68"/>
    </row>
    <row r="40435" spans="4:34">
      <c r="K40435" s="68"/>
    </row>
    <row r="40437" spans="4:34">
      <c r="D40437" s="68">
        <v>1888</v>
      </c>
      <c r="J40437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28:C223 C112:C126">
    <cfRule type="notContainsBlanks" dxfId="13" priority="5">
      <formula>LEN(TRIM(C112))&gt;0</formula>
    </cfRule>
  </conditionalFormatting>
  <conditionalFormatting sqref="D129:J223 G127 D123:G125 D128:G128 H123:J128 E126:G126 D113:J113 D120:J122 D114:I119 J115 J117 J119 B112:B223 D112:H112">
    <cfRule type="expression" dxfId="12" priority="6">
      <formula>IF($C112=" ",FALSE,TRUE)</formula>
    </cfRule>
  </conditionalFormatting>
  <conditionalFormatting sqref="B112:B223">
    <cfRule type="expression" dxfId="11" priority="4">
      <formula>IF($C112=$L$9,TRUE,FALSE)</formula>
    </cfRule>
  </conditionalFormatting>
  <conditionalFormatting sqref="E112:F112">
    <cfRule type="expression" dxfId="10" priority="3">
      <formula>IF($C112=" ",FALSE,TRUE)</formula>
    </cfRule>
  </conditionalFormatting>
  <conditionalFormatting sqref="E127:F127">
    <cfRule type="expression" dxfId="9" priority="2">
      <formula>IF($C127=" ",FALSE,TRUE)</formula>
    </cfRule>
  </conditionalFormatting>
  <conditionalFormatting sqref="H112">
    <cfRule type="expression" dxfId="8" priority="1">
      <formula>IF($C112="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157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L40433"/>
  <sheetViews>
    <sheetView tabSelected="1" view="pageBreakPreview" topLeftCell="E1" zoomScale="70" zoomScaleNormal="50" zoomScaleSheetLayoutView="7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0" customWidth="1"/>
    <col min="11" max="11" width="5.5703125" style="120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5" customWidth="1"/>
    <col min="16" max="16" width="9.5703125" style="125" customWidth="1"/>
    <col min="17" max="17" width="10" style="126" customWidth="1"/>
    <col min="18" max="18" width="13.5703125" style="126" customWidth="1"/>
    <col min="19" max="19" width="18.85546875" style="126" customWidth="1"/>
    <col min="20" max="20" width="13.5703125" style="126" customWidth="1"/>
    <col min="21" max="21" width="18.85546875" style="126" customWidth="1"/>
    <col min="22" max="22" width="9.42578125" style="126" customWidth="1"/>
    <col min="23" max="23" width="9.5703125" style="126" customWidth="1"/>
    <col min="24" max="24" width="10" style="125" customWidth="1"/>
    <col min="25" max="25" width="13.5703125" style="125" customWidth="1"/>
    <col min="26" max="26" width="18.85546875" style="125" customWidth="1"/>
    <col min="27" max="27" width="13.5703125" style="125" customWidth="1"/>
    <col min="28" max="28" width="18.85546875" style="125" customWidth="1"/>
    <col min="29" max="29" width="5.7109375" style="125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3" t="s">
        <v>305</v>
      </c>
      <c r="F1" s="173"/>
      <c r="G1" s="173"/>
      <c r="H1" s="173"/>
      <c r="I1" s="173"/>
      <c r="J1" s="173"/>
      <c r="K1" s="63"/>
      <c r="L1" s="64" t="s">
        <v>86</v>
      </c>
      <c r="M1" s="62"/>
      <c r="N1" s="65">
        <v>30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3"/>
      <c r="F2" s="173"/>
      <c r="G2" s="173"/>
      <c r="H2" s="173"/>
      <c r="I2" s="173"/>
      <c r="J2" s="173"/>
      <c r="K2" s="63"/>
      <c r="L2" s="71" t="str">
        <f ca="1">INDIRECT("лоты!C"&amp;SUM(N1,3))</f>
        <v>452м</v>
      </c>
      <c r="M2" s="72" t="s">
        <v>87</v>
      </c>
      <c r="N2" s="73"/>
      <c r="O2" s="74"/>
      <c r="P2" s="156" t="s">
        <v>88</v>
      </c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3"/>
      <c r="F3" s="173"/>
      <c r="G3" s="173"/>
      <c r="H3" s="173"/>
      <c r="I3" s="173"/>
      <c r="J3" s="173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37</v>
      </c>
      <c r="M4" s="72" t="s">
        <v>90</v>
      </c>
      <c r="N4" s="73"/>
      <c r="O4" s="74"/>
      <c r="P4" s="174" t="s">
        <v>91</v>
      </c>
      <c r="Q4" s="174" t="s">
        <v>92</v>
      </c>
      <c r="R4" s="174" t="s">
        <v>93</v>
      </c>
      <c r="S4" s="174" t="s">
        <v>94</v>
      </c>
      <c r="T4" s="174" t="s">
        <v>95</v>
      </c>
      <c r="U4" s="174" t="s">
        <v>96</v>
      </c>
      <c r="V4" s="174" t="s">
        <v>97</v>
      </c>
      <c r="W4" s="174" t="s">
        <v>98</v>
      </c>
      <c r="X4" s="164" t="s">
        <v>99</v>
      </c>
      <c r="Y4" s="166" t="s">
        <v>100</v>
      </c>
      <c r="Z4" s="167"/>
      <c r="AA4" s="166" t="s">
        <v>101</v>
      </c>
      <c r="AB4" s="167"/>
      <c r="AC4" s="66"/>
      <c r="AI4" s="75"/>
      <c r="AJ4" s="75"/>
      <c r="AK4" s="76"/>
      <c r="AL4" s="75"/>
    </row>
    <row r="5" spans="1:38" ht="15" customHeight="1">
      <c r="A5" s="62"/>
      <c r="B5" s="162" t="str">
        <f ca="1">"№ (ID) Маршрута: "&amp;VLOOKUP(L2,лоты!C:G,5,0)</f>
        <v>№ (ID) Маршрута: 469к</v>
      </c>
      <c r="C5" s="162"/>
      <c r="D5" s="162"/>
      <c r="E5" s="162"/>
      <c r="F5" s="162"/>
      <c r="G5" s="162"/>
      <c r="H5" s="162"/>
      <c r="I5" s="162"/>
      <c r="J5" s="162"/>
      <c r="K5" s="63"/>
      <c r="L5" s="78">
        <v>37</v>
      </c>
      <c r="M5" s="78" t="s">
        <v>102</v>
      </c>
      <c r="N5" s="77"/>
      <c r="O5" s="74"/>
      <c r="P5" s="175"/>
      <c r="Q5" s="175"/>
      <c r="R5" s="175"/>
      <c r="S5" s="175"/>
      <c r="T5" s="175"/>
      <c r="U5" s="175"/>
      <c r="V5" s="175"/>
      <c r="W5" s="175"/>
      <c r="X5" s="164"/>
      <c r="Y5" s="168"/>
      <c r="Z5" s="169"/>
      <c r="AA5" s="168"/>
      <c r="AB5" s="169"/>
      <c r="AC5" s="66"/>
      <c r="AI5" s="75"/>
      <c r="AJ5" s="75"/>
      <c r="AK5" s="76"/>
      <c r="AL5" s="75"/>
    </row>
    <row r="6" spans="1:38" ht="15.75" customHeight="1">
      <c r="A6" s="62"/>
      <c r="B6" s="162"/>
      <c r="C6" s="162"/>
      <c r="D6" s="162"/>
      <c r="E6" s="162"/>
      <c r="F6" s="162"/>
      <c r="G6" s="162"/>
      <c r="H6" s="162"/>
      <c r="I6" s="162"/>
      <c r="J6" s="162"/>
      <c r="K6" s="63"/>
      <c r="L6" s="79">
        <v>73</v>
      </c>
      <c r="M6" s="72" t="s">
        <v>103</v>
      </c>
      <c r="N6" s="72"/>
      <c r="O6" s="66"/>
      <c r="P6" s="175"/>
      <c r="Q6" s="175"/>
      <c r="R6" s="175"/>
      <c r="S6" s="175"/>
      <c r="T6" s="175"/>
      <c r="U6" s="175"/>
      <c r="V6" s="175"/>
      <c r="W6" s="175"/>
      <c r="X6" s="164"/>
      <c r="Y6" s="168"/>
      <c r="Z6" s="169"/>
      <c r="AA6" s="168"/>
      <c r="AB6" s="169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74</v>
      </c>
      <c r="M7" s="78" t="s">
        <v>104</v>
      </c>
      <c r="N7" s="78"/>
      <c r="O7" s="66"/>
      <c r="P7" s="176"/>
      <c r="Q7" s="176"/>
      <c r="R7" s="176"/>
      <c r="S7" s="176"/>
      <c r="T7" s="176"/>
      <c r="U7" s="176"/>
      <c r="V7" s="176"/>
      <c r="W7" s="176"/>
      <c r="X7" s="164"/>
      <c r="Y7" s="170"/>
      <c r="Z7" s="171"/>
      <c r="AA7" s="170"/>
      <c r="AB7" s="171"/>
      <c r="AC7" s="66"/>
      <c r="AI7" s="75"/>
      <c r="AJ7" s="75"/>
      <c r="AK7" s="76"/>
      <c r="AL7" s="75"/>
    </row>
    <row r="8" spans="1:38" ht="15.75" customHeight="1">
      <c r="A8" s="80"/>
      <c r="B8" s="162" t="s">
        <v>105</v>
      </c>
      <c r="C8" s="162"/>
      <c r="D8" s="162"/>
      <c r="E8" s="162"/>
      <c r="F8" s="162"/>
      <c r="G8" s="162"/>
      <c r="H8" s="162"/>
      <c r="I8" s="162"/>
      <c r="J8" s="162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2" t="s">
        <v>107</v>
      </c>
      <c r="Z8" s="172"/>
      <c r="AA8" s="172" t="s">
        <v>108</v>
      </c>
      <c r="AB8" s="172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2"/>
      <c r="C9" s="162"/>
      <c r="D9" s="162"/>
      <c r="E9" s="162"/>
      <c r="F9" s="162"/>
      <c r="G9" s="162"/>
      <c r="H9" s="162"/>
      <c r="I9" s="162"/>
      <c r="J9" s="162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2" t="s">
        <v>107</v>
      </c>
      <c r="Z9" s="172"/>
      <c r="AA9" s="172" t="s">
        <v>108</v>
      </c>
      <c r="AB9" s="172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1" t="s">
        <v>111</v>
      </c>
      <c r="C10" s="161"/>
      <c r="D10" s="161"/>
      <c r="E10" s="161"/>
      <c r="F10" s="161"/>
      <c r="G10" s="161"/>
      <c r="H10" s="161"/>
      <c r="I10" s="161"/>
      <c r="J10" s="161"/>
      <c r="K10" s="63"/>
      <c r="L10" s="83" t="str">
        <f ca="1">INDIRECT("лоты!e"&amp;SUM(N1,3))</f>
        <v>452м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2" t="s">
        <v>113</v>
      </c>
      <c r="Z10" s="172"/>
      <c r="AA10" s="172" t="s">
        <v>114</v>
      </c>
      <c r="AB10" s="172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1"/>
      <c r="C11" s="161"/>
      <c r="D11" s="161"/>
      <c r="E11" s="161"/>
      <c r="F11" s="161"/>
      <c r="G11" s="161"/>
      <c r="H11" s="161"/>
      <c r="I11" s="161"/>
      <c r="J11" s="161"/>
      <c r="K11" s="63"/>
      <c r="L11" s="78" t="s">
        <v>267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2" t="s">
        <v>113</v>
      </c>
      <c r="Z11" s="172"/>
      <c r="AA11" s="172" t="s">
        <v>114</v>
      </c>
      <c r="AB11" s="172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5" t="s">
        <v>117</v>
      </c>
      <c r="Q13" s="165"/>
      <c r="R13" s="165"/>
      <c r="S13" s="165"/>
      <c r="T13" s="165"/>
      <c r="U13" s="165"/>
      <c r="V13" s="165"/>
      <c r="W13" s="165"/>
      <c r="X13" s="165"/>
      <c r="Y13" s="165"/>
      <c r="Z13" s="165"/>
      <c r="AA13" s="165"/>
      <c r="AB13" s="165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2" t="s">
        <v>118</v>
      </c>
      <c r="C14" s="162"/>
      <c r="D14" s="162"/>
      <c r="E14" s="162"/>
      <c r="F14" s="162"/>
      <c r="G14" s="162"/>
      <c r="H14" s="162"/>
      <c r="I14" s="162"/>
      <c r="J14" s="162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2"/>
      <c r="C15" s="162"/>
      <c r="D15" s="162"/>
      <c r="E15" s="162"/>
      <c r="F15" s="162"/>
      <c r="G15" s="162"/>
      <c r="H15" s="162"/>
      <c r="I15" s="162"/>
      <c r="J15" s="162"/>
      <c r="K15" s="63"/>
      <c r="L15" s="84"/>
      <c r="M15" s="78"/>
      <c r="N15" s="78"/>
      <c r="O15" s="85"/>
      <c r="P15" s="163" t="s">
        <v>91</v>
      </c>
      <c r="Q15" s="163"/>
      <c r="R15" s="163"/>
      <c r="S15" s="163"/>
      <c r="T15" s="164" t="s">
        <v>119</v>
      </c>
      <c r="U15" s="164"/>
      <c r="V15" s="164"/>
      <c r="W15" s="164" t="s">
        <v>120</v>
      </c>
      <c r="X15" s="164"/>
      <c r="Y15" s="164"/>
      <c r="Z15" s="164" t="s">
        <v>121</v>
      </c>
      <c r="AA15" s="164"/>
      <c r="AB15" s="164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1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61"/>
      <c r="D16" s="161"/>
      <c r="E16" s="161"/>
      <c r="F16" s="161"/>
      <c r="G16" s="161"/>
      <c r="H16" s="161"/>
      <c r="I16" s="161"/>
      <c r="J16" s="161"/>
      <c r="K16" s="63"/>
      <c r="L16" s="84"/>
      <c r="M16" s="78"/>
      <c r="N16" s="78"/>
      <c r="O16" s="85"/>
      <c r="P16" s="163"/>
      <c r="Q16" s="163"/>
      <c r="R16" s="163"/>
      <c r="S16" s="163"/>
      <c r="T16" s="164"/>
      <c r="U16" s="164"/>
      <c r="V16" s="164"/>
      <c r="W16" s="164"/>
      <c r="X16" s="164"/>
      <c r="Y16" s="164"/>
      <c r="Z16" s="164"/>
      <c r="AA16" s="164"/>
      <c r="AB16" s="164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1"/>
      <c r="C17" s="161"/>
      <c r="D17" s="161"/>
      <c r="E17" s="161"/>
      <c r="F17" s="161"/>
      <c r="G17" s="161"/>
      <c r="H17" s="161"/>
      <c r="I17" s="161"/>
      <c r="J17" s="161"/>
      <c r="K17" s="63"/>
      <c r="L17" s="78"/>
      <c r="M17" s="78"/>
      <c r="N17" s="78"/>
      <c r="O17" s="85"/>
      <c r="P17" s="163" t="s">
        <v>122</v>
      </c>
      <c r="Q17" s="163"/>
      <c r="R17" s="163"/>
      <c r="S17" s="163"/>
      <c r="T17" s="164" t="s">
        <v>123</v>
      </c>
      <c r="U17" s="164"/>
      <c r="V17" s="164"/>
      <c r="W17" s="164" t="s">
        <v>124</v>
      </c>
      <c r="X17" s="164"/>
      <c r="Y17" s="164"/>
      <c r="Z17" s="164" t="s">
        <v>122</v>
      </c>
      <c r="AA17" s="164"/>
      <c r="AB17" s="164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2" t="s">
        <v>125</v>
      </c>
      <c r="C19" s="162"/>
      <c r="D19" s="162"/>
      <c r="E19" s="162"/>
      <c r="F19" s="162"/>
      <c r="G19" s="162"/>
      <c r="H19" s="162"/>
      <c r="I19" s="162"/>
      <c r="J19" s="162"/>
      <c r="K19" s="63"/>
      <c r="L19" s="78"/>
      <c r="M19" s="78"/>
      <c r="N19" s="78"/>
      <c r="O19" s="85"/>
      <c r="P19" s="156" t="s">
        <v>126</v>
      </c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2"/>
      <c r="C20" s="162"/>
      <c r="D20" s="162"/>
      <c r="E20" s="162"/>
      <c r="F20" s="162"/>
      <c r="G20" s="162"/>
      <c r="H20" s="162"/>
      <c r="I20" s="162"/>
      <c r="J20" s="162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48" t="s">
        <v>91</v>
      </c>
      <c r="Q21" s="148" t="s">
        <v>127</v>
      </c>
      <c r="R21" s="151" t="s">
        <v>128</v>
      </c>
      <c r="S21" s="152"/>
      <c r="T21" s="151" t="s">
        <v>129</v>
      </c>
      <c r="U21" s="152"/>
      <c r="V21" s="90"/>
      <c r="W21" s="148" t="s">
        <v>91</v>
      </c>
      <c r="X21" s="148" t="s">
        <v>127</v>
      </c>
      <c r="Y21" s="151" t="s">
        <v>128</v>
      </c>
      <c r="Z21" s="152"/>
      <c r="AA21" s="151" t="s">
        <v>129</v>
      </c>
      <c r="AB21" s="152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1" t="str">
        <f ca="1">"Минимальное количество транспортных средств:  "&amp;ROUND(VLOOKUP(L2,лоты!C:H,6,0),0)&amp;"  ед."</f>
        <v>Минимальное количество транспортных средств:  4  ед.</v>
      </c>
      <c r="C22" s="161"/>
      <c r="D22" s="161"/>
      <c r="E22" s="161"/>
      <c r="F22" s="161"/>
      <c r="G22" s="161"/>
      <c r="H22" s="161"/>
      <c r="I22" s="161"/>
      <c r="J22" s="161"/>
      <c r="K22" s="63"/>
      <c r="L22" s="62"/>
      <c r="M22" s="62"/>
      <c r="N22" s="62"/>
      <c r="O22" s="66"/>
      <c r="P22" s="149"/>
      <c r="Q22" s="149"/>
      <c r="R22" s="148" t="s">
        <v>130</v>
      </c>
      <c r="S22" s="148" t="s">
        <v>131</v>
      </c>
      <c r="T22" s="148" t="s">
        <v>130</v>
      </c>
      <c r="U22" s="148" t="s">
        <v>131</v>
      </c>
      <c r="V22" s="90"/>
      <c r="W22" s="149"/>
      <c r="X22" s="149"/>
      <c r="Y22" s="148" t="s">
        <v>130</v>
      </c>
      <c r="Z22" s="148" t="s">
        <v>131</v>
      </c>
      <c r="AA22" s="148" t="s">
        <v>130</v>
      </c>
      <c r="AB22" s="148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1"/>
      <c r="C23" s="161"/>
      <c r="D23" s="161"/>
      <c r="E23" s="161"/>
      <c r="F23" s="161"/>
      <c r="G23" s="161"/>
      <c r="H23" s="161"/>
      <c r="I23" s="161"/>
      <c r="J23" s="161"/>
      <c r="K23" s="63"/>
      <c r="L23" s="62"/>
      <c r="M23" s="62"/>
      <c r="N23" s="62"/>
      <c r="O23" s="66"/>
      <c r="P23" s="149"/>
      <c r="Q23" s="149"/>
      <c r="R23" s="149"/>
      <c r="S23" s="149"/>
      <c r="T23" s="149"/>
      <c r="U23" s="149"/>
      <c r="V23" s="90"/>
      <c r="W23" s="149"/>
      <c r="X23" s="149"/>
      <c r="Y23" s="149"/>
      <c r="Z23" s="149"/>
      <c r="AA23" s="149"/>
      <c r="AB23" s="149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49"/>
      <c r="Q24" s="149"/>
      <c r="R24" s="149"/>
      <c r="S24" s="149"/>
      <c r="T24" s="149"/>
      <c r="U24" s="149"/>
      <c r="V24" s="90"/>
      <c r="W24" s="149"/>
      <c r="X24" s="149"/>
      <c r="Y24" s="149"/>
      <c r="Z24" s="149"/>
      <c r="AA24" s="149"/>
      <c r="AB24" s="149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49"/>
      <c r="Q25" s="149"/>
      <c r="R25" s="149"/>
      <c r="S25" s="149"/>
      <c r="T25" s="149"/>
      <c r="U25" s="149"/>
      <c r="V25" s="90"/>
      <c r="W25" s="149"/>
      <c r="X25" s="149"/>
      <c r="Y25" s="149"/>
      <c r="Z25" s="149"/>
      <c r="AA25" s="149"/>
      <c r="AB25" s="149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1" t="s">
        <v>132</v>
      </c>
      <c r="C26" s="161"/>
      <c r="D26" s="161"/>
      <c r="E26" s="161"/>
      <c r="F26" s="161"/>
      <c r="G26" s="161"/>
      <c r="H26" s="161"/>
      <c r="I26" s="161"/>
      <c r="J26" s="161"/>
      <c r="K26" s="63"/>
      <c r="L26" s="62"/>
      <c r="M26" s="62"/>
      <c r="N26" s="62"/>
      <c r="O26" s="66"/>
      <c r="P26" s="150"/>
      <c r="Q26" s="150"/>
      <c r="R26" s="150"/>
      <c r="S26" s="150"/>
      <c r="T26" s="150"/>
      <c r="U26" s="150"/>
      <c r="V26" s="91"/>
      <c r="W26" s="150"/>
      <c r="X26" s="150"/>
      <c r="Y26" s="150"/>
      <c r="Z26" s="150"/>
      <c r="AA26" s="150"/>
      <c r="AB26" s="150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1"/>
      <c r="C27" s="161"/>
      <c r="D27" s="161"/>
      <c r="E27" s="161"/>
      <c r="F27" s="161"/>
      <c r="G27" s="161"/>
      <c r="H27" s="161"/>
      <c r="I27" s="161"/>
      <c r="J27" s="161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81">
        <v>0</v>
      </c>
      <c r="Z27" s="81" t="s">
        <v>133</v>
      </c>
      <c r="AA27" s="81">
        <v>0</v>
      </c>
      <c r="AB27" s="81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1" t="s">
        <v>304</v>
      </c>
      <c r="C28" s="161"/>
      <c r="D28" s="161"/>
      <c r="E28" s="161"/>
      <c r="F28" s="161"/>
      <c r="G28" s="161"/>
      <c r="H28" s="161"/>
      <c r="I28" s="161"/>
      <c r="J28" s="161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81">
        <v>0</v>
      </c>
      <c r="Z28" s="81" t="s">
        <v>133</v>
      </c>
      <c r="AA28" s="81">
        <v>0</v>
      </c>
      <c r="AB28" s="81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1"/>
      <c r="C29" s="161"/>
      <c r="D29" s="161"/>
      <c r="E29" s="161"/>
      <c r="F29" s="161"/>
      <c r="G29" s="161"/>
      <c r="H29" s="161"/>
      <c r="I29" s="161"/>
      <c r="J29" s="161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81">
        <v>0</v>
      </c>
      <c r="Z29" s="81" t="s">
        <v>133</v>
      </c>
      <c r="AA29" s="81">
        <v>0</v>
      </c>
      <c r="AB29" s="81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1" t="s">
        <v>269</v>
      </c>
      <c r="C30" s="161"/>
      <c r="D30" s="161"/>
      <c r="E30" s="161"/>
      <c r="F30" s="161"/>
      <c r="G30" s="161"/>
      <c r="H30" s="161"/>
      <c r="I30" s="161"/>
      <c r="J30" s="161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81">
        <v>0</v>
      </c>
      <c r="Z30" s="81" t="s">
        <v>133</v>
      </c>
      <c r="AA30" s="81">
        <v>0</v>
      </c>
      <c r="AB30" s="81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1"/>
      <c r="C31" s="161"/>
      <c r="D31" s="161"/>
      <c r="E31" s="161"/>
      <c r="F31" s="161"/>
      <c r="G31" s="161"/>
      <c r="H31" s="161"/>
      <c r="I31" s="161"/>
      <c r="J31" s="161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81">
        <v>0</v>
      </c>
      <c r="Z31" s="81" t="s">
        <v>133</v>
      </c>
      <c r="AA31" s="81">
        <v>0</v>
      </c>
      <c r="AB31" s="81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81">
        <v>0</v>
      </c>
      <c r="Z32" s="81" t="s">
        <v>133</v>
      </c>
      <c r="AA32" s="81">
        <v>0</v>
      </c>
      <c r="AB32" s="81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2" t="s">
        <v>136</v>
      </c>
      <c r="C33" s="162"/>
      <c r="D33" s="162"/>
      <c r="E33" s="162"/>
      <c r="F33" s="162"/>
      <c r="G33" s="162"/>
      <c r="H33" s="162"/>
      <c r="I33" s="162"/>
      <c r="J33" s="162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1</v>
      </c>
      <c r="W33" s="95">
        <v>2</v>
      </c>
      <c r="X33" s="100">
        <v>0.25</v>
      </c>
      <c r="Y33" s="81">
        <v>0</v>
      </c>
      <c r="Z33" s="81" t="s">
        <v>133</v>
      </c>
      <c r="AA33" s="81">
        <v>0</v>
      </c>
      <c r="AB33" s="81" t="s">
        <v>133</v>
      </c>
      <c r="AC33" s="94">
        <f t="shared" si="1"/>
        <v>1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2"/>
      <c r="C34" s="162"/>
      <c r="D34" s="162"/>
      <c r="E34" s="162"/>
      <c r="F34" s="162"/>
      <c r="G34" s="162"/>
      <c r="H34" s="162"/>
      <c r="I34" s="162"/>
      <c r="J34" s="162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137</v>
      </c>
      <c r="T34" s="92">
        <v>1</v>
      </c>
      <c r="U34" s="92" t="s">
        <v>137</v>
      </c>
      <c r="V34" s="94">
        <f t="shared" si="0"/>
        <v>5</v>
      </c>
      <c r="W34" s="95">
        <v>2</v>
      </c>
      <c r="X34" s="100">
        <v>0.27083333333333331</v>
      </c>
      <c r="Y34" s="81">
        <v>1</v>
      </c>
      <c r="Z34" s="81" t="s">
        <v>137</v>
      </c>
      <c r="AA34" s="81">
        <v>1</v>
      </c>
      <c r="AB34" s="81" t="s">
        <v>137</v>
      </c>
      <c r="AC34" s="94">
        <f t="shared" si="1"/>
        <v>3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4" t="s">
        <v>138</v>
      </c>
      <c r="C35" s="154"/>
      <c r="D35" s="154"/>
      <c r="E35" s="157">
        <f t="array" ref="E35">ROUND(MAX(IF(G104:G182=0,H104:H182)),2)</f>
        <v>4.32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4</v>
      </c>
      <c r="S35" s="127" t="s">
        <v>270</v>
      </c>
      <c r="T35" s="92">
        <v>4</v>
      </c>
      <c r="U35" s="127" t="s">
        <v>270</v>
      </c>
      <c r="V35" s="94">
        <f t="shared" si="0"/>
        <v>8</v>
      </c>
      <c r="W35" s="95">
        <v>2</v>
      </c>
      <c r="X35" s="100">
        <v>0.29166666666666669</v>
      </c>
      <c r="Y35" s="81">
        <v>2</v>
      </c>
      <c r="Z35" s="81" t="s">
        <v>144</v>
      </c>
      <c r="AA35" s="81">
        <v>2</v>
      </c>
      <c r="AB35" s="81" t="s">
        <v>144</v>
      </c>
      <c r="AC35" s="94">
        <f t="shared" si="1"/>
        <v>3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4"/>
      <c r="C36" s="154"/>
      <c r="D36" s="154"/>
      <c r="E36" s="157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4</v>
      </c>
      <c r="S36" s="127" t="s">
        <v>270</v>
      </c>
      <c r="T36" s="92">
        <v>4</v>
      </c>
      <c r="U36" s="127" t="s">
        <v>270</v>
      </c>
      <c r="V36" s="94">
        <f t="shared" si="0"/>
        <v>8</v>
      </c>
      <c r="W36" s="97">
        <v>2</v>
      </c>
      <c r="X36" s="98">
        <v>0.3125</v>
      </c>
      <c r="Y36" s="81">
        <v>1</v>
      </c>
      <c r="Z36" s="81" t="s">
        <v>144</v>
      </c>
      <c r="AA36" s="81">
        <v>1</v>
      </c>
      <c r="AB36" s="81" t="s">
        <v>144</v>
      </c>
      <c r="AC36" s="94">
        <f t="shared" si="1"/>
        <v>3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4" t="s">
        <v>139</v>
      </c>
      <c r="C37" s="154"/>
      <c r="D37" s="154"/>
      <c r="E37" s="157">
        <f t="array" ref="E37">ROUND(MAX(IF(G104:G182=1,H104:H182)),2)</f>
        <v>3.52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4</v>
      </c>
      <c r="S37" s="127" t="s">
        <v>270</v>
      </c>
      <c r="T37" s="92">
        <v>4</v>
      </c>
      <c r="U37" s="127" t="s">
        <v>270</v>
      </c>
      <c r="V37" s="94">
        <f t="shared" si="0"/>
        <v>8</v>
      </c>
      <c r="W37" s="97">
        <v>2</v>
      </c>
      <c r="X37" s="98">
        <v>0.33333333333333331</v>
      </c>
      <c r="Y37" s="81">
        <v>2</v>
      </c>
      <c r="Z37" s="81" t="s">
        <v>144</v>
      </c>
      <c r="AA37" s="81">
        <v>2</v>
      </c>
      <c r="AB37" s="81" t="s">
        <v>144</v>
      </c>
      <c r="AC37" s="94">
        <f t="shared" si="1"/>
        <v>3</v>
      </c>
    </row>
    <row r="38" spans="1:38" ht="15.75" customHeight="1">
      <c r="A38" s="80"/>
      <c r="B38" s="154"/>
      <c r="C38" s="154"/>
      <c r="D38" s="154"/>
      <c r="E38" s="157"/>
      <c r="F38" s="101"/>
      <c r="G38" s="101"/>
      <c r="H38" s="101"/>
      <c r="I38" s="101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4</v>
      </c>
      <c r="S38" s="127" t="s">
        <v>270</v>
      </c>
      <c r="T38" s="92">
        <v>4</v>
      </c>
      <c r="U38" s="127" t="s">
        <v>270</v>
      </c>
      <c r="V38" s="94">
        <f t="shared" si="0"/>
        <v>8</v>
      </c>
      <c r="W38" s="97">
        <v>2</v>
      </c>
      <c r="X38" s="98">
        <v>0.35416666666666669</v>
      </c>
      <c r="Y38" s="81">
        <v>1</v>
      </c>
      <c r="Z38" s="81" t="s">
        <v>144</v>
      </c>
      <c r="AA38" s="81">
        <v>1</v>
      </c>
      <c r="AB38" s="81" t="s">
        <v>144</v>
      </c>
      <c r="AC38" s="94">
        <f t="shared" si="1"/>
        <v>3</v>
      </c>
    </row>
    <row r="39" spans="1:38" ht="15.75" customHeight="1">
      <c r="A39" s="80"/>
      <c r="B39" s="154" t="s">
        <v>140</v>
      </c>
      <c r="C39" s="154"/>
      <c r="D39" s="154"/>
      <c r="E39" s="157">
        <f>SUM(E35:E38)</f>
        <v>7.84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4</v>
      </c>
      <c r="S39" s="127" t="s">
        <v>270</v>
      </c>
      <c r="T39" s="92">
        <v>4</v>
      </c>
      <c r="U39" s="127" t="s">
        <v>270</v>
      </c>
      <c r="V39" s="94">
        <f t="shared" si="0"/>
        <v>8</v>
      </c>
      <c r="W39" s="97">
        <v>2</v>
      </c>
      <c r="X39" s="98">
        <v>0.375</v>
      </c>
      <c r="Y39" s="81">
        <v>2</v>
      </c>
      <c r="Z39" s="81" t="s">
        <v>187</v>
      </c>
      <c r="AA39" s="81">
        <v>2</v>
      </c>
      <c r="AB39" s="81" t="s">
        <v>187</v>
      </c>
      <c r="AC39" s="94">
        <f t="shared" si="1"/>
        <v>4</v>
      </c>
    </row>
    <row r="40" spans="1:38" ht="15.75" customHeight="1">
      <c r="A40" s="80"/>
      <c r="B40" s="154"/>
      <c r="C40" s="154"/>
      <c r="D40" s="154"/>
      <c r="E40" s="157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4</v>
      </c>
      <c r="S40" s="127" t="s">
        <v>270</v>
      </c>
      <c r="T40" s="92">
        <v>4</v>
      </c>
      <c r="U40" s="127" t="s">
        <v>270</v>
      </c>
      <c r="V40" s="94">
        <f t="shared" si="0"/>
        <v>6</v>
      </c>
      <c r="W40" s="97">
        <v>2</v>
      </c>
      <c r="X40" s="98">
        <v>0.39583333333333331</v>
      </c>
      <c r="Y40" s="81">
        <v>2</v>
      </c>
      <c r="Z40" s="81" t="s">
        <v>187</v>
      </c>
      <c r="AA40" s="81">
        <v>2</v>
      </c>
      <c r="AB40" s="81" t="s">
        <v>187</v>
      </c>
      <c r="AC40" s="94">
        <f t="shared" si="1"/>
        <v>4</v>
      </c>
    </row>
    <row r="41" spans="1:38" ht="15.75" customHeight="1">
      <c r="A41" s="80"/>
      <c r="B41" s="154"/>
      <c r="C41" s="154"/>
      <c r="D41" s="154"/>
      <c r="E41" s="155"/>
      <c r="F41" s="102"/>
      <c r="G41" s="102"/>
      <c r="H41" s="102"/>
      <c r="I41" s="102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2</v>
      </c>
      <c r="S41" s="92" t="s">
        <v>187</v>
      </c>
      <c r="T41" s="92">
        <v>2</v>
      </c>
      <c r="U41" s="92" t="s">
        <v>187</v>
      </c>
      <c r="V41" s="94">
        <f t="shared" si="0"/>
        <v>4</v>
      </c>
      <c r="W41" s="97">
        <v>2</v>
      </c>
      <c r="X41" s="98">
        <v>0.41666666666666669</v>
      </c>
      <c r="Y41" s="81">
        <v>2</v>
      </c>
      <c r="Z41" s="81" t="s">
        <v>187</v>
      </c>
      <c r="AA41" s="81">
        <v>2</v>
      </c>
      <c r="AB41" s="81" t="s">
        <v>187</v>
      </c>
      <c r="AC41" s="94">
        <f t="shared" si="1"/>
        <v>4</v>
      </c>
    </row>
    <row r="42" spans="1:38" ht="15.75" customHeight="1">
      <c r="A42" s="80"/>
      <c r="B42" s="154"/>
      <c r="C42" s="154"/>
      <c r="D42" s="154"/>
      <c r="E42" s="155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2</v>
      </c>
      <c r="S42" s="92" t="s">
        <v>187</v>
      </c>
      <c r="T42" s="92">
        <v>2</v>
      </c>
      <c r="U42" s="92" t="s">
        <v>187</v>
      </c>
      <c r="V42" s="94">
        <f t="shared" si="0"/>
        <v>4</v>
      </c>
      <c r="W42" s="97">
        <v>2</v>
      </c>
      <c r="X42" s="98">
        <v>0.4375</v>
      </c>
      <c r="Y42" s="81">
        <v>2</v>
      </c>
      <c r="Z42" s="81" t="s">
        <v>187</v>
      </c>
      <c r="AA42" s="81">
        <v>2</v>
      </c>
      <c r="AB42" s="81" t="s">
        <v>187</v>
      </c>
      <c r="AC42" s="94">
        <f t="shared" si="1"/>
        <v>4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2</v>
      </c>
      <c r="S43" s="92" t="s">
        <v>187</v>
      </c>
      <c r="T43" s="92">
        <v>2</v>
      </c>
      <c r="U43" s="92" t="s">
        <v>187</v>
      </c>
      <c r="V43" s="94">
        <f t="shared" si="0"/>
        <v>4</v>
      </c>
      <c r="W43" s="97">
        <v>2</v>
      </c>
      <c r="X43" s="98">
        <v>0.45833333333333298</v>
      </c>
      <c r="Y43" s="81">
        <v>2</v>
      </c>
      <c r="Z43" s="81" t="s">
        <v>187</v>
      </c>
      <c r="AA43" s="81">
        <v>2</v>
      </c>
      <c r="AB43" s="81" t="s">
        <v>187</v>
      </c>
      <c r="AC43" s="94">
        <f t="shared" si="1"/>
        <v>4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2</v>
      </c>
      <c r="S44" s="92" t="s">
        <v>187</v>
      </c>
      <c r="T44" s="92">
        <v>2</v>
      </c>
      <c r="U44" s="92" t="s">
        <v>187</v>
      </c>
      <c r="V44" s="94">
        <f t="shared" si="0"/>
        <v>3</v>
      </c>
      <c r="W44" s="97">
        <v>2</v>
      </c>
      <c r="X44" s="98">
        <v>0.47916666666666702</v>
      </c>
      <c r="Y44" s="81">
        <v>2</v>
      </c>
      <c r="Z44" s="130" t="s">
        <v>143</v>
      </c>
      <c r="AA44" s="81">
        <v>2</v>
      </c>
      <c r="AB44" s="130" t="s">
        <v>143</v>
      </c>
      <c r="AC44" s="94">
        <f t="shared" si="1"/>
        <v>5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1</v>
      </c>
      <c r="S45" s="92" t="s">
        <v>144</v>
      </c>
      <c r="T45" s="92">
        <v>1</v>
      </c>
      <c r="U45" s="92" t="s">
        <v>144</v>
      </c>
      <c r="V45" s="94">
        <f t="shared" si="0"/>
        <v>3</v>
      </c>
      <c r="W45" s="97">
        <v>2</v>
      </c>
      <c r="X45" s="98">
        <v>0.5</v>
      </c>
      <c r="Y45" s="81">
        <v>3</v>
      </c>
      <c r="Z45" s="130" t="s">
        <v>143</v>
      </c>
      <c r="AA45" s="81">
        <v>3</v>
      </c>
      <c r="AB45" s="130" t="s">
        <v>143</v>
      </c>
      <c r="AC45" s="94">
        <f t="shared" si="1"/>
        <v>5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2</v>
      </c>
      <c r="S46" s="92" t="s">
        <v>144</v>
      </c>
      <c r="T46" s="92">
        <v>2</v>
      </c>
      <c r="U46" s="92" t="s">
        <v>144</v>
      </c>
      <c r="V46" s="94">
        <f t="shared" si="0"/>
        <v>3</v>
      </c>
      <c r="W46" s="97">
        <v>2</v>
      </c>
      <c r="X46" s="98">
        <v>0.52083333333333337</v>
      </c>
      <c r="Y46" s="81">
        <v>2</v>
      </c>
      <c r="Z46" s="130" t="s">
        <v>143</v>
      </c>
      <c r="AA46" s="81">
        <v>2</v>
      </c>
      <c r="AB46" s="130" t="s">
        <v>143</v>
      </c>
      <c r="AC46" s="94">
        <f t="shared" si="1"/>
        <v>5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1</v>
      </c>
      <c r="S47" s="92" t="s">
        <v>144</v>
      </c>
      <c r="T47" s="92">
        <v>1</v>
      </c>
      <c r="U47" s="92" t="s">
        <v>144</v>
      </c>
      <c r="V47" s="94">
        <f t="shared" si="0"/>
        <v>3</v>
      </c>
      <c r="W47" s="97">
        <v>2</v>
      </c>
      <c r="X47" s="98">
        <v>0.54166666666666663</v>
      </c>
      <c r="Y47" s="81">
        <v>3</v>
      </c>
      <c r="Z47" s="130" t="s">
        <v>143</v>
      </c>
      <c r="AA47" s="81">
        <v>3</v>
      </c>
      <c r="AB47" s="130" t="s">
        <v>143</v>
      </c>
      <c r="AC47" s="94">
        <f t="shared" si="1"/>
        <v>5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2</v>
      </c>
      <c r="S48" s="92" t="s">
        <v>144</v>
      </c>
      <c r="T48" s="92">
        <v>2</v>
      </c>
      <c r="U48" s="92" t="s">
        <v>144</v>
      </c>
      <c r="V48" s="94">
        <f t="shared" si="0"/>
        <v>3</v>
      </c>
      <c r="W48" s="97">
        <v>2</v>
      </c>
      <c r="X48" s="98">
        <v>0.5625</v>
      </c>
      <c r="Y48" s="81">
        <v>2</v>
      </c>
      <c r="Z48" s="130" t="s">
        <v>143</v>
      </c>
      <c r="AA48" s="81">
        <v>2</v>
      </c>
      <c r="AB48" s="130" t="s">
        <v>143</v>
      </c>
      <c r="AC48" s="94">
        <f t="shared" si="1"/>
        <v>5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1</v>
      </c>
      <c r="S49" s="92" t="s">
        <v>144</v>
      </c>
      <c r="T49" s="92">
        <v>1</v>
      </c>
      <c r="U49" s="92" t="s">
        <v>144</v>
      </c>
      <c r="V49" s="94">
        <f t="shared" si="0"/>
        <v>3</v>
      </c>
      <c r="W49" s="97">
        <v>2</v>
      </c>
      <c r="X49" s="98">
        <v>0.58333333333333337</v>
      </c>
      <c r="Y49" s="81">
        <v>3</v>
      </c>
      <c r="Z49" s="130" t="s">
        <v>143</v>
      </c>
      <c r="AA49" s="81">
        <v>3</v>
      </c>
      <c r="AB49" s="130" t="s">
        <v>143</v>
      </c>
      <c r="AC49" s="94">
        <f t="shared" si="1"/>
        <v>5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2</v>
      </c>
      <c r="S50" s="92" t="s">
        <v>144</v>
      </c>
      <c r="T50" s="92">
        <v>2</v>
      </c>
      <c r="U50" s="92" t="s">
        <v>144</v>
      </c>
      <c r="V50" s="94">
        <f t="shared" si="0"/>
        <v>4</v>
      </c>
      <c r="W50" s="97">
        <v>2</v>
      </c>
      <c r="X50" s="98">
        <v>0.60416666666666663</v>
      </c>
      <c r="Y50" s="81">
        <v>2</v>
      </c>
      <c r="Z50" s="130" t="s">
        <v>143</v>
      </c>
      <c r="AA50" s="81">
        <v>2</v>
      </c>
      <c r="AB50" s="130" t="s">
        <v>143</v>
      </c>
      <c r="AC50" s="94">
        <f t="shared" si="1"/>
        <v>5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2</v>
      </c>
      <c r="S51" s="92" t="s">
        <v>187</v>
      </c>
      <c r="T51" s="92">
        <v>2</v>
      </c>
      <c r="U51" s="92" t="s">
        <v>187</v>
      </c>
      <c r="V51" s="94">
        <f t="shared" si="0"/>
        <v>4</v>
      </c>
      <c r="W51" s="97">
        <v>2</v>
      </c>
      <c r="X51" s="98">
        <v>0.625</v>
      </c>
      <c r="Y51" s="81">
        <v>3</v>
      </c>
      <c r="Z51" s="130" t="s">
        <v>143</v>
      </c>
      <c r="AA51" s="81">
        <v>3</v>
      </c>
      <c r="AB51" s="130" t="s">
        <v>143</v>
      </c>
      <c r="AC51" s="94">
        <f t="shared" si="1"/>
        <v>5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2</v>
      </c>
      <c r="S52" s="92" t="s">
        <v>187</v>
      </c>
      <c r="T52" s="92">
        <v>2</v>
      </c>
      <c r="U52" s="92" t="s">
        <v>187</v>
      </c>
      <c r="V52" s="94">
        <f t="shared" si="0"/>
        <v>5</v>
      </c>
      <c r="W52" s="97">
        <v>2</v>
      </c>
      <c r="X52" s="98">
        <v>0.64583333333333337</v>
      </c>
      <c r="Y52" s="81">
        <v>2</v>
      </c>
      <c r="Z52" s="130" t="s">
        <v>143</v>
      </c>
      <c r="AA52" s="81">
        <v>2</v>
      </c>
      <c r="AB52" s="130" t="s">
        <v>143</v>
      </c>
      <c r="AC52" s="94">
        <f t="shared" si="1"/>
        <v>5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3</v>
      </c>
      <c r="S53" s="127" t="s">
        <v>143</v>
      </c>
      <c r="T53" s="92">
        <v>3</v>
      </c>
      <c r="U53" s="127" t="s">
        <v>143</v>
      </c>
      <c r="V53" s="94">
        <f t="shared" si="0"/>
        <v>5</v>
      </c>
      <c r="W53" s="97">
        <v>2</v>
      </c>
      <c r="X53" s="98">
        <v>0.66666666666666663</v>
      </c>
      <c r="Y53" s="81">
        <v>3</v>
      </c>
      <c r="Z53" s="130" t="s">
        <v>143</v>
      </c>
      <c r="AA53" s="81">
        <v>3</v>
      </c>
      <c r="AB53" s="130" t="s">
        <v>143</v>
      </c>
      <c r="AC53" s="94">
        <f t="shared" si="1"/>
        <v>5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2</v>
      </c>
      <c r="S54" s="127" t="s">
        <v>143</v>
      </c>
      <c r="T54" s="92">
        <v>2</v>
      </c>
      <c r="U54" s="127" t="s">
        <v>143</v>
      </c>
      <c r="V54" s="94">
        <f t="shared" si="0"/>
        <v>5</v>
      </c>
      <c r="W54" s="97">
        <v>2</v>
      </c>
      <c r="X54" s="98">
        <v>0.6875</v>
      </c>
      <c r="Y54" s="81">
        <v>2</v>
      </c>
      <c r="Z54" s="81" t="s">
        <v>187</v>
      </c>
      <c r="AA54" s="81">
        <v>2</v>
      </c>
      <c r="AB54" s="81" t="s">
        <v>187</v>
      </c>
      <c r="AC54" s="94">
        <f t="shared" si="1"/>
        <v>4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127" t="s">
        <v>143</v>
      </c>
      <c r="T55" s="92">
        <v>3</v>
      </c>
      <c r="U55" s="127" t="s">
        <v>143</v>
      </c>
      <c r="V55" s="94">
        <f t="shared" si="0"/>
        <v>5</v>
      </c>
      <c r="W55" s="97">
        <v>2</v>
      </c>
      <c r="X55" s="98">
        <v>0.70833333333333337</v>
      </c>
      <c r="Y55" s="81">
        <v>2</v>
      </c>
      <c r="Z55" s="81" t="s">
        <v>187</v>
      </c>
      <c r="AA55" s="81">
        <v>2</v>
      </c>
      <c r="AB55" s="81" t="s">
        <v>187</v>
      </c>
      <c r="AC55" s="94">
        <f t="shared" si="1"/>
        <v>4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2</v>
      </c>
      <c r="S56" s="127" t="s">
        <v>143</v>
      </c>
      <c r="T56" s="92">
        <v>2</v>
      </c>
      <c r="U56" s="127" t="s">
        <v>143</v>
      </c>
      <c r="V56" s="94">
        <f t="shared" si="0"/>
        <v>5</v>
      </c>
      <c r="W56" s="97">
        <v>2</v>
      </c>
      <c r="X56" s="98">
        <v>0.72916666666666663</v>
      </c>
      <c r="Y56" s="81">
        <v>2</v>
      </c>
      <c r="Z56" s="81" t="s">
        <v>187</v>
      </c>
      <c r="AA56" s="81">
        <v>2</v>
      </c>
      <c r="AB56" s="81" t="s">
        <v>187</v>
      </c>
      <c r="AC56" s="94">
        <f t="shared" si="1"/>
        <v>4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127" t="s">
        <v>143</v>
      </c>
      <c r="T57" s="92">
        <v>3</v>
      </c>
      <c r="U57" s="127" t="s">
        <v>143</v>
      </c>
      <c r="V57" s="94">
        <f t="shared" si="0"/>
        <v>5</v>
      </c>
      <c r="W57" s="97">
        <v>2</v>
      </c>
      <c r="X57" s="98">
        <v>0.75</v>
      </c>
      <c r="Y57" s="81">
        <v>2</v>
      </c>
      <c r="Z57" s="81" t="s">
        <v>187</v>
      </c>
      <c r="AA57" s="81">
        <v>2</v>
      </c>
      <c r="AB57" s="81" t="s">
        <v>187</v>
      </c>
      <c r="AC57" s="94">
        <f t="shared" si="1"/>
        <v>4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2</v>
      </c>
      <c r="S58" s="127" t="s">
        <v>143</v>
      </c>
      <c r="T58" s="92">
        <v>2</v>
      </c>
      <c r="U58" s="127" t="s">
        <v>143</v>
      </c>
      <c r="V58" s="94">
        <f t="shared" si="0"/>
        <v>4</v>
      </c>
      <c r="W58" s="97">
        <v>2</v>
      </c>
      <c r="X58" s="98">
        <v>0.77083333333333337</v>
      </c>
      <c r="Y58" s="81">
        <v>2</v>
      </c>
      <c r="Z58" s="81" t="s">
        <v>187</v>
      </c>
      <c r="AA58" s="81">
        <v>2</v>
      </c>
      <c r="AB58" s="81" t="s">
        <v>187</v>
      </c>
      <c r="AC58" s="94">
        <f t="shared" si="1"/>
        <v>4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2</v>
      </c>
      <c r="S59" s="92" t="s">
        <v>187</v>
      </c>
      <c r="T59" s="92">
        <v>2</v>
      </c>
      <c r="U59" s="92" t="s">
        <v>187</v>
      </c>
      <c r="V59" s="94">
        <f t="shared" si="0"/>
        <v>4</v>
      </c>
      <c r="W59" s="97">
        <v>2</v>
      </c>
      <c r="X59" s="98">
        <v>0.79166666666666663</v>
      </c>
      <c r="Y59" s="92">
        <v>2</v>
      </c>
      <c r="Z59" s="92" t="s">
        <v>144</v>
      </c>
      <c r="AA59" s="92">
        <v>2</v>
      </c>
      <c r="AB59" s="92" t="s">
        <v>144</v>
      </c>
      <c r="AC59" s="94">
        <f t="shared" si="1"/>
        <v>3</v>
      </c>
      <c r="AH59" s="68"/>
    </row>
    <row r="60" spans="1:34" ht="15.75" customHeight="1">
      <c r="A60" s="80"/>
      <c r="B60" s="80"/>
      <c r="C60" s="80"/>
      <c r="D60" s="80"/>
      <c r="E60" s="101"/>
      <c r="F60" s="101"/>
      <c r="G60" s="101"/>
      <c r="H60" s="101"/>
      <c r="I60" s="101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2</v>
      </c>
      <c r="S60" s="92" t="s">
        <v>187</v>
      </c>
      <c r="T60" s="92">
        <v>2</v>
      </c>
      <c r="U60" s="92" t="s">
        <v>187</v>
      </c>
      <c r="V60" s="94">
        <f t="shared" si="0"/>
        <v>4</v>
      </c>
      <c r="W60" s="97">
        <v>2</v>
      </c>
      <c r="X60" s="98">
        <v>0.8125</v>
      </c>
      <c r="Y60" s="92">
        <v>1</v>
      </c>
      <c r="Z60" s="92" t="s">
        <v>144</v>
      </c>
      <c r="AA60" s="92">
        <v>1</v>
      </c>
      <c r="AB60" s="92" t="s">
        <v>144</v>
      </c>
      <c r="AC60" s="94">
        <f t="shared" si="1"/>
        <v>3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2</v>
      </c>
      <c r="S61" s="92" t="s">
        <v>187</v>
      </c>
      <c r="T61" s="92">
        <v>2</v>
      </c>
      <c r="U61" s="92" t="s">
        <v>187</v>
      </c>
      <c r="V61" s="94">
        <f t="shared" si="0"/>
        <v>4</v>
      </c>
      <c r="W61" s="97">
        <v>2</v>
      </c>
      <c r="X61" s="98">
        <v>0.83333333333333337</v>
      </c>
      <c r="Y61" s="92">
        <v>2</v>
      </c>
      <c r="Z61" s="92" t="s">
        <v>144</v>
      </c>
      <c r="AA61" s="92">
        <v>2</v>
      </c>
      <c r="AB61" s="92" t="s">
        <v>144</v>
      </c>
      <c r="AC61" s="94">
        <f t="shared" si="1"/>
        <v>3</v>
      </c>
      <c r="AH61" s="68"/>
    </row>
    <row r="62" spans="1:34" ht="15.75" customHeight="1">
      <c r="A62" s="80"/>
      <c r="B62" s="80"/>
      <c r="C62" s="80"/>
      <c r="D62" s="102"/>
      <c r="E62" s="102"/>
      <c r="F62" s="102"/>
      <c r="G62" s="102"/>
      <c r="H62" s="102"/>
      <c r="I62" s="102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2</v>
      </c>
      <c r="S62" s="92" t="s">
        <v>187</v>
      </c>
      <c r="T62" s="92">
        <v>2</v>
      </c>
      <c r="U62" s="92" t="s">
        <v>187</v>
      </c>
      <c r="V62" s="94">
        <f t="shared" si="0"/>
        <v>2</v>
      </c>
      <c r="W62" s="97">
        <v>2</v>
      </c>
      <c r="X62" s="98">
        <v>0.85416666666666663</v>
      </c>
      <c r="Y62" s="92">
        <v>1</v>
      </c>
      <c r="Z62" s="92" t="s">
        <v>144</v>
      </c>
      <c r="AA62" s="92">
        <v>1</v>
      </c>
      <c r="AB62" s="92" t="s">
        <v>144</v>
      </c>
      <c r="AC62" s="94">
        <f t="shared" si="1"/>
        <v>1</v>
      </c>
      <c r="AH62" s="68"/>
    </row>
    <row r="63" spans="1:34" ht="15.75" customHeight="1">
      <c r="A63" s="80"/>
      <c r="B63" s="80"/>
      <c r="C63" s="80"/>
      <c r="D63" s="101"/>
      <c r="E63" s="101"/>
      <c r="F63" s="101"/>
      <c r="G63" s="101"/>
      <c r="H63" s="101"/>
      <c r="I63" s="101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0</v>
      </c>
      <c r="S63" s="92" t="s">
        <v>133</v>
      </c>
      <c r="T63" s="92">
        <v>0</v>
      </c>
      <c r="U63" s="92" t="s">
        <v>133</v>
      </c>
      <c r="V63" s="94">
        <f t="shared" si="0"/>
        <v>0</v>
      </c>
      <c r="W63" s="97">
        <v>2</v>
      </c>
      <c r="X63" s="98">
        <v>0.875</v>
      </c>
      <c r="Y63" s="81">
        <v>0</v>
      </c>
      <c r="Z63" s="81" t="s">
        <v>133</v>
      </c>
      <c r="AA63" s="81">
        <v>0</v>
      </c>
      <c r="AB63" s="81" t="s">
        <v>133</v>
      </c>
      <c r="AC63" s="94">
        <f t="shared" si="1"/>
        <v>0</v>
      </c>
      <c r="AH63" s="68"/>
    </row>
    <row r="64" spans="1:34" ht="15.75" customHeight="1">
      <c r="A64" s="80"/>
      <c r="B64" s="80"/>
      <c r="C64" s="80"/>
      <c r="D64" s="101"/>
      <c r="E64" s="101"/>
      <c r="F64" s="101"/>
      <c r="G64" s="101"/>
      <c r="H64" s="101"/>
      <c r="I64" s="101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0</v>
      </c>
      <c r="S64" s="92" t="s">
        <v>133</v>
      </c>
      <c r="T64" s="92">
        <v>0</v>
      </c>
      <c r="U64" s="92" t="s">
        <v>133</v>
      </c>
      <c r="V64" s="94">
        <f t="shared" si="0"/>
        <v>0</v>
      </c>
      <c r="W64" s="97">
        <v>2</v>
      </c>
      <c r="X64" s="98">
        <v>0.89583333333333304</v>
      </c>
      <c r="Y64" s="81">
        <v>0</v>
      </c>
      <c r="Z64" s="81" t="s">
        <v>133</v>
      </c>
      <c r="AA64" s="81">
        <v>0</v>
      </c>
      <c r="AB64" s="81" t="s">
        <v>133</v>
      </c>
      <c r="AC64" s="94">
        <f t="shared" si="1"/>
        <v>0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0</v>
      </c>
      <c r="S65" s="92" t="s">
        <v>133</v>
      </c>
      <c r="T65" s="92">
        <v>0</v>
      </c>
      <c r="U65" s="92" t="s">
        <v>133</v>
      </c>
      <c r="V65" s="94">
        <f t="shared" si="0"/>
        <v>0</v>
      </c>
      <c r="W65" s="97">
        <v>2</v>
      </c>
      <c r="X65" s="98">
        <v>0.91666666666666663</v>
      </c>
      <c r="Y65" s="81">
        <v>0</v>
      </c>
      <c r="Z65" s="81" t="s">
        <v>133</v>
      </c>
      <c r="AA65" s="81">
        <v>0</v>
      </c>
      <c r="AB65" s="81" t="s">
        <v>133</v>
      </c>
      <c r="AC65" s="94">
        <f t="shared" si="1"/>
        <v>0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0</v>
      </c>
      <c r="S66" s="92" t="s">
        <v>133</v>
      </c>
      <c r="T66" s="92">
        <v>0</v>
      </c>
      <c r="U66" s="92" t="s">
        <v>133</v>
      </c>
      <c r="V66" s="94">
        <f t="shared" si="0"/>
        <v>0</v>
      </c>
      <c r="W66" s="97">
        <v>2</v>
      </c>
      <c r="X66" s="98">
        <v>0.9375</v>
      </c>
      <c r="Y66" s="81">
        <v>0</v>
      </c>
      <c r="Z66" s="81" t="s">
        <v>133</v>
      </c>
      <c r="AA66" s="81">
        <v>0</v>
      </c>
      <c r="AB66" s="81" t="s">
        <v>133</v>
      </c>
      <c r="AC66" s="94">
        <f t="shared" si="1"/>
        <v>0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81">
        <v>0</v>
      </c>
      <c r="Z67" s="81" t="s">
        <v>133</v>
      </c>
      <c r="AA67" s="81">
        <v>0</v>
      </c>
      <c r="AB67" s="81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81">
        <v>0</v>
      </c>
      <c r="Z68" s="81" t="s">
        <v>133</v>
      </c>
      <c r="AA68" s="81">
        <v>0</v>
      </c>
      <c r="AB68" s="81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81">
        <v>0</v>
      </c>
      <c r="Z69" s="81" t="s">
        <v>133</v>
      </c>
      <c r="AA69" s="81">
        <v>0</v>
      </c>
      <c r="AB69" s="81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81">
        <v>0</v>
      </c>
      <c r="Z70" s="81" t="s">
        <v>133</v>
      </c>
      <c r="AA70" s="81">
        <v>0</v>
      </c>
      <c r="AB70" s="81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81">
        <v>0</v>
      </c>
      <c r="Z71" s="81" t="s">
        <v>133</v>
      </c>
      <c r="AA71" s="81">
        <v>0</v>
      </c>
      <c r="AB71" s="81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81">
        <v>0</v>
      </c>
      <c r="Z72" s="81" t="s">
        <v>133</v>
      </c>
      <c r="AA72" s="81">
        <v>0</v>
      </c>
      <c r="AB72" s="81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81">
        <v>0</v>
      </c>
      <c r="Z73" s="81" t="s">
        <v>133</v>
      </c>
      <c r="AA73" s="81">
        <v>0</v>
      </c>
      <c r="AB73" s="81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81">
        <v>0</v>
      </c>
      <c r="Z74" s="81" t="s">
        <v>133</v>
      </c>
      <c r="AA74" s="81">
        <v>0</v>
      </c>
      <c r="AB74" s="81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6" t="s">
        <v>130</v>
      </c>
      <c r="Q75" s="147"/>
      <c r="R75" s="103">
        <f>SUM(R27:R74)</f>
        <v>69</v>
      </c>
      <c r="S75" s="103"/>
      <c r="T75" s="103">
        <f>SUM(T27:T74)</f>
        <v>69</v>
      </c>
      <c r="U75" s="103"/>
      <c r="V75" s="90"/>
      <c r="W75" s="146" t="s">
        <v>130</v>
      </c>
      <c r="X75" s="147"/>
      <c r="Y75" s="103">
        <f>SUM(Y27:Y74)</f>
        <v>58</v>
      </c>
      <c r="Z75" s="103"/>
      <c r="AA75" s="103">
        <f>SUM(AA27:AA74)</f>
        <v>58</v>
      </c>
      <c r="AB75" s="103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4"/>
      <c r="Q76" s="104"/>
      <c r="R76" s="104"/>
      <c r="S76" s="104"/>
      <c r="T76" s="104"/>
      <c r="U76" s="104"/>
      <c r="V76" s="90"/>
      <c r="W76" s="104"/>
      <c r="X76" s="104"/>
      <c r="Y76" s="104"/>
      <c r="Z76" s="104"/>
      <c r="AA76" s="104"/>
      <c r="AB76" s="104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4"/>
      <c r="Q77" s="104"/>
      <c r="R77" s="104"/>
      <c r="S77" s="104"/>
      <c r="T77" s="104"/>
      <c r="U77" s="104"/>
      <c r="V77" s="90"/>
      <c r="W77" s="104"/>
      <c r="X77" s="104"/>
      <c r="Y77" s="104"/>
      <c r="Z77" s="104"/>
      <c r="AA77" s="104"/>
      <c r="AB77" s="104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4"/>
      <c r="Q78" s="104"/>
      <c r="R78" s="104"/>
      <c r="S78" s="104"/>
      <c r="T78" s="104"/>
      <c r="U78" s="104"/>
      <c r="V78" s="90"/>
      <c r="W78" s="104"/>
      <c r="X78" s="104"/>
      <c r="Y78" s="104"/>
      <c r="Z78" s="104"/>
      <c r="AA78" s="104"/>
      <c r="AB78" s="104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4"/>
      <c r="Q79" s="104"/>
      <c r="R79" s="104"/>
      <c r="S79" s="104"/>
      <c r="T79" s="104"/>
      <c r="U79" s="104"/>
      <c r="V79" s="90"/>
      <c r="W79" s="104"/>
      <c r="X79" s="104"/>
      <c r="Y79" s="104"/>
      <c r="Z79" s="104"/>
      <c r="AA79" s="104"/>
      <c r="AB79" s="104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4"/>
      <c r="Q80" s="104"/>
      <c r="R80" s="104"/>
      <c r="S80" s="104"/>
      <c r="T80" s="104"/>
      <c r="U80" s="104"/>
      <c r="V80" s="90"/>
      <c r="W80" s="104"/>
      <c r="X80" s="104"/>
      <c r="Y80" s="104"/>
      <c r="Z80" s="104"/>
      <c r="AA80" s="104"/>
      <c r="AB80" s="104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4"/>
      <c r="Q81" s="104"/>
      <c r="R81" s="104"/>
      <c r="S81" s="104"/>
      <c r="T81" s="104"/>
      <c r="U81" s="104"/>
      <c r="V81" s="90"/>
      <c r="W81" s="104"/>
      <c r="X81" s="104"/>
      <c r="Y81" s="104"/>
      <c r="Z81" s="104"/>
      <c r="AA81" s="104"/>
      <c r="AB81" s="104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4"/>
      <c r="Q82" s="104"/>
      <c r="R82" s="104"/>
      <c r="S82" s="104"/>
      <c r="T82" s="104"/>
      <c r="U82" s="104"/>
      <c r="V82" s="90"/>
      <c r="W82" s="104"/>
      <c r="X82" s="104"/>
      <c r="Y82" s="104"/>
      <c r="Z82" s="104"/>
      <c r="AA82" s="104"/>
      <c r="AB82" s="104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4"/>
      <c r="Q83" s="104"/>
      <c r="R83" s="104"/>
      <c r="S83" s="104"/>
      <c r="T83" s="104"/>
      <c r="U83" s="104"/>
      <c r="V83" s="90"/>
      <c r="W83" s="104"/>
      <c r="X83" s="104"/>
      <c r="Y83" s="104"/>
      <c r="Z83" s="104"/>
      <c r="AA83" s="104"/>
      <c r="AB83" s="104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4"/>
      <c r="Q84" s="104"/>
      <c r="R84" s="104"/>
      <c r="S84" s="104"/>
      <c r="T84" s="104"/>
      <c r="U84" s="104"/>
      <c r="V84" s="90"/>
      <c r="W84" s="104"/>
      <c r="X84" s="104"/>
      <c r="Y84" s="104"/>
      <c r="Z84" s="104"/>
      <c r="AA84" s="104"/>
      <c r="AB84" s="104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4"/>
      <c r="Q85" s="104"/>
      <c r="R85" s="104"/>
      <c r="S85" s="104"/>
      <c r="T85" s="104"/>
      <c r="U85" s="104"/>
      <c r="V85" s="90"/>
      <c r="W85" s="104"/>
      <c r="X85" s="104"/>
      <c r="Y85" s="104"/>
      <c r="Z85" s="104"/>
      <c r="AA85" s="104"/>
      <c r="AB85" s="104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4"/>
      <c r="Q86" s="104"/>
      <c r="R86" s="104"/>
      <c r="S86" s="104"/>
      <c r="T86" s="104"/>
      <c r="U86" s="104"/>
      <c r="V86" s="90"/>
      <c r="W86" s="104"/>
      <c r="X86" s="104"/>
      <c r="Y86" s="104"/>
      <c r="Z86" s="104"/>
      <c r="AA86" s="104"/>
      <c r="AB86" s="104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4"/>
      <c r="Q87" s="104"/>
      <c r="R87" s="104"/>
      <c r="S87" s="104"/>
      <c r="T87" s="104"/>
      <c r="U87" s="104"/>
      <c r="V87" s="90"/>
      <c r="W87" s="104"/>
      <c r="X87" s="104"/>
      <c r="Y87" s="104"/>
      <c r="Z87" s="104"/>
      <c r="AA87" s="104"/>
      <c r="AB87" s="104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4"/>
      <c r="Q88" s="104"/>
      <c r="R88" s="104"/>
      <c r="S88" s="104"/>
      <c r="T88" s="104"/>
      <c r="U88" s="104"/>
      <c r="V88" s="90"/>
      <c r="W88" s="104"/>
      <c r="X88" s="104"/>
      <c r="Y88" s="104"/>
      <c r="Z88" s="104"/>
      <c r="AA88" s="104"/>
      <c r="AB88" s="104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4"/>
      <c r="Q89" s="104"/>
      <c r="R89" s="104"/>
      <c r="S89" s="104"/>
      <c r="T89" s="104"/>
      <c r="U89" s="104"/>
      <c r="V89" s="90"/>
      <c r="W89" s="104"/>
      <c r="X89" s="104"/>
      <c r="Y89" s="104"/>
      <c r="Z89" s="104"/>
      <c r="AA89" s="104"/>
      <c r="AB89" s="104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4"/>
      <c r="Q90" s="104"/>
      <c r="R90" s="104"/>
      <c r="S90" s="104"/>
      <c r="T90" s="104"/>
      <c r="U90" s="104"/>
      <c r="V90" s="90"/>
      <c r="W90" s="104"/>
      <c r="X90" s="104"/>
      <c r="Y90" s="104"/>
      <c r="Z90" s="104"/>
      <c r="AA90" s="104"/>
      <c r="AB90" s="104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4"/>
      <c r="Q91" s="104"/>
      <c r="R91" s="104"/>
      <c r="S91" s="104"/>
      <c r="T91" s="104"/>
      <c r="U91" s="104"/>
      <c r="V91" s="90"/>
      <c r="W91" s="104"/>
      <c r="X91" s="104"/>
      <c r="Y91" s="104"/>
      <c r="Z91" s="104"/>
      <c r="AA91" s="104"/>
      <c r="AB91" s="104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4"/>
      <c r="Q92" s="104"/>
      <c r="R92" s="104"/>
      <c r="S92" s="104"/>
      <c r="T92" s="104"/>
      <c r="U92" s="104"/>
      <c r="V92" s="90"/>
      <c r="W92" s="104"/>
      <c r="X92" s="104"/>
      <c r="Y92" s="104"/>
      <c r="Z92" s="104"/>
      <c r="AA92" s="104"/>
      <c r="AB92" s="104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4"/>
      <c r="Q93" s="104"/>
      <c r="R93" s="104"/>
      <c r="S93" s="104"/>
      <c r="T93" s="104"/>
      <c r="U93" s="104"/>
      <c r="V93" s="90"/>
      <c r="W93" s="104"/>
      <c r="X93" s="104"/>
      <c r="Y93" s="104"/>
      <c r="Z93" s="104"/>
      <c r="AA93" s="104"/>
      <c r="AB93" s="104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4"/>
      <c r="Q94" s="104"/>
      <c r="R94" s="104"/>
      <c r="S94" s="104"/>
      <c r="T94" s="104"/>
      <c r="U94" s="104"/>
      <c r="V94" s="90"/>
      <c r="W94" s="104"/>
      <c r="X94" s="104"/>
      <c r="Y94" s="104"/>
      <c r="Z94" s="104"/>
      <c r="AA94" s="104"/>
      <c r="AB94" s="104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4"/>
      <c r="Q95" s="104"/>
      <c r="R95" s="104"/>
      <c r="S95" s="104"/>
      <c r="T95" s="104"/>
      <c r="U95" s="104"/>
      <c r="V95" s="90"/>
      <c r="W95" s="104"/>
      <c r="X95" s="104"/>
      <c r="Y95" s="104"/>
      <c r="Z95" s="104"/>
      <c r="AA95" s="104"/>
      <c r="AB95" s="104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4"/>
      <c r="Q96" s="104"/>
      <c r="R96" s="104"/>
      <c r="S96" s="104"/>
      <c r="T96" s="104"/>
      <c r="U96" s="104"/>
      <c r="V96" s="90"/>
      <c r="W96" s="104"/>
      <c r="X96" s="104"/>
      <c r="Y96" s="104"/>
      <c r="Z96" s="104"/>
      <c r="AA96" s="104"/>
      <c r="AB96" s="104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4"/>
      <c r="Q97" s="104"/>
      <c r="R97" s="104"/>
      <c r="S97" s="104"/>
      <c r="T97" s="104"/>
      <c r="U97" s="104"/>
      <c r="V97" s="90"/>
      <c r="W97" s="104"/>
      <c r="X97" s="104"/>
      <c r="Y97" s="104"/>
      <c r="Z97" s="104"/>
      <c r="AA97" s="104"/>
      <c r="AB97" s="104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4"/>
      <c r="Q98" s="104"/>
      <c r="R98" s="104"/>
      <c r="S98" s="104"/>
      <c r="T98" s="104"/>
      <c r="U98" s="104"/>
      <c r="V98" s="90"/>
      <c r="W98" s="104"/>
      <c r="X98" s="104"/>
      <c r="Y98" s="104"/>
      <c r="Z98" s="104"/>
      <c r="AA98" s="104"/>
      <c r="AB98" s="104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4"/>
      <c r="Q99" s="104"/>
      <c r="R99" s="104"/>
      <c r="S99" s="104"/>
      <c r="T99" s="104"/>
      <c r="U99" s="104"/>
      <c r="V99" s="90"/>
      <c r="W99" s="104"/>
      <c r="X99" s="104"/>
      <c r="Y99" s="104"/>
      <c r="Z99" s="104"/>
      <c r="AA99" s="104"/>
      <c r="AB99" s="104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4"/>
      <c r="Q100" s="104"/>
      <c r="R100" s="104"/>
      <c r="S100" s="104"/>
      <c r="T100" s="104"/>
      <c r="U100" s="104"/>
      <c r="V100" s="90"/>
      <c r="W100" s="104"/>
      <c r="X100" s="104"/>
      <c r="Y100" s="104"/>
      <c r="Z100" s="104"/>
      <c r="AA100" s="104"/>
      <c r="AB100" s="104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5"/>
      <c r="Q101" s="106"/>
      <c r="R101" s="105"/>
      <c r="S101" s="107"/>
      <c r="T101" s="105"/>
      <c r="U101" s="107"/>
      <c r="V101" s="90"/>
      <c r="W101" s="108"/>
      <c r="X101" s="109"/>
      <c r="Y101" s="105"/>
      <c r="Z101" s="107"/>
      <c r="AA101" s="105"/>
      <c r="AB101" s="107"/>
      <c r="AC101" s="66"/>
      <c r="AH101" s="68"/>
    </row>
    <row r="102" spans="1:34" ht="15.75" customHeight="1">
      <c r="A102" s="62"/>
      <c r="B102" s="62"/>
      <c r="C102" s="62"/>
      <c r="D102" s="156" t="s">
        <v>145</v>
      </c>
      <c r="E102" s="156"/>
      <c r="F102" s="156"/>
      <c r="G102" s="156"/>
      <c r="H102" s="156"/>
      <c r="I102" s="156"/>
      <c r="J102" s="63"/>
      <c r="K102" s="63"/>
      <c r="L102" s="62"/>
      <c r="M102" s="62"/>
      <c r="N102" s="62"/>
      <c r="O102" s="66"/>
      <c r="P102" s="105"/>
      <c r="Q102" s="106"/>
      <c r="R102" s="105"/>
      <c r="S102" s="107"/>
      <c r="T102" s="105"/>
      <c r="U102" s="107"/>
      <c r="V102" s="90"/>
      <c r="W102" s="108"/>
      <c r="X102" s="109"/>
      <c r="Y102" s="105"/>
      <c r="Z102" s="107"/>
      <c r="AA102" s="105"/>
      <c r="AB102" s="107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5"/>
      <c r="Q103" s="106"/>
      <c r="R103" s="105"/>
      <c r="S103" s="107"/>
      <c r="T103" s="105"/>
      <c r="U103" s="107"/>
      <c r="V103" s="90"/>
      <c r="W103" s="108"/>
      <c r="X103" s="109"/>
      <c r="Y103" s="105"/>
      <c r="Z103" s="107"/>
      <c r="AA103" s="105"/>
      <c r="AB103" s="107"/>
      <c r="AC103" s="66"/>
      <c r="AH103" s="68"/>
    </row>
    <row r="104" spans="1:34" ht="15.75" customHeight="1">
      <c r="A104" s="62"/>
      <c r="B104" s="153" t="s">
        <v>146</v>
      </c>
      <c r="C104" s="158" t="s">
        <v>147</v>
      </c>
      <c r="D104" s="153" t="s">
        <v>148</v>
      </c>
      <c r="E104" s="153" t="s">
        <v>149</v>
      </c>
      <c r="F104" s="153" t="s">
        <v>150</v>
      </c>
      <c r="G104" s="153" t="s">
        <v>151</v>
      </c>
      <c r="H104" s="153" t="s">
        <v>152</v>
      </c>
      <c r="I104" s="153" t="s">
        <v>153</v>
      </c>
      <c r="J104" s="153" t="s">
        <v>154</v>
      </c>
      <c r="K104" s="63"/>
      <c r="L104" s="62"/>
      <c r="M104" s="62"/>
      <c r="N104" s="62"/>
      <c r="O104" s="66"/>
      <c r="P104" s="148" t="s">
        <v>91</v>
      </c>
      <c r="Q104" s="148" t="s">
        <v>127</v>
      </c>
      <c r="R104" s="151" t="s">
        <v>128</v>
      </c>
      <c r="S104" s="152"/>
      <c r="T104" s="151" t="s">
        <v>129</v>
      </c>
      <c r="U104" s="152"/>
      <c r="V104" s="90"/>
      <c r="W104" s="148" t="s">
        <v>91</v>
      </c>
      <c r="X104" s="148" t="s">
        <v>127</v>
      </c>
      <c r="Y104" s="151" t="s">
        <v>128</v>
      </c>
      <c r="Z104" s="152"/>
      <c r="AA104" s="151" t="s">
        <v>129</v>
      </c>
      <c r="AB104" s="152"/>
      <c r="AC104" s="66"/>
      <c r="AH104" s="68"/>
    </row>
    <row r="105" spans="1:34" ht="15.75" customHeight="1">
      <c r="A105" s="62"/>
      <c r="B105" s="153"/>
      <c r="C105" s="159"/>
      <c r="D105" s="153"/>
      <c r="E105" s="153"/>
      <c r="F105" s="153"/>
      <c r="G105" s="153"/>
      <c r="H105" s="153"/>
      <c r="I105" s="153"/>
      <c r="J105" s="153"/>
      <c r="K105" s="63"/>
      <c r="L105" s="62"/>
      <c r="M105" s="62"/>
      <c r="N105" s="62"/>
      <c r="O105" s="66"/>
      <c r="P105" s="149"/>
      <c r="Q105" s="149"/>
      <c r="R105" s="148" t="s">
        <v>130</v>
      </c>
      <c r="S105" s="148" t="s">
        <v>131</v>
      </c>
      <c r="T105" s="148" t="s">
        <v>155</v>
      </c>
      <c r="U105" s="148" t="s">
        <v>131</v>
      </c>
      <c r="V105" s="90"/>
      <c r="W105" s="149"/>
      <c r="X105" s="149"/>
      <c r="Y105" s="148" t="s">
        <v>130</v>
      </c>
      <c r="Z105" s="148" t="s">
        <v>131</v>
      </c>
      <c r="AA105" s="148" t="s">
        <v>130</v>
      </c>
      <c r="AB105" s="148" t="s">
        <v>131</v>
      </c>
      <c r="AC105" s="66"/>
      <c r="AH105" s="68"/>
    </row>
    <row r="106" spans="1:34" ht="15.75" customHeight="1">
      <c r="A106" s="62"/>
      <c r="B106" s="153"/>
      <c r="C106" s="159"/>
      <c r="D106" s="153"/>
      <c r="E106" s="153"/>
      <c r="F106" s="153"/>
      <c r="G106" s="153"/>
      <c r="H106" s="153"/>
      <c r="I106" s="153"/>
      <c r="J106" s="153"/>
      <c r="K106" s="63"/>
      <c r="L106" s="62"/>
      <c r="M106" s="62"/>
      <c r="N106" s="62"/>
      <c r="O106" s="66"/>
      <c r="P106" s="149"/>
      <c r="Q106" s="149"/>
      <c r="R106" s="149"/>
      <c r="S106" s="149"/>
      <c r="T106" s="149"/>
      <c r="U106" s="149"/>
      <c r="V106" s="90"/>
      <c r="W106" s="149"/>
      <c r="X106" s="149"/>
      <c r="Y106" s="149"/>
      <c r="Z106" s="149"/>
      <c r="AA106" s="149"/>
      <c r="AB106" s="149"/>
      <c r="AC106" s="66"/>
    </row>
    <row r="107" spans="1:34" ht="15.75" customHeight="1">
      <c r="A107" s="62"/>
      <c r="B107" s="153"/>
      <c r="C107" s="159"/>
      <c r="D107" s="153"/>
      <c r="E107" s="153"/>
      <c r="F107" s="153"/>
      <c r="G107" s="153"/>
      <c r="H107" s="153"/>
      <c r="I107" s="153"/>
      <c r="J107" s="153"/>
      <c r="K107" s="63"/>
      <c r="L107" s="62"/>
      <c r="M107" s="62"/>
      <c r="N107" s="62"/>
      <c r="O107" s="66"/>
      <c r="P107" s="149"/>
      <c r="Q107" s="149"/>
      <c r="R107" s="149"/>
      <c r="S107" s="149"/>
      <c r="T107" s="149"/>
      <c r="U107" s="149"/>
      <c r="V107" s="90"/>
      <c r="W107" s="149"/>
      <c r="X107" s="149"/>
      <c r="Y107" s="149"/>
      <c r="Z107" s="149"/>
      <c r="AA107" s="149"/>
      <c r="AB107" s="149"/>
      <c r="AC107" s="66"/>
    </row>
    <row r="108" spans="1:34" ht="15.75" customHeight="1">
      <c r="A108" s="62"/>
      <c r="B108" s="153"/>
      <c r="C108" s="159"/>
      <c r="D108" s="153"/>
      <c r="E108" s="153"/>
      <c r="F108" s="153"/>
      <c r="G108" s="153"/>
      <c r="H108" s="153"/>
      <c r="I108" s="153"/>
      <c r="J108" s="153"/>
      <c r="K108" s="63"/>
      <c r="L108" s="62"/>
      <c r="M108" s="62"/>
      <c r="N108" s="62"/>
      <c r="O108" s="66"/>
      <c r="P108" s="149"/>
      <c r="Q108" s="149"/>
      <c r="R108" s="149"/>
      <c r="S108" s="149"/>
      <c r="T108" s="149"/>
      <c r="U108" s="149"/>
      <c r="V108" s="90"/>
      <c r="W108" s="149"/>
      <c r="X108" s="149"/>
      <c r="Y108" s="149"/>
      <c r="Z108" s="149"/>
      <c r="AA108" s="149"/>
      <c r="AB108" s="149"/>
      <c r="AC108" s="66"/>
    </row>
    <row r="109" spans="1:34" ht="15.75" customHeight="1">
      <c r="A109" s="62"/>
      <c r="B109" s="153"/>
      <c r="C109" s="159"/>
      <c r="D109" s="153"/>
      <c r="E109" s="153"/>
      <c r="F109" s="153"/>
      <c r="G109" s="153"/>
      <c r="H109" s="153"/>
      <c r="I109" s="153"/>
      <c r="J109" s="153"/>
      <c r="K109" s="63"/>
      <c r="L109" s="62"/>
      <c r="M109" s="62"/>
      <c r="N109" s="62"/>
      <c r="O109" s="66"/>
      <c r="P109" s="150"/>
      <c r="Q109" s="150"/>
      <c r="R109" s="150"/>
      <c r="S109" s="150"/>
      <c r="T109" s="150"/>
      <c r="U109" s="150"/>
      <c r="V109" s="90"/>
      <c r="W109" s="150"/>
      <c r="X109" s="150"/>
      <c r="Y109" s="150"/>
      <c r="Z109" s="150"/>
      <c r="AA109" s="150"/>
      <c r="AB109" s="150"/>
      <c r="AC109" s="66"/>
    </row>
    <row r="110" spans="1:34" ht="15.75" customHeight="1">
      <c r="A110" s="62"/>
      <c r="B110" s="153"/>
      <c r="C110" s="159"/>
      <c r="D110" s="153"/>
      <c r="E110" s="153"/>
      <c r="F110" s="153"/>
      <c r="G110" s="153"/>
      <c r="H110" s="153"/>
      <c r="I110" s="153"/>
      <c r="J110" s="153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81">
        <v>0</v>
      </c>
      <c r="Z110" s="81" t="s">
        <v>133</v>
      </c>
      <c r="AA110" s="81">
        <v>0</v>
      </c>
      <c r="AB110" s="81" t="s">
        <v>133</v>
      </c>
      <c r="AC110" s="94">
        <f>Y110+Y111</f>
        <v>0</v>
      </c>
    </row>
    <row r="111" spans="1:34" ht="15.75" customHeight="1">
      <c r="A111" s="62"/>
      <c r="B111" s="153"/>
      <c r="C111" s="160"/>
      <c r="D111" s="153"/>
      <c r="E111" s="153"/>
      <c r="F111" s="153"/>
      <c r="G111" s="153"/>
      <c r="H111" s="153"/>
      <c r="I111" s="153"/>
      <c r="J111" s="153"/>
      <c r="K111" s="63"/>
      <c r="L111" s="62" t="s">
        <v>156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>R111+R112</f>
        <v>0</v>
      </c>
      <c r="W111" s="97">
        <v>4</v>
      </c>
      <c r="X111" s="96">
        <v>0.14583333333333301</v>
      </c>
      <c r="Y111" s="81">
        <v>0</v>
      </c>
      <c r="Z111" s="81" t="s">
        <v>133</v>
      </c>
      <c r="AA111" s="81">
        <v>0</v>
      </c>
      <c r="AB111" s="81" t="s">
        <v>133</v>
      </c>
      <c r="AC111" s="94">
        <f>Y111+Y112</f>
        <v>0</v>
      </c>
      <c r="AH111" s="76"/>
    </row>
    <row r="112" spans="1:34" ht="15.75" customHeight="1">
      <c r="A112" s="110">
        <v>4566</v>
      </c>
      <c r="B112" s="111">
        <v>1</v>
      </c>
      <c r="C112" s="112" t="s">
        <v>253</v>
      </c>
      <c r="D112" s="62" t="s">
        <v>191</v>
      </c>
      <c r="E112" s="113">
        <v>55.782393643949597</v>
      </c>
      <c r="F112" s="113">
        <v>37.720596377743398</v>
      </c>
      <c r="G112" s="111">
        <v>0</v>
      </c>
      <c r="H112" s="114">
        <v>0</v>
      </c>
      <c r="I112" s="115"/>
      <c r="J112" s="111">
        <v>1</v>
      </c>
      <c r="K112" s="63"/>
      <c r="L112" s="78">
        <v>1</v>
      </c>
      <c r="M112" s="112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ref="V112:V156" si="2">R112+R113</f>
        <v>0</v>
      </c>
      <c r="W112" s="97">
        <v>4</v>
      </c>
      <c r="X112" s="96">
        <v>0.16666666666666699</v>
      </c>
      <c r="Y112" s="81">
        <v>0</v>
      </c>
      <c r="Z112" s="81" t="s">
        <v>133</v>
      </c>
      <c r="AA112" s="81">
        <v>0</v>
      </c>
      <c r="AB112" s="81" t="s">
        <v>133</v>
      </c>
      <c r="AC112" s="94">
        <f t="shared" ref="AC112:AC156" si="3">Y112+Y113</f>
        <v>0</v>
      </c>
      <c r="AH112" s="76"/>
    </row>
    <row r="113" spans="1:34" ht="15.75" customHeight="1">
      <c r="A113" s="110">
        <v>4547</v>
      </c>
      <c r="B113" s="111">
        <v>2</v>
      </c>
      <c r="C113" s="112" t="s">
        <v>188</v>
      </c>
      <c r="D113" s="62" t="s">
        <v>189</v>
      </c>
      <c r="E113" s="113">
        <v>55.780455369076797</v>
      </c>
      <c r="F113" s="113">
        <v>37.721808361858599</v>
      </c>
      <c r="G113" s="111">
        <v>0</v>
      </c>
      <c r="H113" s="114">
        <f>H112+I113</f>
        <v>0.62</v>
      </c>
      <c r="I113" s="115">
        <v>0.62</v>
      </c>
      <c r="J113" s="111">
        <v>2</v>
      </c>
      <c r="K113" s="63"/>
      <c r="L113" s="78">
        <v>2</v>
      </c>
      <c r="M113" s="112">
        <v>2</v>
      </c>
      <c r="N113" s="112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0</v>
      </c>
      <c r="W113" s="97">
        <v>4</v>
      </c>
      <c r="X113" s="96">
        <v>0.1875</v>
      </c>
      <c r="Y113" s="81">
        <v>0</v>
      </c>
      <c r="Z113" s="81" t="s">
        <v>133</v>
      </c>
      <c r="AA113" s="81">
        <v>0</v>
      </c>
      <c r="AB113" s="81" t="s">
        <v>133</v>
      </c>
      <c r="AC113" s="94">
        <f t="shared" si="3"/>
        <v>0</v>
      </c>
      <c r="AH113" s="116"/>
    </row>
    <row r="114" spans="1:34" ht="15.75" customHeight="1">
      <c r="A114" s="110">
        <v>4548</v>
      </c>
      <c r="B114" s="111">
        <v>3</v>
      </c>
      <c r="C114" s="112" t="s">
        <v>253</v>
      </c>
      <c r="D114" s="62" t="s">
        <v>189</v>
      </c>
      <c r="E114" s="113">
        <v>55.783120368930597</v>
      </c>
      <c r="F114" s="113">
        <v>37.722521395503797</v>
      </c>
      <c r="G114" s="111">
        <v>0</v>
      </c>
      <c r="H114" s="114">
        <f>H113+I114</f>
        <v>0.92400000000000027</v>
      </c>
      <c r="I114" s="115">
        <v>0.30400000000000027</v>
      </c>
      <c r="J114" s="111">
        <v>3</v>
      </c>
      <c r="K114" s="63"/>
      <c r="L114" s="78">
        <v>3</v>
      </c>
      <c r="M114" s="112">
        <v>3</v>
      </c>
      <c r="N114" s="112">
        <v>0</v>
      </c>
      <c r="O114" s="85"/>
      <c r="P114" s="81">
        <v>3</v>
      </c>
      <c r="Q114" s="96">
        <v>0.20833333333333334</v>
      </c>
      <c r="R114" s="92">
        <v>0</v>
      </c>
      <c r="S114" s="92" t="s">
        <v>133</v>
      </c>
      <c r="T114" s="92">
        <v>0</v>
      </c>
      <c r="U114" s="92" t="s">
        <v>133</v>
      </c>
      <c r="V114" s="94">
        <f t="shared" si="2"/>
        <v>0</v>
      </c>
      <c r="W114" s="97">
        <v>4</v>
      </c>
      <c r="X114" s="96">
        <v>0.20833333333333334</v>
      </c>
      <c r="Y114" s="81">
        <v>0</v>
      </c>
      <c r="Z114" s="81" t="s">
        <v>133</v>
      </c>
      <c r="AA114" s="81">
        <v>0</v>
      </c>
      <c r="AB114" s="81" t="s">
        <v>133</v>
      </c>
      <c r="AC114" s="94">
        <f t="shared" si="3"/>
        <v>0</v>
      </c>
      <c r="AH114" s="116"/>
    </row>
    <row r="115" spans="1:34" ht="15.75" customHeight="1">
      <c r="A115" s="110">
        <v>4549</v>
      </c>
      <c r="B115" s="111">
        <v>4</v>
      </c>
      <c r="C115" s="112" t="s">
        <v>287</v>
      </c>
      <c r="D115" s="62" t="s">
        <v>210</v>
      </c>
      <c r="E115" s="113">
        <v>55.785987850032498</v>
      </c>
      <c r="F115" s="113">
        <v>37.725080228022499</v>
      </c>
      <c r="G115" s="111">
        <v>0</v>
      </c>
      <c r="H115" s="114">
        <f t="shared" ref="H115:H123" si="4">H114+I115</f>
        <v>1.3680000000000003</v>
      </c>
      <c r="I115" s="115">
        <v>0.44399999999999995</v>
      </c>
      <c r="J115" s="111">
        <v>4</v>
      </c>
      <c r="K115" s="63"/>
      <c r="L115" s="78">
        <v>4</v>
      </c>
      <c r="M115" s="112">
        <v>4</v>
      </c>
      <c r="N115" s="112">
        <v>0</v>
      </c>
      <c r="O115" s="85"/>
      <c r="P115" s="81">
        <v>3</v>
      </c>
      <c r="Q115" s="96">
        <v>0.22916666666666666</v>
      </c>
      <c r="R115" s="92">
        <v>0</v>
      </c>
      <c r="S115" s="92" t="s">
        <v>133</v>
      </c>
      <c r="T115" s="92">
        <v>0</v>
      </c>
      <c r="U115" s="92" t="s">
        <v>133</v>
      </c>
      <c r="V115" s="94">
        <f t="shared" si="2"/>
        <v>0</v>
      </c>
      <c r="W115" s="97">
        <v>4</v>
      </c>
      <c r="X115" s="96">
        <v>0.22916666666666666</v>
      </c>
      <c r="Y115" s="81">
        <v>0</v>
      </c>
      <c r="Z115" s="81" t="s">
        <v>133</v>
      </c>
      <c r="AA115" s="81">
        <v>0</v>
      </c>
      <c r="AB115" s="81" t="s">
        <v>133</v>
      </c>
      <c r="AC115" s="94">
        <f t="shared" si="3"/>
        <v>0</v>
      </c>
      <c r="AH115" s="116"/>
    </row>
    <row r="116" spans="1:34" ht="15.75" customHeight="1">
      <c r="A116" s="110">
        <v>4550</v>
      </c>
      <c r="B116" s="111">
        <v>5</v>
      </c>
      <c r="C116" s="112" t="s">
        <v>255</v>
      </c>
      <c r="D116" s="62" t="s">
        <v>210</v>
      </c>
      <c r="E116" s="113">
        <v>55.786390286852203</v>
      </c>
      <c r="F116" s="113">
        <v>37.731245153902599</v>
      </c>
      <c r="G116" s="111">
        <v>0</v>
      </c>
      <c r="H116" s="114">
        <f t="shared" si="4"/>
        <v>1.758</v>
      </c>
      <c r="I116" s="115">
        <v>0.38999999999999968</v>
      </c>
      <c r="J116" s="111">
        <v>5</v>
      </c>
      <c r="K116" s="63"/>
      <c r="L116" s="78">
        <v>5</v>
      </c>
      <c r="M116" s="112">
        <v>5</v>
      </c>
      <c r="N116" s="112">
        <v>0</v>
      </c>
      <c r="O116" s="85"/>
      <c r="P116" s="81">
        <v>3</v>
      </c>
      <c r="Q116" s="96">
        <v>0.25</v>
      </c>
      <c r="R116" s="92">
        <v>0</v>
      </c>
      <c r="S116" s="92" t="s">
        <v>133</v>
      </c>
      <c r="T116" s="92">
        <v>0</v>
      </c>
      <c r="U116" s="92" t="s">
        <v>133</v>
      </c>
      <c r="V116" s="94">
        <f t="shared" si="2"/>
        <v>1</v>
      </c>
      <c r="W116" s="97">
        <v>4</v>
      </c>
      <c r="X116" s="96">
        <v>0.25</v>
      </c>
      <c r="Y116" s="81">
        <v>0</v>
      </c>
      <c r="Z116" s="81" t="s">
        <v>133</v>
      </c>
      <c r="AA116" s="81">
        <v>0</v>
      </c>
      <c r="AB116" s="81" t="s">
        <v>133</v>
      </c>
      <c r="AC116" s="94">
        <f t="shared" si="3"/>
        <v>1</v>
      </c>
      <c r="AH116" s="116"/>
    </row>
    <row r="117" spans="1:34" ht="15.75" customHeight="1">
      <c r="A117" s="110">
        <v>4551</v>
      </c>
      <c r="B117" s="111">
        <v>6</v>
      </c>
      <c r="C117" s="112" t="s">
        <v>209</v>
      </c>
      <c r="D117" s="62" t="s">
        <v>210</v>
      </c>
      <c r="E117" s="113">
        <v>55.786494233128202</v>
      </c>
      <c r="F117" s="113">
        <v>37.733998155636598</v>
      </c>
      <c r="G117" s="111">
        <v>0</v>
      </c>
      <c r="H117" s="114">
        <f t="shared" si="4"/>
        <v>1.931</v>
      </c>
      <c r="I117" s="115">
        <v>0.17300000000000004</v>
      </c>
      <c r="J117" s="111">
        <v>6</v>
      </c>
      <c r="K117" s="63"/>
      <c r="L117" s="78">
        <v>6</v>
      </c>
      <c r="M117" s="112">
        <v>6</v>
      </c>
      <c r="N117" s="112">
        <v>0</v>
      </c>
      <c r="O117" s="85"/>
      <c r="P117" s="81">
        <v>3</v>
      </c>
      <c r="Q117" s="96">
        <v>0.27083333333333331</v>
      </c>
      <c r="R117" s="92">
        <v>1</v>
      </c>
      <c r="S117" s="92" t="s">
        <v>137</v>
      </c>
      <c r="T117" s="92">
        <v>1</v>
      </c>
      <c r="U117" s="92" t="s">
        <v>137</v>
      </c>
      <c r="V117" s="94">
        <f t="shared" si="2"/>
        <v>5</v>
      </c>
      <c r="W117" s="97">
        <v>4</v>
      </c>
      <c r="X117" s="96">
        <v>0.27083333333333331</v>
      </c>
      <c r="Y117" s="81">
        <v>1</v>
      </c>
      <c r="Z117" s="81" t="s">
        <v>137</v>
      </c>
      <c r="AA117" s="81">
        <v>1</v>
      </c>
      <c r="AB117" s="81" t="s">
        <v>137</v>
      </c>
      <c r="AC117" s="94">
        <f t="shared" si="3"/>
        <v>3</v>
      </c>
      <c r="AH117" s="116"/>
    </row>
    <row r="118" spans="1:34" ht="15.75" customHeight="1">
      <c r="A118" s="110">
        <v>4552</v>
      </c>
      <c r="B118" s="111">
        <v>7</v>
      </c>
      <c r="C118" s="112" t="s">
        <v>206</v>
      </c>
      <c r="D118" s="62" t="s">
        <v>205</v>
      </c>
      <c r="E118" s="113">
        <v>55.790170979999999</v>
      </c>
      <c r="F118" s="113">
        <v>37.736685739999999</v>
      </c>
      <c r="G118" s="111">
        <v>0</v>
      </c>
      <c r="H118" s="114">
        <f t="shared" si="4"/>
        <v>2.5090000000000003</v>
      </c>
      <c r="I118" s="115">
        <v>0.57800000000000029</v>
      </c>
      <c r="J118" s="111">
        <v>7</v>
      </c>
      <c r="K118" s="63"/>
      <c r="L118" s="78">
        <v>7</v>
      </c>
      <c r="M118" s="112">
        <v>7</v>
      </c>
      <c r="N118" s="112">
        <v>0</v>
      </c>
      <c r="O118" s="85"/>
      <c r="P118" s="81">
        <v>3</v>
      </c>
      <c r="Q118" s="96">
        <v>0.29166666666666669</v>
      </c>
      <c r="R118" s="92">
        <v>4</v>
      </c>
      <c r="S118" s="127" t="s">
        <v>280</v>
      </c>
      <c r="T118" s="92">
        <v>4</v>
      </c>
      <c r="U118" s="127" t="s">
        <v>280</v>
      </c>
      <c r="V118" s="94">
        <f t="shared" si="2"/>
        <v>7</v>
      </c>
      <c r="W118" s="97">
        <v>4</v>
      </c>
      <c r="X118" s="96">
        <v>0.29166666666666669</v>
      </c>
      <c r="Y118" s="81">
        <v>2</v>
      </c>
      <c r="Z118" s="81" t="s">
        <v>144</v>
      </c>
      <c r="AA118" s="81">
        <v>2</v>
      </c>
      <c r="AB118" s="81" t="s">
        <v>144</v>
      </c>
      <c r="AC118" s="94">
        <f t="shared" si="3"/>
        <v>3</v>
      </c>
      <c r="AH118" s="116"/>
    </row>
    <row r="119" spans="1:34" ht="15.75" customHeight="1">
      <c r="A119" s="110">
        <v>4553</v>
      </c>
      <c r="B119" s="111">
        <v>8</v>
      </c>
      <c r="C119" s="112" t="s">
        <v>204</v>
      </c>
      <c r="D119" s="62" t="s">
        <v>205</v>
      </c>
      <c r="E119" s="113">
        <v>55.790406601827897</v>
      </c>
      <c r="F119" s="113">
        <v>37.741615455826299</v>
      </c>
      <c r="G119" s="111">
        <v>0</v>
      </c>
      <c r="H119" s="114">
        <f t="shared" si="4"/>
        <v>2.9150000000000009</v>
      </c>
      <c r="I119" s="115">
        <v>0.40600000000000058</v>
      </c>
      <c r="J119" s="111">
        <v>8</v>
      </c>
      <c r="K119" s="63"/>
      <c r="L119" s="78">
        <v>8</v>
      </c>
      <c r="M119" s="112">
        <v>8</v>
      </c>
      <c r="N119" s="112">
        <v>0</v>
      </c>
      <c r="O119" s="85"/>
      <c r="P119" s="81">
        <v>3</v>
      </c>
      <c r="Q119" s="96">
        <v>0.3125</v>
      </c>
      <c r="R119" s="92">
        <v>3</v>
      </c>
      <c r="S119" s="127" t="s">
        <v>280</v>
      </c>
      <c r="T119" s="92">
        <v>3</v>
      </c>
      <c r="U119" s="127" t="s">
        <v>280</v>
      </c>
      <c r="V119" s="94">
        <f t="shared" si="2"/>
        <v>7</v>
      </c>
      <c r="W119" s="97">
        <v>4</v>
      </c>
      <c r="X119" s="96">
        <v>0.3125</v>
      </c>
      <c r="Y119" s="81">
        <v>1</v>
      </c>
      <c r="Z119" s="81" t="s">
        <v>144</v>
      </c>
      <c r="AA119" s="81">
        <v>1</v>
      </c>
      <c r="AB119" s="81" t="s">
        <v>144</v>
      </c>
      <c r="AC119" s="94">
        <f t="shared" si="3"/>
        <v>3</v>
      </c>
      <c r="AH119" s="116"/>
    </row>
    <row r="120" spans="1:34" ht="15.75" customHeight="1">
      <c r="A120" s="110">
        <v>4408</v>
      </c>
      <c r="B120" s="111">
        <v>9</v>
      </c>
      <c r="C120" s="112" t="s">
        <v>203</v>
      </c>
      <c r="D120" s="62" t="s">
        <v>202</v>
      </c>
      <c r="E120" s="113">
        <v>55.792991999999998</v>
      </c>
      <c r="F120" s="113">
        <v>37.743855000000003</v>
      </c>
      <c r="G120" s="111">
        <v>0</v>
      </c>
      <c r="H120" s="114">
        <f t="shared" si="4"/>
        <v>3.1860000000000017</v>
      </c>
      <c r="I120" s="115">
        <v>0.2710000000000008</v>
      </c>
      <c r="J120" s="111">
        <v>9</v>
      </c>
      <c r="K120" s="63"/>
      <c r="L120" s="78">
        <v>9</v>
      </c>
      <c r="M120" s="112">
        <v>9</v>
      </c>
      <c r="N120" s="112">
        <v>0</v>
      </c>
      <c r="O120" s="85"/>
      <c r="P120" s="81">
        <v>3</v>
      </c>
      <c r="Q120" s="96">
        <v>0.33333333333333331</v>
      </c>
      <c r="R120" s="92">
        <v>4</v>
      </c>
      <c r="S120" s="127" t="s">
        <v>280</v>
      </c>
      <c r="T120" s="92">
        <v>4</v>
      </c>
      <c r="U120" s="127" t="s">
        <v>280</v>
      </c>
      <c r="V120" s="94">
        <f t="shared" si="2"/>
        <v>7</v>
      </c>
      <c r="W120" s="97">
        <v>4</v>
      </c>
      <c r="X120" s="96">
        <v>0.33333333333333331</v>
      </c>
      <c r="Y120" s="81">
        <v>2</v>
      </c>
      <c r="Z120" s="81" t="s">
        <v>144</v>
      </c>
      <c r="AA120" s="81">
        <v>2</v>
      </c>
      <c r="AB120" s="81" t="s">
        <v>144</v>
      </c>
      <c r="AC120" s="94">
        <f t="shared" si="3"/>
        <v>3</v>
      </c>
      <c r="AH120" s="116"/>
    </row>
    <row r="121" spans="1:34" ht="15.75" customHeight="1">
      <c r="A121" s="110">
        <v>4409</v>
      </c>
      <c r="B121" s="111">
        <v>10</v>
      </c>
      <c r="C121" s="112" t="s">
        <v>201</v>
      </c>
      <c r="D121" s="62" t="s">
        <v>202</v>
      </c>
      <c r="E121" s="113">
        <v>55.797736</v>
      </c>
      <c r="F121" s="113">
        <v>37.745562999999997</v>
      </c>
      <c r="G121" s="111">
        <v>0</v>
      </c>
      <c r="H121" s="114">
        <f t="shared" si="4"/>
        <v>3.7250000000000014</v>
      </c>
      <c r="I121" s="115">
        <v>0.5389999999999997</v>
      </c>
      <c r="J121" s="111">
        <v>10</v>
      </c>
      <c r="K121" s="63"/>
      <c r="L121" s="78">
        <v>10</v>
      </c>
      <c r="M121" s="112">
        <v>10</v>
      </c>
      <c r="N121" s="112">
        <v>0</v>
      </c>
      <c r="O121" s="85"/>
      <c r="P121" s="81">
        <v>3</v>
      </c>
      <c r="Q121" s="96">
        <v>0.35416666666666669</v>
      </c>
      <c r="R121" s="92">
        <v>3</v>
      </c>
      <c r="S121" s="127" t="s">
        <v>280</v>
      </c>
      <c r="T121" s="92">
        <v>3</v>
      </c>
      <c r="U121" s="127" t="s">
        <v>280</v>
      </c>
      <c r="V121" s="94">
        <f t="shared" si="2"/>
        <v>7</v>
      </c>
      <c r="W121" s="97">
        <v>4</v>
      </c>
      <c r="X121" s="96">
        <v>0.35416666666666669</v>
      </c>
      <c r="Y121" s="81">
        <v>1</v>
      </c>
      <c r="Z121" s="81" t="s">
        <v>144</v>
      </c>
      <c r="AA121" s="81">
        <v>1</v>
      </c>
      <c r="AB121" s="81" t="s">
        <v>144</v>
      </c>
      <c r="AC121" s="94">
        <f t="shared" si="3"/>
        <v>3</v>
      </c>
      <c r="AH121" s="116"/>
    </row>
    <row r="122" spans="1:34" ht="15.75" customHeight="1">
      <c r="A122" s="110">
        <v>4554</v>
      </c>
      <c r="B122" s="111">
        <v>11</v>
      </c>
      <c r="C122" s="112" t="s">
        <v>215</v>
      </c>
      <c r="D122" s="62" t="s">
        <v>202</v>
      </c>
      <c r="E122" s="113">
        <v>55.802283704216499</v>
      </c>
      <c r="F122" s="113">
        <v>37.745418806273499</v>
      </c>
      <c r="G122" s="111">
        <v>0</v>
      </c>
      <c r="H122" s="114">
        <f t="shared" si="4"/>
        <v>4.2940000000000005</v>
      </c>
      <c r="I122" s="115">
        <v>0.56899999999999906</v>
      </c>
      <c r="J122" s="111">
        <v>11</v>
      </c>
      <c r="K122" s="63"/>
      <c r="L122" s="78">
        <v>11</v>
      </c>
      <c r="M122" s="112">
        <v>11</v>
      </c>
      <c r="N122" s="112">
        <v>0</v>
      </c>
      <c r="O122" s="85"/>
      <c r="P122" s="81">
        <v>3</v>
      </c>
      <c r="Q122" s="96">
        <v>0.375</v>
      </c>
      <c r="R122" s="92">
        <v>4</v>
      </c>
      <c r="S122" s="127" t="s">
        <v>280</v>
      </c>
      <c r="T122" s="92">
        <v>4</v>
      </c>
      <c r="U122" s="127" t="s">
        <v>280</v>
      </c>
      <c r="V122" s="94">
        <f t="shared" si="2"/>
        <v>7</v>
      </c>
      <c r="W122" s="97">
        <v>4</v>
      </c>
      <c r="X122" s="96">
        <v>0.375</v>
      </c>
      <c r="Y122" s="81">
        <v>2</v>
      </c>
      <c r="Z122" s="81" t="s">
        <v>187</v>
      </c>
      <c r="AA122" s="81">
        <v>2</v>
      </c>
      <c r="AB122" s="81" t="s">
        <v>187</v>
      </c>
      <c r="AC122" s="94">
        <f t="shared" si="3"/>
        <v>4</v>
      </c>
      <c r="AH122" s="116"/>
    </row>
    <row r="123" spans="1:34" ht="15.75" customHeight="1">
      <c r="A123" s="110">
        <v>3928</v>
      </c>
      <c r="B123" s="111">
        <v>29</v>
      </c>
      <c r="C123" s="112" t="s">
        <v>109</v>
      </c>
      <c r="D123" s="62" t="s">
        <v>183</v>
      </c>
      <c r="E123" s="113" t="s">
        <v>183</v>
      </c>
      <c r="F123" s="113" t="s">
        <v>183</v>
      </c>
      <c r="G123" s="111">
        <v>0</v>
      </c>
      <c r="H123" s="114">
        <f t="shared" si="4"/>
        <v>4.3240000000000007</v>
      </c>
      <c r="I123" s="115">
        <v>0.03</v>
      </c>
      <c r="J123" s="111" t="s">
        <v>183</v>
      </c>
      <c r="K123" s="63"/>
      <c r="L123" s="78">
        <v>12</v>
      </c>
      <c r="M123" s="112">
        <v>12</v>
      </c>
      <c r="N123" s="112">
        <v>0</v>
      </c>
      <c r="O123" s="85"/>
      <c r="P123" s="81">
        <v>3</v>
      </c>
      <c r="Q123" s="96">
        <v>0.39583333333333331</v>
      </c>
      <c r="R123" s="92">
        <v>3</v>
      </c>
      <c r="S123" s="127" t="s">
        <v>280</v>
      </c>
      <c r="T123" s="92">
        <v>3</v>
      </c>
      <c r="U123" s="127" t="s">
        <v>280</v>
      </c>
      <c r="V123" s="94">
        <f t="shared" si="2"/>
        <v>5</v>
      </c>
      <c r="W123" s="97">
        <v>4</v>
      </c>
      <c r="X123" s="96">
        <v>0.39583333333333331</v>
      </c>
      <c r="Y123" s="81">
        <v>2</v>
      </c>
      <c r="Z123" s="81" t="s">
        <v>187</v>
      </c>
      <c r="AA123" s="81">
        <v>2</v>
      </c>
      <c r="AB123" s="81" t="s">
        <v>187</v>
      </c>
      <c r="AC123" s="94">
        <f t="shared" si="3"/>
        <v>4</v>
      </c>
      <c r="AH123" s="116"/>
    </row>
    <row r="124" spans="1:34" ht="15.75" customHeight="1">
      <c r="A124" s="110">
        <v>4777</v>
      </c>
      <c r="B124" s="111">
        <v>12</v>
      </c>
      <c r="C124" s="112" t="s">
        <v>215</v>
      </c>
      <c r="D124" s="62" t="s">
        <v>202</v>
      </c>
      <c r="E124" s="113">
        <v>55.8021339296645</v>
      </c>
      <c r="F124" s="113">
        <v>37.7452616763292</v>
      </c>
      <c r="G124" s="111">
        <v>1</v>
      </c>
      <c r="H124" s="114">
        <v>0</v>
      </c>
      <c r="I124" s="115" t="s">
        <v>34</v>
      </c>
      <c r="J124" s="111">
        <v>1</v>
      </c>
      <c r="K124" s="63"/>
      <c r="L124" s="78">
        <v>13</v>
      </c>
      <c r="M124" s="112">
        <v>13</v>
      </c>
      <c r="N124" s="112">
        <v>0</v>
      </c>
      <c r="O124" s="85"/>
      <c r="P124" s="81">
        <v>3</v>
      </c>
      <c r="Q124" s="96">
        <v>0.41666666666666669</v>
      </c>
      <c r="R124" s="92">
        <v>2</v>
      </c>
      <c r="S124" s="92" t="s">
        <v>187</v>
      </c>
      <c r="T124" s="92">
        <v>2</v>
      </c>
      <c r="U124" s="92" t="s">
        <v>187</v>
      </c>
      <c r="V124" s="94">
        <f t="shared" si="2"/>
        <v>4</v>
      </c>
      <c r="W124" s="97">
        <v>4</v>
      </c>
      <c r="X124" s="96">
        <v>0.41666666666666669</v>
      </c>
      <c r="Y124" s="81">
        <v>2</v>
      </c>
      <c r="Z124" s="81" t="s">
        <v>187</v>
      </c>
      <c r="AA124" s="81">
        <v>2</v>
      </c>
      <c r="AB124" s="81" t="s">
        <v>187</v>
      </c>
      <c r="AC124" s="94">
        <f t="shared" si="3"/>
        <v>4</v>
      </c>
      <c r="AH124" s="116"/>
    </row>
    <row r="125" spans="1:34" ht="15.75" customHeight="1">
      <c r="A125" s="110">
        <v>10700</v>
      </c>
      <c r="B125" s="111">
        <v>13</v>
      </c>
      <c r="C125" s="112" t="s">
        <v>201</v>
      </c>
      <c r="D125" s="62" t="s">
        <v>202</v>
      </c>
      <c r="E125" s="113">
        <v>55.798423999999997</v>
      </c>
      <c r="F125" s="113">
        <v>37.745927999999999</v>
      </c>
      <c r="G125" s="111">
        <v>1</v>
      </c>
      <c r="H125" s="114">
        <f>H124+I125</f>
        <v>0.49299999999999999</v>
      </c>
      <c r="I125" s="115">
        <v>0.49299999999999999</v>
      </c>
      <c r="J125" s="111">
        <v>2</v>
      </c>
      <c r="K125" s="63"/>
      <c r="L125" s="78">
        <v>14</v>
      </c>
      <c r="M125" s="112">
        <v>14</v>
      </c>
      <c r="N125" s="112">
        <v>0</v>
      </c>
      <c r="O125" s="85"/>
      <c r="P125" s="81">
        <v>3</v>
      </c>
      <c r="Q125" s="96">
        <v>0.4375</v>
      </c>
      <c r="R125" s="92">
        <v>2</v>
      </c>
      <c r="S125" s="92" t="s">
        <v>187</v>
      </c>
      <c r="T125" s="92">
        <v>2</v>
      </c>
      <c r="U125" s="92" t="s">
        <v>187</v>
      </c>
      <c r="V125" s="94">
        <f t="shared" si="2"/>
        <v>3</v>
      </c>
      <c r="W125" s="97">
        <v>4</v>
      </c>
      <c r="X125" s="96">
        <v>0.4375</v>
      </c>
      <c r="Y125" s="81">
        <v>2</v>
      </c>
      <c r="Z125" s="81" t="s">
        <v>187</v>
      </c>
      <c r="AA125" s="81">
        <v>2</v>
      </c>
      <c r="AB125" s="81" t="s">
        <v>187</v>
      </c>
      <c r="AC125" s="94">
        <f t="shared" si="3"/>
        <v>4</v>
      </c>
      <c r="AH125" s="116"/>
    </row>
    <row r="126" spans="1:34" ht="15.75" customHeight="1">
      <c r="A126" s="110">
        <v>3863</v>
      </c>
      <c r="B126" s="111">
        <v>14</v>
      </c>
      <c r="C126" s="112" t="s">
        <v>203</v>
      </c>
      <c r="D126" s="62" t="s">
        <v>202</v>
      </c>
      <c r="E126" s="113">
        <v>55.792738</v>
      </c>
      <c r="F126" s="113">
        <v>37.743780000000001</v>
      </c>
      <c r="G126" s="111">
        <v>1</v>
      </c>
      <c r="H126" s="114">
        <f>H125+I126</f>
        <v>1.139</v>
      </c>
      <c r="I126" s="115">
        <v>0.64600000000000002</v>
      </c>
      <c r="J126" s="111">
        <v>3</v>
      </c>
      <c r="K126" s="63"/>
      <c r="L126" s="78">
        <v>15</v>
      </c>
      <c r="M126" s="112">
        <v>15</v>
      </c>
      <c r="N126" s="112">
        <v>0</v>
      </c>
      <c r="O126" s="85"/>
      <c r="P126" s="81">
        <v>3</v>
      </c>
      <c r="Q126" s="96">
        <v>0.45833333333333298</v>
      </c>
      <c r="R126" s="92">
        <v>1</v>
      </c>
      <c r="S126" s="92" t="s">
        <v>144</v>
      </c>
      <c r="T126" s="92">
        <v>1</v>
      </c>
      <c r="U126" s="92" t="s">
        <v>144</v>
      </c>
      <c r="V126" s="94">
        <f t="shared" si="2"/>
        <v>3</v>
      </c>
      <c r="W126" s="97">
        <v>4</v>
      </c>
      <c r="X126" s="96">
        <v>0.45833333333333298</v>
      </c>
      <c r="Y126" s="81">
        <v>2</v>
      </c>
      <c r="Z126" s="81" t="s">
        <v>187</v>
      </c>
      <c r="AA126" s="81">
        <v>2</v>
      </c>
      <c r="AB126" s="81" t="s">
        <v>187</v>
      </c>
      <c r="AC126" s="94">
        <f t="shared" si="3"/>
        <v>4</v>
      </c>
      <c r="AH126" s="116"/>
    </row>
    <row r="127" spans="1:34" ht="15.75" customHeight="1">
      <c r="A127" s="110">
        <v>3864</v>
      </c>
      <c r="B127" s="111">
        <v>15</v>
      </c>
      <c r="C127" s="112" t="s">
        <v>204</v>
      </c>
      <c r="D127" s="62" t="s">
        <v>205</v>
      </c>
      <c r="E127" s="113">
        <v>55.7904610818414</v>
      </c>
      <c r="F127" s="113">
        <v>37.7413092538835</v>
      </c>
      <c r="G127" s="111">
        <v>1</v>
      </c>
      <c r="H127" s="114">
        <f t="shared" ref="H127:H135" si="5">H126+I127</f>
        <v>1.4889999999999999</v>
      </c>
      <c r="I127" s="115">
        <v>0.35</v>
      </c>
      <c r="J127" s="111">
        <v>4</v>
      </c>
      <c r="K127" s="63"/>
      <c r="L127" s="78">
        <v>16</v>
      </c>
      <c r="M127" s="112">
        <v>16</v>
      </c>
      <c r="N127" s="112">
        <v>0</v>
      </c>
      <c r="O127" s="85"/>
      <c r="P127" s="81">
        <v>3</v>
      </c>
      <c r="Q127" s="96">
        <v>0.47916666666666702</v>
      </c>
      <c r="R127" s="92">
        <v>2</v>
      </c>
      <c r="S127" s="92" t="s">
        <v>144</v>
      </c>
      <c r="T127" s="92">
        <v>2</v>
      </c>
      <c r="U127" s="92" t="s">
        <v>144</v>
      </c>
      <c r="V127" s="94">
        <f t="shared" si="2"/>
        <v>3</v>
      </c>
      <c r="W127" s="97">
        <v>4</v>
      </c>
      <c r="X127" s="96">
        <v>0.47916666666666702</v>
      </c>
      <c r="Y127" s="81">
        <v>2</v>
      </c>
      <c r="Z127" s="81" t="s">
        <v>187</v>
      </c>
      <c r="AA127" s="81">
        <v>2</v>
      </c>
      <c r="AB127" s="81" t="s">
        <v>187</v>
      </c>
      <c r="AC127" s="94">
        <f t="shared" si="3"/>
        <v>4</v>
      </c>
      <c r="AH127" s="116"/>
    </row>
    <row r="128" spans="1:34" ht="15.75" customHeight="1">
      <c r="A128" s="110">
        <v>3865</v>
      </c>
      <c r="B128" s="111">
        <v>16</v>
      </c>
      <c r="C128" s="112" t="s">
        <v>206</v>
      </c>
      <c r="D128" s="62" t="s">
        <v>205</v>
      </c>
      <c r="E128" s="113">
        <v>55.790181519999997</v>
      </c>
      <c r="F128" s="113">
        <v>37.73688946</v>
      </c>
      <c r="G128" s="111">
        <v>1</v>
      </c>
      <c r="H128" s="114">
        <f t="shared" si="5"/>
        <v>1.714</v>
      </c>
      <c r="I128" s="115">
        <v>0.22500000000000009</v>
      </c>
      <c r="J128" s="111">
        <v>5</v>
      </c>
      <c r="K128" s="63"/>
      <c r="L128" s="78">
        <v>17</v>
      </c>
      <c r="M128" s="112">
        <v>17</v>
      </c>
      <c r="N128" s="112">
        <v>0</v>
      </c>
      <c r="O128" s="85"/>
      <c r="P128" s="81">
        <v>3</v>
      </c>
      <c r="Q128" s="96">
        <v>0.5</v>
      </c>
      <c r="R128" s="92">
        <v>1</v>
      </c>
      <c r="S128" s="92" t="s">
        <v>144</v>
      </c>
      <c r="T128" s="92">
        <v>1</v>
      </c>
      <c r="U128" s="92" t="s">
        <v>144</v>
      </c>
      <c r="V128" s="94">
        <f t="shared" si="2"/>
        <v>3</v>
      </c>
      <c r="W128" s="97">
        <v>4</v>
      </c>
      <c r="X128" s="96">
        <v>0.5</v>
      </c>
      <c r="Y128" s="81">
        <v>2</v>
      </c>
      <c r="Z128" s="81" t="s">
        <v>187</v>
      </c>
      <c r="AA128" s="81">
        <v>2</v>
      </c>
      <c r="AB128" s="81" t="s">
        <v>187</v>
      </c>
      <c r="AC128" s="94">
        <f t="shared" si="3"/>
        <v>4</v>
      </c>
      <c r="AH128" s="116"/>
    </row>
    <row r="129" spans="1:34" ht="15.75" customHeight="1">
      <c r="A129" s="110">
        <v>3866</v>
      </c>
      <c r="B129" s="111">
        <v>17</v>
      </c>
      <c r="C129" s="112" t="s">
        <v>288</v>
      </c>
      <c r="D129" s="62" t="s">
        <v>289</v>
      </c>
      <c r="E129" s="113">
        <v>55.788059348576503</v>
      </c>
      <c r="F129" s="113">
        <v>37.736035328316298</v>
      </c>
      <c r="G129" s="111">
        <v>1</v>
      </c>
      <c r="H129" s="114">
        <f t="shared" si="5"/>
        <v>1.9339999999999999</v>
      </c>
      <c r="I129" s="115">
        <v>0.22</v>
      </c>
      <c r="J129" s="111">
        <v>6</v>
      </c>
      <c r="K129" s="63"/>
      <c r="L129" s="78">
        <v>18</v>
      </c>
      <c r="M129" s="112">
        <v>18</v>
      </c>
      <c r="N129" s="112">
        <v>0</v>
      </c>
      <c r="O129" s="85"/>
      <c r="P129" s="81">
        <v>3</v>
      </c>
      <c r="Q129" s="96">
        <v>0.52083333333333337</v>
      </c>
      <c r="R129" s="92">
        <v>2</v>
      </c>
      <c r="S129" s="92" t="s">
        <v>144</v>
      </c>
      <c r="T129" s="92">
        <v>2</v>
      </c>
      <c r="U129" s="92" t="s">
        <v>144</v>
      </c>
      <c r="V129" s="94">
        <f>R129+R130</f>
        <v>3</v>
      </c>
      <c r="W129" s="97">
        <v>4</v>
      </c>
      <c r="X129" s="96">
        <v>0.52083333333333337</v>
      </c>
      <c r="Y129" s="81">
        <v>2</v>
      </c>
      <c r="Z129" s="81" t="s">
        <v>187</v>
      </c>
      <c r="AA129" s="81">
        <v>2</v>
      </c>
      <c r="AB129" s="81" t="s">
        <v>187</v>
      </c>
      <c r="AC129" s="94">
        <f>Y129+Y130</f>
        <v>4</v>
      </c>
      <c r="AH129" s="116"/>
    </row>
    <row r="130" spans="1:34" ht="15.75" customHeight="1">
      <c r="A130" s="110">
        <v>3867</v>
      </c>
      <c r="B130" s="111">
        <v>18</v>
      </c>
      <c r="C130" s="112" t="s">
        <v>209</v>
      </c>
      <c r="D130" s="62" t="s">
        <v>210</v>
      </c>
      <c r="E130" s="113">
        <v>55.786550991480098</v>
      </c>
      <c r="F130" s="113">
        <v>37.732666533742403</v>
      </c>
      <c r="G130" s="111">
        <v>1</v>
      </c>
      <c r="H130" s="114">
        <f t="shared" si="5"/>
        <v>2.387</v>
      </c>
      <c r="I130" s="115">
        <v>0.45300000000000001</v>
      </c>
      <c r="J130" s="111">
        <v>7</v>
      </c>
      <c r="K130" s="63"/>
      <c r="L130" s="78">
        <v>19</v>
      </c>
      <c r="M130" s="112">
        <v>19</v>
      </c>
      <c r="N130" s="112">
        <v>0</v>
      </c>
      <c r="O130" s="85" t="s">
        <v>183</v>
      </c>
      <c r="P130" s="81">
        <v>3</v>
      </c>
      <c r="Q130" s="96">
        <v>0.54166666666666663</v>
      </c>
      <c r="R130" s="92">
        <v>1</v>
      </c>
      <c r="S130" s="92" t="s">
        <v>144</v>
      </c>
      <c r="T130" s="92">
        <v>1</v>
      </c>
      <c r="U130" s="92" t="s">
        <v>144</v>
      </c>
      <c r="V130" s="94">
        <f t="shared" si="2"/>
        <v>3</v>
      </c>
      <c r="W130" s="97">
        <v>4</v>
      </c>
      <c r="X130" s="96">
        <v>0.54166666666666663</v>
      </c>
      <c r="Y130" s="81">
        <v>2</v>
      </c>
      <c r="Z130" s="81" t="s">
        <v>187</v>
      </c>
      <c r="AA130" s="81">
        <v>2</v>
      </c>
      <c r="AB130" s="81" t="s">
        <v>187</v>
      </c>
      <c r="AC130" s="94">
        <f t="shared" si="3"/>
        <v>4</v>
      </c>
      <c r="AH130" s="116"/>
    </row>
    <row r="131" spans="1:34" ht="15.75" customHeight="1">
      <c r="A131" s="110">
        <v>3679</v>
      </c>
      <c r="B131" s="111">
        <v>19</v>
      </c>
      <c r="C131" s="112" t="s">
        <v>255</v>
      </c>
      <c r="D131" s="62" t="s">
        <v>210</v>
      </c>
      <c r="E131" s="113">
        <v>55.786387088665101</v>
      </c>
      <c r="F131" s="113">
        <v>37.7293079626577</v>
      </c>
      <c r="G131" s="111">
        <v>1</v>
      </c>
      <c r="H131" s="114">
        <f t="shared" si="5"/>
        <v>2.5990000000000002</v>
      </c>
      <c r="I131" s="115">
        <v>0.21200000000000019</v>
      </c>
      <c r="J131" s="111">
        <v>8</v>
      </c>
      <c r="K131" s="63"/>
      <c r="L131" s="78">
        <v>20</v>
      </c>
      <c r="M131" s="112">
        <v>20</v>
      </c>
      <c r="N131" s="112">
        <v>0</v>
      </c>
      <c r="O131" s="85"/>
      <c r="P131" s="81">
        <v>3</v>
      </c>
      <c r="Q131" s="96">
        <v>0.5625</v>
      </c>
      <c r="R131" s="92">
        <v>2</v>
      </c>
      <c r="S131" s="92" t="s">
        <v>144</v>
      </c>
      <c r="T131" s="92">
        <v>2</v>
      </c>
      <c r="U131" s="92" t="s">
        <v>144</v>
      </c>
      <c r="V131" s="94">
        <f t="shared" si="2"/>
        <v>3</v>
      </c>
      <c r="W131" s="97">
        <v>4</v>
      </c>
      <c r="X131" s="96">
        <v>0.5625</v>
      </c>
      <c r="Y131" s="81">
        <v>2</v>
      </c>
      <c r="Z131" s="81" t="s">
        <v>187</v>
      </c>
      <c r="AA131" s="81">
        <v>2</v>
      </c>
      <c r="AB131" s="81" t="s">
        <v>187</v>
      </c>
      <c r="AC131" s="94">
        <f t="shared" si="3"/>
        <v>4</v>
      </c>
      <c r="AH131" s="116"/>
    </row>
    <row r="132" spans="1:34" ht="15.75" customHeight="1">
      <c r="A132" s="110">
        <v>3680</v>
      </c>
      <c r="B132" s="111">
        <v>20</v>
      </c>
      <c r="C132" s="112" t="s">
        <v>287</v>
      </c>
      <c r="D132" s="62" t="s">
        <v>210</v>
      </c>
      <c r="E132" s="113">
        <v>55.785614228238799</v>
      </c>
      <c r="F132" s="113">
        <v>37.722951277262702</v>
      </c>
      <c r="G132" s="111">
        <v>1</v>
      </c>
      <c r="H132" s="114">
        <f t="shared" si="5"/>
        <v>3.0110000000000001</v>
      </c>
      <c r="I132" s="115">
        <v>0.41199999999999992</v>
      </c>
      <c r="J132" s="111">
        <v>9</v>
      </c>
      <c r="K132" s="63"/>
      <c r="L132" s="78">
        <v>21</v>
      </c>
      <c r="M132" s="112">
        <v>21</v>
      </c>
      <c r="N132" s="112">
        <v>0</v>
      </c>
      <c r="O132" s="85"/>
      <c r="P132" s="81">
        <v>3</v>
      </c>
      <c r="Q132" s="96">
        <v>0.58333333333333337</v>
      </c>
      <c r="R132" s="92">
        <v>1</v>
      </c>
      <c r="S132" s="92" t="s">
        <v>144</v>
      </c>
      <c r="T132" s="92">
        <v>1</v>
      </c>
      <c r="U132" s="92" t="s">
        <v>144</v>
      </c>
      <c r="V132" s="94">
        <f t="shared" si="2"/>
        <v>3</v>
      </c>
      <c r="W132" s="97">
        <v>4</v>
      </c>
      <c r="X132" s="96">
        <v>0.58333333333333337</v>
      </c>
      <c r="Y132" s="81">
        <v>2</v>
      </c>
      <c r="Z132" s="81" t="s">
        <v>187</v>
      </c>
      <c r="AA132" s="81">
        <v>2</v>
      </c>
      <c r="AB132" s="81" t="s">
        <v>187</v>
      </c>
      <c r="AC132" s="94">
        <f t="shared" si="3"/>
        <v>4</v>
      </c>
      <c r="AH132" s="116"/>
    </row>
    <row r="133" spans="1:34" ht="15.75" customHeight="1">
      <c r="A133" s="110">
        <v>3681</v>
      </c>
      <c r="B133" s="111">
        <v>21</v>
      </c>
      <c r="C133" s="112" t="s">
        <v>253</v>
      </c>
      <c r="D133" s="62" t="s">
        <v>189</v>
      </c>
      <c r="E133" s="113">
        <v>55.7826953888517</v>
      </c>
      <c r="F133" s="113">
        <v>37.722373696636701</v>
      </c>
      <c r="G133" s="111">
        <v>1</v>
      </c>
      <c r="H133" s="114">
        <f t="shared" si="5"/>
        <v>3.3660000000000001</v>
      </c>
      <c r="I133" s="115">
        <v>0.35499999999999998</v>
      </c>
      <c r="J133" s="111">
        <v>10</v>
      </c>
      <c r="K133" s="63"/>
      <c r="L133" s="78">
        <v>22</v>
      </c>
      <c r="M133" s="112">
        <v>22</v>
      </c>
      <c r="N133" s="112">
        <v>0</v>
      </c>
      <c r="O133" s="85"/>
      <c r="P133" s="81">
        <v>3</v>
      </c>
      <c r="Q133" s="96">
        <v>0.60416666666666663</v>
      </c>
      <c r="R133" s="92">
        <v>2</v>
      </c>
      <c r="S133" s="92" t="s">
        <v>144</v>
      </c>
      <c r="T133" s="92">
        <v>2</v>
      </c>
      <c r="U133" s="92" t="s">
        <v>144</v>
      </c>
      <c r="V133" s="94">
        <f t="shared" si="2"/>
        <v>3</v>
      </c>
      <c r="W133" s="97">
        <v>4</v>
      </c>
      <c r="X133" s="96">
        <v>0.60416666666666663</v>
      </c>
      <c r="Y133" s="81">
        <v>2</v>
      </c>
      <c r="Z133" s="81" t="s">
        <v>187</v>
      </c>
      <c r="AA133" s="81">
        <v>2</v>
      </c>
      <c r="AB133" s="81" t="s">
        <v>187</v>
      </c>
      <c r="AC133" s="94">
        <f t="shared" si="3"/>
        <v>4</v>
      </c>
      <c r="AH133" s="116"/>
    </row>
    <row r="134" spans="1:34" ht="15.75" customHeight="1">
      <c r="A134" s="110">
        <v>3682</v>
      </c>
      <c r="B134" s="111">
        <v>22</v>
      </c>
      <c r="C134" s="112" t="s">
        <v>253</v>
      </c>
      <c r="D134" s="62" t="s">
        <v>191</v>
      </c>
      <c r="E134" s="113">
        <v>55.782393643949597</v>
      </c>
      <c r="F134" s="113">
        <v>37.720596377743398</v>
      </c>
      <c r="G134" s="111">
        <v>1</v>
      </c>
      <c r="H134" s="114">
        <f t="shared" si="5"/>
        <v>3.5230000000000001</v>
      </c>
      <c r="I134" s="115">
        <v>0.15700000000000003</v>
      </c>
      <c r="J134" s="111">
        <v>11</v>
      </c>
      <c r="K134" s="63"/>
      <c r="L134" s="78">
        <v>23</v>
      </c>
      <c r="M134" s="112">
        <v>23</v>
      </c>
      <c r="N134" s="112">
        <v>0</v>
      </c>
      <c r="O134" s="85"/>
      <c r="P134" s="81">
        <v>3</v>
      </c>
      <c r="Q134" s="96">
        <v>0.625</v>
      </c>
      <c r="R134" s="92">
        <v>1</v>
      </c>
      <c r="S134" s="92" t="s">
        <v>144</v>
      </c>
      <c r="T134" s="92">
        <v>1</v>
      </c>
      <c r="U134" s="92" t="s">
        <v>144</v>
      </c>
      <c r="V134" s="94">
        <f t="shared" si="2"/>
        <v>3</v>
      </c>
      <c r="W134" s="97">
        <v>4</v>
      </c>
      <c r="X134" s="96">
        <v>0.625</v>
      </c>
      <c r="Y134" s="81">
        <v>2</v>
      </c>
      <c r="Z134" s="81" t="s">
        <v>187</v>
      </c>
      <c r="AA134" s="81">
        <v>2</v>
      </c>
      <c r="AB134" s="81" t="s">
        <v>187</v>
      </c>
      <c r="AC134" s="94">
        <f t="shared" si="3"/>
        <v>4</v>
      </c>
      <c r="AH134" s="116"/>
    </row>
    <row r="135" spans="1:34" ht="15.75" customHeight="1">
      <c r="A135" s="110">
        <v>3683</v>
      </c>
      <c r="B135" s="111">
        <v>59</v>
      </c>
      <c r="C135" s="112" t="s">
        <v>109</v>
      </c>
      <c r="D135" s="62" t="s">
        <v>183</v>
      </c>
      <c r="E135" s="113" t="s">
        <v>183</v>
      </c>
      <c r="F135" s="113" t="s">
        <v>183</v>
      </c>
      <c r="G135" s="111">
        <v>1</v>
      </c>
      <c r="H135" s="114">
        <f t="shared" si="5"/>
        <v>3.5230000000000001</v>
      </c>
      <c r="I135" s="115">
        <v>0</v>
      </c>
      <c r="J135" s="111" t="s">
        <v>183</v>
      </c>
      <c r="K135" s="63"/>
      <c r="L135" s="78">
        <v>24</v>
      </c>
      <c r="M135" s="112">
        <v>24</v>
      </c>
      <c r="N135" s="112">
        <v>0</v>
      </c>
      <c r="O135" s="85"/>
      <c r="P135" s="81">
        <v>3</v>
      </c>
      <c r="Q135" s="96">
        <v>0.64583333333333337</v>
      </c>
      <c r="R135" s="92">
        <v>2</v>
      </c>
      <c r="S135" s="92" t="s">
        <v>144</v>
      </c>
      <c r="T135" s="92">
        <v>2</v>
      </c>
      <c r="U135" s="92" t="s">
        <v>144</v>
      </c>
      <c r="V135" s="94">
        <f t="shared" si="2"/>
        <v>5</v>
      </c>
      <c r="W135" s="97">
        <v>4</v>
      </c>
      <c r="X135" s="96">
        <v>0.64583333333333337</v>
      </c>
      <c r="Y135" s="81">
        <v>2</v>
      </c>
      <c r="Z135" s="81" t="s">
        <v>187</v>
      </c>
      <c r="AA135" s="81">
        <v>2</v>
      </c>
      <c r="AB135" s="81" t="s">
        <v>187</v>
      </c>
      <c r="AC135" s="94">
        <f t="shared" si="3"/>
        <v>4</v>
      </c>
      <c r="AH135" s="116"/>
    </row>
    <row r="136" spans="1:34" ht="15.75" customHeight="1">
      <c r="A136" s="110">
        <v>2014118</v>
      </c>
      <c r="B136" s="111" t="str">
        <f>IF(C136=" ","",IF(C136=$L$9,#REF!,#REF!+1))</f>
        <v/>
      </c>
      <c r="C136" s="112" t="s">
        <v>183</v>
      </c>
      <c r="D136" s="62" t="s">
        <v>183</v>
      </c>
      <c r="E136" s="113" t="s">
        <v>183</v>
      </c>
      <c r="F136" s="113" t="s">
        <v>183</v>
      </c>
      <c r="G136" s="111" t="str">
        <f>IF(M175&gt;0,0,IF(N175&gt;0,1,""))</f>
        <v/>
      </c>
      <c r="H136" s="114" t="str">
        <f>IF(C136=" ","",IF(#REF!="Разворот",0,#REF!+I136))</f>
        <v/>
      </c>
      <c r="I136" s="115" t="s">
        <v>183</v>
      </c>
      <c r="J136" s="111" t="str">
        <f>IF(AND(M175&gt;0,M175&lt;999),M175,IF(AND(N175&gt;0,N175&lt;999),N175," "))</f>
        <v xml:space="preserve"> </v>
      </c>
      <c r="K136" s="63"/>
      <c r="L136" s="78">
        <v>25</v>
      </c>
      <c r="M136" s="112">
        <v>25</v>
      </c>
      <c r="N136" s="112">
        <v>0</v>
      </c>
      <c r="O136" s="85"/>
      <c r="P136" s="81">
        <v>3</v>
      </c>
      <c r="Q136" s="96">
        <v>0.66666666666666663</v>
      </c>
      <c r="R136" s="92">
        <v>3</v>
      </c>
      <c r="S136" s="127" t="s">
        <v>143</v>
      </c>
      <c r="T136" s="92">
        <v>3</v>
      </c>
      <c r="U136" s="127" t="s">
        <v>143</v>
      </c>
      <c r="V136" s="94">
        <f t="shared" si="2"/>
        <v>5</v>
      </c>
      <c r="W136" s="97">
        <v>4</v>
      </c>
      <c r="X136" s="96">
        <v>0.66666666666666663</v>
      </c>
      <c r="Y136" s="81">
        <v>2</v>
      </c>
      <c r="Z136" s="81" t="s">
        <v>187</v>
      </c>
      <c r="AA136" s="81">
        <v>2</v>
      </c>
      <c r="AB136" s="81" t="s">
        <v>187</v>
      </c>
      <c r="AC136" s="94">
        <f t="shared" si="3"/>
        <v>4</v>
      </c>
      <c r="AH136" s="116"/>
    </row>
    <row r="137" spans="1:34" ht="15.75" customHeight="1">
      <c r="A137" s="110">
        <v>2014019</v>
      </c>
      <c r="B137" s="111" t="str">
        <f t="shared" ref="B137:B182" si="6">IF(C137=" ","",IF(C137=$L$9,B136,B136+1))</f>
        <v/>
      </c>
      <c r="C137" s="112" t="s">
        <v>183</v>
      </c>
      <c r="D137" s="62" t="s">
        <v>183</v>
      </c>
      <c r="E137" s="113" t="s">
        <v>183</v>
      </c>
      <c r="F137" s="113" t="s">
        <v>183</v>
      </c>
      <c r="G137" s="111" t="str">
        <f>IF(M176&gt;0,0,IF(N176&gt;0,1,""))</f>
        <v/>
      </c>
      <c r="H137" s="114" t="str">
        <f t="shared" ref="H137:H182" si="7">IF(C137=" ","",IF(C136="Разворот",0,H136+I137))</f>
        <v/>
      </c>
      <c r="I137" s="115" t="s">
        <v>183</v>
      </c>
      <c r="J137" s="111" t="str">
        <f>IF(AND(M176&gt;0,M176&lt;999),M176,IF(AND(N176&gt;0,N176&lt;999),N176," "))</f>
        <v xml:space="preserve"> </v>
      </c>
      <c r="K137" s="63"/>
      <c r="L137" s="78">
        <v>26</v>
      </c>
      <c r="M137" s="112">
        <v>26</v>
      </c>
      <c r="N137" s="112">
        <v>0</v>
      </c>
      <c r="O137" s="85"/>
      <c r="P137" s="81">
        <v>3</v>
      </c>
      <c r="Q137" s="96">
        <v>0.6875</v>
      </c>
      <c r="R137" s="92">
        <v>2</v>
      </c>
      <c r="S137" s="127" t="s">
        <v>143</v>
      </c>
      <c r="T137" s="92">
        <v>2</v>
      </c>
      <c r="U137" s="127" t="s">
        <v>143</v>
      </c>
      <c r="V137" s="94">
        <f t="shared" si="2"/>
        <v>5</v>
      </c>
      <c r="W137" s="97">
        <v>4</v>
      </c>
      <c r="X137" s="96">
        <v>0.6875</v>
      </c>
      <c r="Y137" s="81">
        <v>2</v>
      </c>
      <c r="Z137" s="81" t="s">
        <v>187</v>
      </c>
      <c r="AA137" s="81">
        <v>2</v>
      </c>
      <c r="AB137" s="81" t="s">
        <v>187</v>
      </c>
      <c r="AC137" s="94">
        <f t="shared" si="3"/>
        <v>4</v>
      </c>
      <c r="AH137" s="116"/>
    </row>
    <row r="138" spans="1:34" ht="15.75" customHeight="1">
      <c r="A138" s="110">
        <v>2014021</v>
      </c>
      <c r="B138" s="111" t="str">
        <f t="shared" si="6"/>
        <v/>
      </c>
      <c r="C138" s="112" t="s">
        <v>183</v>
      </c>
      <c r="D138" s="62" t="s">
        <v>183</v>
      </c>
      <c r="E138" s="113" t="s">
        <v>183</v>
      </c>
      <c r="F138" s="113" t="s">
        <v>183</v>
      </c>
      <c r="G138" s="111" t="str">
        <f t="shared" ref="G138:G182" si="8">IF(M177&gt;0,0,IF(N177&gt;0,1,""))</f>
        <v/>
      </c>
      <c r="H138" s="114" t="str">
        <f t="shared" si="7"/>
        <v/>
      </c>
      <c r="I138" s="115" t="s">
        <v>183</v>
      </c>
      <c r="J138" s="111" t="str">
        <f t="shared" ref="J138:J182" si="9">IF(AND(M177&gt;0,M177&lt;999),M177,IF(AND(N177&gt;0,N177&lt;999),N177," "))</f>
        <v xml:space="preserve"> </v>
      </c>
      <c r="K138" s="63"/>
      <c r="L138" s="78">
        <v>27</v>
      </c>
      <c r="M138" s="112">
        <v>27</v>
      </c>
      <c r="N138" s="112">
        <v>0</v>
      </c>
      <c r="O138" s="85"/>
      <c r="P138" s="81">
        <v>3</v>
      </c>
      <c r="Q138" s="96">
        <v>0.70833333333333337</v>
      </c>
      <c r="R138" s="92">
        <v>3</v>
      </c>
      <c r="S138" s="127" t="s">
        <v>143</v>
      </c>
      <c r="T138" s="92">
        <v>3</v>
      </c>
      <c r="U138" s="127" t="s">
        <v>143</v>
      </c>
      <c r="V138" s="94">
        <f t="shared" si="2"/>
        <v>5</v>
      </c>
      <c r="W138" s="97">
        <v>4</v>
      </c>
      <c r="X138" s="96">
        <v>0.70833333333333337</v>
      </c>
      <c r="Y138" s="81">
        <v>2</v>
      </c>
      <c r="Z138" s="81" t="s">
        <v>187</v>
      </c>
      <c r="AA138" s="81">
        <v>2</v>
      </c>
      <c r="AB138" s="81" t="s">
        <v>187</v>
      </c>
      <c r="AC138" s="94">
        <f t="shared" si="3"/>
        <v>4</v>
      </c>
      <c r="AH138" s="116"/>
    </row>
    <row r="139" spans="1:34" ht="15.75" customHeight="1">
      <c r="A139" s="110">
        <v>2014244</v>
      </c>
      <c r="B139" s="111" t="str">
        <f t="shared" si="6"/>
        <v/>
      </c>
      <c r="C139" s="112" t="s">
        <v>183</v>
      </c>
      <c r="D139" s="62" t="s">
        <v>183</v>
      </c>
      <c r="E139" s="113" t="s">
        <v>183</v>
      </c>
      <c r="F139" s="113" t="s">
        <v>183</v>
      </c>
      <c r="G139" s="111" t="str">
        <f t="shared" si="8"/>
        <v/>
      </c>
      <c r="H139" s="114" t="str">
        <f t="shared" si="7"/>
        <v/>
      </c>
      <c r="I139" s="115" t="s">
        <v>183</v>
      </c>
      <c r="J139" s="111" t="str">
        <f t="shared" si="9"/>
        <v xml:space="preserve"> </v>
      </c>
      <c r="K139" s="63"/>
      <c r="L139" s="78">
        <v>28</v>
      </c>
      <c r="M139" s="112">
        <v>28</v>
      </c>
      <c r="N139" s="112">
        <v>0</v>
      </c>
      <c r="O139" s="85"/>
      <c r="P139" s="81">
        <v>3</v>
      </c>
      <c r="Q139" s="96">
        <v>0.72916666666666663</v>
      </c>
      <c r="R139" s="92">
        <v>2</v>
      </c>
      <c r="S139" s="127" t="s">
        <v>143</v>
      </c>
      <c r="T139" s="92">
        <v>2</v>
      </c>
      <c r="U139" s="127" t="s">
        <v>143</v>
      </c>
      <c r="V139" s="94">
        <f t="shared" si="2"/>
        <v>5</v>
      </c>
      <c r="W139" s="97">
        <v>4</v>
      </c>
      <c r="X139" s="96">
        <v>0.72916666666666663</v>
      </c>
      <c r="Y139" s="81">
        <v>2</v>
      </c>
      <c r="Z139" s="81" t="s">
        <v>187</v>
      </c>
      <c r="AA139" s="81">
        <v>2</v>
      </c>
      <c r="AB139" s="81" t="s">
        <v>187</v>
      </c>
      <c r="AC139" s="94">
        <f t="shared" si="3"/>
        <v>4</v>
      </c>
      <c r="AH139" s="116"/>
    </row>
    <row r="140" spans="1:34" ht="15.75" customHeight="1">
      <c r="A140" s="110">
        <v>2014036</v>
      </c>
      <c r="B140" s="111" t="str">
        <f t="shared" si="6"/>
        <v/>
      </c>
      <c r="C140" s="112" t="s">
        <v>183</v>
      </c>
      <c r="D140" s="62" t="s">
        <v>183</v>
      </c>
      <c r="E140" s="113" t="s">
        <v>183</v>
      </c>
      <c r="F140" s="113" t="s">
        <v>183</v>
      </c>
      <c r="G140" s="111" t="str">
        <f t="shared" si="8"/>
        <v/>
      </c>
      <c r="H140" s="114" t="str">
        <f t="shared" si="7"/>
        <v/>
      </c>
      <c r="I140" s="115" t="s">
        <v>183</v>
      </c>
      <c r="J140" s="111" t="str">
        <f t="shared" si="9"/>
        <v xml:space="preserve"> </v>
      </c>
      <c r="K140" s="63"/>
      <c r="L140" s="78">
        <v>29</v>
      </c>
      <c r="M140" s="112">
        <v>29</v>
      </c>
      <c r="N140" s="112">
        <v>0</v>
      </c>
      <c r="O140" s="85"/>
      <c r="P140" s="81">
        <v>3</v>
      </c>
      <c r="Q140" s="96">
        <v>0.75</v>
      </c>
      <c r="R140" s="92">
        <v>3</v>
      </c>
      <c r="S140" s="127" t="s">
        <v>143</v>
      </c>
      <c r="T140" s="92">
        <v>3</v>
      </c>
      <c r="U140" s="127" t="s">
        <v>143</v>
      </c>
      <c r="V140" s="94">
        <f t="shared" si="2"/>
        <v>5</v>
      </c>
      <c r="W140" s="97">
        <v>4</v>
      </c>
      <c r="X140" s="96">
        <v>0.75</v>
      </c>
      <c r="Y140" s="81">
        <v>2</v>
      </c>
      <c r="Z140" s="81" t="s">
        <v>187</v>
      </c>
      <c r="AA140" s="81">
        <v>2</v>
      </c>
      <c r="AB140" s="81" t="s">
        <v>187</v>
      </c>
      <c r="AC140" s="94">
        <f t="shared" si="3"/>
        <v>4</v>
      </c>
      <c r="AH140" s="116"/>
    </row>
    <row r="141" spans="1:34" ht="15.75" customHeight="1">
      <c r="A141" s="110">
        <v>2014316</v>
      </c>
      <c r="B141" s="111" t="str">
        <f t="shared" si="6"/>
        <v/>
      </c>
      <c r="C141" s="112" t="s">
        <v>183</v>
      </c>
      <c r="D141" s="62" t="s">
        <v>183</v>
      </c>
      <c r="E141" s="113" t="s">
        <v>183</v>
      </c>
      <c r="F141" s="113" t="s">
        <v>183</v>
      </c>
      <c r="G141" s="111" t="str">
        <f t="shared" si="8"/>
        <v/>
      </c>
      <c r="H141" s="114" t="str">
        <f t="shared" si="7"/>
        <v/>
      </c>
      <c r="I141" s="115" t="s">
        <v>183</v>
      </c>
      <c r="J141" s="111" t="str">
        <f t="shared" si="9"/>
        <v xml:space="preserve"> </v>
      </c>
      <c r="K141" s="63"/>
      <c r="L141" s="78">
        <v>30</v>
      </c>
      <c r="M141" s="112">
        <v>30</v>
      </c>
      <c r="N141" s="112">
        <v>0</v>
      </c>
      <c r="O141" s="85"/>
      <c r="P141" s="81">
        <v>3</v>
      </c>
      <c r="Q141" s="96">
        <v>0.77083333333333337</v>
      </c>
      <c r="R141" s="92">
        <v>2</v>
      </c>
      <c r="S141" s="127" t="s">
        <v>143</v>
      </c>
      <c r="T141" s="92">
        <v>2</v>
      </c>
      <c r="U141" s="127" t="s">
        <v>143</v>
      </c>
      <c r="V141" s="94">
        <f t="shared" si="2"/>
        <v>4</v>
      </c>
      <c r="W141" s="97">
        <v>4</v>
      </c>
      <c r="X141" s="96">
        <v>0.77083333333333337</v>
      </c>
      <c r="Y141" s="81">
        <v>2</v>
      </c>
      <c r="Z141" s="81" t="s">
        <v>187</v>
      </c>
      <c r="AA141" s="81">
        <v>2</v>
      </c>
      <c r="AB141" s="81" t="s">
        <v>187</v>
      </c>
      <c r="AC141" s="94">
        <f t="shared" si="3"/>
        <v>4</v>
      </c>
      <c r="AH141" s="116"/>
    </row>
    <row r="142" spans="1:34" ht="15.75" customHeight="1">
      <c r="A142" s="110" t="s">
        <v>109</v>
      </c>
      <c r="B142" s="111" t="str">
        <f t="shared" si="6"/>
        <v/>
      </c>
      <c r="C142" s="112" t="s">
        <v>183</v>
      </c>
      <c r="D142" s="62" t="s">
        <v>183</v>
      </c>
      <c r="E142" s="113" t="s">
        <v>183</v>
      </c>
      <c r="F142" s="113" t="s">
        <v>183</v>
      </c>
      <c r="G142" s="111" t="str">
        <f t="shared" si="8"/>
        <v/>
      </c>
      <c r="H142" s="114" t="str">
        <f t="shared" si="7"/>
        <v/>
      </c>
      <c r="I142" s="115" t="s">
        <v>183</v>
      </c>
      <c r="J142" s="111" t="str">
        <f t="shared" si="9"/>
        <v xml:space="preserve"> </v>
      </c>
      <c r="K142" s="63"/>
      <c r="L142" s="78">
        <v>31</v>
      </c>
      <c r="M142" s="112">
        <v>999</v>
      </c>
      <c r="N142" s="112">
        <v>0</v>
      </c>
      <c r="O142" s="85"/>
      <c r="P142" s="81">
        <v>3</v>
      </c>
      <c r="Q142" s="96">
        <v>0.79166666666666663</v>
      </c>
      <c r="R142" s="92">
        <v>2</v>
      </c>
      <c r="S142" s="92" t="s">
        <v>187</v>
      </c>
      <c r="T142" s="92">
        <v>2</v>
      </c>
      <c r="U142" s="92" t="s">
        <v>187</v>
      </c>
      <c r="V142" s="94">
        <f t="shared" si="2"/>
        <v>4</v>
      </c>
      <c r="W142" s="97">
        <v>4</v>
      </c>
      <c r="X142" s="96">
        <v>0.79166666666666663</v>
      </c>
      <c r="Y142" s="92">
        <v>2</v>
      </c>
      <c r="Z142" s="92" t="s">
        <v>144</v>
      </c>
      <c r="AA142" s="92">
        <v>2</v>
      </c>
      <c r="AB142" s="92" t="s">
        <v>144</v>
      </c>
      <c r="AC142" s="94">
        <f t="shared" si="3"/>
        <v>3</v>
      </c>
      <c r="AH142" s="116"/>
    </row>
    <row r="143" spans="1:34" ht="15.75" customHeight="1">
      <c r="A143" s="110">
        <v>2014317</v>
      </c>
      <c r="B143" s="111" t="str">
        <f t="shared" si="6"/>
        <v/>
      </c>
      <c r="C143" s="112" t="s">
        <v>183</v>
      </c>
      <c r="D143" s="62" t="s">
        <v>183</v>
      </c>
      <c r="E143" s="113" t="s">
        <v>183</v>
      </c>
      <c r="F143" s="113" t="s">
        <v>183</v>
      </c>
      <c r="G143" s="111" t="str">
        <f t="shared" si="8"/>
        <v/>
      </c>
      <c r="H143" s="114" t="str">
        <f t="shared" si="7"/>
        <v/>
      </c>
      <c r="I143" s="115" t="s">
        <v>183</v>
      </c>
      <c r="J143" s="111" t="str">
        <f t="shared" si="9"/>
        <v xml:space="preserve"> </v>
      </c>
      <c r="K143" s="63"/>
      <c r="L143" s="78">
        <v>32</v>
      </c>
      <c r="M143" s="112">
        <v>0</v>
      </c>
      <c r="N143" s="112">
        <v>1</v>
      </c>
      <c r="O143" s="85"/>
      <c r="P143" s="81">
        <v>3</v>
      </c>
      <c r="Q143" s="96">
        <v>0.8125</v>
      </c>
      <c r="R143" s="92">
        <v>2</v>
      </c>
      <c r="S143" s="92" t="s">
        <v>187</v>
      </c>
      <c r="T143" s="92">
        <v>2</v>
      </c>
      <c r="U143" s="92" t="s">
        <v>187</v>
      </c>
      <c r="V143" s="94">
        <f t="shared" si="2"/>
        <v>4</v>
      </c>
      <c r="W143" s="97">
        <v>4</v>
      </c>
      <c r="X143" s="96">
        <v>0.8125</v>
      </c>
      <c r="Y143" s="92">
        <v>1</v>
      </c>
      <c r="Z143" s="92" t="s">
        <v>144</v>
      </c>
      <c r="AA143" s="92">
        <v>1</v>
      </c>
      <c r="AB143" s="92" t="s">
        <v>144</v>
      </c>
      <c r="AC143" s="94">
        <f t="shared" si="3"/>
        <v>3</v>
      </c>
      <c r="AH143" s="116"/>
    </row>
    <row r="144" spans="1:34" ht="15.75" customHeight="1">
      <c r="A144" s="110">
        <v>2014037</v>
      </c>
      <c r="B144" s="111" t="str">
        <f t="shared" si="6"/>
        <v/>
      </c>
      <c r="C144" s="112" t="s">
        <v>183</v>
      </c>
      <c r="D144" s="62" t="s">
        <v>183</v>
      </c>
      <c r="E144" s="113" t="s">
        <v>183</v>
      </c>
      <c r="F144" s="113" t="s">
        <v>183</v>
      </c>
      <c r="G144" s="111" t="str">
        <f t="shared" si="8"/>
        <v/>
      </c>
      <c r="H144" s="114" t="str">
        <f t="shared" si="7"/>
        <v/>
      </c>
      <c r="I144" s="115" t="s">
        <v>183</v>
      </c>
      <c r="J144" s="111" t="str">
        <f t="shared" si="9"/>
        <v xml:space="preserve"> </v>
      </c>
      <c r="K144" s="63"/>
      <c r="L144" s="78">
        <v>33</v>
      </c>
      <c r="M144" s="112">
        <v>0</v>
      </c>
      <c r="N144" s="112">
        <v>2</v>
      </c>
      <c r="O144" s="85"/>
      <c r="P144" s="81">
        <v>3</v>
      </c>
      <c r="Q144" s="96">
        <v>0.83333333333333337</v>
      </c>
      <c r="R144" s="92">
        <v>2</v>
      </c>
      <c r="S144" s="92" t="s">
        <v>187</v>
      </c>
      <c r="T144" s="92">
        <v>2</v>
      </c>
      <c r="U144" s="92" t="s">
        <v>187</v>
      </c>
      <c r="V144" s="94">
        <f t="shared" si="2"/>
        <v>4</v>
      </c>
      <c r="W144" s="97">
        <v>4</v>
      </c>
      <c r="X144" s="96">
        <v>0.83333333333333337</v>
      </c>
      <c r="Y144" s="92">
        <v>2</v>
      </c>
      <c r="Z144" s="92" t="s">
        <v>144</v>
      </c>
      <c r="AA144" s="92">
        <v>2</v>
      </c>
      <c r="AB144" s="92" t="s">
        <v>144</v>
      </c>
      <c r="AC144" s="94">
        <f t="shared" si="3"/>
        <v>3</v>
      </c>
      <c r="AH144" s="116"/>
    </row>
    <row r="145" spans="1:34" ht="15.75" customHeight="1">
      <c r="A145" s="110">
        <v>2014245</v>
      </c>
      <c r="B145" s="111" t="str">
        <f t="shared" si="6"/>
        <v/>
      </c>
      <c r="C145" s="112" t="s">
        <v>183</v>
      </c>
      <c r="D145" s="62" t="s">
        <v>183</v>
      </c>
      <c r="E145" s="113" t="s">
        <v>183</v>
      </c>
      <c r="F145" s="113" t="s">
        <v>183</v>
      </c>
      <c r="G145" s="111" t="str">
        <f t="shared" si="8"/>
        <v/>
      </c>
      <c r="H145" s="114" t="str">
        <f t="shared" si="7"/>
        <v/>
      </c>
      <c r="I145" s="115" t="s">
        <v>183</v>
      </c>
      <c r="J145" s="111" t="str">
        <f t="shared" si="9"/>
        <v xml:space="preserve"> </v>
      </c>
      <c r="K145" s="63"/>
      <c r="L145" s="78">
        <v>34</v>
      </c>
      <c r="M145" s="112">
        <v>0</v>
      </c>
      <c r="N145" s="112">
        <v>3</v>
      </c>
      <c r="O145" s="85"/>
      <c r="P145" s="81">
        <v>3</v>
      </c>
      <c r="Q145" s="96">
        <v>0.85416666666666663</v>
      </c>
      <c r="R145" s="92">
        <v>2</v>
      </c>
      <c r="S145" s="92" t="s">
        <v>187</v>
      </c>
      <c r="T145" s="92">
        <v>2</v>
      </c>
      <c r="U145" s="92" t="s">
        <v>187</v>
      </c>
      <c r="V145" s="94">
        <f t="shared" si="2"/>
        <v>2</v>
      </c>
      <c r="W145" s="97">
        <v>4</v>
      </c>
      <c r="X145" s="96">
        <v>0.85416666666666663</v>
      </c>
      <c r="Y145" s="92">
        <v>1</v>
      </c>
      <c r="Z145" s="92" t="s">
        <v>144</v>
      </c>
      <c r="AA145" s="92">
        <v>1</v>
      </c>
      <c r="AB145" s="92" t="s">
        <v>144</v>
      </c>
      <c r="AC145" s="94">
        <f t="shared" si="3"/>
        <v>1</v>
      </c>
      <c r="AH145" s="116"/>
    </row>
    <row r="146" spans="1:34" ht="15.75" customHeight="1">
      <c r="A146" s="110">
        <v>2014022</v>
      </c>
      <c r="B146" s="111" t="str">
        <f t="shared" si="6"/>
        <v/>
      </c>
      <c r="C146" s="112" t="s">
        <v>183</v>
      </c>
      <c r="D146" s="62" t="s">
        <v>183</v>
      </c>
      <c r="E146" s="113" t="s">
        <v>183</v>
      </c>
      <c r="F146" s="113" t="s">
        <v>183</v>
      </c>
      <c r="G146" s="111" t="str">
        <f t="shared" si="8"/>
        <v/>
      </c>
      <c r="H146" s="114" t="str">
        <f t="shared" si="7"/>
        <v/>
      </c>
      <c r="I146" s="115" t="s">
        <v>183</v>
      </c>
      <c r="J146" s="111" t="str">
        <f t="shared" si="9"/>
        <v xml:space="preserve"> </v>
      </c>
      <c r="K146" s="63"/>
      <c r="L146" s="78">
        <v>35</v>
      </c>
      <c r="M146" s="112">
        <v>0</v>
      </c>
      <c r="N146" s="112">
        <v>4</v>
      </c>
      <c r="O146" s="85"/>
      <c r="P146" s="81">
        <v>3</v>
      </c>
      <c r="Q146" s="96">
        <v>0.875</v>
      </c>
      <c r="R146" s="92">
        <v>0</v>
      </c>
      <c r="S146" s="92" t="s">
        <v>133</v>
      </c>
      <c r="T146" s="92">
        <v>0</v>
      </c>
      <c r="U146" s="92" t="s">
        <v>133</v>
      </c>
      <c r="V146" s="94">
        <f t="shared" si="2"/>
        <v>0</v>
      </c>
      <c r="W146" s="97">
        <v>4</v>
      </c>
      <c r="X146" s="96">
        <v>0.875</v>
      </c>
      <c r="Y146" s="81">
        <v>0</v>
      </c>
      <c r="Z146" s="81" t="s">
        <v>133</v>
      </c>
      <c r="AA146" s="81">
        <v>0</v>
      </c>
      <c r="AB146" s="81" t="s">
        <v>133</v>
      </c>
      <c r="AC146" s="94">
        <f t="shared" si="3"/>
        <v>0</v>
      </c>
      <c r="AH146" s="116"/>
    </row>
    <row r="147" spans="1:34" ht="15.75" customHeight="1">
      <c r="A147" s="110" t="s">
        <v>214</v>
      </c>
      <c r="B147" s="111" t="str">
        <f t="shared" si="6"/>
        <v/>
      </c>
      <c r="C147" s="112" t="s">
        <v>183</v>
      </c>
      <c r="D147" s="62" t="s">
        <v>183</v>
      </c>
      <c r="E147" s="113" t="s">
        <v>183</v>
      </c>
      <c r="F147" s="113" t="s">
        <v>183</v>
      </c>
      <c r="G147" s="111" t="str">
        <f t="shared" si="8"/>
        <v/>
      </c>
      <c r="H147" s="114" t="str">
        <f t="shared" si="7"/>
        <v/>
      </c>
      <c r="I147" s="115" t="s">
        <v>183</v>
      </c>
      <c r="J147" s="111" t="str">
        <f t="shared" si="9"/>
        <v xml:space="preserve"> </v>
      </c>
      <c r="K147" s="63"/>
      <c r="L147" s="78">
        <v>36</v>
      </c>
      <c r="M147" s="112">
        <v>0</v>
      </c>
      <c r="N147" s="112">
        <v>5</v>
      </c>
      <c r="O147" s="85"/>
      <c r="P147" s="81">
        <v>3</v>
      </c>
      <c r="Q147" s="96">
        <v>0.89583333333333304</v>
      </c>
      <c r="R147" s="92">
        <v>0</v>
      </c>
      <c r="S147" s="92" t="s">
        <v>133</v>
      </c>
      <c r="T147" s="92">
        <v>0</v>
      </c>
      <c r="U147" s="92" t="s">
        <v>133</v>
      </c>
      <c r="V147" s="94">
        <f t="shared" si="2"/>
        <v>0</v>
      </c>
      <c r="W147" s="97">
        <v>4</v>
      </c>
      <c r="X147" s="96">
        <v>0.89583333333333304</v>
      </c>
      <c r="Y147" s="81">
        <v>0</v>
      </c>
      <c r="Z147" s="81" t="s">
        <v>133</v>
      </c>
      <c r="AA147" s="81">
        <v>0</v>
      </c>
      <c r="AB147" s="81" t="s">
        <v>133</v>
      </c>
      <c r="AC147" s="94">
        <f t="shared" si="3"/>
        <v>0</v>
      </c>
      <c r="AH147" s="116"/>
    </row>
    <row r="148" spans="1:34" ht="15.75" customHeight="1">
      <c r="A148" s="110">
        <v>2014119</v>
      </c>
      <c r="B148" s="111" t="str">
        <f t="shared" si="6"/>
        <v/>
      </c>
      <c r="C148" s="112" t="s">
        <v>183</v>
      </c>
      <c r="D148" s="62" t="s">
        <v>183</v>
      </c>
      <c r="E148" s="113" t="s">
        <v>183</v>
      </c>
      <c r="F148" s="113" t="s">
        <v>183</v>
      </c>
      <c r="G148" s="111" t="str">
        <f t="shared" si="8"/>
        <v/>
      </c>
      <c r="H148" s="114" t="str">
        <f t="shared" si="7"/>
        <v/>
      </c>
      <c r="I148" s="115" t="s">
        <v>183</v>
      </c>
      <c r="J148" s="111" t="str">
        <f t="shared" si="9"/>
        <v xml:space="preserve"> </v>
      </c>
      <c r="K148" s="63"/>
      <c r="L148" s="78">
        <v>37</v>
      </c>
      <c r="M148" s="112">
        <v>0</v>
      </c>
      <c r="N148" s="112">
        <v>6</v>
      </c>
      <c r="O148" s="85"/>
      <c r="P148" s="81">
        <v>3</v>
      </c>
      <c r="Q148" s="96">
        <v>0.91666666666666663</v>
      </c>
      <c r="R148" s="92">
        <v>0</v>
      </c>
      <c r="S148" s="92" t="s">
        <v>133</v>
      </c>
      <c r="T148" s="92">
        <v>0</v>
      </c>
      <c r="U148" s="92" t="s">
        <v>133</v>
      </c>
      <c r="V148" s="94">
        <f t="shared" si="2"/>
        <v>0</v>
      </c>
      <c r="W148" s="97">
        <v>4</v>
      </c>
      <c r="X148" s="96">
        <v>0.91666666666666663</v>
      </c>
      <c r="Y148" s="81">
        <v>0</v>
      </c>
      <c r="Z148" s="81" t="s">
        <v>133</v>
      </c>
      <c r="AA148" s="81">
        <v>0</v>
      </c>
      <c r="AB148" s="81" t="s">
        <v>133</v>
      </c>
      <c r="AC148" s="94">
        <f t="shared" si="3"/>
        <v>0</v>
      </c>
      <c r="AH148" s="116"/>
    </row>
    <row r="149" spans="1:34" ht="15.75" customHeight="1">
      <c r="A149" s="110">
        <v>3715</v>
      </c>
      <c r="B149" s="111" t="str">
        <f t="shared" si="6"/>
        <v/>
      </c>
      <c r="C149" s="112" t="s">
        <v>183</v>
      </c>
      <c r="D149" s="62" t="s">
        <v>183</v>
      </c>
      <c r="E149" s="113" t="s">
        <v>183</v>
      </c>
      <c r="F149" s="113" t="s">
        <v>183</v>
      </c>
      <c r="G149" s="111" t="str">
        <f t="shared" si="8"/>
        <v/>
      </c>
      <c r="H149" s="114" t="str">
        <f t="shared" si="7"/>
        <v/>
      </c>
      <c r="I149" s="115" t="s">
        <v>183</v>
      </c>
      <c r="J149" s="111" t="str">
        <f t="shared" si="9"/>
        <v xml:space="preserve"> </v>
      </c>
      <c r="K149" s="63"/>
      <c r="L149" s="78">
        <v>38</v>
      </c>
      <c r="M149" s="112">
        <v>0</v>
      </c>
      <c r="N149" s="112">
        <v>7</v>
      </c>
      <c r="O149" s="85"/>
      <c r="P149" s="81">
        <v>3</v>
      </c>
      <c r="Q149" s="96">
        <v>0.9375</v>
      </c>
      <c r="R149" s="92">
        <v>0</v>
      </c>
      <c r="S149" s="92" t="s">
        <v>133</v>
      </c>
      <c r="T149" s="92">
        <v>0</v>
      </c>
      <c r="U149" s="92" t="s">
        <v>133</v>
      </c>
      <c r="V149" s="94">
        <f t="shared" si="2"/>
        <v>0</v>
      </c>
      <c r="W149" s="97">
        <v>4</v>
      </c>
      <c r="X149" s="96">
        <v>0.9375</v>
      </c>
      <c r="Y149" s="81">
        <v>0</v>
      </c>
      <c r="Z149" s="81" t="s">
        <v>133</v>
      </c>
      <c r="AA149" s="81">
        <v>0</v>
      </c>
      <c r="AB149" s="81" t="s">
        <v>133</v>
      </c>
      <c r="AC149" s="94">
        <f t="shared" si="3"/>
        <v>0</v>
      </c>
      <c r="AH149" s="116"/>
    </row>
    <row r="150" spans="1:34" ht="15.75" customHeight="1">
      <c r="A150" s="110">
        <v>3716</v>
      </c>
      <c r="B150" s="111" t="str">
        <f t="shared" si="6"/>
        <v/>
      </c>
      <c r="C150" s="112" t="s">
        <v>183</v>
      </c>
      <c r="D150" s="62" t="s">
        <v>183</v>
      </c>
      <c r="E150" s="113" t="s">
        <v>183</v>
      </c>
      <c r="F150" s="113" t="s">
        <v>183</v>
      </c>
      <c r="G150" s="111" t="str">
        <f t="shared" si="8"/>
        <v/>
      </c>
      <c r="H150" s="114" t="str">
        <f t="shared" si="7"/>
        <v/>
      </c>
      <c r="I150" s="115" t="s">
        <v>183</v>
      </c>
      <c r="J150" s="111" t="str">
        <f t="shared" si="9"/>
        <v xml:space="preserve"> </v>
      </c>
      <c r="K150" s="63"/>
      <c r="L150" s="78">
        <v>39</v>
      </c>
      <c r="M150" s="112">
        <v>0</v>
      </c>
      <c r="N150" s="112">
        <v>8</v>
      </c>
      <c r="O150" s="85"/>
      <c r="P150" s="81">
        <v>3</v>
      </c>
      <c r="Q150" s="96">
        <v>0.95833333333333337</v>
      </c>
      <c r="R150" s="92">
        <v>0</v>
      </c>
      <c r="S150" s="92" t="s">
        <v>133</v>
      </c>
      <c r="T150" s="92">
        <v>0</v>
      </c>
      <c r="U150" s="92" t="s">
        <v>133</v>
      </c>
      <c r="V150" s="94">
        <f t="shared" si="2"/>
        <v>0</v>
      </c>
      <c r="W150" s="97">
        <v>4</v>
      </c>
      <c r="X150" s="96">
        <v>0.95833333333333337</v>
      </c>
      <c r="Y150" s="81">
        <v>0</v>
      </c>
      <c r="Z150" s="81" t="s">
        <v>133</v>
      </c>
      <c r="AA150" s="81">
        <v>0</v>
      </c>
      <c r="AB150" s="81" t="s">
        <v>133</v>
      </c>
      <c r="AC150" s="94">
        <f t="shared" si="3"/>
        <v>0</v>
      </c>
      <c r="AH150" s="116"/>
    </row>
    <row r="151" spans="1:34" ht="15.75" customHeight="1">
      <c r="A151" s="110">
        <v>3717</v>
      </c>
      <c r="B151" s="111" t="str">
        <f t="shared" si="6"/>
        <v/>
      </c>
      <c r="C151" s="112" t="s">
        <v>183</v>
      </c>
      <c r="D151" s="62" t="s">
        <v>183</v>
      </c>
      <c r="E151" s="113" t="s">
        <v>183</v>
      </c>
      <c r="F151" s="113" t="s">
        <v>183</v>
      </c>
      <c r="G151" s="111" t="str">
        <f t="shared" si="8"/>
        <v/>
      </c>
      <c r="H151" s="114" t="str">
        <f t="shared" si="7"/>
        <v/>
      </c>
      <c r="I151" s="115" t="s">
        <v>183</v>
      </c>
      <c r="J151" s="111" t="str">
        <f t="shared" si="9"/>
        <v xml:space="preserve"> </v>
      </c>
      <c r="K151" s="63"/>
      <c r="L151" s="78">
        <v>40</v>
      </c>
      <c r="M151" s="112">
        <v>0</v>
      </c>
      <c r="N151" s="112">
        <v>9</v>
      </c>
      <c r="O151" s="85"/>
      <c r="P151" s="81">
        <v>3</v>
      </c>
      <c r="Q151" s="96">
        <v>0.97916666666666663</v>
      </c>
      <c r="R151" s="92">
        <v>0</v>
      </c>
      <c r="S151" s="92" t="s">
        <v>133</v>
      </c>
      <c r="T151" s="92">
        <v>0</v>
      </c>
      <c r="U151" s="92" t="s">
        <v>133</v>
      </c>
      <c r="V151" s="94">
        <f t="shared" si="2"/>
        <v>0</v>
      </c>
      <c r="W151" s="97">
        <v>4</v>
      </c>
      <c r="X151" s="96">
        <v>0.97916666666666663</v>
      </c>
      <c r="Y151" s="81">
        <v>0</v>
      </c>
      <c r="Z151" s="81" t="s">
        <v>133</v>
      </c>
      <c r="AA151" s="81">
        <v>0</v>
      </c>
      <c r="AB151" s="81" t="s">
        <v>133</v>
      </c>
      <c r="AC151" s="94">
        <f t="shared" si="3"/>
        <v>0</v>
      </c>
      <c r="AH151" s="116"/>
    </row>
    <row r="152" spans="1:34" ht="15.75" customHeight="1">
      <c r="A152" s="110">
        <v>3718</v>
      </c>
      <c r="B152" s="111" t="str">
        <f t="shared" si="6"/>
        <v/>
      </c>
      <c r="C152" s="112" t="s">
        <v>183</v>
      </c>
      <c r="D152" s="62" t="s">
        <v>183</v>
      </c>
      <c r="E152" s="113" t="s">
        <v>183</v>
      </c>
      <c r="F152" s="113" t="s">
        <v>183</v>
      </c>
      <c r="G152" s="111" t="str">
        <f t="shared" si="8"/>
        <v/>
      </c>
      <c r="H152" s="114" t="str">
        <f t="shared" si="7"/>
        <v/>
      </c>
      <c r="I152" s="115" t="s">
        <v>183</v>
      </c>
      <c r="J152" s="111" t="str">
        <f t="shared" si="9"/>
        <v xml:space="preserve"> </v>
      </c>
      <c r="K152" s="63"/>
      <c r="L152" s="78">
        <v>41</v>
      </c>
      <c r="M152" s="112">
        <v>0</v>
      </c>
      <c r="N152" s="112">
        <v>10</v>
      </c>
      <c r="O152" s="85"/>
      <c r="P152" s="81">
        <v>3</v>
      </c>
      <c r="Q152" s="96">
        <v>0</v>
      </c>
      <c r="R152" s="92">
        <v>0</v>
      </c>
      <c r="S152" s="92" t="s">
        <v>133</v>
      </c>
      <c r="T152" s="92">
        <v>0</v>
      </c>
      <c r="U152" s="92" t="s">
        <v>133</v>
      </c>
      <c r="V152" s="94">
        <f t="shared" si="2"/>
        <v>0</v>
      </c>
      <c r="W152" s="97">
        <v>4</v>
      </c>
      <c r="X152" s="96">
        <v>0</v>
      </c>
      <c r="Y152" s="81">
        <v>0</v>
      </c>
      <c r="Z152" s="81" t="s">
        <v>133</v>
      </c>
      <c r="AA152" s="81">
        <v>0</v>
      </c>
      <c r="AB152" s="81" t="s">
        <v>133</v>
      </c>
      <c r="AC152" s="94">
        <f t="shared" si="3"/>
        <v>0</v>
      </c>
      <c r="AH152" s="116"/>
    </row>
    <row r="153" spans="1:34" ht="15.75" customHeight="1">
      <c r="A153" s="110">
        <v>8856</v>
      </c>
      <c r="B153" s="111" t="str">
        <f t="shared" si="6"/>
        <v/>
      </c>
      <c r="C153" s="112" t="s">
        <v>183</v>
      </c>
      <c r="D153" s="62" t="s">
        <v>183</v>
      </c>
      <c r="E153" s="113" t="s">
        <v>183</v>
      </c>
      <c r="F153" s="113" t="s">
        <v>183</v>
      </c>
      <c r="G153" s="111" t="str">
        <f t="shared" si="8"/>
        <v/>
      </c>
      <c r="H153" s="114" t="str">
        <f t="shared" si="7"/>
        <v/>
      </c>
      <c r="I153" s="115" t="s">
        <v>183</v>
      </c>
      <c r="J153" s="111" t="str">
        <f t="shared" si="9"/>
        <v xml:space="preserve"> </v>
      </c>
      <c r="K153" s="63"/>
      <c r="L153" s="78">
        <v>42</v>
      </c>
      <c r="M153" s="112">
        <v>0</v>
      </c>
      <c r="N153" s="112">
        <v>11</v>
      </c>
      <c r="O153" s="85"/>
      <c r="P153" s="81">
        <v>3</v>
      </c>
      <c r="Q153" s="96">
        <v>2.0833333333333332E-2</v>
      </c>
      <c r="R153" s="92">
        <v>0</v>
      </c>
      <c r="S153" s="92" t="s">
        <v>133</v>
      </c>
      <c r="T153" s="92">
        <v>0</v>
      </c>
      <c r="U153" s="92" t="s">
        <v>133</v>
      </c>
      <c r="V153" s="94">
        <f t="shared" si="2"/>
        <v>0</v>
      </c>
      <c r="W153" s="97">
        <v>4</v>
      </c>
      <c r="X153" s="96">
        <v>2.0833333333333332E-2</v>
      </c>
      <c r="Y153" s="81">
        <v>0</v>
      </c>
      <c r="Z153" s="81" t="s">
        <v>133</v>
      </c>
      <c r="AA153" s="81">
        <v>0</v>
      </c>
      <c r="AB153" s="81" t="s">
        <v>133</v>
      </c>
      <c r="AC153" s="94">
        <f t="shared" si="3"/>
        <v>0</v>
      </c>
      <c r="AH153" s="116"/>
    </row>
    <row r="154" spans="1:34" ht="15.75" customHeight="1">
      <c r="A154" s="110">
        <v>3853</v>
      </c>
      <c r="B154" s="111" t="str">
        <f t="shared" si="6"/>
        <v/>
      </c>
      <c r="C154" s="112" t="s">
        <v>183</v>
      </c>
      <c r="D154" s="62" t="s">
        <v>183</v>
      </c>
      <c r="E154" s="113" t="s">
        <v>183</v>
      </c>
      <c r="F154" s="113" t="s">
        <v>183</v>
      </c>
      <c r="G154" s="111" t="str">
        <f t="shared" si="8"/>
        <v/>
      </c>
      <c r="H154" s="114" t="str">
        <f t="shared" si="7"/>
        <v/>
      </c>
      <c r="I154" s="115" t="s">
        <v>183</v>
      </c>
      <c r="J154" s="111" t="str">
        <f t="shared" si="9"/>
        <v xml:space="preserve"> </v>
      </c>
      <c r="K154" s="63"/>
      <c r="L154" s="78">
        <v>43</v>
      </c>
      <c r="M154" s="112">
        <v>0</v>
      </c>
      <c r="N154" s="112">
        <v>12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81">
        <v>0</v>
      </c>
      <c r="Z154" s="81" t="s">
        <v>133</v>
      </c>
      <c r="AA154" s="81">
        <v>0</v>
      </c>
      <c r="AB154" s="81" t="s">
        <v>133</v>
      </c>
      <c r="AC154" s="94">
        <f t="shared" si="3"/>
        <v>0</v>
      </c>
      <c r="AH154" s="116"/>
    </row>
    <row r="155" spans="1:34" ht="15.75" customHeight="1">
      <c r="A155" s="110">
        <v>3854</v>
      </c>
      <c r="B155" s="111" t="str">
        <f t="shared" si="6"/>
        <v/>
      </c>
      <c r="C155" s="112" t="s">
        <v>183</v>
      </c>
      <c r="D155" s="62" t="s">
        <v>183</v>
      </c>
      <c r="E155" s="113" t="s">
        <v>183</v>
      </c>
      <c r="F155" s="113" t="s">
        <v>183</v>
      </c>
      <c r="G155" s="111" t="str">
        <f t="shared" si="8"/>
        <v/>
      </c>
      <c r="H155" s="114" t="str">
        <f t="shared" si="7"/>
        <v/>
      </c>
      <c r="I155" s="115" t="s">
        <v>183</v>
      </c>
      <c r="J155" s="111" t="str">
        <f t="shared" si="9"/>
        <v xml:space="preserve"> </v>
      </c>
      <c r="K155" s="63"/>
      <c r="L155" s="78">
        <v>44</v>
      </c>
      <c r="M155" s="112">
        <v>0</v>
      </c>
      <c r="N155" s="112">
        <v>13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81">
        <v>0</v>
      </c>
      <c r="Z155" s="81" t="s">
        <v>133</v>
      </c>
      <c r="AA155" s="81">
        <v>0</v>
      </c>
      <c r="AB155" s="81" t="s">
        <v>133</v>
      </c>
      <c r="AC155" s="94">
        <f t="shared" si="3"/>
        <v>0</v>
      </c>
      <c r="AH155" s="76"/>
    </row>
    <row r="156" spans="1:34" ht="15.75" customHeight="1">
      <c r="A156" s="110">
        <v>3855</v>
      </c>
      <c r="B156" s="111" t="str">
        <f t="shared" si="6"/>
        <v/>
      </c>
      <c r="C156" s="112" t="s">
        <v>183</v>
      </c>
      <c r="D156" s="62" t="s">
        <v>183</v>
      </c>
      <c r="E156" s="113" t="s">
        <v>183</v>
      </c>
      <c r="F156" s="113" t="s">
        <v>183</v>
      </c>
      <c r="G156" s="111" t="str">
        <f t="shared" si="8"/>
        <v/>
      </c>
      <c r="H156" s="114" t="str">
        <f t="shared" si="7"/>
        <v/>
      </c>
      <c r="I156" s="115" t="s">
        <v>183</v>
      </c>
      <c r="J156" s="111" t="str">
        <f t="shared" si="9"/>
        <v xml:space="preserve"> </v>
      </c>
      <c r="K156" s="63"/>
      <c r="L156" s="78">
        <v>45</v>
      </c>
      <c r="M156" s="112">
        <v>0</v>
      </c>
      <c r="N156" s="112">
        <v>14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81">
        <v>0</v>
      </c>
      <c r="Z156" s="81" t="s">
        <v>133</v>
      </c>
      <c r="AA156" s="81">
        <v>0</v>
      </c>
      <c r="AB156" s="81" t="s">
        <v>133</v>
      </c>
      <c r="AC156" s="94">
        <f t="shared" si="3"/>
        <v>0</v>
      </c>
      <c r="AH156" s="76"/>
    </row>
    <row r="157" spans="1:34" ht="15.75" customHeight="1">
      <c r="A157" s="110">
        <v>3856</v>
      </c>
      <c r="B157" s="111" t="str">
        <f t="shared" si="6"/>
        <v/>
      </c>
      <c r="C157" s="112" t="s">
        <v>183</v>
      </c>
      <c r="D157" s="62" t="s">
        <v>183</v>
      </c>
      <c r="E157" s="113" t="s">
        <v>183</v>
      </c>
      <c r="F157" s="113" t="s">
        <v>183</v>
      </c>
      <c r="G157" s="111" t="str">
        <f t="shared" si="8"/>
        <v/>
      </c>
      <c r="H157" s="114" t="str">
        <f t="shared" si="7"/>
        <v/>
      </c>
      <c r="I157" s="115" t="s">
        <v>183</v>
      </c>
      <c r="J157" s="111" t="str">
        <f t="shared" si="9"/>
        <v xml:space="preserve"> </v>
      </c>
      <c r="K157" s="63"/>
      <c r="L157" s="78">
        <v>46</v>
      </c>
      <c r="M157" s="112">
        <v>0</v>
      </c>
      <c r="N157" s="112">
        <v>15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81">
        <v>0</v>
      </c>
      <c r="Z157" s="81" t="s">
        <v>133</v>
      </c>
      <c r="AA157" s="81">
        <v>0</v>
      </c>
      <c r="AB157" s="81" t="s">
        <v>133</v>
      </c>
      <c r="AC157" s="66"/>
      <c r="AH157" s="76"/>
    </row>
    <row r="158" spans="1:34" ht="15.75" customHeight="1">
      <c r="A158" s="110">
        <v>3857</v>
      </c>
      <c r="B158" s="111" t="str">
        <f t="shared" si="6"/>
        <v/>
      </c>
      <c r="C158" s="112" t="s">
        <v>183</v>
      </c>
      <c r="D158" s="62" t="s">
        <v>183</v>
      </c>
      <c r="E158" s="113" t="s">
        <v>183</v>
      </c>
      <c r="F158" s="113" t="s">
        <v>183</v>
      </c>
      <c r="G158" s="111" t="str">
        <f t="shared" si="8"/>
        <v/>
      </c>
      <c r="H158" s="114" t="str">
        <f t="shared" si="7"/>
        <v/>
      </c>
      <c r="I158" s="115" t="s">
        <v>183</v>
      </c>
      <c r="J158" s="111" t="str">
        <f t="shared" si="9"/>
        <v xml:space="preserve"> </v>
      </c>
      <c r="K158" s="63"/>
      <c r="L158" s="78">
        <v>47</v>
      </c>
      <c r="M158" s="112">
        <v>0</v>
      </c>
      <c r="N158" s="112">
        <v>16</v>
      </c>
      <c r="O158" s="85"/>
      <c r="P158" s="146" t="s">
        <v>130</v>
      </c>
      <c r="Q158" s="147"/>
      <c r="R158" s="103">
        <f>SUM(R110:R157)</f>
        <v>64</v>
      </c>
      <c r="S158" s="103"/>
      <c r="T158" s="103">
        <f>SUM(T110:T157)</f>
        <v>64</v>
      </c>
      <c r="U158" s="103"/>
      <c r="V158" s="117"/>
      <c r="W158" s="146" t="s">
        <v>130</v>
      </c>
      <c r="X158" s="147"/>
      <c r="Y158" s="103">
        <f>SUM(Y110:Y157)</f>
        <v>53</v>
      </c>
      <c r="Z158" s="103"/>
      <c r="AA158" s="103">
        <f>SUM(AA110:AA157)</f>
        <v>53</v>
      </c>
      <c r="AB158" s="103"/>
      <c r="AC158" s="66"/>
      <c r="AH158" s="76"/>
    </row>
    <row r="159" spans="1:34" ht="15.75" customHeight="1">
      <c r="A159" s="110">
        <v>10701</v>
      </c>
      <c r="B159" s="111" t="str">
        <f t="shared" si="6"/>
        <v/>
      </c>
      <c r="C159" s="112" t="s">
        <v>183</v>
      </c>
      <c r="D159" s="62" t="s">
        <v>183</v>
      </c>
      <c r="E159" s="113" t="s">
        <v>183</v>
      </c>
      <c r="F159" s="113" t="s">
        <v>183</v>
      </c>
      <c r="G159" s="111" t="str">
        <f t="shared" si="8"/>
        <v/>
      </c>
      <c r="H159" s="114" t="str">
        <f t="shared" si="7"/>
        <v/>
      </c>
      <c r="I159" s="115" t="s">
        <v>183</v>
      </c>
      <c r="J159" s="111" t="str">
        <f t="shared" si="9"/>
        <v xml:space="preserve"> </v>
      </c>
      <c r="K159" s="63"/>
      <c r="L159" s="78">
        <v>48</v>
      </c>
      <c r="M159" s="112">
        <v>0</v>
      </c>
      <c r="N159" s="112">
        <v>17</v>
      </c>
      <c r="O159" s="85"/>
      <c r="P159" s="118"/>
      <c r="Q159" s="90"/>
      <c r="R159" s="90"/>
      <c r="S159" s="90"/>
      <c r="T159" s="105"/>
      <c r="U159" s="90"/>
      <c r="V159" s="90"/>
      <c r="W159" s="90"/>
      <c r="X159" s="118"/>
      <c r="Y159" s="118"/>
      <c r="Z159" s="118"/>
      <c r="AA159" s="118"/>
      <c r="AB159" s="118"/>
      <c r="AC159" s="66"/>
      <c r="AH159" s="76"/>
    </row>
    <row r="160" spans="1:34" ht="15.75" customHeight="1">
      <c r="A160" s="110">
        <v>3927</v>
      </c>
      <c r="B160" s="111" t="str">
        <f t="shared" si="6"/>
        <v/>
      </c>
      <c r="C160" s="112" t="s">
        <v>183</v>
      </c>
      <c r="D160" s="62" t="s">
        <v>183</v>
      </c>
      <c r="E160" s="113" t="s">
        <v>183</v>
      </c>
      <c r="F160" s="113" t="s">
        <v>183</v>
      </c>
      <c r="G160" s="111" t="str">
        <f t="shared" si="8"/>
        <v/>
      </c>
      <c r="H160" s="114" t="str">
        <f t="shared" si="7"/>
        <v/>
      </c>
      <c r="I160" s="115" t="s">
        <v>183</v>
      </c>
      <c r="J160" s="111" t="str">
        <f t="shared" si="9"/>
        <v xml:space="preserve"> </v>
      </c>
      <c r="K160" s="63"/>
      <c r="L160" s="78">
        <v>49</v>
      </c>
      <c r="M160" s="112">
        <v>0</v>
      </c>
      <c r="N160" s="112">
        <v>18</v>
      </c>
      <c r="O160" s="85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66"/>
      <c r="AH160" s="76"/>
    </row>
    <row r="161" spans="1:34" ht="15.75" customHeight="1">
      <c r="A161" s="110">
        <v>3941</v>
      </c>
      <c r="B161" s="111" t="str">
        <f t="shared" si="6"/>
        <v/>
      </c>
      <c r="C161" s="112" t="s">
        <v>183</v>
      </c>
      <c r="D161" s="62" t="s">
        <v>183</v>
      </c>
      <c r="E161" s="113" t="s">
        <v>183</v>
      </c>
      <c r="F161" s="113" t="s">
        <v>183</v>
      </c>
      <c r="G161" s="111" t="str">
        <f t="shared" si="8"/>
        <v/>
      </c>
      <c r="H161" s="114" t="str">
        <f t="shared" si="7"/>
        <v/>
      </c>
      <c r="I161" s="115" t="s">
        <v>183</v>
      </c>
      <c r="J161" s="111" t="str">
        <f t="shared" si="9"/>
        <v xml:space="preserve"> </v>
      </c>
      <c r="K161" s="63"/>
      <c r="L161" s="78">
        <v>50</v>
      </c>
      <c r="M161" s="112">
        <v>0</v>
      </c>
      <c r="N161" s="112">
        <v>19</v>
      </c>
      <c r="O161" s="85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  <c r="AA161" s="118"/>
      <c r="AB161" s="118"/>
      <c r="AC161" s="66"/>
      <c r="AH161" s="76"/>
    </row>
    <row r="162" spans="1:34" ht="15.75" customHeight="1">
      <c r="A162" s="110">
        <v>3996</v>
      </c>
      <c r="B162" s="111" t="str">
        <f t="shared" si="6"/>
        <v/>
      </c>
      <c r="C162" s="112" t="s">
        <v>183</v>
      </c>
      <c r="D162" s="62" t="s">
        <v>183</v>
      </c>
      <c r="E162" s="113" t="s">
        <v>183</v>
      </c>
      <c r="F162" s="113" t="s">
        <v>183</v>
      </c>
      <c r="G162" s="111" t="str">
        <f t="shared" si="8"/>
        <v/>
      </c>
      <c r="H162" s="114" t="str">
        <f t="shared" si="7"/>
        <v/>
      </c>
      <c r="I162" s="115" t="s">
        <v>183</v>
      </c>
      <c r="J162" s="111" t="str">
        <f t="shared" si="9"/>
        <v xml:space="preserve"> </v>
      </c>
      <c r="K162" s="63"/>
      <c r="L162" s="78">
        <v>51</v>
      </c>
      <c r="M162" s="112">
        <v>0</v>
      </c>
      <c r="N162" s="112">
        <v>20</v>
      </c>
      <c r="O162" s="85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  <c r="AA162" s="118"/>
      <c r="AB162" s="118"/>
      <c r="AC162" s="66"/>
      <c r="AH162" s="76"/>
    </row>
    <row r="163" spans="1:34" ht="15.75" customHeight="1">
      <c r="A163" s="110">
        <v>4875</v>
      </c>
      <c r="B163" s="111" t="str">
        <f t="shared" si="6"/>
        <v/>
      </c>
      <c r="C163" s="112" t="s">
        <v>183</v>
      </c>
      <c r="D163" s="62" t="s">
        <v>183</v>
      </c>
      <c r="E163" s="113" t="s">
        <v>183</v>
      </c>
      <c r="F163" s="113" t="s">
        <v>183</v>
      </c>
      <c r="G163" s="111" t="str">
        <f t="shared" si="8"/>
        <v/>
      </c>
      <c r="H163" s="114" t="str">
        <f t="shared" si="7"/>
        <v/>
      </c>
      <c r="I163" s="115" t="s">
        <v>183</v>
      </c>
      <c r="J163" s="111" t="str">
        <f t="shared" si="9"/>
        <v xml:space="preserve"> </v>
      </c>
      <c r="K163" s="63"/>
      <c r="L163" s="78">
        <v>52</v>
      </c>
      <c r="M163" s="112">
        <v>0</v>
      </c>
      <c r="N163" s="112">
        <v>21</v>
      </c>
      <c r="O163" s="85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/>
      <c r="AB163" s="118"/>
      <c r="AC163" s="66"/>
      <c r="AH163" s="76"/>
    </row>
    <row r="164" spans="1:34" ht="15.75" customHeight="1">
      <c r="A164" s="110">
        <v>4412</v>
      </c>
      <c r="B164" s="111" t="str">
        <f t="shared" si="6"/>
        <v/>
      </c>
      <c r="C164" s="112" t="s">
        <v>183</v>
      </c>
      <c r="D164" s="62" t="s">
        <v>183</v>
      </c>
      <c r="E164" s="113" t="s">
        <v>183</v>
      </c>
      <c r="F164" s="113" t="s">
        <v>183</v>
      </c>
      <c r="G164" s="111" t="str">
        <f t="shared" si="8"/>
        <v/>
      </c>
      <c r="H164" s="114" t="str">
        <f t="shared" si="7"/>
        <v/>
      </c>
      <c r="I164" s="115" t="s">
        <v>183</v>
      </c>
      <c r="J164" s="111" t="str">
        <f t="shared" si="9"/>
        <v xml:space="preserve"> </v>
      </c>
      <c r="K164" s="63"/>
      <c r="L164" s="78">
        <v>53</v>
      </c>
      <c r="M164" s="112">
        <v>0</v>
      </c>
      <c r="N164" s="112">
        <v>22</v>
      </c>
      <c r="O164" s="85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  <c r="AA164" s="118"/>
      <c r="AB164" s="118"/>
      <c r="AC164" s="66"/>
      <c r="AH164" s="76"/>
    </row>
    <row r="165" spans="1:34" ht="15.75" customHeight="1">
      <c r="A165" s="110">
        <v>4413</v>
      </c>
      <c r="B165" s="111" t="str">
        <f t="shared" si="6"/>
        <v/>
      </c>
      <c r="C165" s="112" t="s">
        <v>183</v>
      </c>
      <c r="D165" s="62" t="s">
        <v>183</v>
      </c>
      <c r="E165" s="113" t="s">
        <v>183</v>
      </c>
      <c r="F165" s="113" t="s">
        <v>183</v>
      </c>
      <c r="G165" s="111" t="str">
        <f t="shared" si="8"/>
        <v/>
      </c>
      <c r="H165" s="114" t="str">
        <f t="shared" si="7"/>
        <v/>
      </c>
      <c r="I165" s="115" t="s">
        <v>183</v>
      </c>
      <c r="J165" s="111" t="str">
        <f t="shared" si="9"/>
        <v xml:space="preserve"> </v>
      </c>
      <c r="K165" s="63"/>
      <c r="L165" s="78">
        <v>54</v>
      </c>
      <c r="M165" s="112">
        <v>0</v>
      </c>
      <c r="N165" s="112">
        <v>23</v>
      </c>
      <c r="O165" s="85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  <c r="AA165" s="118"/>
      <c r="AB165" s="118"/>
      <c r="AC165" s="66"/>
      <c r="AH165" s="76"/>
    </row>
    <row r="166" spans="1:34" ht="15.75" customHeight="1">
      <c r="A166" s="110">
        <v>4555</v>
      </c>
      <c r="B166" s="111" t="str">
        <f t="shared" si="6"/>
        <v/>
      </c>
      <c r="C166" s="112" t="s">
        <v>183</v>
      </c>
      <c r="D166" s="62" t="s">
        <v>183</v>
      </c>
      <c r="E166" s="113" t="s">
        <v>183</v>
      </c>
      <c r="F166" s="113" t="s">
        <v>183</v>
      </c>
      <c r="G166" s="111" t="str">
        <f t="shared" si="8"/>
        <v/>
      </c>
      <c r="H166" s="114" t="str">
        <f t="shared" si="7"/>
        <v/>
      </c>
      <c r="I166" s="115" t="s">
        <v>183</v>
      </c>
      <c r="J166" s="111" t="str">
        <f t="shared" si="9"/>
        <v xml:space="preserve"> </v>
      </c>
      <c r="K166" s="63"/>
      <c r="L166" s="78">
        <v>55</v>
      </c>
      <c r="M166" s="112">
        <v>0</v>
      </c>
      <c r="N166" s="112">
        <v>24</v>
      </c>
      <c r="O166" s="85"/>
      <c r="P166" s="118"/>
      <c r="Q166" s="90"/>
      <c r="R166" s="90"/>
      <c r="S166" s="90"/>
      <c r="T166" s="90"/>
      <c r="U166" s="90"/>
      <c r="V166" s="90"/>
      <c r="W166" s="90"/>
      <c r="X166" s="118"/>
      <c r="Y166" s="118"/>
      <c r="Z166" s="118"/>
      <c r="AA166" s="118"/>
      <c r="AB166" s="118"/>
      <c r="AC166" s="66"/>
      <c r="AH166" s="76"/>
    </row>
    <row r="167" spans="1:34" ht="15.75" customHeight="1">
      <c r="A167" s="110">
        <v>4556</v>
      </c>
      <c r="B167" s="111" t="str">
        <f t="shared" si="6"/>
        <v/>
      </c>
      <c r="C167" s="112" t="s">
        <v>183</v>
      </c>
      <c r="D167" s="62" t="s">
        <v>183</v>
      </c>
      <c r="E167" s="113" t="s">
        <v>183</v>
      </c>
      <c r="F167" s="113" t="s">
        <v>183</v>
      </c>
      <c r="G167" s="111" t="str">
        <f t="shared" si="8"/>
        <v/>
      </c>
      <c r="H167" s="114" t="str">
        <f t="shared" si="7"/>
        <v/>
      </c>
      <c r="I167" s="115" t="s">
        <v>183</v>
      </c>
      <c r="J167" s="111" t="str">
        <f t="shared" si="9"/>
        <v xml:space="preserve"> </v>
      </c>
      <c r="K167" s="63"/>
      <c r="L167" s="78">
        <v>56</v>
      </c>
      <c r="M167" s="112">
        <v>0</v>
      </c>
      <c r="N167" s="112">
        <v>25</v>
      </c>
      <c r="O167" s="85"/>
      <c r="P167" s="118"/>
      <c r="Q167" s="90"/>
      <c r="R167" s="90"/>
      <c r="S167" s="90"/>
      <c r="T167" s="90"/>
      <c r="U167" s="90"/>
      <c r="V167" s="90"/>
      <c r="W167" s="90"/>
      <c r="X167" s="118"/>
      <c r="Y167" s="118"/>
      <c r="Z167" s="118"/>
      <c r="AA167" s="118"/>
      <c r="AB167" s="118"/>
      <c r="AC167" s="66"/>
      <c r="AH167" s="76"/>
    </row>
    <row r="168" spans="1:34" ht="15.75" customHeight="1">
      <c r="A168" s="110">
        <v>4557</v>
      </c>
      <c r="B168" s="111" t="str">
        <f t="shared" si="6"/>
        <v/>
      </c>
      <c r="C168" s="112" t="s">
        <v>183</v>
      </c>
      <c r="D168" s="62" t="s">
        <v>183</v>
      </c>
      <c r="E168" s="113" t="s">
        <v>183</v>
      </c>
      <c r="F168" s="113" t="s">
        <v>183</v>
      </c>
      <c r="G168" s="111" t="str">
        <f t="shared" si="8"/>
        <v/>
      </c>
      <c r="H168" s="114" t="str">
        <f t="shared" si="7"/>
        <v/>
      </c>
      <c r="I168" s="115" t="s">
        <v>183</v>
      </c>
      <c r="J168" s="111" t="str">
        <f t="shared" si="9"/>
        <v xml:space="preserve"> </v>
      </c>
      <c r="K168" s="63"/>
      <c r="L168" s="78">
        <v>57</v>
      </c>
      <c r="M168" s="112">
        <v>0</v>
      </c>
      <c r="N168" s="112">
        <v>26</v>
      </c>
      <c r="O168" s="85"/>
      <c r="P168" s="118"/>
      <c r="Q168" s="90"/>
      <c r="R168" s="90"/>
      <c r="S168" s="90"/>
      <c r="T168" s="90"/>
      <c r="U168" s="90"/>
      <c r="V168" s="90"/>
      <c r="W168" s="90"/>
      <c r="X168" s="118"/>
      <c r="Y168" s="118"/>
      <c r="Z168" s="118"/>
      <c r="AA168" s="118"/>
      <c r="AB168" s="118"/>
      <c r="AC168" s="66"/>
      <c r="AH168" s="76"/>
    </row>
    <row r="169" spans="1:34" ht="15.75" customHeight="1">
      <c r="A169" s="110">
        <v>4558</v>
      </c>
      <c r="B169" s="111" t="str">
        <f t="shared" si="6"/>
        <v/>
      </c>
      <c r="C169" s="112" t="s">
        <v>183</v>
      </c>
      <c r="D169" s="62" t="s">
        <v>183</v>
      </c>
      <c r="E169" s="113" t="s">
        <v>183</v>
      </c>
      <c r="F169" s="113" t="s">
        <v>183</v>
      </c>
      <c r="G169" s="111" t="str">
        <f t="shared" si="8"/>
        <v/>
      </c>
      <c r="H169" s="114" t="str">
        <f t="shared" si="7"/>
        <v/>
      </c>
      <c r="I169" s="115" t="s">
        <v>183</v>
      </c>
      <c r="J169" s="111" t="str">
        <f t="shared" si="9"/>
        <v xml:space="preserve"> </v>
      </c>
      <c r="K169" s="63"/>
      <c r="L169" s="78">
        <v>58</v>
      </c>
      <c r="M169" s="112">
        <v>0</v>
      </c>
      <c r="N169" s="112">
        <v>27</v>
      </c>
      <c r="O169" s="85"/>
      <c r="P169" s="118"/>
      <c r="Q169" s="90"/>
      <c r="R169" s="90"/>
      <c r="S169" s="90"/>
      <c r="T169" s="90"/>
      <c r="U169" s="90"/>
      <c r="V169" s="90"/>
      <c r="W169" s="90"/>
      <c r="X169" s="118"/>
      <c r="Y169" s="118"/>
      <c r="Z169" s="118"/>
      <c r="AA169" s="118"/>
      <c r="AB169" s="118"/>
      <c r="AC169" s="66"/>
      <c r="AH169" s="76"/>
    </row>
    <row r="170" spans="1:34" ht="15.75" customHeight="1">
      <c r="A170" s="110">
        <v>4559</v>
      </c>
      <c r="B170" s="111" t="str">
        <f t="shared" si="6"/>
        <v/>
      </c>
      <c r="C170" s="112" t="s">
        <v>183</v>
      </c>
      <c r="D170" s="62" t="s">
        <v>183</v>
      </c>
      <c r="E170" s="113" t="s">
        <v>183</v>
      </c>
      <c r="F170" s="113" t="s">
        <v>183</v>
      </c>
      <c r="G170" s="111" t="str">
        <f t="shared" si="8"/>
        <v/>
      </c>
      <c r="H170" s="114" t="str">
        <f t="shared" si="7"/>
        <v/>
      </c>
      <c r="I170" s="115" t="s">
        <v>183</v>
      </c>
      <c r="J170" s="111" t="str">
        <f t="shared" si="9"/>
        <v xml:space="preserve"> </v>
      </c>
      <c r="K170" s="63"/>
      <c r="L170" s="78">
        <v>59</v>
      </c>
      <c r="M170" s="112">
        <v>0</v>
      </c>
      <c r="N170" s="112">
        <v>28</v>
      </c>
      <c r="O170" s="85"/>
      <c r="P170" s="118"/>
      <c r="Q170" s="90"/>
      <c r="R170" s="90"/>
      <c r="S170" s="90"/>
      <c r="T170" s="90"/>
      <c r="U170" s="90"/>
      <c r="V170" s="90"/>
      <c r="W170" s="90"/>
      <c r="X170" s="118"/>
      <c r="Y170" s="118"/>
      <c r="Z170" s="118"/>
      <c r="AA170" s="118"/>
      <c r="AB170" s="118"/>
      <c r="AC170" s="66"/>
      <c r="AH170" s="68"/>
    </row>
    <row r="171" spans="1:34" ht="15.75" customHeight="1">
      <c r="A171" s="110">
        <v>4560</v>
      </c>
      <c r="B171" s="111" t="str">
        <f t="shared" si="6"/>
        <v/>
      </c>
      <c r="C171" s="112" t="s">
        <v>183</v>
      </c>
      <c r="D171" s="62" t="s">
        <v>183</v>
      </c>
      <c r="E171" s="113" t="s">
        <v>183</v>
      </c>
      <c r="F171" s="113" t="s">
        <v>183</v>
      </c>
      <c r="G171" s="111" t="str">
        <f t="shared" si="8"/>
        <v/>
      </c>
      <c r="H171" s="114" t="str">
        <f t="shared" si="7"/>
        <v/>
      </c>
      <c r="I171" s="115" t="s">
        <v>183</v>
      </c>
      <c r="J171" s="111" t="str">
        <f t="shared" si="9"/>
        <v xml:space="preserve"> </v>
      </c>
      <c r="K171" s="63"/>
      <c r="L171" s="78">
        <v>60</v>
      </c>
      <c r="M171" s="112">
        <v>0</v>
      </c>
      <c r="N171" s="112">
        <v>29</v>
      </c>
      <c r="O171" s="85"/>
      <c r="P171" s="118"/>
      <c r="Q171" s="90"/>
      <c r="R171" s="90"/>
      <c r="S171" s="90"/>
      <c r="T171" s="90"/>
      <c r="U171" s="90"/>
      <c r="V171" s="90"/>
      <c r="W171" s="90"/>
      <c r="X171" s="118"/>
      <c r="Y171" s="118"/>
      <c r="Z171" s="118"/>
      <c r="AA171" s="118"/>
      <c r="AB171" s="118"/>
      <c r="AC171" s="66"/>
      <c r="AH171" s="68"/>
    </row>
    <row r="172" spans="1:34" ht="15.75" customHeight="1">
      <c r="A172" s="110">
        <v>4561</v>
      </c>
      <c r="B172" s="111" t="str">
        <f t="shared" si="6"/>
        <v/>
      </c>
      <c r="C172" s="112" t="s">
        <v>183</v>
      </c>
      <c r="D172" s="62" t="s">
        <v>183</v>
      </c>
      <c r="E172" s="113" t="s">
        <v>183</v>
      </c>
      <c r="F172" s="113" t="s">
        <v>183</v>
      </c>
      <c r="G172" s="111" t="str">
        <f t="shared" si="8"/>
        <v/>
      </c>
      <c r="H172" s="114" t="str">
        <f t="shared" si="7"/>
        <v/>
      </c>
      <c r="I172" s="115" t="s">
        <v>183</v>
      </c>
      <c r="J172" s="111" t="str">
        <f t="shared" si="9"/>
        <v xml:space="preserve"> </v>
      </c>
      <c r="K172" s="63"/>
      <c r="L172" s="78">
        <v>61</v>
      </c>
      <c r="M172" s="112">
        <v>0</v>
      </c>
      <c r="N172" s="112">
        <v>30</v>
      </c>
      <c r="O172" s="85"/>
      <c r="P172" s="118"/>
      <c r="Q172" s="90"/>
      <c r="R172" s="90"/>
      <c r="S172" s="90"/>
      <c r="T172" s="90"/>
      <c r="U172" s="90"/>
      <c r="V172" s="90"/>
      <c r="W172" s="90"/>
      <c r="X172" s="118"/>
      <c r="Y172" s="118"/>
      <c r="Z172" s="118"/>
      <c r="AA172" s="118"/>
      <c r="AB172" s="118"/>
      <c r="AC172" s="66"/>
      <c r="AH172" s="68"/>
    </row>
    <row r="173" spans="1:34" ht="15.75" customHeight="1">
      <c r="A173" s="110" t="s">
        <v>183</v>
      </c>
      <c r="B173" s="111" t="str">
        <f t="shared" si="6"/>
        <v/>
      </c>
      <c r="C173" s="112" t="s">
        <v>183</v>
      </c>
      <c r="D173" s="62" t="s">
        <v>183</v>
      </c>
      <c r="E173" s="113" t="s">
        <v>183</v>
      </c>
      <c r="F173" s="113" t="s">
        <v>183</v>
      </c>
      <c r="G173" s="111" t="str">
        <f t="shared" si="8"/>
        <v/>
      </c>
      <c r="H173" s="114" t="str">
        <f t="shared" si="7"/>
        <v/>
      </c>
      <c r="I173" s="115" t="s">
        <v>183</v>
      </c>
      <c r="J173" s="111" t="str">
        <f t="shared" si="9"/>
        <v xml:space="preserve"> </v>
      </c>
      <c r="K173" s="63"/>
      <c r="L173" s="78">
        <v>62</v>
      </c>
      <c r="M173" s="112">
        <v>0</v>
      </c>
      <c r="N173" s="112">
        <v>31</v>
      </c>
      <c r="O173" s="85"/>
      <c r="P173" s="118"/>
      <c r="Q173" s="90"/>
      <c r="R173" s="90"/>
      <c r="S173" s="90"/>
      <c r="T173" s="90"/>
      <c r="U173" s="90"/>
      <c r="V173" s="90"/>
      <c r="W173" s="90"/>
      <c r="X173" s="118"/>
      <c r="Y173" s="118"/>
      <c r="Z173" s="118"/>
      <c r="AA173" s="118"/>
      <c r="AB173" s="118"/>
      <c r="AC173" s="66"/>
      <c r="AH173" s="68"/>
    </row>
    <row r="174" spans="1:34" ht="15.75" customHeight="1">
      <c r="A174" s="110" t="s">
        <v>183</v>
      </c>
      <c r="B174" s="111" t="str">
        <f t="shared" si="6"/>
        <v/>
      </c>
      <c r="C174" s="112" t="s">
        <v>183</v>
      </c>
      <c r="D174" s="62" t="s">
        <v>183</v>
      </c>
      <c r="E174" s="113" t="s">
        <v>183</v>
      </c>
      <c r="F174" s="113" t="s">
        <v>183</v>
      </c>
      <c r="G174" s="111" t="str">
        <f t="shared" si="8"/>
        <v/>
      </c>
      <c r="H174" s="114" t="str">
        <f t="shared" si="7"/>
        <v/>
      </c>
      <c r="I174" s="115" t="s">
        <v>183</v>
      </c>
      <c r="J174" s="111" t="str">
        <f t="shared" si="9"/>
        <v xml:space="preserve"> </v>
      </c>
      <c r="K174" s="63"/>
      <c r="L174" s="78">
        <v>63</v>
      </c>
      <c r="M174" s="112">
        <v>0</v>
      </c>
      <c r="N174" s="112">
        <v>999</v>
      </c>
      <c r="O174" s="85"/>
      <c r="P174" s="118"/>
      <c r="Q174" s="90"/>
      <c r="R174" s="90"/>
      <c r="S174" s="90"/>
      <c r="T174" s="90"/>
      <c r="U174" s="90"/>
      <c r="V174" s="90"/>
      <c r="W174" s="90"/>
      <c r="X174" s="118"/>
      <c r="Y174" s="118"/>
      <c r="Z174" s="118"/>
      <c r="AA174" s="118"/>
      <c r="AB174" s="118"/>
      <c r="AC174" s="66"/>
      <c r="AH174" s="68"/>
    </row>
    <row r="175" spans="1:34" ht="15.75" customHeight="1">
      <c r="A175" s="110" t="s">
        <v>183</v>
      </c>
      <c r="B175" s="111" t="str">
        <f t="shared" si="6"/>
        <v/>
      </c>
      <c r="C175" s="112" t="s">
        <v>183</v>
      </c>
      <c r="D175" s="62" t="s">
        <v>183</v>
      </c>
      <c r="E175" s="113" t="s">
        <v>183</v>
      </c>
      <c r="F175" s="113" t="s">
        <v>183</v>
      </c>
      <c r="G175" s="111" t="str">
        <f t="shared" si="8"/>
        <v/>
      </c>
      <c r="H175" s="114" t="str">
        <f t="shared" si="7"/>
        <v/>
      </c>
      <c r="I175" s="115" t="s">
        <v>183</v>
      </c>
      <c r="J175" s="111" t="str">
        <f t="shared" si="9"/>
        <v xml:space="preserve"> </v>
      </c>
      <c r="K175" s="63"/>
      <c r="L175" s="78">
        <v>64</v>
      </c>
      <c r="M175" s="112">
        <v>0</v>
      </c>
      <c r="N175" s="112">
        <v>0</v>
      </c>
      <c r="O175" s="85"/>
      <c r="P175" s="118"/>
      <c r="Q175" s="90"/>
      <c r="R175" s="90"/>
      <c r="S175" s="90"/>
      <c r="T175" s="90"/>
      <c r="U175" s="90"/>
      <c r="V175" s="90"/>
      <c r="W175" s="90"/>
      <c r="X175" s="118"/>
      <c r="Y175" s="118"/>
      <c r="Z175" s="118"/>
      <c r="AA175" s="118"/>
      <c r="AB175" s="118"/>
      <c r="AC175" s="66"/>
      <c r="AH175" s="68"/>
    </row>
    <row r="176" spans="1:34" ht="15.75" customHeight="1">
      <c r="A176" s="110" t="s">
        <v>183</v>
      </c>
      <c r="B176" s="111" t="str">
        <f t="shared" si="6"/>
        <v/>
      </c>
      <c r="C176" s="112" t="s">
        <v>183</v>
      </c>
      <c r="D176" s="62" t="s">
        <v>183</v>
      </c>
      <c r="E176" s="113" t="s">
        <v>183</v>
      </c>
      <c r="F176" s="113" t="s">
        <v>183</v>
      </c>
      <c r="G176" s="111" t="str">
        <f t="shared" si="8"/>
        <v/>
      </c>
      <c r="H176" s="114" t="str">
        <f t="shared" si="7"/>
        <v/>
      </c>
      <c r="I176" s="115" t="s">
        <v>183</v>
      </c>
      <c r="J176" s="111" t="str">
        <f t="shared" si="9"/>
        <v xml:space="preserve"> </v>
      </c>
      <c r="K176" s="63"/>
      <c r="L176" s="78">
        <v>65</v>
      </c>
      <c r="M176" s="112">
        <v>0</v>
      </c>
      <c r="N176" s="112">
        <v>0</v>
      </c>
      <c r="O176" s="85"/>
      <c r="P176" s="118"/>
      <c r="Q176" s="90"/>
      <c r="R176" s="90"/>
      <c r="S176" s="90"/>
      <c r="T176" s="90"/>
      <c r="U176" s="90"/>
      <c r="V176" s="90"/>
      <c r="W176" s="90"/>
      <c r="X176" s="118"/>
      <c r="Y176" s="118"/>
      <c r="Z176" s="118"/>
      <c r="AA176" s="118"/>
      <c r="AB176" s="118"/>
      <c r="AC176" s="66"/>
      <c r="AH176" s="68"/>
    </row>
    <row r="177" spans="1:34" ht="15.75" customHeight="1">
      <c r="A177" s="110" t="s">
        <v>183</v>
      </c>
      <c r="B177" s="111" t="str">
        <f t="shared" si="6"/>
        <v/>
      </c>
      <c r="C177" s="112" t="s">
        <v>183</v>
      </c>
      <c r="D177" s="62" t="s">
        <v>183</v>
      </c>
      <c r="E177" s="113" t="s">
        <v>183</v>
      </c>
      <c r="F177" s="113" t="s">
        <v>183</v>
      </c>
      <c r="G177" s="111" t="str">
        <f t="shared" si="8"/>
        <v/>
      </c>
      <c r="H177" s="114" t="str">
        <f t="shared" si="7"/>
        <v/>
      </c>
      <c r="I177" s="115" t="s">
        <v>183</v>
      </c>
      <c r="J177" s="111" t="str">
        <f t="shared" si="9"/>
        <v xml:space="preserve"> </v>
      </c>
      <c r="K177" s="63"/>
      <c r="L177" s="78">
        <v>66</v>
      </c>
      <c r="M177" s="112">
        <v>0</v>
      </c>
      <c r="N177" s="112">
        <v>0</v>
      </c>
      <c r="O177" s="85"/>
      <c r="P177" s="118"/>
      <c r="Q177" s="90"/>
      <c r="R177" s="90"/>
      <c r="S177" s="90"/>
      <c r="T177" s="90"/>
      <c r="U177" s="90"/>
      <c r="V177" s="90"/>
      <c r="W177" s="90"/>
      <c r="X177" s="118"/>
      <c r="Y177" s="118"/>
      <c r="Z177" s="118"/>
      <c r="AA177" s="118"/>
      <c r="AB177" s="118"/>
      <c r="AC177" s="66"/>
      <c r="AH177" s="68"/>
    </row>
    <row r="178" spans="1:34" ht="15.75" customHeight="1">
      <c r="A178" s="110" t="s">
        <v>183</v>
      </c>
      <c r="B178" s="111" t="str">
        <f t="shared" si="6"/>
        <v/>
      </c>
      <c r="C178" s="112" t="s">
        <v>183</v>
      </c>
      <c r="D178" s="62" t="s">
        <v>183</v>
      </c>
      <c r="E178" s="113" t="s">
        <v>183</v>
      </c>
      <c r="F178" s="113" t="s">
        <v>183</v>
      </c>
      <c r="G178" s="111" t="str">
        <f t="shared" si="8"/>
        <v/>
      </c>
      <c r="H178" s="114" t="str">
        <f t="shared" si="7"/>
        <v/>
      </c>
      <c r="I178" s="115" t="s">
        <v>183</v>
      </c>
      <c r="J178" s="111" t="str">
        <f t="shared" si="9"/>
        <v xml:space="preserve"> </v>
      </c>
      <c r="K178" s="63"/>
      <c r="L178" s="78">
        <v>67</v>
      </c>
      <c r="M178" s="112">
        <v>0</v>
      </c>
      <c r="N178" s="112">
        <v>0</v>
      </c>
      <c r="O178" s="85"/>
      <c r="P178" s="118"/>
      <c r="Q178" s="90"/>
      <c r="R178" s="90"/>
      <c r="S178" s="90"/>
      <c r="T178" s="90"/>
      <c r="U178" s="90"/>
      <c r="V178" s="90"/>
      <c r="W178" s="90"/>
      <c r="X178" s="118"/>
      <c r="Y178" s="118"/>
      <c r="Z178" s="118"/>
      <c r="AA178" s="118"/>
      <c r="AB178" s="118"/>
      <c r="AC178" s="66"/>
      <c r="AH178" s="68"/>
    </row>
    <row r="179" spans="1:34" ht="15.75" customHeight="1">
      <c r="A179" s="110" t="s">
        <v>183</v>
      </c>
      <c r="B179" s="111" t="str">
        <f t="shared" si="6"/>
        <v/>
      </c>
      <c r="C179" s="112" t="s">
        <v>183</v>
      </c>
      <c r="D179" s="62" t="s">
        <v>183</v>
      </c>
      <c r="E179" s="113" t="s">
        <v>183</v>
      </c>
      <c r="F179" s="113" t="s">
        <v>183</v>
      </c>
      <c r="G179" s="111" t="str">
        <f t="shared" si="8"/>
        <v/>
      </c>
      <c r="H179" s="114" t="str">
        <f t="shared" si="7"/>
        <v/>
      </c>
      <c r="I179" s="115" t="s">
        <v>183</v>
      </c>
      <c r="J179" s="111" t="str">
        <f t="shared" si="9"/>
        <v xml:space="preserve"> </v>
      </c>
      <c r="K179" s="63"/>
      <c r="L179" s="78">
        <v>68</v>
      </c>
      <c r="M179" s="112">
        <v>0</v>
      </c>
      <c r="N179" s="112">
        <v>0</v>
      </c>
      <c r="O179" s="85"/>
      <c r="P179" s="118"/>
      <c r="Q179" s="90"/>
      <c r="R179" s="90"/>
      <c r="S179" s="90"/>
      <c r="T179" s="90"/>
      <c r="U179" s="90"/>
      <c r="V179" s="90"/>
      <c r="W179" s="90"/>
      <c r="X179" s="118"/>
      <c r="Y179" s="118"/>
      <c r="Z179" s="118"/>
      <c r="AA179" s="118"/>
      <c r="AB179" s="118"/>
      <c r="AC179" s="66"/>
      <c r="AH179" s="68"/>
    </row>
    <row r="180" spans="1:34" ht="15.75" customHeight="1">
      <c r="A180" s="110" t="s">
        <v>183</v>
      </c>
      <c r="B180" s="111" t="str">
        <f t="shared" si="6"/>
        <v/>
      </c>
      <c r="C180" s="112" t="s">
        <v>183</v>
      </c>
      <c r="D180" s="62" t="s">
        <v>183</v>
      </c>
      <c r="E180" s="113" t="s">
        <v>183</v>
      </c>
      <c r="F180" s="113" t="s">
        <v>183</v>
      </c>
      <c r="G180" s="111" t="str">
        <f t="shared" si="8"/>
        <v/>
      </c>
      <c r="H180" s="114" t="str">
        <f t="shared" si="7"/>
        <v/>
      </c>
      <c r="I180" s="115" t="s">
        <v>183</v>
      </c>
      <c r="J180" s="111" t="str">
        <f t="shared" si="9"/>
        <v xml:space="preserve"> </v>
      </c>
      <c r="K180" s="63"/>
      <c r="L180" s="78">
        <v>69</v>
      </c>
      <c r="M180" s="112">
        <v>0</v>
      </c>
      <c r="N180" s="112">
        <v>0</v>
      </c>
      <c r="O180" s="85"/>
      <c r="P180" s="118"/>
      <c r="Q180" s="90"/>
      <c r="R180" s="90"/>
      <c r="S180" s="90"/>
      <c r="T180" s="90"/>
      <c r="U180" s="90"/>
      <c r="V180" s="90"/>
      <c r="W180" s="90"/>
      <c r="X180" s="118"/>
      <c r="Y180" s="118"/>
      <c r="Z180" s="118"/>
      <c r="AA180" s="118"/>
      <c r="AB180" s="118"/>
      <c r="AC180" s="66"/>
      <c r="AH180" s="68"/>
    </row>
    <row r="181" spans="1:34" ht="15.75" customHeight="1">
      <c r="A181" s="110" t="s">
        <v>183</v>
      </c>
      <c r="B181" s="111" t="str">
        <f t="shared" si="6"/>
        <v/>
      </c>
      <c r="C181" s="112" t="s">
        <v>183</v>
      </c>
      <c r="D181" s="62" t="s">
        <v>183</v>
      </c>
      <c r="E181" s="113" t="s">
        <v>183</v>
      </c>
      <c r="F181" s="113" t="s">
        <v>183</v>
      </c>
      <c r="G181" s="111" t="str">
        <f t="shared" si="8"/>
        <v/>
      </c>
      <c r="H181" s="114" t="str">
        <f t="shared" si="7"/>
        <v/>
      </c>
      <c r="I181" s="115" t="s">
        <v>183</v>
      </c>
      <c r="J181" s="111" t="str">
        <f t="shared" si="9"/>
        <v xml:space="preserve"> </v>
      </c>
      <c r="K181" s="63"/>
      <c r="L181" s="78">
        <v>70</v>
      </c>
      <c r="M181" s="112">
        <v>0</v>
      </c>
      <c r="N181" s="112">
        <v>0</v>
      </c>
      <c r="O181" s="85"/>
      <c r="P181" s="118"/>
      <c r="Q181" s="90"/>
      <c r="R181" s="90"/>
      <c r="S181" s="90"/>
      <c r="T181" s="90"/>
      <c r="U181" s="90"/>
      <c r="V181" s="90"/>
      <c r="W181" s="90"/>
      <c r="X181" s="118"/>
      <c r="Y181" s="118"/>
      <c r="Z181" s="118"/>
      <c r="AA181" s="118"/>
      <c r="AB181" s="118"/>
      <c r="AC181" s="66"/>
      <c r="AH181" s="68"/>
    </row>
    <row r="182" spans="1:34" ht="15.75" customHeight="1">
      <c r="A182" s="110" t="s">
        <v>183</v>
      </c>
      <c r="B182" s="111" t="str">
        <f t="shared" si="6"/>
        <v/>
      </c>
      <c r="C182" s="112" t="s">
        <v>183</v>
      </c>
      <c r="D182" s="62" t="s">
        <v>183</v>
      </c>
      <c r="E182" s="113" t="s">
        <v>183</v>
      </c>
      <c r="F182" s="113" t="s">
        <v>183</v>
      </c>
      <c r="G182" s="111" t="str">
        <f t="shared" si="8"/>
        <v/>
      </c>
      <c r="H182" s="114" t="str">
        <f t="shared" si="7"/>
        <v/>
      </c>
      <c r="I182" s="115" t="s">
        <v>183</v>
      </c>
      <c r="J182" s="111" t="str">
        <f t="shared" si="9"/>
        <v xml:space="preserve"> </v>
      </c>
      <c r="K182" s="63"/>
      <c r="L182" s="78">
        <v>71</v>
      </c>
      <c r="M182" s="112">
        <v>0</v>
      </c>
      <c r="N182" s="112">
        <v>0</v>
      </c>
      <c r="O182" s="85"/>
      <c r="P182" s="118"/>
      <c r="Q182" s="90"/>
      <c r="R182" s="90"/>
      <c r="S182" s="90"/>
      <c r="T182" s="90"/>
      <c r="U182" s="90"/>
      <c r="V182" s="90"/>
      <c r="W182" s="90"/>
      <c r="X182" s="118"/>
      <c r="Y182" s="118"/>
      <c r="Z182" s="118"/>
      <c r="AA182" s="118"/>
      <c r="AB182" s="118"/>
      <c r="AC182" s="66"/>
      <c r="AH182" s="68"/>
    </row>
    <row r="183" spans="1:34" ht="15.75" customHeight="1">
      <c r="A183" s="110" t="s">
        <v>183</v>
      </c>
      <c r="B183" s="62"/>
      <c r="C183" s="62"/>
      <c r="D183" s="62"/>
      <c r="E183" s="62"/>
      <c r="F183" s="62"/>
      <c r="G183" s="62"/>
      <c r="H183" s="62"/>
      <c r="I183" s="62"/>
      <c r="J183" s="62"/>
      <c r="K183" s="63"/>
      <c r="L183" s="78">
        <v>72</v>
      </c>
      <c r="M183" s="112">
        <v>0</v>
      </c>
      <c r="N183" s="112">
        <v>0</v>
      </c>
      <c r="O183" s="85"/>
      <c r="P183" s="118"/>
      <c r="Q183" s="90"/>
      <c r="R183" s="90"/>
      <c r="S183" s="90"/>
      <c r="T183" s="90"/>
      <c r="U183" s="90"/>
      <c r="V183" s="90"/>
      <c r="W183" s="90"/>
      <c r="X183" s="118"/>
      <c r="Y183" s="118"/>
      <c r="Z183" s="118"/>
      <c r="AA183" s="118"/>
      <c r="AB183" s="118"/>
      <c r="AC183" s="66"/>
      <c r="AH183" s="68"/>
    </row>
    <row r="184" spans="1:34" ht="15.75" customHeight="1">
      <c r="A184" s="110" t="s">
        <v>183</v>
      </c>
      <c r="B184" s="62"/>
      <c r="C184" s="62"/>
      <c r="D184" s="62"/>
      <c r="E184" s="62"/>
      <c r="F184" s="62"/>
      <c r="G184" s="62"/>
      <c r="H184" s="62"/>
      <c r="I184" s="62"/>
      <c r="J184" s="62"/>
      <c r="K184" s="63"/>
      <c r="L184" s="78">
        <v>73</v>
      </c>
      <c r="M184" s="112">
        <v>0</v>
      </c>
      <c r="N184" s="112">
        <v>0</v>
      </c>
      <c r="O184" s="85"/>
      <c r="P184" s="118"/>
      <c r="Q184" s="90"/>
      <c r="R184" s="90"/>
      <c r="S184" s="90"/>
      <c r="T184" s="90"/>
      <c r="U184" s="90"/>
      <c r="V184" s="90"/>
      <c r="W184" s="90"/>
      <c r="X184" s="118"/>
      <c r="Y184" s="118"/>
      <c r="Z184" s="118"/>
      <c r="AA184" s="118"/>
      <c r="AB184" s="118"/>
      <c r="AC184" s="66"/>
      <c r="AH184" s="68"/>
    </row>
    <row r="185" spans="1:34" ht="15.75" customHeight="1">
      <c r="A185" s="110" t="s">
        <v>183</v>
      </c>
      <c r="B185" s="62"/>
      <c r="C185" s="62"/>
      <c r="D185" s="62"/>
      <c r="E185" s="62"/>
      <c r="F185" s="62"/>
      <c r="G185" s="62"/>
      <c r="H185" s="62"/>
      <c r="I185" s="62"/>
      <c r="J185" s="62"/>
      <c r="K185" s="63"/>
      <c r="L185" s="78">
        <v>74</v>
      </c>
      <c r="M185" s="112">
        <v>0</v>
      </c>
      <c r="N185" s="112">
        <v>0</v>
      </c>
      <c r="O185" s="85"/>
      <c r="P185" s="118"/>
      <c r="Q185" s="90"/>
      <c r="R185" s="90"/>
      <c r="S185" s="90"/>
      <c r="T185" s="90"/>
      <c r="U185" s="90"/>
      <c r="V185" s="90"/>
      <c r="W185" s="90"/>
      <c r="X185" s="118"/>
      <c r="Y185" s="118"/>
      <c r="Z185" s="118"/>
      <c r="AA185" s="118"/>
      <c r="AB185" s="118"/>
      <c r="AC185" s="66"/>
      <c r="AH185" s="68"/>
    </row>
    <row r="186" spans="1:34" ht="15.75" customHeight="1">
      <c r="A186" s="110" t="s">
        <v>183</v>
      </c>
      <c r="B186" s="62"/>
      <c r="C186" s="62"/>
      <c r="D186" s="62"/>
      <c r="E186" s="62"/>
      <c r="F186" s="62"/>
      <c r="G186" s="62"/>
      <c r="H186" s="62"/>
      <c r="I186" s="62"/>
      <c r="J186" s="62"/>
      <c r="K186" s="63"/>
      <c r="L186" s="78">
        <v>75</v>
      </c>
      <c r="M186" s="112">
        <v>0</v>
      </c>
      <c r="N186" s="112">
        <v>0</v>
      </c>
      <c r="O186" s="85"/>
      <c r="P186" s="118"/>
      <c r="Q186" s="90"/>
      <c r="R186" s="90"/>
      <c r="S186" s="90"/>
      <c r="T186" s="90"/>
      <c r="U186" s="90"/>
      <c r="V186" s="90"/>
      <c r="W186" s="90"/>
      <c r="X186" s="118"/>
      <c r="Y186" s="118"/>
      <c r="Z186" s="118"/>
      <c r="AA186" s="118"/>
      <c r="AB186" s="118"/>
      <c r="AC186" s="66"/>
      <c r="AH186" s="68"/>
    </row>
    <row r="187" spans="1:34" ht="15.75" customHeight="1">
      <c r="A187" s="110" t="s">
        <v>183</v>
      </c>
      <c r="B187" s="62"/>
      <c r="C187" s="62"/>
      <c r="D187" s="62"/>
      <c r="E187" s="62"/>
      <c r="F187" s="62"/>
      <c r="G187" s="62"/>
      <c r="H187" s="62"/>
      <c r="I187" s="62"/>
      <c r="J187" s="63"/>
      <c r="K187" s="63"/>
      <c r="L187" s="78">
        <v>76</v>
      </c>
      <c r="M187" s="112">
        <v>0</v>
      </c>
      <c r="N187" s="112">
        <v>0</v>
      </c>
      <c r="O187" s="85"/>
      <c r="P187" s="118"/>
      <c r="Q187" s="90"/>
      <c r="R187" s="90"/>
      <c r="S187" s="90"/>
      <c r="T187" s="90"/>
      <c r="U187" s="90"/>
      <c r="V187" s="90"/>
      <c r="W187" s="90"/>
      <c r="X187" s="118"/>
      <c r="Y187" s="118"/>
      <c r="Z187" s="118"/>
      <c r="AA187" s="118"/>
      <c r="AB187" s="118"/>
      <c r="AC187" s="66"/>
      <c r="AH187" s="68"/>
    </row>
    <row r="188" spans="1:34" ht="15.75" customHeight="1">
      <c r="A188" s="110" t="s">
        <v>183</v>
      </c>
      <c r="B188" s="62"/>
      <c r="C188" s="62"/>
      <c r="D188" s="62"/>
      <c r="E188" s="62"/>
      <c r="F188" s="62"/>
      <c r="G188" s="62"/>
      <c r="H188" s="62"/>
      <c r="I188" s="62"/>
      <c r="J188" s="63"/>
      <c r="K188" s="63"/>
      <c r="L188" s="78">
        <v>77</v>
      </c>
      <c r="M188" s="112">
        <v>0</v>
      </c>
      <c r="N188" s="112">
        <v>0</v>
      </c>
      <c r="O188" s="85"/>
      <c r="P188" s="118"/>
      <c r="Q188" s="90"/>
      <c r="R188" s="90"/>
      <c r="S188" s="90"/>
      <c r="T188" s="90"/>
      <c r="U188" s="90"/>
      <c r="V188" s="90"/>
      <c r="W188" s="90"/>
      <c r="X188" s="118"/>
      <c r="Y188" s="118"/>
      <c r="Z188" s="118"/>
      <c r="AA188" s="118"/>
      <c r="AB188" s="118"/>
      <c r="AC188" s="66"/>
      <c r="AH188" s="68"/>
    </row>
    <row r="189" spans="1:34" ht="15.75" customHeight="1">
      <c r="A189" s="110" t="s">
        <v>183</v>
      </c>
      <c r="B189" s="62"/>
      <c r="C189" s="62"/>
      <c r="D189" s="62"/>
      <c r="E189" s="62"/>
      <c r="F189" s="62"/>
      <c r="G189" s="62"/>
      <c r="H189" s="62"/>
      <c r="I189" s="62"/>
      <c r="J189" s="63"/>
      <c r="K189" s="63"/>
      <c r="L189" s="78">
        <v>78</v>
      </c>
      <c r="M189" s="112">
        <v>0</v>
      </c>
      <c r="N189" s="112">
        <v>0</v>
      </c>
      <c r="O189" s="85"/>
      <c r="P189" s="118"/>
      <c r="Q189" s="90"/>
      <c r="R189" s="90"/>
      <c r="S189" s="90"/>
      <c r="T189" s="90"/>
      <c r="U189" s="90"/>
      <c r="V189" s="90"/>
      <c r="W189" s="90"/>
      <c r="X189" s="118"/>
      <c r="Y189" s="118"/>
      <c r="Z189" s="118"/>
      <c r="AA189" s="118"/>
      <c r="AB189" s="118"/>
      <c r="AC189" s="66"/>
      <c r="AH189" s="68"/>
    </row>
    <row r="190" spans="1:34" ht="15.75" customHeight="1">
      <c r="A190" s="110" t="s">
        <v>183</v>
      </c>
      <c r="B190" s="62"/>
      <c r="C190" s="62"/>
      <c r="D190" s="62"/>
      <c r="E190" s="62"/>
      <c r="F190" s="62"/>
      <c r="G190" s="62"/>
      <c r="H190" s="62"/>
      <c r="I190" s="62"/>
      <c r="J190" s="63"/>
      <c r="K190" s="63"/>
      <c r="L190" s="78">
        <v>79</v>
      </c>
      <c r="M190" s="112">
        <v>0</v>
      </c>
      <c r="N190" s="112">
        <v>0</v>
      </c>
      <c r="O190" s="85"/>
      <c r="P190" s="118"/>
      <c r="Q190" s="90"/>
      <c r="R190" s="90"/>
      <c r="S190" s="90"/>
      <c r="T190" s="90"/>
      <c r="U190" s="90"/>
      <c r="V190" s="90"/>
      <c r="W190" s="90"/>
      <c r="X190" s="118"/>
      <c r="Y190" s="118"/>
      <c r="Z190" s="118"/>
      <c r="AA190" s="118"/>
      <c r="AB190" s="118"/>
      <c r="AC190" s="66"/>
      <c r="AH190" s="68"/>
    </row>
    <row r="191" spans="1:34" ht="15.75" customHeight="1">
      <c r="A191" s="110" t="s">
        <v>183</v>
      </c>
      <c r="B191" s="62"/>
      <c r="C191" s="62"/>
      <c r="D191" s="62"/>
      <c r="E191" s="62"/>
      <c r="F191" s="62"/>
      <c r="G191" s="62"/>
      <c r="H191" s="62"/>
      <c r="I191" s="62"/>
      <c r="J191" s="63"/>
      <c r="K191" s="63"/>
      <c r="L191" s="78">
        <v>80</v>
      </c>
      <c r="M191" s="112">
        <v>0</v>
      </c>
      <c r="N191" s="112">
        <v>0</v>
      </c>
      <c r="O191" s="85"/>
      <c r="P191" s="118"/>
      <c r="Q191" s="90"/>
      <c r="R191" s="90"/>
      <c r="S191" s="90"/>
      <c r="T191" s="90"/>
      <c r="U191" s="90"/>
      <c r="V191" s="90"/>
      <c r="W191" s="90"/>
      <c r="X191" s="118"/>
      <c r="Y191" s="118"/>
      <c r="Z191" s="118"/>
      <c r="AA191" s="118"/>
      <c r="AB191" s="118"/>
      <c r="AC191" s="66"/>
      <c r="AH191" s="68"/>
    </row>
    <row r="192" spans="1:34" ht="15.75" customHeight="1">
      <c r="A192" s="110" t="s">
        <v>183</v>
      </c>
      <c r="B192" s="62"/>
      <c r="C192" s="62"/>
      <c r="D192" s="62"/>
      <c r="E192" s="62"/>
      <c r="F192" s="62"/>
      <c r="G192" s="62"/>
      <c r="H192" s="62"/>
      <c r="I192" s="62"/>
      <c r="J192" s="63"/>
      <c r="K192" s="63"/>
      <c r="L192" s="78">
        <v>81</v>
      </c>
      <c r="M192" s="112">
        <v>0</v>
      </c>
      <c r="N192" s="112">
        <v>0</v>
      </c>
      <c r="O192" s="85"/>
      <c r="P192" s="118"/>
      <c r="Q192" s="90"/>
      <c r="R192" s="90"/>
      <c r="S192" s="90"/>
      <c r="T192" s="90"/>
      <c r="U192" s="90"/>
      <c r="V192" s="90"/>
      <c r="W192" s="90"/>
      <c r="X192" s="118"/>
      <c r="Y192" s="118"/>
      <c r="Z192" s="118"/>
      <c r="AA192" s="118"/>
      <c r="AB192" s="118"/>
      <c r="AC192" s="66"/>
      <c r="AH192" s="68"/>
    </row>
    <row r="193" spans="1:34" ht="15.75" customHeight="1">
      <c r="A193" s="110" t="s">
        <v>183</v>
      </c>
      <c r="B193" s="62"/>
      <c r="C193" s="62"/>
      <c r="D193" s="62"/>
      <c r="E193" s="62"/>
      <c r="F193" s="62"/>
      <c r="G193" s="62"/>
      <c r="H193" s="62"/>
      <c r="I193" s="62"/>
      <c r="J193" s="63"/>
      <c r="K193" s="63"/>
      <c r="L193" s="78">
        <v>82</v>
      </c>
      <c r="M193" s="112">
        <v>0</v>
      </c>
      <c r="N193" s="112">
        <v>0</v>
      </c>
      <c r="O193" s="85"/>
      <c r="P193" s="118"/>
      <c r="Q193" s="90"/>
      <c r="R193" s="90"/>
      <c r="S193" s="90"/>
      <c r="T193" s="90"/>
      <c r="U193" s="90"/>
      <c r="V193" s="90"/>
      <c r="W193" s="90"/>
      <c r="X193" s="118"/>
      <c r="Y193" s="118"/>
      <c r="Z193" s="118"/>
      <c r="AA193" s="118"/>
      <c r="AB193" s="118"/>
      <c r="AC193" s="66"/>
      <c r="AH193" s="68"/>
    </row>
    <row r="194" spans="1:34" ht="15.75" customHeight="1">
      <c r="A194" s="110" t="s">
        <v>183</v>
      </c>
      <c r="B194" s="62"/>
      <c r="C194" s="62"/>
      <c r="D194" s="62"/>
      <c r="E194" s="62"/>
      <c r="F194" s="62"/>
      <c r="G194" s="62"/>
      <c r="H194" s="62"/>
      <c r="I194" s="62"/>
      <c r="J194" s="63"/>
      <c r="K194" s="63"/>
      <c r="L194" s="78">
        <v>83</v>
      </c>
      <c r="M194" s="112">
        <v>0</v>
      </c>
      <c r="N194" s="112">
        <v>0</v>
      </c>
      <c r="O194" s="85"/>
      <c r="P194" s="118"/>
      <c r="Q194" s="90"/>
      <c r="R194" s="90"/>
      <c r="S194" s="90"/>
      <c r="T194" s="90"/>
      <c r="U194" s="90"/>
      <c r="V194" s="90"/>
      <c r="W194" s="90"/>
      <c r="X194" s="118"/>
      <c r="Y194" s="118"/>
      <c r="Z194" s="118"/>
      <c r="AA194" s="118"/>
      <c r="AB194" s="118"/>
      <c r="AC194" s="66"/>
      <c r="AH194" s="68"/>
    </row>
    <row r="195" spans="1:34" ht="15.75" customHeight="1">
      <c r="A195" s="110" t="s">
        <v>183</v>
      </c>
      <c r="B195" s="62"/>
      <c r="C195" s="62"/>
      <c r="D195" s="62"/>
      <c r="E195" s="62"/>
      <c r="F195" s="62"/>
      <c r="G195" s="62"/>
      <c r="H195" s="62"/>
      <c r="I195" s="62"/>
      <c r="J195" s="63"/>
      <c r="K195" s="63"/>
      <c r="L195" s="78">
        <v>84</v>
      </c>
      <c r="M195" s="112">
        <v>0</v>
      </c>
      <c r="N195" s="112">
        <v>0</v>
      </c>
      <c r="O195" s="85"/>
      <c r="P195" s="118"/>
      <c r="Q195" s="90"/>
      <c r="R195" s="90"/>
      <c r="S195" s="90"/>
      <c r="T195" s="90"/>
      <c r="U195" s="90"/>
      <c r="V195" s="90"/>
      <c r="W195" s="90"/>
      <c r="X195" s="118"/>
      <c r="Y195" s="118"/>
      <c r="Z195" s="118"/>
      <c r="AA195" s="118"/>
      <c r="AB195" s="118"/>
      <c r="AC195" s="66"/>
      <c r="AH195" s="68"/>
    </row>
    <row r="196" spans="1:34" ht="15.75" customHeight="1">
      <c r="A196" s="110" t="s">
        <v>183</v>
      </c>
      <c r="B196" s="62"/>
      <c r="C196" s="62"/>
      <c r="D196" s="62"/>
      <c r="E196" s="62"/>
      <c r="F196" s="62"/>
      <c r="G196" s="62"/>
      <c r="H196" s="62"/>
      <c r="I196" s="62"/>
      <c r="J196" s="63"/>
      <c r="K196" s="63"/>
      <c r="L196" s="78">
        <v>85</v>
      </c>
      <c r="M196" s="112">
        <v>0</v>
      </c>
      <c r="N196" s="112">
        <v>0</v>
      </c>
      <c r="O196" s="85"/>
      <c r="P196" s="118"/>
      <c r="Q196" s="90"/>
      <c r="R196" s="90"/>
      <c r="S196" s="90"/>
      <c r="T196" s="90"/>
      <c r="U196" s="90"/>
      <c r="V196" s="90"/>
      <c r="W196" s="90"/>
      <c r="X196" s="118"/>
      <c r="Y196" s="118"/>
      <c r="Z196" s="118"/>
      <c r="AA196" s="118"/>
      <c r="AB196" s="118"/>
      <c r="AC196" s="66"/>
      <c r="AH196" s="68"/>
    </row>
    <row r="197" spans="1:34" ht="15.75" customHeight="1">
      <c r="A197" s="110" t="s">
        <v>183</v>
      </c>
      <c r="B197" s="62"/>
      <c r="C197" s="62"/>
      <c r="D197" s="62"/>
      <c r="E197" s="62"/>
      <c r="F197" s="62"/>
      <c r="G197" s="62"/>
      <c r="H197" s="62"/>
      <c r="I197" s="62"/>
      <c r="J197" s="63"/>
      <c r="K197" s="63"/>
      <c r="L197" s="78">
        <v>86</v>
      </c>
      <c r="M197" s="112">
        <v>0</v>
      </c>
      <c r="N197" s="112">
        <v>0</v>
      </c>
      <c r="O197" s="85"/>
      <c r="P197" s="118"/>
      <c r="Q197" s="90"/>
      <c r="R197" s="90"/>
      <c r="S197" s="90"/>
      <c r="T197" s="90"/>
      <c r="U197" s="90"/>
      <c r="V197" s="90"/>
      <c r="W197" s="90"/>
      <c r="X197" s="118"/>
      <c r="Y197" s="118"/>
      <c r="Z197" s="118"/>
      <c r="AA197" s="118"/>
      <c r="AB197" s="118"/>
      <c r="AC197" s="66"/>
      <c r="AH197" s="68"/>
    </row>
    <row r="198" spans="1:34" ht="15.75" customHeight="1">
      <c r="A198" s="110" t="s">
        <v>183</v>
      </c>
      <c r="B198" s="62"/>
      <c r="C198" s="62"/>
      <c r="D198" s="62"/>
      <c r="E198" s="62"/>
      <c r="F198" s="62"/>
      <c r="G198" s="62"/>
      <c r="H198" s="62"/>
      <c r="I198" s="62"/>
      <c r="J198" s="63"/>
      <c r="K198" s="63"/>
      <c r="L198" s="78">
        <v>87</v>
      </c>
      <c r="M198" s="112">
        <v>0</v>
      </c>
      <c r="N198" s="112">
        <v>0</v>
      </c>
      <c r="O198" s="85"/>
      <c r="P198" s="118"/>
      <c r="Q198" s="90"/>
      <c r="R198" s="90"/>
      <c r="S198" s="90"/>
      <c r="T198" s="90"/>
      <c r="U198" s="90"/>
      <c r="V198" s="90"/>
      <c r="W198" s="90"/>
      <c r="X198" s="118"/>
      <c r="Y198" s="118"/>
      <c r="Z198" s="118"/>
      <c r="AA198" s="118"/>
      <c r="AB198" s="118"/>
      <c r="AC198" s="66"/>
      <c r="AH198" s="68"/>
    </row>
    <row r="199" spans="1:34" ht="15.75" customHeight="1">
      <c r="A199" s="110" t="s">
        <v>183</v>
      </c>
      <c r="B199" s="62"/>
      <c r="C199" s="62"/>
      <c r="D199" s="62"/>
      <c r="E199" s="62"/>
      <c r="F199" s="62"/>
      <c r="G199" s="62"/>
      <c r="H199" s="62"/>
      <c r="I199" s="62"/>
      <c r="J199" s="63"/>
      <c r="K199" s="63"/>
      <c r="L199" s="78">
        <v>88</v>
      </c>
      <c r="M199" s="112">
        <v>0</v>
      </c>
      <c r="N199" s="112">
        <v>0</v>
      </c>
      <c r="O199" s="85"/>
      <c r="P199" s="118"/>
      <c r="Q199" s="90"/>
      <c r="R199" s="90"/>
      <c r="S199" s="90"/>
      <c r="T199" s="90"/>
      <c r="U199" s="90"/>
      <c r="V199" s="90"/>
      <c r="W199" s="90"/>
      <c r="X199" s="118"/>
      <c r="Y199" s="118"/>
      <c r="Z199" s="118"/>
      <c r="AA199" s="118"/>
      <c r="AB199" s="118"/>
      <c r="AC199" s="66"/>
      <c r="AH199" s="68"/>
    </row>
    <row r="200" spans="1:34" ht="15.75" customHeight="1">
      <c r="A200" s="110" t="s">
        <v>183</v>
      </c>
      <c r="B200" s="62"/>
      <c r="C200" s="62"/>
      <c r="D200" s="62"/>
      <c r="E200" s="62"/>
      <c r="F200" s="62"/>
      <c r="G200" s="62"/>
      <c r="H200" s="62"/>
      <c r="I200" s="62"/>
      <c r="J200" s="63"/>
      <c r="K200" s="63"/>
      <c r="L200" s="78">
        <v>89</v>
      </c>
      <c r="M200" s="112">
        <v>0</v>
      </c>
      <c r="N200" s="112">
        <v>0</v>
      </c>
      <c r="O200" s="85"/>
      <c r="P200" s="118"/>
      <c r="Q200" s="90"/>
      <c r="R200" s="90"/>
      <c r="S200" s="90"/>
      <c r="T200" s="90"/>
      <c r="U200" s="90"/>
      <c r="V200" s="90"/>
      <c r="W200" s="90"/>
      <c r="X200" s="118"/>
      <c r="Y200" s="118"/>
      <c r="Z200" s="118"/>
      <c r="AA200" s="118"/>
      <c r="AB200" s="118"/>
      <c r="AC200" s="66"/>
      <c r="AH200" s="68"/>
    </row>
    <row r="201" spans="1:34" ht="15.75" customHeight="1">
      <c r="A201" s="110" t="s">
        <v>183</v>
      </c>
      <c r="B201" s="62"/>
      <c r="C201" s="62"/>
      <c r="D201" s="62"/>
      <c r="E201" s="62"/>
      <c r="F201" s="62"/>
      <c r="G201" s="62"/>
      <c r="H201" s="62"/>
      <c r="I201" s="62"/>
      <c r="J201" s="63"/>
      <c r="K201" s="63"/>
      <c r="L201" s="78">
        <v>90</v>
      </c>
      <c r="M201" s="112">
        <v>0</v>
      </c>
      <c r="N201" s="112">
        <v>0</v>
      </c>
      <c r="O201" s="85"/>
      <c r="P201" s="118"/>
      <c r="Q201" s="90"/>
      <c r="R201" s="90"/>
      <c r="S201" s="90"/>
      <c r="T201" s="90"/>
      <c r="U201" s="90"/>
      <c r="V201" s="90"/>
      <c r="W201" s="90"/>
      <c r="X201" s="118"/>
      <c r="Y201" s="118"/>
      <c r="Z201" s="118"/>
      <c r="AA201" s="118"/>
      <c r="AB201" s="118"/>
      <c r="AC201" s="66"/>
      <c r="AH201" s="68"/>
    </row>
    <row r="202" spans="1:34" ht="15.75" customHeight="1">
      <c r="A202" s="110" t="s">
        <v>183</v>
      </c>
      <c r="B202" s="62"/>
      <c r="C202" s="62"/>
      <c r="D202" s="62"/>
      <c r="E202" s="62"/>
      <c r="F202" s="62"/>
      <c r="G202" s="62"/>
      <c r="H202" s="62"/>
      <c r="I202" s="62"/>
      <c r="J202" s="63"/>
      <c r="K202" s="63"/>
      <c r="L202" s="78">
        <v>91</v>
      </c>
      <c r="M202" s="112">
        <v>0</v>
      </c>
      <c r="N202" s="112">
        <v>0</v>
      </c>
      <c r="O202" s="85"/>
      <c r="P202" s="118"/>
      <c r="Q202" s="90"/>
      <c r="R202" s="90"/>
      <c r="S202" s="90"/>
      <c r="T202" s="90"/>
      <c r="U202" s="90"/>
      <c r="V202" s="90"/>
      <c r="W202" s="90"/>
      <c r="X202" s="118"/>
      <c r="Y202" s="118"/>
      <c r="Z202" s="118"/>
      <c r="AA202" s="118"/>
      <c r="AB202" s="118"/>
      <c r="AC202" s="66"/>
      <c r="AH202" s="68"/>
    </row>
    <row r="203" spans="1:34" ht="15.75" customHeight="1">
      <c r="A203" s="110" t="s">
        <v>183</v>
      </c>
      <c r="B203" s="62"/>
      <c r="C203" s="62"/>
      <c r="D203" s="62"/>
      <c r="E203" s="62"/>
      <c r="F203" s="62"/>
      <c r="G203" s="62"/>
      <c r="H203" s="62"/>
      <c r="I203" s="62"/>
      <c r="J203" s="63"/>
      <c r="K203" s="63"/>
      <c r="L203" s="78">
        <v>92</v>
      </c>
      <c r="M203" s="112">
        <v>0</v>
      </c>
      <c r="N203" s="112">
        <v>0</v>
      </c>
      <c r="O203" s="85"/>
      <c r="P203" s="118"/>
      <c r="Q203" s="90"/>
      <c r="R203" s="90"/>
      <c r="S203" s="90"/>
      <c r="T203" s="90"/>
      <c r="U203" s="90"/>
      <c r="V203" s="90"/>
      <c r="W203" s="90"/>
      <c r="X203" s="118"/>
      <c r="Y203" s="118"/>
      <c r="Z203" s="118"/>
      <c r="AA203" s="118"/>
      <c r="AB203" s="118"/>
      <c r="AC203" s="66"/>
      <c r="AH203" s="68"/>
    </row>
    <row r="204" spans="1:34" ht="15.75" customHeight="1">
      <c r="A204" s="110" t="s">
        <v>183</v>
      </c>
      <c r="B204" s="62"/>
      <c r="C204" s="62"/>
      <c r="D204" s="62"/>
      <c r="E204" s="62"/>
      <c r="F204" s="62"/>
      <c r="G204" s="62"/>
      <c r="H204" s="62"/>
      <c r="I204" s="62"/>
      <c r="J204" s="63"/>
      <c r="K204" s="63"/>
      <c r="L204" s="78">
        <v>93</v>
      </c>
      <c r="M204" s="112">
        <v>0</v>
      </c>
      <c r="N204" s="112">
        <v>0</v>
      </c>
      <c r="O204" s="85"/>
      <c r="P204" s="118"/>
      <c r="Q204" s="90"/>
      <c r="R204" s="90"/>
      <c r="S204" s="90"/>
      <c r="T204" s="90"/>
      <c r="U204" s="90"/>
      <c r="V204" s="90"/>
      <c r="W204" s="90"/>
      <c r="X204" s="118"/>
      <c r="Y204" s="118"/>
      <c r="Z204" s="118"/>
      <c r="AA204" s="118"/>
      <c r="AB204" s="118"/>
      <c r="AC204" s="66"/>
      <c r="AH204" s="68"/>
    </row>
    <row r="205" spans="1:34" ht="15.75" customHeight="1">
      <c r="A205" s="110" t="s">
        <v>183</v>
      </c>
      <c r="B205" s="62"/>
      <c r="C205" s="62"/>
      <c r="D205" s="62"/>
      <c r="E205" s="62"/>
      <c r="F205" s="62"/>
      <c r="G205" s="62"/>
      <c r="H205" s="62"/>
      <c r="I205" s="62"/>
      <c r="J205" s="63"/>
      <c r="K205" s="63"/>
      <c r="L205" s="78">
        <v>94</v>
      </c>
      <c r="M205" s="112">
        <v>0</v>
      </c>
      <c r="N205" s="112">
        <v>0</v>
      </c>
      <c r="O205" s="85"/>
      <c r="P205" s="118"/>
      <c r="Q205" s="90"/>
      <c r="R205" s="90"/>
      <c r="S205" s="90"/>
      <c r="T205" s="90"/>
      <c r="U205" s="90"/>
      <c r="V205" s="90"/>
      <c r="W205" s="90"/>
      <c r="X205" s="118"/>
      <c r="Y205" s="118"/>
      <c r="Z205" s="118"/>
      <c r="AA205" s="118"/>
      <c r="AB205" s="118"/>
      <c r="AC205" s="66"/>
      <c r="AH205" s="68"/>
    </row>
    <row r="206" spans="1:34" ht="15.75" customHeight="1">
      <c r="A206" s="110" t="s">
        <v>183</v>
      </c>
      <c r="B206" s="62"/>
      <c r="C206" s="62"/>
      <c r="D206" s="62"/>
      <c r="E206" s="62"/>
      <c r="F206" s="62"/>
      <c r="G206" s="62"/>
      <c r="H206" s="62"/>
      <c r="I206" s="62"/>
      <c r="J206" s="63"/>
      <c r="K206" s="63"/>
      <c r="L206" s="78">
        <v>95</v>
      </c>
      <c r="M206" s="112">
        <v>0</v>
      </c>
      <c r="N206" s="112">
        <v>0</v>
      </c>
      <c r="O206" s="85"/>
      <c r="P206" s="118"/>
      <c r="Q206" s="90"/>
      <c r="R206" s="90"/>
      <c r="S206" s="90"/>
      <c r="T206" s="90"/>
      <c r="U206" s="90"/>
      <c r="V206" s="90"/>
      <c r="W206" s="90"/>
      <c r="X206" s="118"/>
      <c r="Y206" s="118"/>
      <c r="Z206" s="118"/>
      <c r="AA206" s="118"/>
      <c r="AB206" s="118"/>
      <c r="AC206" s="66"/>
      <c r="AH206" s="68"/>
    </row>
    <row r="207" spans="1:34" ht="15.75" customHeight="1">
      <c r="A207" s="110" t="s">
        <v>183</v>
      </c>
      <c r="B207" s="62"/>
      <c r="C207" s="62"/>
      <c r="D207" s="62"/>
      <c r="E207" s="62"/>
      <c r="F207" s="62"/>
      <c r="G207" s="62"/>
      <c r="H207" s="62"/>
      <c r="I207" s="62"/>
      <c r="J207" s="63"/>
      <c r="K207" s="63"/>
      <c r="L207" s="78">
        <v>96</v>
      </c>
      <c r="M207" s="112">
        <v>0</v>
      </c>
      <c r="N207" s="112">
        <v>0</v>
      </c>
      <c r="O207" s="85"/>
      <c r="P207" s="118"/>
      <c r="Q207" s="90"/>
      <c r="R207" s="90"/>
      <c r="S207" s="90"/>
      <c r="T207" s="90"/>
      <c r="U207" s="90"/>
      <c r="V207" s="90"/>
      <c r="W207" s="90"/>
      <c r="X207" s="118"/>
      <c r="Y207" s="118"/>
      <c r="Z207" s="118"/>
      <c r="AA207" s="118"/>
      <c r="AB207" s="118"/>
      <c r="AC207" s="66"/>
      <c r="AH207" s="68"/>
    </row>
    <row r="208" spans="1:34" ht="15.75" customHeight="1">
      <c r="A208" s="110" t="s">
        <v>183</v>
      </c>
      <c r="B208" s="62"/>
      <c r="C208" s="62"/>
      <c r="D208" s="62"/>
      <c r="E208" s="62"/>
      <c r="F208" s="62"/>
      <c r="G208" s="62"/>
      <c r="H208" s="62"/>
      <c r="I208" s="62"/>
      <c r="J208" s="63"/>
      <c r="K208" s="63"/>
      <c r="L208" s="78">
        <v>97</v>
      </c>
      <c r="M208" s="112">
        <v>0</v>
      </c>
      <c r="N208" s="112">
        <v>0</v>
      </c>
      <c r="O208" s="85"/>
      <c r="P208" s="118"/>
      <c r="Q208" s="90"/>
      <c r="R208" s="90"/>
      <c r="S208" s="90"/>
      <c r="T208" s="90"/>
      <c r="U208" s="90"/>
      <c r="V208" s="90"/>
      <c r="W208" s="90"/>
      <c r="X208" s="118"/>
      <c r="Y208" s="118"/>
      <c r="Z208" s="118"/>
      <c r="AA208" s="118"/>
      <c r="AB208" s="118"/>
      <c r="AC208" s="66"/>
      <c r="AH208" s="68"/>
    </row>
    <row r="209" spans="1:34" ht="15.75" customHeight="1">
      <c r="A209" s="110" t="s">
        <v>183</v>
      </c>
      <c r="B209" s="62"/>
      <c r="C209" s="62"/>
      <c r="D209" s="62"/>
      <c r="E209" s="62"/>
      <c r="F209" s="62"/>
      <c r="G209" s="62"/>
      <c r="H209" s="62"/>
      <c r="I209" s="62"/>
      <c r="J209" s="63"/>
      <c r="K209" s="63"/>
      <c r="L209" s="78">
        <v>98</v>
      </c>
      <c r="M209" s="112">
        <v>0</v>
      </c>
      <c r="N209" s="112">
        <v>0</v>
      </c>
      <c r="O209" s="85"/>
      <c r="P209" s="118"/>
      <c r="Q209" s="90"/>
      <c r="R209" s="90"/>
      <c r="S209" s="90"/>
      <c r="T209" s="90"/>
      <c r="U209" s="90"/>
      <c r="V209" s="90"/>
      <c r="W209" s="90"/>
      <c r="X209" s="118"/>
      <c r="Y209" s="118"/>
      <c r="Z209" s="118"/>
      <c r="AA209" s="118"/>
      <c r="AB209" s="118"/>
      <c r="AC209" s="66"/>
      <c r="AH209" s="68"/>
    </row>
    <row r="210" spans="1:34" ht="15.75" customHeight="1">
      <c r="A210" s="110" t="s">
        <v>183</v>
      </c>
      <c r="B210" s="62"/>
      <c r="C210" s="62"/>
      <c r="D210" s="62"/>
      <c r="E210" s="62"/>
      <c r="F210" s="62"/>
      <c r="G210" s="62"/>
      <c r="H210" s="62"/>
      <c r="I210" s="62"/>
      <c r="J210" s="63"/>
      <c r="K210" s="63"/>
      <c r="L210" s="78">
        <v>99</v>
      </c>
      <c r="M210" s="112">
        <v>0</v>
      </c>
      <c r="N210" s="112">
        <v>0</v>
      </c>
      <c r="O210" s="85"/>
      <c r="P210" s="118"/>
      <c r="Q210" s="90"/>
      <c r="R210" s="90"/>
      <c r="S210" s="90"/>
      <c r="T210" s="90"/>
      <c r="U210" s="90"/>
      <c r="V210" s="90"/>
      <c r="W210" s="90"/>
      <c r="X210" s="118"/>
      <c r="Y210" s="118"/>
      <c r="Z210" s="118"/>
      <c r="AA210" s="118"/>
      <c r="AB210" s="118"/>
      <c r="AC210" s="66"/>
      <c r="AH210" s="68"/>
    </row>
    <row r="211" spans="1:34" ht="15.75" customHeight="1">
      <c r="A211" s="110" t="s">
        <v>183</v>
      </c>
      <c r="B211" s="62"/>
      <c r="C211" s="62"/>
      <c r="D211" s="62"/>
      <c r="E211" s="62"/>
      <c r="F211" s="62"/>
      <c r="G211" s="62"/>
      <c r="H211" s="62"/>
      <c r="I211" s="62"/>
      <c r="J211" s="63"/>
      <c r="K211" s="63"/>
      <c r="L211" s="78">
        <v>100</v>
      </c>
      <c r="M211" s="112">
        <v>0</v>
      </c>
      <c r="N211" s="112">
        <v>0</v>
      </c>
      <c r="O211" s="85"/>
      <c r="P211" s="118"/>
      <c r="Q211" s="90"/>
      <c r="R211" s="90"/>
      <c r="S211" s="90"/>
      <c r="T211" s="90"/>
      <c r="U211" s="90"/>
      <c r="V211" s="90"/>
      <c r="W211" s="90"/>
      <c r="X211" s="118"/>
      <c r="Y211" s="118"/>
      <c r="Z211" s="118"/>
      <c r="AA211" s="118"/>
      <c r="AB211" s="118"/>
      <c r="AC211" s="66"/>
      <c r="AH211" s="68"/>
    </row>
    <row r="212" spans="1:34" ht="15.75" customHeight="1">
      <c r="A212" s="110" t="s">
        <v>183</v>
      </c>
      <c r="B212" s="62"/>
      <c r="C212" s="62"/>
      <c r="D212" s="62"/>
      <c r="E212" s="62"/>
      <c r="F212" s="62"/>
      <c r="G212" s="62"/>
      <c r="H212" s="62"/>
      <c r="I212" s="62"/>
      <c r="J212" s="63"/>
      <c r="K212" s="63"/>
      <c r="L212" s="78">
        <v>101</v>
      </c>
      <c r="M212" s="112">
        <v>0</v>
      </c>
      <c r="N212" s="112">
        <v>0</v>
      </c>
      <c r="O212" s="85"/>
      <c r="P212" s="118"/>
      <c r="Q212" s="90"/>
      <c r="R212" s="90"/>
      <c r="S212" s="90"/>
      <c r="T212" s="90"/>
      <c r="U212" s="90"/>
      <c r="V212" s="90"/>
      <c r="W212" s="90"/>
      <c r="X212" s="118"/>
      <c r="Y212" s="118"/>
      <c r="Z212" s="118"/>
      <c r="AA212" s="118"/>
      <c r="AB212" s="118"/>
      <c r="AC212" s="66"/>
      <c r="AH212" s="68"/>
    </row>
    <row r="213" spans="1:34" ht="15.75" customHeight="1">
      <c r="A213" s="110" t="s">
        <v>183</v>
      </c>
      <c r="B213" s="62"/>
      <c r="C213" s="62"/>
      <c r="D213" s="62"/>
      <c r="E213" s="62"/>
      <c r="F213" s="62"/>
      <c r="G213" s="62"/>
      <c r="H213" s="62"/>
      <c r="I213" s="62"/>
      <c r="J213" s="63"/>
      <c r="K213" s="63"/>
      <c r="L213" s="78">
        <v>102</v>
      </c>
      <c r="M213" s="112">
        <v>0</v>
      </c>
      <c r="N213" s="112">
        <v>0</v>
      </c>
      <c r="O213" s="85"/>
      <c r="P213" s="118"/>
      <c r="Q213" s="90"/>
      <c r="R213" s="90"/>
      <c r="S213" s="90"/>
      <c r="T213" s="90"/>
      <c r="U213" s="90"/>
      <c r="V213" s="90"/>
      <c r="W213" s="90"/>
      <c r="X213" s="118"/>
      <c r="Y213" s="118"/>
      <c r="Z213" s="118"/>
      <c r="AA213" s="118"/>
      <c r="AB213" s="118"/>
      <c r="AC213" s="66"/>
      <c r="AH213" s="68"/>
    </row>
    <row r="214" spans="1:34" ht="15.75" customHeight="1">
      <c r="A214" s="110" t="s">
        <v>183</v>
      </c>
      <c r="B214" s="62"/>
      <c r="C214" s="62"/>
      <c r="D214" s="62"/>
      <c r="E214" s="62"/>
      <c r="F214" s="62"/>
      <c r="G214" s="62"/>
      <c r="H214" s="62"/>
      <c r="I214" s="62"/>
      <c r="J214" s="63"/>
      <c r="K214" s="63"/>
      <c r="L214" s="78">
        <v>103</v>
      </c>
      <c r="M214" s="112">
        <v>0</v>
      </c>
      <c r="N214" s="112">
        <v>0</v>
      </c>
      <c r="O214" s="85"/>
      <c r="P214" s="118"/>
      <c r="Q214" s="90"/>
      <c r="R214" s="90"/>
      <c r="S214" s="90"/>
      <c r="T214" s="90"/>
      <c r="U214" s="90"/>
      <c r="V214" s="90"/>
      <c r="W214" s="90"/>
      <c r="X214" s="118"/>
      <c r="Y214" s="118"/>
      <c r="Z214" s="118"/>
      <c r="AA214" s="118"/>
      <c r="AB214" s="118"/>
      <c r="AC214" s="66"/>
      <c r="AH214" s="68"/>
    </row>
    <row r="215" spans="1:34" ht="15.75" customHeight="1">
      <c r="A215" s="110" t="s">
        <v>183</v>
      </c>
      <c r="B215" s="62"/>
      <c r="C215" s="62"/>
      <c r="D215" s="62"/>
      <c r="E215" s="62"/>
      <c r="F215" s="62"/>
      <c r="G215" s="62"/>
      <c r="H215" s="62"/>
      <c r="I215" s="62"/>
      <c r="J215" s="63"/>
      <c r="K215" s="63"/>
      <c r="L215" s="78">
        <v>104</v>
      </c>
      <c r="M215" s="112">
        <v>0</v>
      </c>
      <c r="N215" s="112">
        <v>0</v>
      </c>
      <c r="O215" s="85"/>
      <c r="P215" s="118"/>
      <c r="Q215" s="90"/>
      <c r="R215" s="90"/>
      <c r="S215" s="90"/>
      <c r="T215" s="90"/>
      <c r="U215" s="90"/>
      <c r="V215" s="90"/>
      <c r="W215" s="90"/>
      <c r="X215" s="118"/>
      <c r="Y215" s="118"/>
      <c r="Z215" s="118"/>
      <c r="AA215" s="118"/>
      <c r="AB215" s="118"/>
      <c r="AC215" s="66"/>
      <c r="AH215" s="68"/>
    </row>
    <row r="216" spans="1:34" ht="15.75" customHeight="1">
      <c r="A216" s="110" t="s">
        <v>183</v>
      </c>
      <c r="B216" s="62"/>
      <c r="C216" s="62"/>
      <c r="D216" s="62"/>
      <c r="E216" s="62"/>
      <c r="F216" s="62"/>
      <c r="G216" s="62"/>
      <c r="H216" s="62"/>
      <c r="I216" s="62"/>
      <c r="J216" s="63"/>
      <c r="K216" s="63"/>
      <c r="L216" s="78">
        <v>105</v>
      </c>
      <c r="M216" s="112">
        <v>0</v>
      </c>
      <c r="N216" s="112">
        <v>0</v>
      </c>
      <c r="O216" s="85"/>
      <c r="P216" s="118"/>
      <c r="Q216" s="90"/>
      <c r="R216" s="90"/>
      <c r="S216" s="90"/>
      <c r="T216" s="90"/>
      <c r="U216" s="90"/>
      <c r="V216" s="90"/>
      <c r="W216" s="90"/>
      <c r="X216" s="118"/>
      <c r="Y216" s="118"/>
      <c r="Z216" s="118"/>
      <c r="AA216" s="118"/>
      <c r="AB216" s="118"/>
      <c r="AC216" s="66"/>
      <c r="AH216" s="68"/>
    </row>
    <row r="217" spans="1:34" ht="15.75" customHeight="1">
      <c r="A217" s="110" t="s">
        <v>183</v>
      </c>
      <c r="B217" s="62"/>
      <c r="C217" s="62"/>
      <c r="D217" s="62"/>
      <c r="E217" s="62"/>
      <c r="F217" s="62"/>
      <c r="G217" s="62"/>
      <c r="H217" s="62"/>
      <c r="I217" s="62"/>
      <c r="J217" s="63"/>
      <c r="K217" s="63"/>
      <c r="L217" s="78">
        <v>106</v>
      </c>
      <c r="M217" s="112">
        <v>0</v>
      </c>
      <c r="N217" s="112">
        <v>0</v>
      </c>
      <c r="O217" s="85"/>
      <c r="P217" s="118"/>
      <c r="Q217" s="90"/>
      <c r="R217" s="90"/>
      <c r="S217" s="90"/>
      <c r="T217" s="90"/>
      <c r="U217" s="90"/>
      <c r="V217" s="90"/>
      <c r="W217" s="90"/>
      <c r="X217" s="118"/>
      <c r="Y217" s="118"/>
      <c r="Z217" s="118"/>
      <c r="AA217" s="118"/>
      <c r="AB217" s="118"/>
      <c r="AC217" s="66"/>
      <c r="AH217" s="68"/>
    </row>
    <row r="218" spans="1:34" ht="15.75" customHeight="1">
      <c r="A218" s="110" t="s">
        <v>183</v>
      </c>
      <c r="B218" s="62"/>
      <c r="C218" s="62"/>
      <c r="D218" s="62"/>
      <c r="E218" s="62"/>
      <c r="F218" s="62"/>
      <c r="G218" s="62"/>
      <c r="H218" s="62"/>
      <c r="I218" s="62"/>
      <c r="J218" s="63"/>
      <c r="K218" s="63"/>
      <c r="L218" s="78">
        <v>107</v>
      </c>
      <c r="M218" s="112">
        <v>0</v>
      </c>
      <c r="N218" s="112">
        <v>0</v>
      </c>
      <c r="O218" s="85"/>
      <c r="P218" s="118"/>
      <c r="Q218" s="90"/>
      <c r="R218" s="90"/>
      <c r="S218" s="90"/>
      <c r="T218" s="90"/>
      <c r="U218" s="90"/>
      <c r="V218" s="90"/>
      <c r="W218" s="90"/>
      <c r="X218" s="118"/>
      <c r="Y218" s="118"/>
      <c r="Z218" s="118"/>
      <c r="AA218" s="118"/>
      <c r="AB218" s="118"/>
      <c r="AC218" s="66"/>
      <c r="AH218" s="68"/>
    </row>
    <row r="219" spans="1:34" ht="15.75" customHeight="1">
      <c r="A219" s="119" t="s">
        <v>183</v>
      </c>
      <c r="L219" s="75">
        <v>108</v>
      </c>
      <c r="M219" s="121">
        <v>0</v>
      </c>
      <c r="N219" s="121">
        <v>0</v>
      </c>
      <c r="O219" s="122"/>
      <c r="P219" s="123"/>
      <c r="Q219" s="124"/>
      <c r="R219" s="124"/>
      <c r="S219" s="124"/>
      <c r="T219" s="124"/>
      <c r="U219" s="124"/>
      <c r="V219" s="124"/>
      <c r="W219" s="124"/>
      <c r="X219" s="123"/>
      <c r="Y219" s="123"/>
      <c r="Z219" s="123"/>
      <c r="AA219" s="123"/>
      <c r="AB219" s="123"/>
      <c r="AH219" s="68"/>
    </row>
    <row r="220" spans="1:34" ht="15.75" customHeight="1">
      <c r="L220" s="75">
        <v>109</v>
      </c>
      <c r="M220" s="121">
        <v>0</v>
      </c>
      <c r="N220" s="121">
        <v>0</v>
      </c>
      <c r="O220" s="122"/>
      <c r="P220" s="123"/>
      <c r="Q220" s="124"/>
      <c r="R220" s="124"/>
      <c r="S220" s="124"/>
      <c r="T220" s="124"/>
      <c r="U220" s="124"/>
      <c r="V220" s="124"/>
      <c r="W220" s="124"/>
      <c r="X220" s="123"/>
      <c r="Y220" s="123"/>
      <c r="Z220" s="123"/>
      <c r="AA220" s="123"/>
      <c r="AB220" s="123"/>
      <c r="AH220" s="68"/>
    </row>
    <row r="221" spans="1:34" ht="15.75" customHeight="1">
      <c r="L221" s="75">
        <v>110</v>
      </c>
      <c r="M221" s="121">
        <v>0</v>
      </c>
      <c r="N221" s="121">
        <v>0</v>
      </c>
      <c r="O221" s="122"/>
      <c r="P221" s="123"/>
      <c r="Q221" s="124"/>
      <c r="R221" s="124"/>
      <c r="S221" s="124"/>
      <c r="T221" s="124"/>
      <c r="U221" s="124"/>
      <c r="V221" s="124"/>
      <c r="W221" s="124"/>
      <c r="X221" s="123"/>
      <c r="Y221" s="123"/>
      <c r="Z221" s="123"/>
      <c r="AA221" s="123"/>
      <c r="AB221" s="123"/>
      <c r="AH221" s="68"/>
    </row>
    <row r="222" spans="1:34" ht="15.75" customHeight="1">
      <c r="L222" s="75"/>
      <c r="M222" s="75"/>
      <c r="N222" s="75"/>
      <c r="O222" s="122"/>
      <c r="P222" s="123"/>
      <c r="Q222" s="124"/>
      <c r="R222" s="124"/>
      <c r="S222" s="124"/>
      <c r="T222" s="124"/>
      <c r="U222" s="124"/>
      <c r="V222" s="124"/>
      <c r="W222" s="124"/>
      <c r="X222" s="123"/>
      <c r="Y222" s="123"/>
      <c r="Z222" s="123"/>
      <c r="AA222" s="123"/>
      <c r="AB222" s="123"/>
      <c r="AH222" s="68"/>
    </row>
    <row r="223" spans="1:34" ht="15.75" customHeight="1">
      <c r="L223" s="75"/>
      <c r="M223" s="75"/>
      <c r="N223" s="75"/>
      <c r="P223" s="123"/>
      <c r="Q223" s="124"/>
      <c r="R223" s="124"/>
      <c r="S223" s="124"/>
      <c r="T223" s="124"/>
      <c r="U223" s="124"/>
      <c r="V223" s="124"/>
      <c r="W223" s="124"/>
      <c r="X223" s="123"/>
      <c r="Y223" s="123"/>
      <c r="Z223" s="123"/>
      <c r="AA223" s="123"/>
      <c r="AB223" s="123"/>
      <c r="AH223" s="68"/>
    </row>
    <row r="224" spans="1:34" ht="15.75" customHeight="1">
      <c r="P224" s="123"/>
      <c r="Q224" s="124"/>
      <c r="R224" s="124"/>
      <c r="S224" s="124"/>
      <c r="T224" s="124"/>
      <c r="U224" s="124"/>
      <c r="V224" s="124"/>
      <c r="W224" s="124"/>
      <c r="X224" s="123"/>
      <c r="Y224" s="123"/>
      <c r="Z224" s="123"/>
      <c r="AA224" s="123"/>
      <c r="AB224" s="123"/>
      <c r="AH224" s="68"/>
    </row>
    <row r="225" spans="16:34" ht="15.75" customHeight="1">
      <c r="P225" s="123"/>
      <c r="Q225" s="124"/>
      <c r="R225" s="124"/>
      <c r="S225" s="124"/>
      <c r="T225" s="124"/>
      <c r="U225" s="124"/>
      <c r="V225" s="124"/>
      <c r="W225" s="124"/>
      <c r="X225" s="123"/>
      <c r="Y225" s="123"/>
      <c r="Z225" s="123"/>
      <c r="AA225" s="123"/>
      <c r="AB225" s="123"/>
      <c r="AH225" s="68"/>
    </row>
    <row r="226" spans="16:34">
      <c r="P226" s="123"/>
      <c r="Q226" s="124"/>
      <c r="R226" s="124"/>
      <c r="S226" s="124"/>
      <c r="T226" s="124"/>
      <c r="U226" s="124"/>
      <c r="V226" s="124"/>
      <c r="W226" s="124"/>
      <c r="X226" s="123"/>
      <c r="Y226" s="123"/>
      <c r="Z226" s="123"/>
      <c r="AA226" s="123"/>
      <c r="AB226" s="123"/>
    </row>
    <row r="227" spans="16:34">
      <c r="P227" s="123"/>
      <c r="Q227" s="124"/>
      <c r="R227" s="124"/>
      <c r="S227" s="124"/>
      <c r="T227" s="124"/>
      <c r="U227" s="124"/>
      <c r="V227" s="124"/>
      <c r="W227" s="124"/>
      <c r="X227" s="123"/>
      <c r="Y227" s="123"/>
      <c r="Z227" s="123"/>
      <c r="AA227" s="123"/>
      <c r="AB227" s="123"/>
    </row>
    <row r="228" spans="16:34">
      <c r="P228" s="123"/>
      <c r="Q228" s="124"/>
      <c r="R228" s="124"/>
      <c r="S228" s="124"/>
      <c r="T228" s="124"/>
      <c r="U228" s="124"/>
      <c r="V228" s="124"/>
      <c r="W228" s="124"/>
      <c r="X228" s="123"/>
      <c r="Y228" s="123"/>
      <c r="Z228" s="123"/>
      <c r="AA228" s="123"/>
      <c r="AB228" s="123"/>
    </row>
    <row r="229" spans="16:34">
      <c r="P229" s="123"/>
      <c r="Q229" s="124"/>
      <c r="R229" s="124"/>
      <c r="S229" s="124"/>
      <c r="T229" s="124"/>
      <c r="U229" s="124"/>
      <c r="V229" s="124"/>
      <c r="W229" s="124"/>
      <c r="X229" s="123"/>
      <c r="Y229" s="123"/>
      <c r="Z229" s="123"/>
      <c r="AA229" s="123"/>
      <c r="AB229" s="123"/>
    </row>
    <row r="230" spans="16:34">
      <c r="P230" s="123"/>
      <c r="Q230" s="124"/>
      <c r="R230" s="124"/>
      <c r="S230" s="124"/>
      <c r="T230" s="124"/>
      <c r="U230" s="124"/>
      <c r="V230" s="124"/>
      <c r="W230" s="124"/>
      <c r="X230" s="123"/>
      <c r="Y230" s="123"/>
      <c r="Z230" s="123"/>
      <c r="AA230" s="123"/>
      <c r="AB230" s="123"/>
    </row>
    <row r="231" spans="16:34">
      <c r="P231" s="123"/>
      <c r="Q231" s="124"/>
      <c r="R231" s="124"/>
      <c r="S231" s="124"/>
      <c r="T231" s="124"/>
      <c r="U231" s="124"/>
      <c r="V231" s="124"/>
      <c r="W231" s="124"/>
      <c r="X231" s="123"/>
      <c r="Y231" s="123"/>
      <c r="Z231" s="123"/>
      <c r="AA231" s="123"/>
      <c r="AB231" s="123"/>
    </row>
    <row r="232" spans="16:34">
      <c r="P232" s="123"/>
      <c r="Q232" s="124"/>
      <c r="R232" s="124"/>
      <c r="S232" s="124"/>
      <c r="T232" s="124"/>
      <c r="U232" s="124"/>
      <c r="V232" s="124"/>
      <c r="W232" s="124"/>
      <c r="X232" s="123"/>
      <c r="Y232" s="123"/>
      <c r="Z232" s="123"/>
      <c r="AA232" s="123"/>
      <c r="AB232" s="123"/>
    </row>
    <row r="233" spans="16:34">
      <c r="P233" s="123"/>
      <c r="Q233" s="124"/>
      <c r="R233" s="124"/>
      <c r="S233" s="124"/>
      <c r="T233" s="124"/>
      <c r="U233" s="124"/>
      <c r="V233" s="124"/>
      <c r="W233" s="124"/>
      <c r="X233" s="123"/>
      <c r="Y233" s="123"/>
      <c r="Z233" s="123"/>
      <c r="AA233" s="123"/>
      <c r="AB233" s="123"/>
    </row>
    <row r="234" spans="16:34">
      <c r="P234" s="123"/>
      <c r="Q234" s="124"/>
      <c r="R234" s="124"/>
      <c r="S234" s="124"/>
      <c r="T234" s="124"/>
      <c r="U234" s="124"/>
      <c r="V234" s="124"/>
      <c r="W234" s="124"/>
      <c r="X234" s="123"/>
      <c r="Y234" s="123"/>
      <c r="Z234" s="123"/>
      <c r="AA234" s="123"/>
      <c r="AB234" s="123"/>
    </row>
    <row r="235" spans="16:34">
      <c r="P235" s="123"/>
      <c r="Q235" s="124"/>
      <c r="R235" s="124"/>
      <c r="S235" s="124"/>
      <c r="T235" s="124"/>
      <c r="U235" s="124"/>
      <c r="V235" s="124"/>
      <c r="W235" s="124"/>
      <c r="X235" s="123"/>
      <c r="Y235" s="123"/>
      <c r="Z235" s="123"/>
      <c r="AA235" s="123"/>
      <c r="AB235" s="123"/>
    </row>
    <row r="236" spans="16:34">
      <c r="P236" s="123"/>
      <c r="Q236" s="124"/>
      <c r="R236" s="124"/>
      <c r="S236" s="124"/>
      <c r="T236" s="124"/>
      <c r="U236" s="124"/>
      <c r="V236" s="124"/>
      <c r="W236" s="124"/>
      <c r="X236" s="123"/>
      <c r="Y236" s="123"/>
      <c r="Z236" s="123"/>
      <c r="AA236" s="123"/>
      <c r="AB236" s="123"/>
    </row>
    <row r="40396" spans="4:10">
      <c r="D40396" s="68">
        <v>1888</v>
      </c>
      <c r="J40396" s="68"/>
    </row>
    <row r="40432" spans="15:15">
      <c r="O40432" s="68"/>
    </row>
    <row r="40433" spans="11:34">
      <c r="K40433" s="68"/>
      <c r="AH40433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3:C182">
    <cfRule type="notContainsBlanks" dxfId="7" priority="7">
      <formula>LEN(TRIM(C113))&gt;0</formula>
    </cfRule>
  </conditionalFormatting>
  <conditionalFormatting sqref="G112:I112 B112:B182 D113:I122 D123:J182">
    <cfRule type="expression" dxfId="6" priority="8">
      <formula>IF($C112=" ",FALSE,TRUE)</formula>
    </cfRule>
  </conditionalFormatting>
  <conditionalFormatting sqref="B112:B182">
    <cfRule type="expression" dxfId="5" priority="6">
      <formula>IF($C112=$L$9,TRUE,FALSE)</formula>
    </cfRule>
  </conditionalFormatting>
  <conditionalFormatting sqref="C112">
    <cfRule type="notContainsBlanks" dxfId="4" priority="4">
      <formula>LEN(TRIM(C112))&gt;0</formula>
    </cfRule>
  </conditionalFormatting>
  <conditionalFormatting sqref="D112:F112">
    <cfRule type="expression" dxfId="3" priority="5">
      <formula>IF($C112=" ",FALSE,TRUE)</formula>
    </cfRule>
  </conditionalFormatting>
  <conditionalFormatting sqref="J112:J122">
    <cfRule type="expression" dxfId="2" priority="3">
      <formula>IF($C112=" ",FALSE,TRUE)</formula>
    </cfRule>
  </conditionalFormatting>
  <conditionalFormatting sqref="J112:J122">
    <cfRule type="expression" dxfId="1" priority="2">
      <formula>IF($C112=$L$9,TRUE,FALSE)</formula>
    </cfRule>
  </conditionalFormatting>
  <conditionalFormatting sqref="J124:J134">
    <cfRule type="expression" dxfId="0" priority="1">
      <formula>IF($C124=$L$9,TRUE,FALSE)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157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12</vt:i4>
      </vt:variant>
    </vt:vector>
  </HeadingPairs>
  <TitlesOfParts>
    <vt:vector size="20" baseType="lpstr">
      <vt:lpstr>лоты</vt:lpstr>
      <vt:lpstr>лоты (2)</vt:lpstr>
      <vt:lpstr>332</vt:lpstr>
      <vt:lpstr>372</vt:lpstr>
      <vt:lpstr>311</vt:lpstr>
      <vt:lpstr>469</vt:lpstr>
      <vt:lpstr>552</vt:lpstr>
      <vt:lpstr>469к</vt:lpstr>
      <vt:lpstr>'311'!_ftnref1</vt:lpstr>
      <vt:lpstr>'332'!_ftnref1</vt:lpstr>
      <vt:lpstr>'372'!_ftnref1</vt:lpstr>
      <vt:lpstr>'469'!_ftnref1</vt:lpstr>
      <vt:lpstr>'469к'!_ftnref1</vt:lpstr>
      <vt:lpstr>'552'!_ftnref1</vt:lpstr>
      <vt:lpstr>'311'!Область_печати</vt:lpstr>
      <vt:lpstr>'332'!Область_печати</vt:lpstr>
      <vt:lpstr>'372'!Область_печати</vt:lpstr>
      <vt:lpstr>'469'!Область_печати</vt:lpstr>
      <vt:lpstr>'469к'!Область_печати</vt:lpstr>
      <vt:lpstr>'552'!Область_печати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2015-07-30T11:47:41Z</dcterms:modified>
</cp:coreProperties>
</file>