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470" windowHeight="607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7" r:id="rId5"/>
    <sheet name="Лист6" sheetId="8" r:id="rId6"/>
    <sheet name="Лист7" sheetId="9" r:id="rId7"/>
  </sheets>
  <definedNames>
    <definedName name="results" localSheetId="4">Лист5!$A$1:$N$67</definedName>
    <definedName name="results" localSheetId="5">Лист6!$A$1:$N$67</definedName>
    <definedName name="results" localSheetId="6">Лист7!$A$1:$N$67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9" i="9" l="1"/>
  <c r="M89" i="9"/>
  <c r="L89" i="9"/>
  <c r="K89" i="9"/>
  <c r="N88" i="9"/>
  <c r="M88" i="9"/>
  <c r="L88" i="9"/>
  <c r="K88" i="9"/>
  <c r="N87" i="9"/>
  <c r="M87" i="9"/>
  <c r="L87" i="9"/>
  <c r="K87" i="9"/>
  <c r="N86" i="9"/>
  <c r="M86" i="9"/>
  <c r="L86" i="9"/>
  <c r="K86" i="9"/>
  <c r="N85" i="9"/>
  <c r="M85" i="9"/>
  <c r="L85" i="9"/>
  <c r="K85" i="9"/>
  <c r="N84" i="9"/>
  <c r="M84" i="9"/>
  <c r="L84" i="9"/>
  <c r="K84" i="9"/>
  <c r="N83" i="9"/>
  <c r="M83" i="9"/>
  <c r="L83" i="9"/>
  <c r="K83" i="9"/>
  <c r="N82" i="9"/>
  <c r="M82" i="9"/>
  <c r="L82" i="9"/>
  <c r="K82" i="9"/>
  <c r="N81" i="9"/>
  <c r="M81" i="9"/>
  <c r="L81" i="9"/>
  <c r="K81" i="9"/>
  <c r="N80" i="9"/>
  <c r="M80" i="9"/>
  <c r="L80" i="9"/>
  <c r="K80" i="9"/>
  <c r="N79" i="9"/>
  <c r="M79" i="9"/>
  <c r="L79" i="9"/>
  <c r="K79" i="9"/>
  <c r="H74" i="9"/>
  <c r="G74" i="9"/>
  <c r="K74" i="9" s="1"/>
  <c r="F73" i="9"/>
  <c r="K73" i="9" s="1"/>
  <c r="E73" i="9"/>
  <c r="D73" i="9"/>
  <c r="J72" i="9"/>
  <c r="I72" i="9"/>
  <c r="H72" i="9"/>
  <c r="G72" i="9"/>
  <c r="F72" i="9"/>
  <c r="E72" i="9"/>
  <c r="D72" i="9"/>
  <c r="J71" i="9"/>
  <c r="I71" i="9"/>
  <c r="H71" i="9"/>
  <c r="G71" i="9"/>
  <c r="F71" i="9"/>
  <c r="E71" i="9"/>
  <c r="D71" i="9"/>
  <c r="K71" i="9" s="1"/>
  <c r="N70" i="9"/>
  <c r="J70" i="9"/>
  <c r="I70" i="9"/>
  <c r="H70" i="9"/>
  <c r="G70" i="9"/>
  <c r="F70" i="9"/>
  <c r="E70" i="9"/>
  <c r="K70" i="9" s="1"/>
  <c r="D70" i="9"/>
  <c r="N69" i="9"/>
  <c r="P22" i="9"/>
  <c r="P21" i="9"/>
  <c r="P20" i="9"/>
  <c r="N89" i="8"/>
  <c r="M89" i="8"/>
  <c r="L89" i="8"/>
  <c r="K89" i="8"/>
  <c r="N88" i="8"/>
  <c r="M88" i="8"/>
  <c r="L88" i="8"/>
  <c r="K88" i="8"/>
  <c r="N87" i="8"/>
  <c r="M87" i="8"/>
  <c r="L87" i="8"/>
  <c r="K87" i="8"/>
  <c r="N86" i="8"/>
  <c r="M86" i="8"/>
  <c r="L86" i="8"/>
  <c r="K86" i="8"/>
  <c r="N85" i="8"/>
  <c r="M85" i="8"/>
  <c r="L85" i="8"/>
  <c r="K85" i="8"/>
  <c r="N84" i="8"/>
  <c r="M84" i="8"/>
  <c r="L84" i="8"/>
  <c r="K84" i="8"/>
  <c r="N83" i="8"/>
  <c r="M83" i="8"/>
  <c r="L83" i="8"/>
  <c r="K83" i="8"/>
  <c r="N82" i="8"/>
  <c r="M82" i="8"/>
  <c r="L82" i="8"/>
  <c r="K82" i="8"/>
  <c r="N81" i="8"/>
  <c r="M81" i="8"/>
  <c r="L81" i="8"/>
  <c r="K81" i="8"/>
  <c r="N80" i="8"/>
  <c r="M80" i="8"/>
  <c r="L80" i="8"/>
  <c r="K80" i="8"/>
  <c r="N79" i="8"/>
  <c r="M79" i="8"/>
  <c r="L79" i="8"/>
  <c r="K79" i="8"/>
  <c r="H74" i="8"/>
  <c r="G74" i="8"/>
  <c r="K74" i="8" s="1"/>
  <c r="F73" i="8"/>
  <c r="K73" i="8" s="1"/>
  <c r="E73" i="8"/>
  <c r="D73" i="8"/>
  <c r="J72" i="8"/>
  <c r="I72" i="8"/>
  <c r="H72" i="8"/>
  <c r="G72" i="8"/>
  <c r="F72" i="8"/>
  <c r="E72" i="8"/>
  <c r="D72" i="8"/>
  <c r="K72" i="8" s="1"/>
  <c r="J71" i="8"/>
  <c r="I71" i="8"/>
  <c r="H71" i="8"/>
  <c r="G71" i="8"/>
  <c r="F71" i="8"/>
  <c r="E71" i="8"/>
  <c r="D71" i="8"/>
  <c r="K71" i="8" s="1"/>
  <c r="N70" i="8"/>
  <c r="J70" i="8"/>
  <c r="I70" i="8"/>
  <c r="H70" i="8"/>
  <c r="G70" i="8"/>
  <c r="F70" i="8"/>
  <c r="E70" i="8"/>
  <c r="K70" i="8" s="1"/>
  <c r="D70" i="8"/>
  <c r="N69" i="8"/>
  <c r="P22" i="8"/>
  <c r="P21" i="8"/>
  <c r="P20" i="8"/>
  <c r="L84" i="7"/>
  <c r="M84" i="7"/>
  <c r="N84" i="7"/>
  <c r="L85" i="7"/>
  <c r="M85" i="7"/>
  <c r="N85" i="7"/>
  <c r="L86" i="7"/>
  <c r="M86" i="7"/>
  <c r="N86" i="7"/>
  <c r="L87" i="7"/>
  <c r="M87" i="7"/>
  <c r="N87" i="7"/>
  <c r="L88" i="7"/>
  <c r="M88" i="7"/>
  <c r="N88" i="7"/>
  <c r="L89" i="7"/>
  <c r="M89" i="7"/>
  <c r="N89" i="7"/>
  <c r="K89" i="7"/>
  <c r="K88" i="7"/>
  <c r="K87" i="7"/>
  <c r="K86" i="7"/>
  <c r="K85" i="7"/>
  <c r="K84" i="7"/>
  <c r="L82" i="7"/>
  <c r="M82" i="7"/>
  <c r="N82" i="7"/>
  <c r="L83" i="7"/>
  <c r="M83" i="7"/>
  <c r="N83" i="7"/>
  <c r="K83" i="7"/>
  <c r="K82" i="7"/>
  <c r="L81" i="7"/>
  <c r="M81" i="7"/>
  <c r="N81" i="7"/>
  <c r="K81" i="7"/>
  <c r="L80" i="7"/>
  <c r="M80" i="7"/>
  <c r="N80" i="7"/>
  <c r="K80" i="7"/>
  <c r="L79" i="7"/>
  <c r="M79" i="7"/>
  <c r="N79" i="7"/>
  <c r="K79" i="7"/>
  <c r="H74" i="7"/>
  <c r="G74" i="7"/>
  <c r="F73" i="7"/>
  <c r="E73" i="7"/>
  <c r="D73" i="7"/>
  <c r="D70" i="7"/>
  <c r="J72" i="7"/>
  <c r="I72" i="7"/>
  <c r="H72" i="7"/>
  <c r="G72" i="7"/>
  <c r="F72" i="7"/>
  <c r="E72" i="7"/>
  <c r="D72" i="7"/>
  <c r="J71" i="7"/>
  <c r="I71" i="7"/>
  <c r="H71" i="7"/>
  <c r="G71" i="7"/>
  <c r="F71" i="7"/>
  <c r="E71" i="7"/>
  <c r="D71" i="7"/>
  <c r="J70" i="7"/>
  <c r="I70" i="7"/>
  <c r="H70" i="7"/>
  <c r="G70" i="7"/>
  <c r="F70" i="7"/>
  <c r="E70" i="7"/>
  <c r="K72" i="9" l="1"/>
  <c r="K73" i="7"/>
  <c r="K74" i="7"/>
  <c r="K71" i="7"/>
  <c r="K70" i="7"/>
  <c r="K72" i="7"/>
  <c r="P21" i="7"/>
  <c r="P22" i="7"/>
  <c r="P20" i="7"/>
  <c r="N70" i="7"/>
  <c r="N69" i="7"/>
  <c r="A32" i="4" l="1"/>
  <c r="A47" i="4" s="1"/>
  <c r="A62" i="4" s="1"/>
  <c r="A31" i="4"/>
  <c r="A46" i="4" s="1"/>
  <c r="A61" i="4" s="1"/>
  <c r="A30" i="4"/>
  <c r="A45" i="4" s="1"/>
  <c r="A60" i="4" s="1"/>
  <c r="A29" i="4"/>
  <c r="D42" i="4" s="1"/>
  <c r="D57" i="4" s="1"/>
  <c r="A28" i="4"/>
  <c r="A43" i="4" s="1"/>
  <c r="B57" i="4" s="1"/>
  <c r="I27" i="4"/>
  <c r="I42" i="4" s="1"/>
  <c r="I57" i="4" s="1"/>
  <c r="H27" i="4"/>
  <c r="H42" i="4" s="1"/>
  <c r="H57" i="4" s="1"/>
  <c r="G27" i="4"/>
  <c r="G42" i="4" s="1"/>
  <c r="G57" i="4" s="1"/>
  <c r="F27" i="4"/>
  <c r="F42" i="4" s="1"/>
  <c r="F57" i="4" s="1"/>
  <c r="E27" i="4"/>
  <c r="E42" i="4" s="1"/>
  <c r="E57" i="4" s="1"/>
  <c r="D27" i="4"/>
  <c r="A44" i="4" s="1"/>
  <c r="A59" i="4" s="1"/>
  <c r="C27" i="4"/>
  <c r="C42" i="4" s="1"/>
  <c r="C57" i="4" s="1"/>
  <c r="B27" i="4"/>
  <c r="B42" i="4" s="1"/>
  <c r="A58" i="4" s="1"/>
  <c r="M20" i="4"/>
  <c r="I16" i="4"/>
  <c r="F16" i="4"/>
  <c r="E16" i="4"/>
  <c r="H31" i="4" s="1"/>
  <c r="D16" i="4"/>
  <c r="C16" i="4"/>
  <c r="B16" i="4"/>
  <c r="I15" i="4"/>
  <c r="I28" i="4" s="1"/>
  <c r="F15" i="4"/>
  <c r="F30" i="4" s="1"/>
  <c r="E15" i="4"/>
  <c r="G30" i="4" s="1"/>
  <c r="D15" i="4"/>
  <c r="D30" i="4" s="1"/>
  <c r="C15" i="4"/>
  <c r="B15" i="4"/>
  <c r="B30" i="4" s="1"/>
  <c r="I14" i="4"/>
  <c r="F14" i="4"/>
  <c r="E14" i="4"/>
  <c r="M22" i="4" s="1"/>
  <c r="D14" i="4"/>
  <c r="C14" i="4"/>
  <c r="C29" i="4" s="1"/>
  <c r="B14" i="4"/>
  <c r="B29" i="4" s="1"/>
  <c r="I13" i="4"/>
  <c r="F13" i="4"/>
  <c r="E13" i="4"/>
  <c r="M21" i="4" s="1"/>
  <c r="D13" i="4"/>
  <c r="C13" i="4"/>
  <c r="B13" i="4"/>
  <c r="C31" i="4" l="1"/>
  <c r="B31" i="4"/>
  <c r="D31" i="4"/>
  <c r="I31" i="4"/>
  <c r="H30" i="4"/>
  <c r="M38" i="4"/>
  <c r="M39" i="4"/>
  <c r="G31" i="4"/>
  <c r="M23" i="4"/>
  <c r="F31" i="4"/>
  <c r="F32" i="4"/>
  <c r="E28" i="4"/>
  <c r="H28" i="4"/>
  <c r="D32" i="4"/>
  <c r="I30" i="4"/>
  <c r="D29" i="4"/>
  <c r="C44" i="4" s="1"/>
  <c r="F29" i="4"/>
  <c r="F44" i="4" s="1"/>
  <c r="I29" i="4"/>
  <c r="I44" i="4" s="1"/>
  <c r="G28" i="4"/>
  <c r="C30" i="4"/>
  <c r="C45" i="4" s="1"/>
  <c r="M24" i="4"/>
  <c r="M25" i="4"/>
  <c r="C28" i="4"/>
  <c r="H29" i="4"/>
  <c r="H44" i="4" s="1"/>
  <c r="B28" i="4"/>
  <c r="D28" i="4"/>
  <c r="F28" i="4"/>
  <c r="E30" i="4"/>
  <c r="B32" i="4"/>
  <c r="C32" i="4"/>
  <c r="C47" i="4" s="1"/>
  <c r="G32" i="4"/>
  <c r="H32" i="4"/>
  <c r="H47" i="4" s="1"/>
  <c r="I32" i="4"/>
  <c r="I47" i="4" s="1"/>
  <c r="E29" i="4"/>
  <c r="E44" i="4" s="1"/>
  <c r="G29" i="4"/>
  <c r="G44" i="4" s="1"/>
  <c r="E31" i="4"/>
  <c r="E46" i="4" s="1"/>
  <c r="E32" i="4"/>
  <c r="E47" i="4" s="1"/>
  <c r="I32" i="3"/>
  <c r="G31" i="3"/>
  <c r="G46" i="3" s="1"/>
  <c r="F31" i="3"/>
  <c r="F46" i="3" s="1"/>
  <c r="C31" i="3"/>
  <c r="C46" i="3" s="1"/>
  <c r="D31" i="3"/>
  <c r="M39" i="3" s="1"/>
  <c r="B31" i="3"/>
  <c r="B46" i="3" s="1"/>
  <c r="C30" i="3"/>
  <c r="C45" i="3" s="1"/>
  <c r="D30" i="3"/>
  <c r="D45" i="3" s="1"/>
  <c r="F30" i="3"/>
  <c r="F45" i="3" s="1"/>
  <c r="G30" i="3"/>
  <c r="G45" i="3" s="1"/>
  <c r="H30" i="3"/>
  <c r="G27" i="3"/>
  <c r="G42" i="3" s="1"/>
  <c r="G57" i="3" s="1"/>
  <c r="H27" i="3"/>
  <c r="H42" i="3" s="1"/>
  <c r="H57" i="3" s="1"/>
  <c r="I27" i="3"/>
  <c r="I16" i="3"/>
  <c r="I15" i="3"/>
  <c r="I30" i="3" s="1"/>
  <c r="I14" i="3"/>
  <c r="I29" i="3" s="1"/>
  <c r="I13" i="3"/>
  <c r="I28" i="3" s="1"/>
  <c r="C13" i="3"/>
  <c r="C28" i="3" s="1"/>
  <c r="D13" i="3"/>
  <c r="D28" i="3" s="1"/>
  <c r="E13" i="3"/>
  <c r="E28" i="3" s="1"/>
  <c r="F13" i="3"/>
  <c r="F28" i="3" s="1"/>
  <c r="C14" i="3"/>
  <c r="C29" i="3" s="1"/>
  <c r="D14" i="3"/>
  <c r="D29" i="3" s="1"/>
  <c r="E14" i="3"/>
  <c r="G29" i="3" s="1"/>
  <c r="G44" i="3" s="1"/>
  <c r="F14" i="3"/>
  <c r="F29" i="3" s="1"/>
  <c r="F44" i="3" s="1"/>
  <c r="C15" i="3"/>
  <c r="C32" i="3" s="1"/>
  <c r="D15" i="3"/>
  <c r="D32" i="3" s="1"/>
  <c r="D47" i="3" s="1"/>
  <c r="E15" i="3"/>
  <c r="E30" i="3" s="1"/>
  <c r="F15" i="3"/>
  <c r="F32" i="3" s="1"/>
  <c r="F47" i="3" s="1"/>
  <c r="C16" i="3"/>
  <c r="D16" i="3"/>
  <c r="E16" i="3"/>
  <c r="H31" i="3" s="1"/>
  <c r="F16" i="3"/>
  <c r="B14" i="3"/>
  <c r="B29" i="3" s="1"/>
  <c r="B44" i="3" s="1"/>
  <c r="B15" i="3"/>
  <c r="B30" i="3" s="1"/>
  <c r="B45" i="3" s="1"/>
  <c r="B16" i="3"/>
  <c r="B13" i="3"/>
  <c r="B28" i="3" s="1"/>
  <c r="B43" i="3" s="1"/>
  <c r="I42" i="3"/>
  <c r="I57" i="3" s="1"/>
  <c r="E42" i="3"/>
  <c r="E57" i="3" s="1"/>
  <c r="A32" i="3"/>
  <c r="A47" i="3" s="1"/>
  <c r="A62" i="3" s="1"/>
  <c r="A31" i="3"/>
  <c r="A46" i="3" s="1"/>
  <c r="A61" i="3" s="1"/>
  <c r="A30" i="3"/>
  <c r="A45" i="3" s="1"/>
  <c r="A60" i="3" s="1"/>
  <c r="A29" i="3"/>
  <c r="D42" i="3" s="1"/>
  <c r="D57" i="3" s="1"/>
  <c r="A28" i="3"/>
  <c r="A43" i="3" s="1"/>
  <c r="B57" i="3" s="1"/>
  <c r="F27" i="3"/>
  <c r="F42" i="3" s="1"/>
  <c r="F57" i="3" s="1"/>
  <c r="E27" i="3"/>
  <c r="D27" i="3"/>
  <c r="A44" i="3" s="1"/>
  <c r="A59" i="3" s="1"/>
  <c r="C27" i="3"/>
  <c r="C42" i="3" s="1"/>
  <c r="C57" i="3" s="1"/>
  <c r="B27" i="3"/>
  <c r="B42" i="3" s="1"/>
  <c r="A58" i="3" s="1"/>
  <c r="M20" i="3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G46" i="2" s="1"/>
  <c r="F31" i="2"/>
  <c r="F46" i="2" s="1"/>
  <c r="E31" i="2"/>
  <c r="D31" i="2"/>
  <c r="C31" i="2"/>
  <c r="C46" i="2" s="1"/>
  <c r="B31" i="2"/>
  <c r="K30" i="2"/>
  <c r="K45" i="2" s="1"/>
  <c r="J30" i="2"/>
  <c r="J45" i="2" s="1"/>
  <c r="I30" i="2"/>
  <c r="I45" i="2" s="1"/>
  <c r="H30" i="2"/>
  <c r="H45" i="2" s="1"/>
  <c r="G30" i="2"/>
  <c r="G45" i="2" s="1"/>
  <c r="F30" i="2"/>
  <c r="F45" i="2" s="1"/>
  <c r="D30" i="2"/>
  <c r="C30" i="2"/>
  <c r="C45" i="2" s="1"/>
  <c r="C60" i="2" s="1"/>
  <c r="B30" i="2"/>
  <c r="B45" i="2" s="1"/>
  <c r="B60" i="2" s="1"/>
  <c r="K29" i="2"/>
  <c r="K47" i="2" s="1"/>
  <c r="J29" i="2"/>
  <c r="J46" i="2" s="1"/>
  <c r="I29" i="2"/>
  <c r="I43" i="2" s="1"/>
  <c r="I58" i="2" s="1"/>
  <c r="H29" i="2"/>
  <c r="H43" i="2" s="1"/>
  <c r="H58" i="2" s="1"/>
  <c r="G29" i="2"/>
  <c r="G43" i="2" s="1"/>
  <c r="G58" i="2" s="1"/>
  <c r="F29" i="2"/>
  <c r="D29" i="2"/>
  <c r="C29" i="2"/>
  <c r="B29" i="2"/>
  <c r="K28" i="2"/>
  <c r="J28" i="2"/>
  <c r="J43" i="2" s="1"/>
  <c r="J58" i="2" s="1"/>
  <c r="I28" i="2"/>
  <c r="H28" i="2"/>
  <c r="G28" i="2"/>
  <c r="F28" i="2"/>
  <c r="E28" i="2"/>
  <c r="D28" i="2"/>
  <c r="C28" i="2"/>
  <c r="B28" i="2"/>
  <c r="F43" i="2"/>
  <c r="F58" i="2" s="1"/>
  <c r="C43" i="2"/>
  <c r="C58" i="2" s="1"/>
  <c r="B43" i="2"/>
  <c r="F47" i="2"/>
  <c r="F62" i="2" s="1"/>
  <c r="C47" i="2"/>
  <c r="C62" i="2" s="1"/>
  <c r="B47" i="2"/>
  <c r="B62" i="2" s="1"/>
  <c r="K46" i="2"/>
  <c r="I46" i="2"/>
  <c r="M54" i="3" l="1"/>
  <c r="B61" i="3"/>
  <c r="M52" i="3"/>
  <c r="B59" i="3"/>
  <c r="G60" i="2"/>
  <c r="C44" i="3"/>
  <c r="C59" i="3" s="1"/>
  <c r="I60" i="2"/>
  <c r="I45" i="3"/>
  <c r="C61" i="3"/>
  <c r="B58" i="3"/>
  <c r="M55" i="3"/>
  <c r="C47" i="3"/>
  <c r="C62" i="3" s="1"/>
  <c r="D44" i="3"/>
  <c r="M37" i="3"/>
  <c r="I47" i="3"/>
  <c r="I62" i="3" s="1"/>
  <c r="I44" i="3"/>
  <c r="E45" i="3"/>
  <c r="G59" i="3"/>
  <c r="E43" i="3"/>
  <c r="E58" i="3" s="1"/>
  <c r="M36" i="3"/>
  <c r="D43" i="3"/>
  <c r="D58" i="3" s="1"/>
  <c r="F60" i="2"/>
  <c r="H60" i="2"/>
  <c r="K60" i="2"/>
  <c r="F43" i="3"/>
  <c r="F58" i="3" s="1"/>
  <c r="I43" i="3"/>
  <c r="M51" i="3" s="1"/>
  <c r="F61" i="3"/>
  <c r="B60" i="3"/>
  <c r="M53" i="3"/>
  <c r="J60" i="2"/>
  <c r="C43" i="3"/>
  <c r="C58" i="3" s="1"/>
  <c r="F43" i="4"/>
  <c r="H32" i="3"/>
  <c r="G47" i="2"/>
  <c r="G62" i="2" s="1"/>
  <c r="I47" i="2"/>
  <c r="I62" i="2" s="1"/>
  <c r="D46" i="3"/>
  <c r="K43" i="2"/>
  <c r="E31" i="3"/>
  <c r="E46" i="3" s="1"/>
  <c r="H28" i="3"/>
  <c r="H46" i="2"/>
  <c r="H47" i="2"/>
  <c r="H62" i="2" s="1"/>
  <c r="G28" i="3"/>
  <c r="G43" i="3" s="1"/>
  <c r="G58" i="3" s="1"/>
  <c r="E29" i="3"/>
  <c r="E44" i="3" s="1"/>
  <c r="M21" i="3"/>
  <c r="M23" i="3"/>
  <c r="J47" i="2"/>
  <c r="J62" i="2" s="1"/>
  <c r="M24" i="3"/>
  <c r="B32" i="3"/>
  <c r="B47" i="3" s="1"/>
  <c r="B62" i="3" s="1"/>
  <c r="H64" i="3" s="1"/>
  <c r="G32" i="3"/>
  <c r="G47" i="3" s="1"/>
  <c r="G62" i="3" s="1"/>
  <c r="M25" i="3"/>
  <c r="M22" i="3"/>
  <c r="E32" i="3"/>
  <c r="E47" i="3" s="1"/>
  <c r="E62" i="3" s="1"/>
  <c r="H29" i="3"/>
  <c r="H44" i="3" s="1"/>
  <c r="I31" i="3"/>
  <c r="I46" i="3" s="1"/>
  <c r="M38" i="3"/>
  <c r="M35" i="4"/>
  <c r="B47" i="4"/>
  <c r="H62" i="4" s="1"/>
  <c r="M36" i="4"/>
  <c r="D43" i="4"/>
  <c r="D46" i="4"/>
  <c r="B44" i="4"/>
  <c r="H46" i="4"/>
  <c r="C43" i="4"/>
  <c r="C60" i="4" s="1"/>
  <c r="G43" i="4"/>
  <c r="G59" i="4" s="1"/>
  <c r="F47" i="4"/>
  <c r="H45" i="4"/>
  <c r="F45" i="4"/>
  <c r="D44" i="4"/>
  <c r="M40" i="4"/>
  <c r="M37" i="4"/>
  <c r="I46" i="4"/>
  <c r="G47" i="4"/>
  <c r="G62" i="4" s="1"/>
  <c r="E45" i="4"/>
  <c r="B43" i="4"/>
  <c r="E43" i="4"/>
  <c r="E58" i="4" s="1"/>
  <c r="G46" i="4"/>
  <c r="I43" i="4"/>
  <c r="I58" i="4" s="1"/>
  <c r="B64" i="4" s="1"/>
  <c r="C46" i="4"/>
  <c r="I45" i="4"/>
  <c r="D45" i="4"/>
  <c r="H43" i="4"/>
  <c r="F46" i="4"/>
  <c r="B45" i="4"/>
  <c r="B46" i="4"/>
  <c r="D47" i="4"/>
  <c r="G45" i="4"/>
  <c r="M40" i="3"/>
  <c r="M53" i="2"/>
  <c r="M37" i="2"/>
  <c r="M38" i="2"/>
  <c r="M39" i="2"/>
  <c r="M36" i="2"/>
  <c r="M22" i="2"/>
  <c r="M23" i="2"/>
  <c r="M24" i="2"/>
  <c r="M21" i="2"/>
  <c r="F59" i="3" l="1"/>
  <c r="I59" i="3"/>
  <c r="B66" i="3" s="1"/>
  <c r="D62" i="3"/>
  <c r="G60" i="3"/>
  <c r="I61" i="3"/>
  <c r="D59" i="3"/>
  <c r="G61" i="3"/>
  <c r="H46" i="3"/>
  <c r="H43" i="3"/>
  <c r="H58" i="3" s="1"/>
  <c r="H45" i="3"/>
  <c r="H60" i="3" s="1"/>
  <c r="E61" i="3"/>
  <c r="D60" i="3"/>
  <c r="G60" i="4"/>
  <c r="D61" i="3"/>
  <c r="F62" i="3"/>
  <c r="H58" i="4"/>
  <c r="M35" i="3"/>
  <c r="F61" i="4"/>
  <c r="I59" i="4"/>
  <c r="B66" i="4" s="1"/>
  <c r="H47" i="3"/>
  <c r="H62" i="3" s="1"/>
  <c r="F60" i="3"/>
  <c r="E60" i="3"/>
  <c r="E59" i="3"/>
  <c r="D62" i="4"/>
  <c r="H65" i="4" s="1"/>
  <c r="C60" i="3"/>
  <c r="I60" i="3"/>
  <c r="B67" i="3" s="1"/>
  <c r="C61" i="4"/>
  <c r="B61" i="4"/>
  <c r="M54" i="4"/>
  <c r="D60" i="4"/>
  <c r="B58" i="4"/>
  <c r="M55" i="4"/>
  <c r="M51" i="4"/>
  <c r="E60" i="4"/>
  <c r="G61" i="4"/>
  <c r="D59" i="4"/>
  <c r="C58" i="4"/>
  <c r="B60" i="4"/>
  <c r="M53" i="4"/>
  <c r="H59" i="4"/>
  <c r="I60" i="4"/>
  <c r="B67" i="4" s="1"/>
  <c r="I61" i="4"/>
  <c r="H60" i="4"/>
  <c r="F60" i="4"/>
  <c r="G58" i="4"/>
  <c r="E61" i="4"/>
  <c r="F62" i="4"/>
  <c r="I62" i="4"/>
  <c r="C62" i="4"/>
  <c r="H61" i="4"/>
  <c r="F59" i="4"/>
  <c r="F58" i="4"/>
  <c r="E59" i="4"/>
  <c r="B59" i="4"/>
  <c r="M52" i="4"/>
  <c r="D61" i="4"/>
  <c r="D58" i="4"/>
  <c r="M50" i="4"/>
  <c r="B62" i="4"/>
  <c r="H64" i="4" s="1"/>
  <c r="E62" i="4"/>
  <c r="H66" i="4" s="1"/>
  <c r="C59" i="4"/>
  <c r="H66" i="3"/>
  <c r="I58" i="3"/>
  <c r="B64" i="3" s="1"/>
  <c r="H64" i="2"/>
  <c r="B67" i="2"/>
  <c r="K58" i="2"/>
  <c r="B64" i="2" s="1"/>
  <c r="M55" i="2"/>
  <c r="B58" i="2" s="1"/>
  <c r="M51" i="2"/>
  <c r="B46" i="2"/>
  <c r="E29" i="2"/>
  <c r="D44" i="2"/>
  <c r="F44" i="2"/>
  <c r="G44" i="2"/>
  <c r="H44" i="2"/>
  <c r="I44" i="2"/>
  <c r="J44" i="2"/>
  <c r="K44" i="2"/>
  <c r="E44" i="2"/>
  <c r="M40" i="2"/>
  <c r="M35" i="2"/>
  <c r="M25" i="2"/>
  <c r="E30" i="2" s="1"/>
  <c r="A30" i="2"/>
  <c r="A45" i="2" s="1"/>
  <c r="A60" i="2" s="1"/>
  <c r="E27" i="2"/>
  <c r="E42" i="2" s="1"/>
  <c r="E57" i="2" s="1"/>
  <c r="C27" i="2"/>
  <c r="C42" i="2" s="1"/>
  <c r="C57" i="2" s="1"/>
  <c r="D27" i="2"/>
  <c r="A44" i="2" s="1"/>
  <c r="A59" i="2" s="1"/>
  <c r="F27" i="2"/>
  <c r="F42" i="2" s="1"/>
  <c r="F57" i="2" s="1"/>
  <c r="G27" i="2"/>
  <c r="G42" i="2" s="1"/>
  <c r="G57" i="2" s="1"/>
  <c r="H27" i="2"/>
  <c r="H42" i="2" s="1"/>
  <c r="H57" i="2" s="1"/>
  <c r="I27" i="2"/>
  <c r="I42" i="2" s="1"/>
  <c r="I57" i="2" s="1"/>
  <c r="J27" i="2"/>
  <c r="J42" i="2" s="1"/>
  <c r="J57" i="2" s="1"/>
  <c r="K27" i="2"/>
  <c r="K42" i="2" s="1"/>
  <c r="K57" i="2" s="1"/>
  <c r="B27" i="2"/>
  <c r="B42" i="2" s="1"/>
  <c r="A58" i="2" s="1"/>
  <c r="A32" i="2"/>
  <c r="A47" i="2" s="1"/>
  <c r="A62" i="2" s="1"/>
  <c r="A29" i="2"/>
  <c r="D42" i="2" s="1"/>
  <c r="D57" i="2" s="1"/>
  <c r="A31" i="2"/>
  <c r="A46" i="2" s="1"/>
  <c r="A61" i="2" s="1"/>
  <c r="A28" i="2"/>
  <c r="A43" i="2" s="1"/>
  <c r="B57" i="2" s="1"/>
  <c r="M20" i="2"/>
  <c r="B61" i="2" l="1"/>
  <c r="I61" i="2"/>
  <c r="M54" i="2"/>
  <c r="J61" i="2"/>
  <c r="F61" i="2"/>
  <c r="G61" i="2"/>
  <c r="C61" i="2"/>
  <c r="D43" i="2"/>
  <c r="D58" i="2" s="1"/>
  <c r="D47" i="2"/>
  <c r="D46" i="2"/>
  <c r="D61" i="2" s="1"/>
  <c r="D45" i="2"/>
  <c r="D60" i="2" s="1"/>
  <c r="E45" i="2"/>
  <c r="E43" i="2"/>
  <c r="E58" i="2" s="1"/>
  <c r="E47" i="2"/>
  <c r="E62" i="2" s="1"/>
  <c r="H66" i="2" s="1"/>
  <c r="E46" i="2"/>
  <c r="E61" i="2" s="1"/>
  <c r="H61" i="3"/>
  <c r="H59" i="3"/>
  <c r="E59" i="2"/>
  <c r="H61" i="2"/>
  <c r="B44" i="2"/>
  <c r="F59" i="2" s="1"/>
  <c r="C44" i="2"/>
  <c r="C59" i="2" s="1"/>
  <c r="K61" i="2"/>
  <c r="H65" i="3"/>
  <c r="M50" i="3"/>
  <c r="K62" i="2"/>
  <c r="T11" i="1"/>
  <c r="V11" i="1"/>
  <c r="W11" i="1"/>
  <c r="X11" i="1"/>
  <c r="X6" i="1"/>
  <c r="X7" i="1"/>
  <c r="X8" i="1"/>
  <c r="X9" i="1"/>
  <c r="W6" i="1"/>
  <c r="W7" i="1"/>
  <c r="W8" i="1"/>
  <c r="W9" i="1"/>
  <c r="V7" i="1"/>
  <c r="V8" i="1"/>
  <c r="V9" i="1"/>
  <c r="V6" i="1"/>
  <c r="T8" i="1"/>
  <c r="T7" i="1"/>
  <c r="T6" i="1"/>
  <c r="N14" i="1"/>
  <c r="N15" i="1" s="1"/>
  <c r="M14" i="1"/>
  <c r="M18" i="1" s="1"/>
  <c r="L14" i="1"/>
  <c r="L17" i="1" s="1"/>
  <c r="J14" i="1"/>
  <c r="L19" i="1" s="1"/>
  <c r="J16" i="1"/>
  <c r="K16" i="1" s="1"/>
  <c r="J15" i="1"/>
  <c r="K15" i="1" s="1"/>
  <c r="R13" i="1"/>
  <c r="T9" i="1"/>
  <c r="G59" i="2" l="1"/>
  <c r="J59" i="2"/>
  <c r="I59" i="2"/>
  <c r="H59" i="2"/>
  <c r="E60" i="2"/>
  <c r="K59" i="2"/>
  <c r="B66" i="2" s="1"/>
  <c r="B59" i="2"/>
  <c r="M52" i="2"/>
  <c r="D62" i="2"/>
  <c r="H65" i="2" s="1"/>
  <c r="M50" i="2"/>
  <c r="D59" i="2"/>
  <c r="L15" i="1"/>
  <c r="N18" i="1"/>
  <c r="K19" i="1"/>
  <c r="L18" i="1"/>
  <c r="L16" i="1"/>
  <c r="N17" i="1"/>
  <c r="K18" i="1"/>
  <c r="M19" i="1"/>
  <c r="N19" i="1"/>
  <c r="M15" i="1"/>
  <c r="N16" i="1"/>
  <c r="M17" i="1"/>
  <c r="K17" i="1"/>
  <c r="M16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866" sourceFile="C:\Users\pobedinskij.2018\Desktop\mpor\results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6" background="1" saveData="1">
    <textPr codePage="866" sourceFile="C:\Users\pobedinskij.2018\Desktop\mpor\results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6" background="1" saveData="1">
    <textPr codePage="866" sourceFile="C:\Users\pobedinskij.2018\Desktop\mpor\results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<sst xmlns="http://schemas.openxmlformats.org/spreadsheetml/2006/main" count="237" uniqueCount="71">
  <si>
    <t>u1</t>
  </si>
  <si>
    <t>u2</t>
  </si>
  <si>
    <t>u3</t>
  </si>
  <si>
    <t>u4</t>
  </si>
  <si>
    <t>&gt;=</t>
  </si>
  <si>
    <t>любое</t>
  </si>
  <si>
    <t>v1</t>
  </si>
  <si>
    <t>v2</t>
  </si>
  <si>
    <t>v3</t>
  </si>
  <si>
    <t>v4</t>
  </si>
  <si>
    <t>W</t>
  </si>
  <si>
    <t>v5</t>
  </si>
  <si>
    <t>q</t>
  </si>
  <si>
    <t>bk=</t>
  </si>
  <si>
    <t>Для построения первого опорного плана систему неравенств приведем к системе уравнений путем введения дополнительных переменных (переход к канонической форме).</t>
  </si>
  <si>
    <t>u1 y1=</t>
  </si>
  <si>
    <t>u3 y3=</t>
  </si>
  <si>
    <t>u4 y4=</t>
  </si>
  <si>
    <t>u2 y2=</t>
  </si>
  <si>
    <t>v2=x2</t>
  </si>
  <si>
    <t>v3=x3</t>
  </si>
  <si>
    <t>v4=x4</t>
  </si>
  <si>
    <t>v5=x5</t>
  </si>
  <si>
    <t>v6=x6</t>
  </si>
  <si>
    <t>v7=x7</t>
  </si>
  <si>
    <t>v8=x8</t>
  </si>
  <si>
    <t>v9=x9</t>
  </si>
  <si>
    <t>Базисное решение называется допустимым, если оно неотрицательно. Текущий опорный план неоптимален, так как в индексной строке находятся отрицательные коэффициенты.</t>
  </si>
  <si>
    <t>В качестве ведущего выберем столбец v4=x4</t>
  </si>
  <si>
    <t>Формируем следующую часть симплексной таблицы</t>
  </si>
  <si>
    <t>Разрешающий элемент</t>
  </si>
  <si>
    <t>Текущий опорный план неоптимален, так как в индексной строке находятся отрицательные коэффициенты.</t>
  </si>
  <si>
    <t>В качестве ведущего выберем столбец v3=x3</t>
  </si>
  <si>
    <t>В качестве ведущего выберем столбец v1=x1</t>
  </si>
  <si>
    <t>v1=x1</t>
  </si>
  <si>
    <t>x1=</t>
  </si>
  <si>
    <t>x2=</t>
  </si>
  <si>
    <t>x3=</t>
  </si>
  <si>
    <t>x4=</t>
  </si>
  <si>
    <t>x5=</t>
  </si>
  <si>
    <t>u1=</t>
  </si>
  <si>
    <t>u2=</t>
  </si>
  <si>
    <t>u3=</t>
  </si>
  <si>
    <t>u4=</t>
  </si>
  <si>
    <t>A=</t>
  </si>
  <si>
    <t>p=</t>
  </si>
  <si>
    <t>b=</t>
  </si>
  <si>
    <t>A^T=</t>
  </si>
  <si>
    <t>1 Qx</t>
  </si>
  <si>
    <t>W= 1</t>
  </si>
  <si>
    <t>Вычислим значения Di по строкам как частное от деления: bi / ai4 и из них выберем наименьшее:</t>
  </si>
  <si>
    <t>Вычислим значения Di по строкам как частное от деления: bi / ai3 и из них выберем наименьшее:</t>
  </si>
  <si>
    <t>Вычислим значения Di по строкам как частное от деления: bi / ai1 и из них выберем наименьшее:</t>
  </si>
  <si>
    <t>w1</t>
  </si>
  <si>
    <t>w2</t>
  </si>
  <si>
    <t>w3</t>
  </si>
  <si>
    <t>x1</t>
  </si>
  <si>
    <t>x2</t>
  </si>
  <si>
    <t>x3</t>
  </si>
  <si>
    <t>x4</t>
  </si>
  <si>
    <t>x5</t>
  </si>
  <si>
    <t>x6</t>
  </si>
  <si>
    <t>F1</t>
  </si>
  <si>
    <t>F2</t>
  </si>
  <si>
    <t>F3</t>
  </si>
  <si>
    <t>F0</t>
  </si>
  <si>
    <t>x0</t>
  </si>
  <si>
    <t>max</t>
  </si>
  <si>
    <t>min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</si>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</sst>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4" borderId="0" xfId="0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6" borderId="11" xfId="0" applyNumberFormat="1" applyFill="1" applyBorder="1"/>
    <xf numFmtId="164" fontId="0" fillId="6" borderId="3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7" borderId="0" xfId="0" applyNumberFormat="1" applyFill="1" applyBorder="1"/>
    <xf numFmtId="2" fontId="0" fillId="0" borderId="1" xfId="0" applyNumberFormat="1" applyBorder="1"/>
    <xf numFmtId="2" fontId="0" fillId="10" borderId="13" xfId="0" applyNumberFormat="1" applyFill="1" applyBorder="1"/>
    <xf numFmtId="2" fontId="0" fillId="11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6" borderId="13" xfId="0" applyNumberFormat="1" applyFill="1" applyBorder="1"/>
    <xf numFmtId="2" fontId="0" fillId="5" borderId="13" xfId="0" applyNumberFormat="1" applyFill="1" applyBorder="1"/>
    <xf numFmtId="0" fontId="0" fillId="0" borderId="1" xfId="0" applyBorder="1"/>
    <xf numFmtId="2" fontId="0" fillId="8" borderId="11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8" borderId="3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9" borderId="0" xfId="0" applyNumberFormat="1" applyFill="1" applyBorder="1"/>
    <xf numFmtId="2" fontId="0" fillId="8" borderId="0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8" borderId="8" xfId="0" applyNumberFormat="1" applyFill="1" applyBorder="1"/>
    <xf numFmtId="2" fontId="0" fillId="0" borderId="9" xfId="0" applyNumberFormat="1" applyBorder="1"/>
    <xf numFmtId="2" fontId="0" fillId="10" borderId="10" xfId="0" applyNumberFormat="1" applyFill="1" applyBorder="1"/>
    <xf numFmtId="2" fontId="0" fillId="10" borderId="5" xfId="0" applyNumberFormat="1" applyFill="1" applyBorder="1"/>
    <xf numFmtId="2" fontId="0" fillId="10" borderId="7" xfId="0" applyNumberFormat="1" applyFill="1" applyBorder="1"/>
    <xf numFmtId="2" fontId="0" fillId="14" borderId="4" xfId="0" applyNumberFormat="1" applyFill="1" applyBorder="1"/>
    <xf numFmtId="2" fontId="0" fillId="14" borderId="6" xfId="0" applyNumberFormat="1" applyFill="1" applyBorder="1"/>
    <xf numFmtId="2" fontId="0" fillId="13" borderId="10" xfId="0" applyNumberFormat="1" applyFill="1" applyBorder="1"/>
    <xf numFmtId="2" fontId="0" fillId="13" borderId="11" xfId="0" applyNumberFormat="1" applyFill="1" applyBorder="1"/>
    <xf numFmtId="2" fontId="0" fillId="12" borderId="12" xfId="0" applyNumberFormat="1" applyFill="1" applyBorder="1"/>
    <xf numFmtId="1" fontId="0" fillId="0" borderId="0" xfId="0" applyNumberFormat="1"/>
    <xf numFmtId="12" fontId="0" fillId="0" borderId="5" xfId="0" applyNumberFormat="1" applyBorder="1"/>
    <xf numFmtId="12" fontId="0" fillId="0" borderId="0" xfId="0" applyNumberFormat="1"/>
    <xf numFmtId="12" fontId="0" fillId="0" borderId="6" xfId="0" applyNumberFormat="1" applyBorder="1"/>
    <xf numFmtId="2" fontId="0" fillId="6" borderId="3" xfId="0" applyNumberFormat="1" applyFill="1" applyBorder="1"/>
    <xf numFmtId="164" fontId="0" fillId="7" borderId="1" xfId="0" applyNumberFormat="1" applyFill="1" applyBorder="1"/>
    <xf numFmtId="2" fontId="0" fillId="5" borderId="11" xfId="0" applyNumberFormat="1" applyFill="1" applyBorder="1"/>
    <xf numFmtId="2" fontId="0" fillId="3" borderId="13" xfId="0" applyNumberFormat="1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2" fontId="0" fillId="6" borderId="8" xfId="0" applyNumberFormat="1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  <xf numFmtId="11" fontId="0" fillId="6" borderId="0" xfId="0" applyNumberFormat="1" applyFill="1"/>
    <xf numFmtId="11" fontId="0" fillId="8" borderId="0" xfId="0" applyNumberFormat="1" applyFill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критериев </a:t>
            </a:r>
            <a:r>
              <a:rPr lang="en-US"/>
              <a:t>F</a:t>
            </a:r>
            <a:r>
              <a:rPr lang="ru-RU"/>
              <a:t>2 и </a:t>
            </a:r>
            <a:r>
              <a:rPr lang="en-US"/>
              <a:t>F</a:t>
            </a:r>
            <a:r>
              <a:rPr lang="ru-RU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Лист5!$L$1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/>
              <c:tx>
                <c:rich>
                  <a:bodyPr/>
                  <a:lstStyle/>
                  <a:p>
                    <a:fld id="{66DB3EEF-E0A9-4E53-ABB7-9C1038E171EF}" type="XVALUE">
                      <a:rPr lang="en-US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628409-DC7B-4E6E-B40E-D534B840D362}" type="CELLREF">
                      <a:rPr lang="en-US" baseline="0"/>
                      <a:pPr/>
                      <a:t>[ССЫЛКА НА ЯЧЕЙКУ]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{E4628409-DC7B-4E6E-B40E-D534B840D362}</c15:txfldGUID>
                      <c15:f>Лист5!$L$12</c15:f>
                      <c15:dlblFieldTableCache>
                        <c:ptCount val="1"/>
                        <c:pt idx="0">
                          <c:v>867.30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0A2-4B8E-821D-B4A1159CC3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Лист5!$M$2:$M$67</c:f>
              <c:numCache>
                <c:formatCode>0.00</c:formatCode>
                <c:ptCount val="66"/>
                <c:pt idx="0">
                  <c:v>58.241758228271998</c:v>
                </c:pt>
                <c:pt idx="1">
                  <c:v>58.241758221420397</c:v>
                </c:pt>
                <c:pt idx="2">
                  <c:v>58.241758243703899</c:v>
                </c:pt>
                <c:pt idx="3">
                  <c:v>58.241758239992102</c:v>
                </c:pt>
                <c:pt idx="4">
                  <c:v>58.241758226787503</c:v>
                </c:pt>
                <c:pt idx="5">
                  <c:v>58.241758227894699</c:v>
                </c:pt>
                <c:pt idx="6">
                  <c:v>58.2417582359421</c:v>
                </c:pt>
                <c:pt idx="7">
                  <c:v>58.241758256904397</c:v>
                </c:pt>
                <c:pt idx="8">
                  <c:v>58.241758206273502</c:v>
                </c:pt>
                <c:pt idx="9">
                  <c:v>58.241758240024403</c:v>
                </c:pt>
                <c:pt idx="10">
                  <c:v>7.1054273576010003E-15</c:v>
                </c:pt>
                <c:pt idx="11">
                  <c:v>58.241758255366697</c:v>
                </c:pt>
                <c:pt idx="12">
                  <c:v>58.241758221501399</c:v>
                </c:pt>
                <c:pt idx="13">
                  <c:v>58.241758245159801</c:v>
                </c:pt>
                <c:pt idx="14">
                  <c:v>58.241758211042502</c:v>
                </c:pt>
                <c:pt idx="15">
                  <c:v>58.241758220903698</c:v>
                </c:pt>
                <c:pt idx="16">
                  <c:v>58.2417582487587</c:v>
                </c:pt>
                <c:pt idx="17">
                  <c:v>58.241758214567902</c:v>
                </c:pt>
                <c:pt idx="18">
                  <c:v>58.241758245055699</c:v>
                </c:pt>
                <c:pt idx="19">
                  <c:v>58.2417582528239</c:v>
                </c:pt>
                <c:pt idx="20">
                  <c:v>0</c:v>
                </c:pt>
                <c:pt idx="21">
                  <c:v>58.2417582209413</c:v>
                </c:pt>
                <c:pt idx="22">
                  <c:v>58.2417582467762</c:v>
                </c:pt>
                <c:pt idx="23">
                  <c:v>58.241758236946303</c:v>
                </c:pt>
                <c:pt idx="24">
                  <c:v>58.241758267606997</c:v>
                </c:pt>
                <c:pt idx="25">
                  <c:v>58.2417582674843</c:v>
                </c:pt>
                <c:pt idx="26">
                  <c:v>58.241758222439501</c:v>
                </c:pt>
                <c:pt idx="27">
                  <c:v>58.2417582285346</c:v>
                </c:pt>
                <c:pt idx="28">
                  <c:v>58.241758247041098</c:v>
                </c:pt>
                <c:pt idx="29">
                  <c:v>58.241758237756898</c:v>
                </c:pt>
                <c:pt idx="30">
                  <c:v>58.241758220166297</c:v>
                </c:pt>
                <c:pt idx="31">
                  <c:v>58.241758222574802</c:v>
                </c:pt>
                <c:pt idx="32">
                  <c:v>58.241758232324401</c:v>
                </c:pt>
                <c:pt idx="33">
                  <c:v>58.241758235878997</c:v>
                </c:pt>
                <c:pt idx="34">
                  <c:v>58.241758260410599</c:v>
                </c:pt>
                <c:pt idx="35">
                  <c:v>58.241758265706302</c:v>
                </c:pt>
                <c:pt idx="36">
                  <c:v>58.241758216024103</c:v>
                </c:pt>
                <c:pt idx="37">
                  <c:v>58.241758227536302</c:v>
                </c:pt>
                <c:pt idx="38">
                  <c:v>58.241758228250703</c:v>
                </c:pt>
                <c:pt idx="39">
                  <c:v>58.241758243766199</c:v>
                </c:pt>
                <c:pt idx="40">
                  <c:v>58.241758226412301</c:v>
                </c:pt>
                <c:pt idx="41">
                  <c:v>58.241758231530198</c:v>
                </c:pt>
                <c:pt idx="42">
                  <c:v>58.241758254040597</c:v>
                </c:pt>
                <c:pt idx="43">
                  <c:v>58.241758223664498</c:v>
                </c:pt>
                <c:pt idx="44">
                  <c:v>58.241758267521398</c:v>
                </c:pt>
                <c:pt idx="45">
                  <c:v>58.241758203297898</c:v>
                </c:pt>
                <c:pt idx="46">
                  <c:v>58.241758273626999</c:v>
                </c:pt>
                <c:pt idx="47">
                  <c:v>58.241758254252403</c:v>
                </c:pt>
                <c:pt idx="48">
                  <c:v>58.241758232262697</c:v>
                </c:pt>
                <c:pt idx="49">
                  <c:v>58.241758232739301</c:v>
                </c:pt>
                <c:pt idx="50">
                  <c:v>58.241758272307997</c:v>
                </c:pt>
                <c:pt idx="51">
                  <c:v>58.241758240351999</c:v>
                </c:pt>
                <c:pt idx="52">
                  <c:v>58.241758236796002</c:v>
                </c:pt>
                <c:pt idx="53">
                  <c:v>58.241758215493597</c:v>
                </c:pt>
                <c:pt idx="54">
                  <c:v>58.241758221642101</c:v>
                </c:pt>
                <c:pt idx="55">
                  <c:v>58.2417582151188</c:v>
                </c:pt>
                <c:pt idx="56">
                  <c:v>58.241758243614299</c:v>
                </c:pt>
                <c:pt idx="57">
                  <c:v>58.241758223755497</c:v>
                </c:pt>
                <c:pt idx="58">
                  <c:v>58.241758235669003</c:v>
                </c:pt>
                <c:pt idx="59">
                  <c:v>58.2417582104774</c:v>
                </c:pt>
                <c:pt idx="60">
                  <c:v>58.2417582445416</c:v>
                </c:pt>
                <c:pt idx="61">
                  <c:v>58.2417582143987</c:v>
                </c:pt>
                <c:pt idx="62">
                  <c:v>58.241758239416797</c:v>
                </c:pt>
                <c:pt idx="63">
                  <c:v>58.2417582350757</c:v>
                </c:pt>
                <c:pt idx="64">
                  <c:v>58.2417582079837</c:v>
                </c:pt>
                <c:pt idx="65">
                  <c:v>58.241758260197997</c:v>
                </c:pt>
              </c:numCache>
            </c:numRef>
          </c:xVal>
          <c:yVal>
            <c:numRef>
              <c:f>Лист5!$L$2:$L$67</c:f>
              <c:numCache>
                <c:formatCode>0.00</c:formatCode>
                <c:ptCount val="66"/>
                <c:pt idx="0">
                  <c:v>789.01098902843398</c:v>
                </c:pt>
                <c:pt idx="1">
                  <c:v>789.01098903729803</c:v>
                </c:pt>
                <c:pt idx="2">
                  <c:v>789.01098900847001</c:v>
                </c:pt>
                <c:pt idx="3">
                  <c:v>789.01098901327703</c:v>
                </c:pt>
                <c:pt idx="4">
                  <c:v>789.01098903035802</c:v>
                </c:pt>
                <c:pt idx="5">
                  <c:v>789.01098902892204</c:v>
                </c:pt>
                <c:pt idx="6">
                  <c:v>789.01098901851401</c:v>
                </c:pt>
                <c:pt idx="7">
                  <c:v>789.01098899139299</c:v>
                </c:pt>
                <c:pt idx="8">
                  <c:v>789.01098905689196</c:v>
                </c:pt>
                <c:pt idx="9">
                  <c:v>789.01098901323201</c:v>
                </c:pt>
                <c:pt idx="10">
                  <c:v>867.30219392422396</c:v>
                </c:pt>
                <c:pt idx="11">
                  <c:v>789.01098899338604</c:v>
                </c:pt>
                <c:pt idx="12">
                  <c:v>789.01098903718798</c:v>
                </c:pt>
                <c:pt idx="13">
                  <c:v>789.01098900659395</c:v>
                </c:pt>
                <c:pt idx="14">
                  <c:v>789.01098905072195</c:v>
                </c:pt>
                <c:pt idx="15">
                  <c:v>789.01098903796606</c:v>
                </c:pt>
                <c:pt idx="16">
                  <c:v>789.01098900193404</c:v>
                </c:pt>
                <c:pt idx="17">
                  <c:v>789.01098904616197</c:v>
                </c:pt>
                <c:pt idx="18">
                  <c:v>789.01098900672002</c:v>
                </c:pt>
                <c:pt idx="19">
                  <c:v>789.01098899667397</c:v>
                </c:pt>
                <c:pt idx="20">
                  <c:v>867.530325236679</c:v>
                </c:pt>
                <c:pt idx="21">
                  <c:v>789.01098903792104</c:v>
                </c:pt>
                <c:pt idx="22">
                  <c:v>789.01098900449801</c:v>
                </c:pt>
                <c:pt idx="23">
                  <c:v>789.01098901721105</c:v>
                </c:pt>
                <c:pt idx="24">
                  <c:v>789.01098897755003</c:v>
                </c:pt>
                <c:pt idx="25">
                  <c:v>789.01098897770999</c:v>
                </c:pt>
                <c:pt idx="26">
                  <c:v>789.01098903597995</c:v>
                </c:pt>
                <c:pt idx="27">
                  <c:v>789.01098902809497</c:v>
                </c:pt>
                <c:pt idx="28">
                  <c:v>789.01098900414604</c:v>
                </c:pt>
                <c:pt idx="29">
                  <c:v>789.01098901616103</c:v>
                </c:pt>
                <c:pt idx="30">
                  <c:v>789.01098903891898</c:v>
                </c:pt>
                <c:pt idx="31">
                  <c:v>789.01098903580203</c:v>
                </c:pt>
                <c:pt idx="32">
                  <c:v>789.01098902318699</c:v>
                </c:pt>
                <c:pt idx="33">
                  <c:v>789.010989018592</c:v>
                </c:pt>
                <c:pt idx="34">
                  <c:v>789.01098898685905</c:v>
                </c:pt>
                <c:pt idx="35">
                  <c:v>789.01098898001203</c:v>
                </c:pt>
                <c:pt idx="36">
                  <c:v>789.01098904427704</c:v>
                </c:pt>
                <c:pt idx="37">
                  <c:v>789.010989029386</c:v>
                </c:pt>
                <c:pt idx="38">
                  <c:v>789.01098902845899</c:v>
                </c:pt>
                <c:pt idx="39">
                  <c:v>789.01098900838304</c:v>
                </c:pt>
                <c:pt idx="40">
                  <c:v>789.01098903083596</c:v>
                </c:pt>
                <c:pt idx="41">
                  <c:v>789.01098902422098</c:v>
                </c:pt>
                <c:pt idx="42">
                  <c:v>789.01098899510305</c:v>
                </c:pt>
                <c:pt idx="43">
                  <c:v>789.01098903439402</c:v>
                </c:pt>
                <c:pt idx="44">
                  <c:v>789.01098897766099</c:v>
                </c:pt>
                <c:pt idx="45">
                  <c:v>789.01098906074799</c:v>
                </c:pt>
                <c:pt idx="46">
                  <c:v>789.010988969761</c:v>
                </c:pt>
                <c:pt idx="47">
                  <c:v>789.01098899482895</c:v>
                </c:pt>
                <c:pt idx="48">
                  <c:v>789.01098902327897</c:v>
                </c:pt>
                <c:pt idx="49">
                  <c:v>789.01098902265903</c:v>
                </c:pt>
                <c:pt idx="50">
                  <c:v>789.01098897147097</c:v>
                </c:pt>
                <c:pt idx="51">
                  <c:v>789.01098901281</c:v>
                </c:pt>
                <c:pt idx="52">
                  <c:v>789.01098901741</c:v>
                </c:pt>
                <c:pt idx="53">
                  <c:v>789.01098904496303</c:v>
                </c:pt>
                <c:pt idx="54">
                  <c:v>789.01098903701097</c:v>
                </c:pt>
                <c:pt idx="55">
                  <c:v>789.01098904544494</c:v>
                </c:pt>
                <c:pt idx="56">
                  <c:v>789.01098900858199</c:v>
                </c:pt>
                <c:pt idx="57">
                  <c:v>789.01098903427896</c:v>
                </c:pt>
                <c:pt idx="58">
                  <c:v>789.01098901886496</c:v>
                </c:pt>
                <c:pt idx="59">
                  <c:v>789.01098905145102</c:v>
                </c:pt>
                <c:pt idx="60">
                  <c:v>789.01098900737998</c:v>
                </c:pt>
                <c:pt idx="61">
                  <c:v>789.010989046379</c:v>
                </c:pt>
                <c:pt idx="62">
                  <c:v>789.01098901400701</c:v>
                </c:pt>
                <c:pt idx="63">
                  <c:v>789.01098901963303</c:v>
                </c:pt>
                <c:pt idx="64">
                  <c:v>789.01098905467904</c:v>
                </c:pt>
                <c:pt idx="65">
                  <c:v>789.01098898713497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2-4B8E-821D-B4A1159C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207"/>
        <c:axId val="838005871"/>
      </c:scatterChart>
      <c:valAx>
        <c:axId val="838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5871"/>
        <c:crosses val="autoZero"/>
        <c:crossBetween val="midCat"/>
      </c:valAx>
      <c:valAx>
        <c:axId val="838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целевой функции </a:t>
            </a:r>
            <a:r>
              <a:rPr lang="en-US"/>
              <a:t>F0 </a:t>
            </a:r>
            <a:r>
              <a:rPr lang="ru-RU"/>
              <a:t>от весового коэффициента </a:t>
            </a:r>
            <a:r>
              <a:rPr lang="en-US"/>
              <a:t>w1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Лист5!$A$79:$A$89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Лист5!$N$79:$N$89</c:f>
              <c:numCache>
                <c:formatCode>General</c:formatCode>
                <c:ptCount val="11"/>
                <c:pt idx="0">
                  <c:v>-9.0202720334932249E-3</c:v>
                </c:pt>
                <c:pt idx="1">
                  <c:v>-8.9583972304910307E-3</c:v>
                </c:pt>
                <c:pt idx="2">
                  <c:v>2.923647516408542E-7</c:v>
                </c:pt>
                <c:pt idx="3">
                  <c:v>2.5587107285276905E-7</c:v>
                </c:pt>
                <c:pt idx="4">
                  <c:v>2.1931214222786304E-7</c:v>
                </c:pt>
                <c:pt idx="5">
                  <c:v>1.827468350936703E-7</c:v>
                </c:pt>
                <c:pt idx="6">
                  <c:v>1.4620637041159454E-7</c:v>
                </c:pt>
                <c:pt idx="7">
                  <c:v>1.163948471107642E-7</c:v>
                </c:pt>
                <c:pt idx="8">
                  <c:v>7.3101618202502674E-8</c:v>
                </c:pt>
                <c:pt idx="9">
                  <c:v>3.6548568310208764E-8</c:v>
                </c:pt>
                <c:pt idx="10">
                  <c:v>-1.92870318546499E-13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5-47AC-9503-5C848EA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6096"/>
        <c:axId val="1013744880"/>
      </c:lineChart>
      <c:catAx>
        <c:axId val="10137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w1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44880"/>
        <c:crosses val="autoZero"/>
        <c:auto val="1"/>
        <c:lblAlgn val="ctr"/>
        <c:lblOffset val="100"/>
        <c:noMultiLvlLbl val="0"/>
      </c:catAx>
      <c:valAx>
        <c:axId val="101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критериев </a:t>
            </a:r>
            <a:r>
              <a:rPr lang="en-US"/>
              <a:t>F</a:t>
            </a:r>
            <a:r>
              <a:rPr lang="ru-RU"/>
              <a:t>2 и </a:t>
            </a:r>
            <a:r>
              <a:rPr lang="en-US"/>
              <a:t>F</a:t>
            </a:r>
            <a:r>
              <a:rPr lang="ru-RU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Лист6!$L$1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4"/>
              <c:layout/>
              <c:tx>
                <c:rich>
                  <a:bodyPr/>
                  <a:lstStyle/>
                  <a:p>
                    <a:fld id="{66DB3EEF-E0A9-4E53-ABB7-9C1038E171EF}" type="XVALUE">
                      <a:rPr lang="en-US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628409-DC7B-4E6E-B40E-D534B840D362}" type="CELLREF">
                      <a:rPr lang="en-US" baseline="0"/>
                      <a:pPr/>
                      <a:t>[ССЫЛКА НА ЯЧЕЙКУ]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{E4628409-DC7B-4E6E-B40E-D534B840D362}</c15:txfldGUID>
                      <c15:f>Лист6!$L$12</c15:f>
                      <c15:dlblFieldTableCache>
                        <c:ptCount val="1"/>
                        <c:pt idx="0">
                          <c:v>789.01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Лист6!$M$2:$M$67</c:f>
              <c:numCache>
                <c:formatCode>0.00</c:formatCode>
                <c:ptCount val="66"/>
                <c:pt idx="0">
                  <c:v>58.241758228271998</c:v>
                </c:pt>
                <c:pt idx="1">
                  <c:v>58.241758255366697</c:v>
                </c:pt>
                <c:pt idx="2">
                  <c:v>58.2417582209413</c:v>
                </c:pt>
                <c:pt idx="3">
                  <c:v>58.241758220166297</c:v>
                </c:pt>
                <c:pt idx="4">
                  <c:v>58.241758228250703</c:v>
                </c:pt>
                <c:pt idx="5">
                  <c:v>58.241758203297898</c:v>
                </c:pt>
                <c:pt idx="6">
                  <c:v>58.241758240351999</c:v>
                </c:pt>
                <c:pt idx="7">
                  <c:v>58.241758243614299</c:v>
                </c:pt>
                <c:pt idx="8">
                  <c:v>58.2417582445416</c:v>
                </c:pt>
                <c:pt idx="9">
                  <c:v>58.2417582350757</c:v>
                </c:pt>
                <c:pt idx="10">
                  <c:v>58.241758260197997</c:v>
                </c:pt>
                <c:pt idx="11">
                  <c:v>58.241758221420397</c:v>
                </c:pt>
                <c:pt idx="12">
                  <c:v>58.241758221501399</c:v>
                </c:pt>
                <c:pt idx="13">
                  <c:v>58.2417582467762</c:v>
                </c:pt>
                <c:pt idx="14">
                  <c:v>58.241758222574802</c:v>
                </c:pt>
                <c:pt idx="15">
                  <c:v>58.241758243766199</c:v>
                </c:pt>
                <c:pt idx="16">
                  <c:v>58.241758273626999</c:v>
                </c:pt>
                <c:pt idx="17">
                  <c:v>58.241758236796002</c:v>
                </c:pt>
                <c:pt idx="18">
                  <c:v>58.241758223755497</c:v>
                </c:pt>
                <c:pt idx="19">
                  <c:v>58.2417582143987</c:v>
                </c:pt>
                <c:pt idx="20">
                  <c:v>58.2417582079837</c:v>
                </c:pt>
                <c:pt idx="21">
                  <c:v>58.241758243703899</c:v>
                </c:pt>
                <c:pt idx="22">
                  <c:v>58.241758245159801</c:v>
                </c:pt>
                <c:pt idx="23">
                  <c:v>58.241758236946303</c:v>
                </c:pt>
                <c:pt idx="24">
                  <c:v>58.241758232324401</c:v>
                </c:pt>
                <c:pt idx="25">
                  <c:v>58.241758226412301</c:v>
                </c:pt>
                <c:pt idx="26">
                  <c:v>58.241758254252403</c:v>
                </c:pt>
                <c:pt idx="27">
                  <c:v>58.241758215493597</c:v>
                </c:pt>
                <c:pt idx="28">
                  <c:v>58.241758235669003</c:v>
                </c:pt>
                <c:pt idx="29">
                  <c:v>58.241758239416797</c:v>
                </c:pt>
                <c:pt idx="30">
                  <c:v>58.241758239992102</c:v>
                </c:pt>
                <c:pt idx="31">
                  <c:v>58.241758211042502</c:v>
                </c:pt>
                <c:pt idx="32">
                  <c:v>58.241758267606997</c:v>
                </c:pt>
                <c:pt idx="33">
                  <c:v>58.241758235878997</c:v>
                </c:pt>
                <c:pt idx="34">
                  <c:v>58.241758231530198</c:v>
                </c:pt>
                <c:pt idx="35">
                  <c:v>58.241758232262697</c:v>
                </c:pt>
                <c:pt idx="36">
                  <c:v>58.241758221642101</c:v>
                </c:pt>
                <c:pt idx="37">
                  <c:v>58.2417582104774</c:v>
                </c:pt>
                <c:pt idx="38">
                  <c:v>58.241758226787503</c:v>
                </c:pt>
                <c:pt idx="39">
                  <c:v>58.241758220903698</c:v>
                </c:pt>
                <c:pt idx="40">
                  <c:v>58.2417582674843</c:v>
                </c:pt>
                <c:pt idx="41">
                  <c:v>58.241758260410599</c:v>
                </c:pt>
                <c:pt idx="42">
                  <c:v>58.241758254040597</c:v>
                </c:pt>
                <c:pt idx="43">
                  <c:v>58.241758232739301</c:v>
                </c:pt>
                <c:pt idx="44">
                  <c:v>58.2417582151188</c:v>
                </c:pt>
                <c:pt idx="45">
                  <c:v>58.241758227894699</c:v>
                </c:pt>
                <c:pt idx="46">
                  <c:v>58.2417582487587</c:v>
                </c:pt>
                <c:pt idx="47">
                  <c:v>58.241758222439501</c:v>
                </c:pt>
                <c:pt idx="48">
                  <c:v>58.241758265706302</c:v>
                </c:pt>
                <c:pt idx="49">
                  <c:v>58.241758223664498</c:v>
                </c:pt>
                <c:pt idx="50">
                  <c:v>58.241758272307997</c:v>
                </c:pt>
                <c:pt idx="51">
                  <c:v>58.2417582359421</c:v>
                </c:pt>
                <c:pt idx="52">
                  <c:v>58.241758214567902</c:v>
                </c:pt>
                <c:pt idx="53">
                  <c:v>58.2417582285346</c:v>
                </c:pt>
                <c:pt idx="54">
                  <c:v>58.241758216024103</c:v>
                </c:pt>
                <c:pt idx="55">
                  <c:v>58.241758267521398</c:v>
                </c:pt>
                <c:pt idx="56">
                  <c:v>58.241758256904397</c:v>
                </c:pt>
                <c:pt idx="57">
                  <c:v>58.241758245055699</c:v>
                </c:pt>
                <c:pt idx="58">
                  <c:v>58.241758247041098</c:v>
                </c:pt>
                <c:pt idx="59">
                  <c:v>58.241758227536302</c:v>
                </c:pt>
                <c:pt idx="60">
                  <c:v>58.241758206273502</c:v>
                </c:pt>
                <c:pt idx="61">
                  <c:v>58.2417582528239</c:v>
                </c:pt>
                <c:pt idx="62">
                  <c:v>58.241758237756898</c:v>
                </c:pt>
                <c:pt idx="63">
                  <c:v>58.241758240024403</c:v>
                </c:pt>
                <c:pt idx="64">
                  <c:v>0</c:v>
                </c:pt>
                <c:pt idx="65">
                  <c:v>7.1054273576010003E-15</c:v>
                </c:pt>
              </c:numCache>
            </c:numRef>
          </c:xVal>
          <c:yVal>
            <c:numRef>
              <c:f>Лист6!$L$2:$L$67</c:f>
              <c:numCache>
                <c:formatCode>0.00</c:formatCode>
                <c:ptCount val="66"/>
                <c:pt idx="0">
                  <c:v>789.01098902843398</c:v>
                </c:pt>
                <c:pt idx="1">
                  <c:v>789.01098899338604</c:v>
                </c:pt>
                <c:pt idx="2">
                  <c:v>789.01098903792104</c:v>
                </c:pt>
                <c:pt idx="3">
                  <c:v>789.01098903891898</c:v>
                </c:pt>
                <c:pt idx="4">
                  <c:v>789.01098902845899</c:v>
                </c:pt>
                <c:pt idx="5">
                  <c:v>789.01098906074799</c:v>
                </c:pt>
                <c:pt idx="6">
                  <c:v>789.01098901281</c:v>
                </c:pt>
                <c:pt idx="7">
                  <c:v>789.01098900858199</c:v>
                </c:pt>
                <c:pt idx="8">
                  <c:v>789.01098900737998</c:v>
                </c:pt>
                <c:pt idx="9">
                  <c:v>789.01098901963303</c:v>
                </c:pt>
                <c:pt idx="10">
                  <c:v>789.01098898713497</c:v>
                </c:pt>
                <c:pt idx="11">
                  <c:v>789.01098903729803</c:v>
                </c:pt>
                <c:pt idx="12">
                  <c:v>789.01098903718798</c:v>
                </c:pt>
                <c:pt idx="13">
                  <c:v>789.01098900449801</c:v>
                </c:pt>
                <c:pt idx="14">
                  <c:v>789.01098903580203</c:v>
                </c:pt>
                <c:pt idx="15">
                  <c:v>789.01098900838304</c:v>
                </c:pt>
                <c:pt idx="16">
                  <c:v>789.010988969761</c:v>
                </c:pt>
                <c:pt idx="17">
                  <c:v>789.01098901741</c:v>
                </c:pt>
                <c:pt idx="18">
                  <c:v>789.01098903427896</c:v>
                </c:pt>
                <c:pt idx="19">
                  <c:v>789.010989046379</c:v>
                </c:pt>
                <c:pt idx="20">
                  <c:v>789.01098905467904</c:v>
                </c:pt>
                <c:pt idx="21">
                  <c:v>789.01098900847001</c:v>
                </c:pt>
                <c:pt idx="22">
                  <c:v>789.01098900659395</c:v>
                </c:pt>
                <c:pt idx="23">
                  <c:v>789.01098901721105</c:v>
                </c:pt>
                <c:pt idx="24">
                  <c:v>789.01098902318699</c:v>
                </c:pt>
                <c:pt idx="25">
                  <c:v>789.01098903083596</c:v>
                </c:pt>
                <c:pt idx="26">
                  <c:v>789.01098899482895</c:v>
                </c:pt>
                <c:pt idx="27">
                  <c:v>789.01098904496303</c:v>
                </c:pt>
                <c:pt idx="28">
                  <c:v>789.01098901886496</c:v>
                </c:pt>
                <c:pt idx="29">
                  <c:v>789.01098901400701</c:v>
                </c:pt>
                <c:pt idx="30">
                  <c:v>789.01098901327703</c:v>
                </c:pt>
                <c:pt idx="31">
                  <c:v>789.01098905072195</c:v>
                </c:pt>
                <c:pt idx="32">
                  <c:v>789.01098897755003</c:v>
                </c:pt>
                <c:pt idx="33">
                  <c:v>789.010989018592</c:v>
                </c:pt>
                <c:pt idx="34">
                  <c:v>789.01098902422098</c:v>
                </c:pt>
                <c:pt idx="35">
                  <c:v>789.01098902327897</c:v>
                </c:pt>
                <c:pt idx="36">
                  <c:v>789.01098903701097</c:v>
                </c:pt>
                <c:pt idx="37">
                  <c:v>789.01098905145102</c:v>
                </c:pt>
                <c:pt idx="38">
                  <c:v>789.01098903035802</c:v>
                </c:pt>
                <c:pt idx="39">
                  <c:v>789.01098903796606</c:v>
                </c:pt>
                <c:pt idx="40">
                  <c:v>789.01098897770999</c:v>
                </c:pt>
                <c:pt idx="41">
                  <c:v>789.01098898685905</c:v>
                </c:pt>
                <c:pt idx="42">
                  <c:v>789.01098899510305</c:v>
                </c:pt>
                <c:pt idx="43">
                  <c:v>789.01098902265903</c:v>
                </c:pt>
                <c:pt idx="44">
                  <c:v>789.01098904544494</c:v>
                </c:pt>
                <c:pt idx="45">
                  <c:v>789.01098902892204</c:v>
                </c:pt>
                <c:pt idx="46">
                  <c:v>789.01098900193404</c:v>
                </c:pt>
                <c:pt idx="47">
                  <c:v>789.01098903597995</c:v>
                </c:pt>
                <c:pt idx="48">
                  <c:v>789.01098898001203</c:v>
                </c:pt>
                <c:pt idx="49">
                  <c:v>789.01098903439402</c:v>
                </c:pt>
                <c:pt idx="50">
                  <c:v>789.01098897147097</c:v>
                </c:pt>
                <c:pt idx="51">
                  <c:v>789.01098901851401</c:v>
                </c:pt>
                <c:pt idx="52">
                  <c:v>789.01098904616197</c:v>
                </c:pt>
                <c:pt idx="53">
                  <c:v>789.01098902809497</c:v>
                </c:pt>
                <c:pt idx="54">
                  <c:v>789.01098904427704</c:v>
                </c:pt>
                <c:pt idx="55">
                  <c:v>789.01098897766099</c:v>
                </c:pt>
                <c:pt idx="56">
                  <c:v>789.01098899139299</c:v>
                </c:pt>
                <c:pt idx="57">
                  <c:v>789.01098900672002</c:v>
                </c:pt>
                <c:pt idx="58">
                  <c:v>789.01098900414604</c:v>
                </c:pt>
                <c:pt idx="59">
                  <c:v>789.010989029386</c:v>
                </c:pt>
                <c:pt idx="60">
                  <c:v>789.01098905689196</c:v>
                </c:pt>
                <c:pt idx="61">
                  <c:v>789.01098899667397</c:v>
                </c:pt>
                <c:pt idx="62">
                  <c:v>789.01098901616103</c:v>
                </c:pt>
                <c:pt idx="63">
                  <c:v>789.01098901323201</c:v>
                </c:pt>
                <c:pt idx="64">
                  <c:v>867.530325236679</c:v>
                </c:pt>
                <c:pt idx="65">
                  <c:v>867.30219392422396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4F2C-A491-4F5E2ACA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207"/>
        <c:axId val="838005871"/>
      </c:scatterChart>
      <c:valAx>
        <c:axId val="838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5871"/>
        <c:crosses val="autoZero"/>
        <c:crossBetween val="midCat"/>
      </c:valAx>
      <c:valAx>
        <c:axId val="838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целевой функции </a:t>
            </a:r>
            <a:r>
              <a:rPr lang="en-US" sz="1400" b="0" i="0" baseline="0">
                <a:effectLst/>
              </a:rPr>
              <a:t>F0 </a:t>
            </a:r>
            <a:r>
              <a:rPr lang="ru-RU" sz="1400" b="0" i="0" baseline="0">
                <a:effectLst/>
              </a:rPr>
              <a:t>от весового коэффициента </a:t>
            </a:r>
            <a:r>
              <a:rPr lang="en-US" sz="1400" b="0" i="0" baseline="0">
                <a:effectLst/>
              </a:rPr>
              <a:t>w2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Лист6!$A$79:$A$89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Лист6!$N$79:$N$89</c:f>
              <c:numCache>
                <c:formatCode>General</c:formatCode>
                <c:ptCount val="11"/>
                <c:pt idx="0">
                  <c:v>3.585846957640484E-7</c:v>
                </c:pt>
                <c:pt idx="1">
                  <c:v>3.2409518330257774E-7</c:v>
                </c:pt>
                <c:pt idx="2">
                  <c:v>2.8959883759403513E-7</c:v>
                </c:pt>
                <c:pt idx="3">
                  <c:v>2.551508966406805E-7</c:v>
                </c:pt>
                <c:pt idx="4">
                  <c:v>2.2066866646063542E-7</c:v>
                </c:pt>
                <c:pt idx="5">
                  <c:v>1.8623019716236186E-7</c:v>
                </c:pt>
                <c:pt idx="6">
                  <c:v>1.5179750415757851E-7</c:v>
                </c:pt>
                <c:pt idx="7">
                  <c:v>1.2474232416557123E-7</c:v>
                </c:pt>
                <c:pt idx="8">
                  <c:v>8.2861982162667402E-8</c:v>
                </c:pt>
                <c:pt idx="9">
                  <c:v>-4.4793582587109589E-2</c:v>
                </c:pt>
                <c:pt idx="10">
                  <c:v>-9.9226999274059396E-2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F-49B5-B927-80A42BD0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6096"/>
        <c:axId val="1013744880"/>
      </c:lineChart>
      <c:catAx>
        <c:axId val="10137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44880"/>
        <c:crosses val="autoZero"/>
        <c:auto val="1"/>
        <c:lblAlgn val="ctr"/>
        <c:lblOffset val="100"/>
        <c:noMultiLvlLbl val="0"/>
      </c:catAx>
      <c:valAx>
        <c:axId val="101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критериев </a:t>
            </a:r>
            <a:r>
              <a:rPr lang="en-US"/>
              <a:t>F</a:t>
            </a:r>
            <a:r>
              <a:rPr lang="ru-RU"/>
              <a:t>2 и </a:t>
            </a:r>
            <a:r>
              <a:rPr lang="en-US"/>
              <a:t>F</a:t>
            </a:r>
            <a:r>
              <a:rPr lang="ru-RU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Лист7!$L$1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layout/>
              <c:tx>
                <c:rich>
                  <a:bodyPr/>
                  <a:lstStyle/>
                  <a:p>
                    <a:fld id="{66DB3EEF-E0A9-4E53-ABB7-9C1038E171EF}" type="XVALUE">
                      <a:rPr lang="en-US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628409-DC7B-4E6E-B40E-D534B840D362}" type="CELLREF">
                      <a:rPr lang="en-US" baseline="0"/>
                      <a:pPr/>
                      <a:t>[ССЫЛКА НА ЯЧЕЙКУ]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{E4628409-DC7B-4E6E-B40E-D534B840D362}</c15:txfldGUID>
                      <c15:f>Лист7!$L$12</c15:f>
                      <c15:dlblFieldTableCache>
                        <c:ptCount val="1"/>
                        <c:pt idx="0">
                          <c:v>867.30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Лист7!$M$2:$M$67</c:f>
              <c:numCache>
                <c:formatCode>0.00</c:formatCode>
                <c:ptCount val="66"/>
                <c:pt idx="0">
                  <c:v>58.241758260197997</c:v>
                </c:pt>
                <c:pt idx="1">
                  <c:v>58.2417582079837</c:v>
                </c:pt>
                <c:pt idx="2">
                  <c:v>58.241758239416797</c:v>
                </c:pt>
                <c:pt idx="3">
                  <c:v>58.2417582104774</c:v>
                </c:pt>
                <c:pt idx="4">
                  <c:v>58.2417582151188</c:v>
                </c:pt>
                <c:pt idx="5">
                  <c:v>58.241758272307997</c:v>
                </c:pt>
                <c:pt idx="6">
                  <c:v>58.241758267521398</c:v>
                </c:pt>
                <c:pt idx="7">
                  <c:v>58.241758227536302</c:v>
                </c:pt>
                <c:pt idx="8">
                  <c:v>58.241758237756898</c:v>
                </c:pt>
                <c:pt idx="9">
                  <c:v>0</c:v>
                </c:pt>
                <c:pt idx="10">
                  <c:v>7.1054273576010003E-15</c:v>
                </c:pt>
                <c:pt idx="11">
                  <c:v>58.2417582350757</c:v>
                </c:pt>
                <c:pt idx="12">
                  <c:v>58.2417582143987</c:v>
                </c:pt>
                <c:pt idx="13">
                  <c:v>58.241758235669003</c:v>
                </c:pt>
                <c:pt idx="14">
                  <c:v>58.241758221642101</c:v>
                </c:pt>
                <c:pt idx="15">
                  <c:v>58.241758232739301</c:v>
                </c:pt>
                <c:pt idx="16">
                  <c:v>58.241758223664498</c:v>
                </c:pt>
                <c:pt idx="17">
                  <c:v>58.241758216024103</c:v>
                </c:pt>
                <c:pt idx="18">
                  <c:v>58.241758247041098</c:v>
                </c:pt>
                <c:pt idx="19">
                  <c:v>58.2417582528239</c:v>
                </c:pt>
                <c:pt idx="20">
                  <c:v>58.241758240024403</c:v>
                </c:pt>
                <c:pt idx="21">
                  <c:v>58.2417582445416</c:v>
                </c:pt>
                <c:pt idx="22">
                  <c:v>58.241758223755497</c:v>
                </c:pt>
                <c:pt idx="23">
                  <c:v>58.241758215493597</c:v>
                </c:pt>
                <c:pt idx="24">
                  <c:v>58.241758232262697</c:v>
                </c:pt>
                <c:pt idx="25">
                  <c:v>58.241758254040597</c:v>
                </c:pt>
                <c:pt idx="26">
                  <c:v>58.241758265706302</c:v>
                </c:pt>
                <c:pt idx="27">
                  <c:v>58.2417582285346</c:v>
                </c:pt>
                <c:pt idx="28">
                  <c:v>58.241758245055699</c:v>
                </c:pt>
                <c:pt idx="29">
                  <c:v>58.241758206273502</c:v>
                </c:pt>
                <c:pt idx="30">
                  <c:v>58.241758243614299</c:v>
                </c:pt>
                <c:pt idx="31">
                  <c:v>58.241758236796002</c:v>
                </c:pt>
                <c:pt idx="32">
                  <c:v>58.241758254252403</c:v>
                </c:pt>
                <c:pt idx="33">
                  <c:v>58.241758231530198</c:v>
                </c:pt>
                <c:pt idx="34">
                  <c:v>58.241758260410599</c:v>
                </c:pt>
                <c:pt idx="35">
                  <c:v>58.241758222439501</c:v>
                </c:pt>
                <c:pt idx="36">
                  <c:v>58.241758214567902</c:v>
                </c:pt>
                <c:pt idx="37">
                  <c:v>58.241758256904397</c:v>
                </c:pt>
                <c:pt idx="38">
                  <c:v>58.241758240351999</c:v>
                </c:pt>
                <c:pt idx="39">
                  <c:v>58.241758273626999</c:v>
                </c:pt>
                <c:pt idx="40">
                  <c:v>58.241758226412301</c:v>
                </c:pt>
                <c:pt idx="41">
                  <c:v>58.241758235878997</c:v>
                </c:pt>
                <c:pt idx="42">
                  <c:v>58.2417582674843</c:v>
                </c:pt>
                <c:pt idx="43">
                  <c:v>58.2417582487587</c:v>
                </c:pt>
                <c:pt idx="44">
                  <c:v>58.2417582359421</c:v>
                </c:pt>
                <c:pt idx="45">
                  <c:v>58.241758203297898</c:v>
                </c:pt>
                <c:pt idx="46">
                  <c:v>58.241758243766199</c:v>
                </c:pt>
                <c:pt idx="47">
                  <c:v>58.241758232324401</c:v>
                </c:pt>
                <c:pt idx="48">
                  <c:v>58.241758267606997</c:v>
                </c:pt>
                <c:pt idx="49">
                  <c:v>58.241758220903698</c:v>
                </c:pt>
                <c:pt idx="50">
                  <c:v>58.241758227894699</c:v>
                </c:pt>
                <c:pt idx="51">
                  <c:v>58.241758228250703</c:v>
                </c:pt>
                <c:pt idx="52">
                  <c:v>58.241758222574802</c:v>
                </c:pt>
                <c:pt idx="53">
                  <c:v>58.241758236946303</c:v>
                </c:pt>
                <c:pt idx="54">
                  <c:v>58.241758211042502</c:v>
                </c:pt>
                <c:pt idx="55">
                  <c:v>58.241758226787503</c:v>
                </c:pt>
                <c:pt idx="56">
                  <c:v>58.241758220166297</c:v>
                </c:pt>
                <c:pt idx="57">
                  <c:v>58.2417582467762</c:v>
                </c:pt>
                <c:pt idx="58">
                  <c:v>58.241758245159801</c:v>
                </c:pt>
                <c:pt idx="59">
                  <c:v>58.241758239992102</c:v>
                </c:pt>
                <c:pt idx="60">
                  <c:v>58.2417582209413</c:v>
                </c:pt>
                <c:pt idx="61">
                  <c:v>58.241758221501399</c:v>
                </c:pt>
                <c:pt idx="62">
                  <c:v>58.241758243703899</c:v>
                </c:pt>
                <c:pt idx="63">
                  <c:v>58.241758255366697</c:v>
                </c:pt>
                <c:pt idx="64">
                  <c:v>58.241758221420397</c:v>
                </c:pt>
                <c:pt idx="65">
                  <c:v>58.241758228271998</c:v>
                </c:pt>
              </c:numCache>
            </c:numRef>
          </c:xVal>
          <c:yVal>
            <c:numRef>
              <c:f>Лист7!$L$2:$L$67</c:f>
              <c:numCache>
                <c:formatCode>0.00</c:formatCode>
                <c:ptCount val="66"/>
                <c:pt idx="0">
                  <c:v>789.01098898713497</c:v>
                </c:pt>
                <c:pt idx="1">
                  <c:v>789.01098905467904</c:v>
                </c:pt>
                <c:pt idx="2">
                  <c:v>789.01098901400701</c:v>
                </c:pt>
                <c:pt idx="3">
                  <c:v>789.01098905145102</c:v>
                </c:pt>
                <c:pt idx="4">
                  <c:v>789.01098904544494</c:v>
                </c:pt>
                <c:pt idx="5">
                  <c:v>789.01098897147097</c:v>
                </c:pt>
                <c:pt idx="6">
                  <c:v>789.01098897766099</c:v>
                </c:pt>
                <c:pt idx="7">
                  <c:v>789.010989029386</c:v>
                </c:pt>
                <c:pt idx="8">
                  <c:v>789.01098901616103</c:v>
                </c:pt>
                <c:pt idx="9">
                  <c:v>867.530325236679</c:v>
                </c:pt>
                <c:pt idx="10">
                  <c:v>867.30219392422396</c:v>
                </c:pt>
                <c:pt idx="11">
                  <c:v>789.01098901963303</c:v>
                </c:pt>
                <c:pt idx="12">
                  <c:v>789.010989046379</c:v>
                </c:pt>
                <c:pt idx="13">
                  <c:v>789.01098901886496</c:v>
                </c:pt>
                <c:pt idx="14">
                  <c:v>789.01098903701097</c:v>
                </c:pt>
                <c:pt idx="15">
                  <c:v>789.01098902265903</c:v>
                </c:pt>
                <c:pt idx="16">
                  <c:v>789.01098903439402</c:v>
                </c:pt>
                <c:pt idx="17">
                  <c:v>789.01098904427704</c:v>
                </c:pt>
                <c:pt idx="18">
                  <c:v>789.01098900414604</c:v>
                </c:pt>
                <c:pt idx="19">
                  <c:v>789.01098899667397</c:v>
                </c:pt>
                <c:pt idx="20">
                  <c:v>789.01098901323201</c:v>
                </c:pt>
                <c:pt idx="21">
                  <c:v>789.01098900737998</c:v>
                </c:pt>
                <c:pt idx="22">
                  <c:v>789.01098903427896</c:v>
                </c:pt>
                <c:pt idx="23">
                  <c:v>789.01098904496303</c:v>
                </c:pt>
                <c:pt idx="24">
                  <c:v>789.01098902327897</c:v>
                </c:pt>
                <c:pt idx="25">
                  <c:v>789.01098899510305</c:v>
                </c:pt>
                <c:pt idx="26">
                  <c:v>789.01098898001203</c:v>
                </c:pt>
                <c:pt idx="27">
                  <c:v>789.01098902809497</c:v>
                </c:pt>
                <c:pt idx="28">
                  <c:v>789.01098900672002</c:v>
                </c:pt>
                <c:pt idx="29">
                  <c:v>789.01098905689196</c:v>
                </c:pt>
                <c:pt idx="30">
                  <c:v>789.01098900858199</c:v>
                </c:pt>
                <c:pt idx="31">
                  <c:v>789.01098901741</c:v>
                </c:pt>
                <c:pt idx="32">
                  <c:v>789.01098899482895</c:v>
                </c:pt>
                <c:pt idx="33">
                  <c:v>789.01098902422098</c:v>
                </c:pt>
                <c:pt idx="34">
                  <c:v>789.01098898685905</c:v>
                </c:pt>
                <c:pt idx="35">
                  <c:v>789.01098903597995</c:v>
                </c:pt>
                <c:pt idx="36">
                  <c:v>789.01098904616197</c:v>
                </c:pt>
                <c:pt idx="37">
                  <c:v>789.01098899139299</c:v>
                </c:pt>
                <c:pt idx="38">
                  <c:v>789.01098901281</c:v>
                </c:pt>
                <c:pt idx="39">
                  <c:v>789.010988969761</c:v>
                </c:pt>
                <c:pt idx="40">
                  <c:v>789.01098903083596</c:v>
                </c:pt>
                <c:pt idx="41">
                  <c:v>789.010989018592</c:v>
                </c:pt>
                <c:pt idx="42">
                  <c:v>789.01098897770999</c:v>
                </c:pt>
                <c:pt idx="43">
                  <c:v>789.01098900193404</c:v>
                </c:pt>
                <c:pt idx="44">
                  <c:v>789.01098901851401</c:v>
                </c:pt>
                <c:pt idx="45">
                  <c:v>789.01098906074799</c:v>
                </c:pt>
                <c:pt idx="46">
                  <c:v>789.01098900838304</c:v>
                </c:pt>
                <c:pt idx="47">
                  <c:v>789.01098902318699</c:v>
                </c:pt>
                <c:pt idx="48">
                  <c:v>789.01098897755003</c:v>
                </c:pt>
                <c:pt idx="49">
                  <c:v>789.01098903796606</c:v>
                </c:pt>
                <c:pt idx="50">
                  <c:v>789.01098902892204</c:v>
                </c:pt>
                <c:pt idx="51">
                  <c:v>789.01098902845899</c:v>
                </c:pt>
                <c:pt idx="52">
                  <c:v>789.01098903580203</c:v>
                </c:pt>
                <c:pt idx="53">
                  <c:v>789.01098901721105</c:v>
                </c:pt>
                <c:pt idx="54">
                  <c:v>789.01098905072195</c:v>
                </c:pt>
                <c:pt idx="55">
                  <c:v>789.01098903035802</c:v>
                </c:pt>
                <c:pt idx="56">
                  <c:v>789.01098903891898</c:v>
                </c:pt>
                <c:pt idx="57">
                  <c:v>789.01098900449801</c:v>
                </c:pt>
                <c:pt idx="58">
                  <c:v>789.01098900659395</c:v>
                </c:pt>
                <c:pt idx="59">
                  <c:v>789.01098901327703</c:v>
                </c:pt>
                <c:pt idx="60">
                  <c:v>789.01098903792104</c:v>
                </c:pt>
                <c:pt idx="61">
                  <c:v>789.01098903718798</c:v>
                </c:pt>
                <c:pt idx="62">
                  <c:v>789.01098900847001</c:v>
                </c:pt>
                <c:pt idx="63">
                  <c:v>789.01098899338604</c:v>
                </c:pt>
                <c:pt idx="64">
                  <c:v>789.01098903729803</c:v>
                </c:pt>
                <c:pt idx="65">
                  <c:v>789.01098902843398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EDE-8670-E6642855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207"/>
        <c:axId val="838005871"/>
      </c:scatterChart>
      <c:valAx>
        <c:axId val="838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5871"/>
        <c:crosses val="autoZero"/>
        <c:crossBetween val="midCat"/>
      </c:valAx>
      <c:valAx>
        <c:axId val="838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целевой функции </a:t>
            </a:r>
            <a:r>
              <a:rPr lang="en-US" sz="1400" b="0" i="0" baseline="0">
                <a:effectLst/>
              </a:rPr>
              <a:t>F0 </a:t>
            </a:r>
            <a:r>
              <a:rPr lang="ru-RU" sz="1400" b="0" i="0" baseline="0">
                <a:effectLst/>
              </a:rPr>
              <a:t>от весового коэффициента </a:t>
            </a:r>
            <a:r>
              <a:rPr lang="en-US" sz="1400" b="0" i="0" baseline="0">
                <a:effectLst/>
              </a:rPr>
              <a:t>w3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Лист7!$A$79:$A$89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Лист7!$N$79:$N$89</c:f>
              <c:numCache>
                <c:formatCode>General</c:formatCode>
                <c:ptCount val="11"/>
                <c:pt idx="0">
                  <c:v>-1.7164927141118756E-2</c:v>
                </c:pt>
                <c:pt idx="1">
                  <c:v>7.7978002857225499E-8</c:v>
                </c:pt>
                <c:pt idx="2">
                  <c:v>1.4898520852700412E-7</c:v>
                </c:pt>
                <c:pt idx="3">
                  <c:v>2.1997572287851638E-7</c:v>
                </c:pt>
                <c:pt idx="4">
                  <c:v>2.9093706167444587E-7</c:v>
                </c:pt>
                <c:pt idx="5">
                  <c:v>3.6204806463470122E-7</c:v>
                </c:pt>
                <c:pt idx="6">
                  <c:v>4.3313938890855197E-7</c:v>
                </c:pt>
                <c:pt idx="7">
                  <c:v>5.1799068266027757E-7</c:v>
                </c:pt>
                <c:pt idx="8">
                  <c:v>5.7515553172687705E-7</c:v>
                </c:pt>
                <c:pt idx="9">
                  <c:v>6.4602925372361999E-7</c:v>
                </c:pt>
                <c:pt idx="10">
                  <c:v>7.1721217371049801E-7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C81-988A-422B2A35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6096"/>
        <c:axId val="1013744880"/>
      </c:lineChart>
      <c:catAx>
        <c:axId val="10137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w3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44880"/>
        <c:crosses val="autoZero"/>
        <c:auto val="1"/>
        <c:lblAlgn val="ctr"/>
        <c:lblOffset val="100"/>
        <c:noMultiLvlLbl val="0"/>
      </c:catAx>
      <c:valAx>
        <c:axId val="101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19</xdr:row>
      <xdr:rowOff>57150</xdr:rowOff>
    </xdr:from>
    <xdr:to>
      <xdr:col>30</xdr:col>
      <xdr:colOff>38100</xdr:colOff>
      <xdr:row>33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74</xdr:row>
      <xdr:rowOff>152400</xdr:rowOff>
    </xdr:from>
    <xdr:to>
      <xdr:col>23</xdr:col>
      <xdr:colOff>133350</xdr:colOff>
      <xdr:row>89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19</xdr:row>
      <xdr:rowOff>57150</xdr:rowOff>
    </xdr:from>
    <xdr:to>
      <xdr:col>30</xdr:col>
      <xdr:colOff>38100</xdr:colOff>
      <xdr:row>33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74</xdr:row>
      <xdr:rowOff>152400</xdr:rowOff>
    </xdr:from>
    <xdr:to>
      <xdr:col>23</xdr:col>
      <xdr:colOff>133350</xdr:colOff>
      <xdr:row>89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19</xdr:row>
      <xdr:rowOff>57150</xdr:rowOff>
    </xdr:from>
    <xdr:to>
      <xdr:col>30</xdr:col>
      <xdr:colOff>38100</xdr:colOff>
      <xdr:row>33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74</xdr:row>
      <xdr:rowOff>152400</xdr:rowOff>
    </xdr:from>
    <xdr:to>
      <xdr:col>23</xdr:col>
      <xdr:colOff>133350</xdr:colOff>
      <xdr:row>89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9"/>
  <sheetViews>
    <sheetView topLeftCell="P1" workbookViewId="0">
      <selection activeCell="N6" sqref="N6"/>
    </sheetView>
  </sheetViews>
  <sheetFormatPr defaultRowHeight="15" x14ac:dyDescent="0.25"/>
  <cols>
    <col min="2" max="2" width="9.140625" customWidth="1"/>
    <col min="10" max="10" width="9.140625" customWidth="1"/>
    <col min="18" max="18" width="9.140625" customWidth="1"/>
  </cols>
  <sheetData>
    <row r="2" spans="2:24" x14ac:dyDescent="0.25">
      <c r="B2" t="s">
        <v>0</v>
      </c>
      <c r="C2" t="s">
        <v>1</v>
      </c>
      <c r="D2" t="s">
        <v>2</v>
      </c>
      <c r="E2" t="s">
        <v>3</v>
      </c>
    </row>
    <row r="3" spans="2:24" x14ac:dyDescent="0.25">
      <c r="B3">
        <v>400</v>
      </c>
      <c r="C3">
        <v>250</v>
      </c>
      <c r="D3">
        <v>0</v>
      </c>
      <c r="E3">
        <v>0</v>
      </c>
    </row>
    <row r="4" spans="2:24" x14ac:dyDescent="0.25">
      <c r="J4" t="s">
        <v>0</v>
      </c>
      <c r="K4" t="s">
        <v>1</v>
      </c>
      <c r="L4" t="s">
        <v>2</v>
      </c>
      <c r="M4" t="s">
        <v>3</v>
      </c>
      <c r="N4" t="s">
        <v>12</v>
      </c>
      <c r="T4" t="s">
        <v>0</v>
      </c>
      <c r="U4" t="s">
        <v>1</v>
      </c>
      <c r="V4" t="s">
        <v>2</v>
      </c>
      <c r="W4" t="s">
        <v>3</v>
      </c>
      <c r="X4" t="s">
        <v>12</v>
      </c>
    </row>
    <row r="5" spans="2:24" x14ac:dyDescent="0.25">
      <c r="B5">
        <v>1</v>
      </c>
      <c r="C5">
        <v>0</v>
      </c>
      <c r="D5">
        <v>16</v>
      </c>
      <c r="E5">
        <v>-22</v>
      </c>
      <c r="F5" t="s">
        <v>4</v>
      </c>
      <c r="G5" s="1">
        <v>1.3333333333333333</v>
      </c>
      <c r="I5" s="2">
        <v>0</v>
      </c>
      <c r="S5" s="2">
        <v>0</v>
      </c>
    </row>
    <row r="6" spans="2:24" x14ac:dyDescent="0.25">
      <c r="B6">
        <v>1</v>
      </c>
      <c r="C6">
        <v>0</v>
      </c>
      <c r="D6">
        <v>-6</v>
      </c>
      <c r="E6">
        <v>-42</v>
      </c>
      <c r="F6" t="s">
        <v>4</v>
      </c>
      <c r="G6" s="1">
        <v>1</v>
      </c>
      <c r="I6" s="3" t="s">
        <v>6</v>
      </c>
      <c r="J6">
        <v>1</v>
      </c>
      <c r="K6">
        <v>0</v>
      </c>
      <c r="L6">
        <v>16</v>
      </c>
      <c r="M6">
        <v>-22</v>
      </c>
      <c r="N6" s="4">
        <v>-1.3333333333333299</v>
      </c>
      <c r="O6" t="s">
        <v>4</v>
      </c>
      <c r="P6">
        <v>0</v>
      </c>
      <c r="S6" s="3" t="s">
        <v>6</v>
      </c>
      <c r="T6">
        <f>J6-($U6*T$10/$U$10)</f>
        <v>1</v>
      </c>
      <c r="U6">
        <v>0</v>
      </c>
      <c r="V6">
        <f>L6-($U6*V$10/$U$10)</f>
        <v>16</v>
      </c>
      <c r="W6">
        <f>M6-($U6*W$10/$U$10)</f>
        <v>-22</v>
      </c>
      <c r="X6">
        <f>N6-($U6*X$10/$U$10)</f>
        <v>-1.3333333333333299</v>
      </c>
    </row>
    <row r="7" spans="2:24" x14ac:dyDescent="0.25">
      <c r="B7">
        <v>1</v>
      </c>
      <c r="C7">
        <v>0</v>
      </c>
      <c r="D7">
        <v>-11</v>
      </c>
      <c r="E7">
        <v>8</v>
      </c>
      <c r="F7" t="s">
        <v>4</v>
      </c>
      <c r="G7" s="1">
        <v>1.3333333333333333</v>
      </c>
      <c r="I7" t="s">
        <v>7</v>
      </c>
      <c r="J7">
        <v>1</v>
      </c>
      <c r="K7">
        <v>0</v>
      </c>
      <c r="L7">
        <v>-6</v>
      </c>
      <c r="M7">
        <v>-42</v>
      </c>
      <c r="N7" s="1">
        <v>-1</v>
      </c>
      <c r="O7" t="s">
        <v>4</v>
      </c>
      <c r="P7">
        <v>0</v>
      </c>
      <c r="S7" t="s">
        <v>7</v>
      </c>
      <c r="T7">
        <f>J7-($U7*T$10/$U$10)</f>
        <v>1</v>
      </c>
      <c r="U7">
        <v>0</v>
      </c>
      <c r="V7">
        <f t="shared" ref="V7:X9" si="0">L7-($U7*V$10/$U$10)</f>
        <v>-6</v>
      </c>
      <c r="W7">
        <f t="shared" si="0"/>
        <v>-42</v>
      </c>
      <c r="X7">
        <f t="shared" si="0"/>
        <v>-1</v>
      </c>
    </row>
    <row r="8" spans="2:24" x14ac:dyDescent="0.25">
      <c r="B8">
        <v>0</v>
      </c>
      <c r="C8">
        <v>1</v>
      </c>
      <c r="D8">
        <v>2</v>
      </c>
      <c r="E8">
        <v>-14</v>
      </c>
      <c r="F8" t="s">
        <v>4</v>
      </c>
      <c r="G8" s="1">
        <v>1.6666666666666667</v>
      </c>
      <c r="I8" t="s">
        <v>8</v>
      </c>
      <c r="J8">
        <v>1</v>
      </c>
      <c r="K8">
        <v>0</v>
      </c>
      <c r="L8">
        <v>-11</v>
      </c>
      <c r="M8">
        <v>8</v>
      </c>
      <c r="N8" s="1">
        <v>-1.3333333333333299</v>
      </c>
      <c r="O8" t="s">
        <v>4</v>
      </c>
      <c r="P8">
        <v>0</v>
      </c>
      <c r="S8" t="s">
        <v>8</v>
      </c>
      <c r="T8">
        <f>J8-($U8*T$10/$U$10)</f>
        <v>1</v>
      </c>
      <c r="U8">
        <v>0</v>
      </c>
      <c r="V8">
        <f t="shared" si="0"/>
        <v>-11</v>
      </c>
      <c r="W8">
        <f t="shared" si="0"/>
        <v>8</v>
      </c>
      <c r="X8">
        <f t="shared" si="0"/>
        <v>-1.3333333333333299</v>
      </c>
    </row>
    <row r="9" spans="2:24" x14ac:dyDescent="0.25">
      <c r="B9">
        <v>0</v>
      </c>
      <c r="C9">
        <v>1</v>
      </c>
      <c r="D9">
        <v>1</v>
      </c>
      <c r="E9">
        <v>8</v>
      </c>
      <c r="F9" t="s">
        <v>4</v>
      </c>
      <c r="G9" s="1">
        <v>1.3333333333333333</v>
      </c>
      <c r="I9" t="s">
        <v>9</v>
      </c>
      <c r="J9">
        <v>0</v>
      </c>
      <c r="K9">
        <v>1</v>
      </c>
      <c r="L9">
        <v>2</v>
      </c>
      <c r="M9">
        <v>-14</v>
      </c>
      <c r="N9" s="1">
        <v>-1.6666666666666701</v>
      </c>
      <c r="O9" t="s">
        <v>4</v>
      </c>
      <c r="P9">
        <v>0</v>
      </c>
      <c r="S9" t="s">
        <v>9</v>
      </c>
      <c r="T9">
        <f>J9-($U9*T$10/$U$10)</f>
        <v>0</v>
      </c>
      <c r="U9">
        <v>1</v>
      </c>
      <c r="V9">
        <f t="shared" si="0"/>
        <v>3</v>
      </c>
      <c r="W9">
        <f t="shared" si="0"/>
        <v>-6</v>
      </c>
      <c r="X9">
        <f t="shared" si="0"/>
        <v>-3</v>
      </c>
    </row>
    <row r="10" spans="2:24" x14ac:dyDescent="0.25">
      <c r="B10">
        <v>0</v>
      </c>
      <c r="C10">
        <v>0</v>
      </c>
      <c r="D10">
        <v>1</v>
      </c>
      <c r="E10">
        <v>0</v>
      </c>
      <c r="F10" t="s">
        <v>4</v>
      </c>
      <c r="G10" s="1">
        <v>0</v>
      </c>
      <c r="I10" t="s">
        <v>11</v>
      </c>
      <c r="J10">
        <v>0</v>
      </c>
      <c r="K10">
        <v>1</v>
      </c>
      <c r="L10">
        <v>1</v>
      </c>
      <c r="M10">
        <v>8</v>
      </c>
      <c r="N10" s="1">
        <v>-1.3333333333333299</v>
      </c>
      <c r="O10" t="s">
        <v>4</v>
      </c>
      <c r="P10">
        <v>0</v>
      </c>
      <c r="S10" t="s">
        <v>11</v>
      </c>
      <c r="T10">
        <v>0</v>
      </c>
      <c r="U10">
        <v>1</v>
      </c>
      <c r="V10">
        <v>-1</v>
      </c>
      <c r="W10">
        <v>-8</v>
      </c>
      <c r="X10" s="5">
        <v>1.3333333333333299</v>
      </c>
    </row>
    <row r="11" spans="2:24" x14ac:dyDescent="0.25">
      <c r="B11">
        <v>0</v>
      </c>
      <c r="C11">
        <v>0</v>
      </c>
      <c r="D11">
        <v>0</v>
      </c>
      <c r="E11">
        <v>1</v>
      </c>
      <c r="F11" t="s">
        <v>4</v>
      </c>
      <c r="G11" s="1">
        <v>0</v>
      </c>
      <c r="I11" t="s">
        <v>10</v>
      </c>
      <c r="J11">
        <v>400</v>
      </c>
      <c r="K11">
        <v>250</v>
      </c>
      <c r="L11">
        <v>0</v>
      </c>
      <c r="M11">
        <v>0</v>
      </c>
      <c r="N11" s="1">
        <v>0</v>
      </c>
      <c r="S11" t="s">
        <v>10</v>
      </c>
      <c r="T11">
        <f>J11-(T10*U11)/U10</f>
        <v>400</v>
      </c>
      <c r="U11">
        <v>250</v>
      </c>
      <c r="V11">
        <f>L11-($U11*V$10/$U$10)</f>
        <v>250</v>
      </c>
      <c r="W11">
        <f>M11-($U11*W$10/$U$10)</f>
        <v>2000</v>
      </c>
      <c r="X11">
        <f>N11-($U11*X$10/$U$10)</f>
        <v>-333.33333333333246</v>
      </c>
    </row>
    <row r="12" spans="2:24" x14ac:dyDescent="0.25">
      <c r="J12" t="s">
        <v>0</v>
      </c>
      <c r="K12" t="s">
        <v>1</v>
      </c>
      <c r="L12" t="s">
        <v>2</v>
      </c>
      <c r="M12" t="s">
        <v>3</v>
      </c>
      <c r="N12" t="s">
        <v>12</v>
      </c>
    </row>
    <row r="13" spans="2:24" x14ac:dyDescent="0.25">
      <c r="B13" t="s">
        <v>5</v>
      </c>
      <c r="C13" t="s">
        <v>5</v>
      </c>
      <c r="I13" s="2">
        <v>1</v>
      </c>
      <c r="Q13" t="s">
        <v>13</v>
      </c>
      <c r="R13">
        <f>J11/J6</f>
        <v>400</v>
      </c>
    </row>
    <row r="14" spans="2:24" x14ac:dyDescent="0.25">
      <c r="I14" s="3" t="s">
        <v>6</v>
      </c>
      <c r="J14">
        <f>1/400</f>
        <v>2.5000000000000001E-3</v>
      </c>
      <c r="K14">
        <v>0</v>
      </c>
      <c r="L14">
        <f>16/400</f>
        <v>0.04</v>
      </c>
      <c r="M14">
        <f>-22/400</f>
        <v>-5.5E-2</v>
      </c>
      <c r="N14" s="4">
        <f>N6/400</f>
        <v>-3.3333333333333249E-3</v>
      </c>
    </row>
    <row r="15" spans="2:24" x14ac:dyDescent="0.25">
      <c r="I15" t="s">
        <v>7</v>
      </c>
      <c r="J15">
        <f>-1/400</f>
        <v>-2.5000000000000001E-3</v>
      </c>
      <c r="K15">
        <f>K7-(K$14*$J15/$J$14)</f>
        <v>0</v>
      </c>
      <c r="L15">
        <f>L7-($L14*$J15/$J$14)</f>
        <v>-5.96</v>
      </c>
      <c r="M15">
        <f>M7-(M14*J15/J14)</f>
        <v>-42.055</v>
      </c>
      <c r="N15">
        <f>N7-(N14*J15/J14)</f>
        <v>-1.0033333333333334</v>
      </c>
    </row>
    <row r="16" spans="2:24" x14ac:dyDescent="0.25">
      <c r="I16" t="s">
        <v>8</v>
      </c>
      <c r="J16">
        <f>-1/400</f>
        <v>-2.5000000000000001E-3</v>
      </c>
      <c r="K16">
        <f t="shared" ref="K16:M19" si="1">K8-(K$14*$J16/$J$14)</f>
        <v>0</v>
      </c>
      <c r="L16">
        <f>L8-(L$14*$J16/$J$14)</f>
        <v>-10.96</v>
      </c>
      <c r="M16">
        <f t="shared" ref="M16:N16" si="2">M8-(M$14*$J16/$J$14)</f>
        <v>7.9450000000000003</v>
      </c>
      <c r="N16">
        <f t="shared" si="2"/>
        <v>-1.3366666666666633</v>
      </c>
    </row>
    <row r="17" spans="9:14" x14ac:dyDescent="0.25">
      <c r="I17" t="s">
        <v>9</v>
      </c>
      <c r="J17">
        <v>0</v>
      </c>
      <c r="K17">
        <f t="shared" si="1"/>
        <v>1</v>
      </c>
      <c r="L17">
        <f t="shared" ref="L17:N17" si="3">L9-(L$14*$J17/$J$14)</f>
        <v>2</v>
      </c>
      <c r="M17">
        <f t="shared" si="3"/>
        <v>-14</v>
      </c>
      <c r="N17">
        <f t="shared" si="3"/>
        <v>-1.6666666666666701</v>
      </c>
    </row>
    <row r="18" spans="9:14" x14ac:dyDescent="0.25">
      <c r="I18" t="s">
        <v>11</v>
      </c>
      <c r="J18">
        <v>0</v>
      </c>
      <c r="K18">
        <f t="shared" si="1"/>
        <v>1</v>
      </c>
      <c r="L18">
        <f t="shared" si="1"/>
        <v>1</v>
      </c>
      <c r="M18">
        <f t="shared" si="1"/>
        <v>8</v>
      </c>
      <c r="N18">
        <f t="shared" ref="N18" si="4">N10-(N$14*$J18/$J$14)</f>
        <v>-1.3333333333333299</v>
      </c>
    </row>
    <row r="19" spans="9:14" x14ac:dyDescent="0.25">
      <c r="I19" t="s">
        <v>10</v>
      </c>
      <c r="J19">
        <v>-1</v>
      </c>
      <c r="K19">
        <f t="shared" si="1"/>
        <v>250</v>
      </c>
      <c r="L19">
        <f t="shared" si="1"/>
        <v>16</v>
      </c>
      <c r="M19">
        <f t="shared" si="1"/>
        <v>-22</v>
      </c>
      <c r="N19">
        <f>N11-(N$14*$J19/$J$14)</f>
        <v>-1.3333333333333299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2" workbookViewId="0">
      <selection activeCell="E29" sqref="E29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82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82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82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82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6" t="s">
        <v>45</v>
      </c>
      <c r="B6" s="31">
        <v>1.3333333333333333</v>
      </c>
      <c r="C6" s="1">
        <v>1</v>
      </c>
      <c r="D6" s="1">
        <v>1.3333333333333333</v>
      </c>
      <c r="E6" s="1">
        <v>1.6666666666666667</v>
      </c>
      <c r="F6" s="32">
        <v>1.3333333333333333</v>
      </c>
    </row>
    <row r="8" spans="1:13" x14ac:dyDescent="0.25">
      <c r="A8" s="6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83" t="s">
        <v>14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2" spans="1:13" x14ac:dyDescent="0.25">
      <c r="B12" s="16" t="s">
        <v>34</v>
      </c>
      <c r="C12" s="17" t="s">
        <v>19</v>
      </c>
      <c r="D12" s="17" t="s">
        <v>20</v>
      </c>
      <c r="E12" s="22" t="s">
        <v>21</v>
      </c>
      <c r="F12" s="17" t="s">
        <v>22</v>
      </c>
      <c r="G12" s="17" t="s">
        <v>23</v>
      </c>
      <c r="H12" s="17" t="s">
        <v>24</v>
      </c>
      <c r="I12" s="17" t="s">
        <v>25</v>
      </c>
      <c r="J12" s="17" t="s">
        <v>26</v>
      </c>
      <c r="K12" s="18" t="s">
        <v>49</v>
      </c>
    </row>
    <row r="13" spans="1:13" x14ac:dyDescent="0.25">
      <c r="A13" s="19" t="s">
        <v>15</v>
      </c>
      <c r="B13" s="7">
        <v>1</v>
      </c>
      <c r="C13" s="8">
        <v>1</v>
      </c>
      <c r="D13" s="8">
        <v>1</v>
      </c>
      <c r="E13" s="23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9">
        <v>400</v>
      </c>
    </row>
    <row r="14" spans="1:13" x14ac:dyDescent="0.25">
      <c r="A14" s="20" t="s">
        <v>18</v>
      </c>
      <c r="B14" s="10">
        <v>0</v>
      </c>
      <c r="C14" s="11">
        <v>0</v>
      </c>
      <c r="D14" s="11">
        <v>0</v>
      </c>
      <c r="E14" s="24">
        <v>1</v>
      </c>
      <c r="F14" s="11">
        <v>1</v>
      </c>
      <c r="G14" s="11">
        <v>0</v>
      </c>
      <c r="H14" s="11">
        <v>1</v>
      </c>
      <c r="I14" s="11">
        <v>0</v>
      </c>
      <c r="J14" s="11">
        <v>0</v>
      </c>
      <c r="K14" s="12">
        <v>250</v>
      </c>
    </row>
    <row r="15" spans="1:13" x14ac:dyDescent="0.25">
      <c r="A15" s="20" t="s">
        <v>16</v>
      </c>
      <c r="B15" s="10">
        <v>16</v>
      </c>
      <c r="C15" s="11">
        <v>-6</v>
      </c>
      <c r="D15" s="11">
        <v>-11</v>
      </c>
      <c r="E15" s="26">
        <v>2</v>
      </c>
      <c r="F15" s="11">
        <v>1</v>
      </c>
      <c r="G15" s="11">
        <v>0</v>
      </c>
      <c r="H15" s="11">
        <v>0</v>
      </c>
      <c r="I15" s="11">
        <v>1</v>
      </c>
      <c r="J15" s="11">
        <v>0</v>
      </c>
      <c r="K15" s="12">
        <v>0</v>
      </c>
    </row>
    <row r="16" spans="1:13" x14ac:dyDescent="0.25">
      <c r="A16" s="21" t="s">
        <v>17</v>
      </c>
      <c r="B16" s="13">
        <v>-22</v>
      </c>
      <c r="C16" s="14">
        <v>-42</v>
      </c>
      <c r="D16" s="14">
        <v>8</v>
      </c>
      <c r="E16" s="25">
        <v>-14</v>
      </c>
      <c r="F16" s="14">
        <v>8</v>
      </c>
      <c r="G16" s="14">
        <v>0</v>
      </c>
      <c r="H16" s="14">
        <v>0</v>
      </c>
      <c r="I16" s="14">
        <v>0</v>
      </c>
      <c r="J16" s="14">
        <v>1</v>
      </c>
      <c r="K16" s="15">
        <v>0</v>
      </c>
    </row>
    <row r="17" spans="1:13" x14ac:dyDescent="0.25">
      <c r="A17" s="1" t="s">
        <v>48</v>
      </c>
      <c r="B17" s="16">
        <v>-1.3333333333333333</v>
      </c>
      <c r="C17" s="17">
        <v>-1</v>
      </c>
      <c r="D17" s="17">
        <v>-1.3333333333333333</v>
      </c>
      <c r="E17" s="22">
        <v>-1.6666666666666667</v>
      </c>
      <c r="F17" s="17">
        <v>-1.3333333333333333</v>
      </c>
      <c r="G17" s="17">
        <v>0</v>
      </c>
      <c r="H17" s="17">
        <v>0</v>
      </c>
      <c r="I17" s="17">
        <v>0</v>
      </c>
      <c r="J17" s="17">
        <v>0</v>
      </c>
      <c r="K17" s="18">
        <v>0</v>
      </c>
    </row>
    <row r="19" spans="1:13" ht="27" customHeight="1" x14ac:dyDescent="0.25">
      <c r="A19" s="83" t="s">
        <v>27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3" x14ac:dyDescent="0.25">
      <c r="A20" s="83" t="s">
        <v>28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1">
        <f>ABS(MIN(B17:K17))</f>
        <v>1.6666666666666667</v>
      </c>
    </row>
    <row r="21" spans="1:13" ht="15" customHeight="1" x14ac:dyDescent="0.25">
      <c r="A21" s="83" t="s">
        <v>50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19" t="str">
        <f>IF(E13&gt;0, K13/E13, "-")</f>
        <v>-</v>
      </c>
    </row>
    <row r="22" spans="1:13" x14ac:dyDescent="0.25">
      <c r="M22" s="19">
        <f t="shared" ref="M22:M24" si="0">IF(E14&gt;0, K14/E14, "-")</f>
        <v>250</v>
      </c>
    </row>
    <row r="23" spans="1:13" x14ac:dyDescent="0.25">
      <c r="M23" s="33">
        <f t="shared" si="0"/>
        <v>0</v>
      </c>
    </row>
    <row r="24" spans="1:13" x14ac:dyDescent="0.25">
      <c r="M24" s="27" t="str">
        <f t="shared" si="0"/>
        <v>-</v>
      </c>
    </row>
    <row r="25" spans="1:13" x14ac:dyDescent="0.25">
      <c r="A25" s="84" t="s">
        <v>29</v>
      </c>
      <c r="B25" s="84"/>
      <c r="C25" s="84"/>
      <c r="D25" s="84"/>
      <c r="E25" s="84"/>
      <c r="F25" s="84"/>
      <c r="J25" s="84" t="s">
        <v>30</v>
      </c>
      <c r="K25" s="84"/>
      <c r="L25" s="84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K27" si="1">C12</f>
        <v>v2=x2</v>
      </c>
      <c r="D27" s="36" t="str">
        <f t="shared" si="1"/>
        <v>v3=x3</v>
      </c>
      <c r="E27" s="17" t="str">
        <f>A15</f>
        <v>u3 y3=</v>
      </c>
      <c r="F27" s="17" t="str">
        <f t="shared" si="1"/>
        <v>v5=x5</v>
      </c>
      <c r="G27" s="17" t="str">
        <f t="shared" si="1"/>
        <v>v6=x6</v>
      </c>
      <c r="H27" s="17" t="str">
        <f t="shared" si="1"/>
        <v>v7=x7</v>
      </c>
      <c r="I27" s="17" t="str">
        <f t="shared" si="1"/>
        <v>v8=x8</v>
      </c>
      <c r="J27" s="17" t="str">
        <f t="shared" si="1"/>
        <v>v9=x9</v>
      </c>
      <c r="K27" s="18" t="str">
        <f t="shared" si="1"/>
        <v>W= 1</v>
      </c>
    </row>
    <row r="28" spans="1:13" x14ac:dyDescent="0.25">
      <c r="A28" s="19" t="str">
        <f>A13</f>
        <v>u1 y1=</v>
      </c>
      <c r="B28" s="37">
        <f>(B13*E15-B15*E13)/E15</f>
        <v>1</v>
      </c>
      <c r="C28" s="38">
        <f>(C13*E15-E13*C15)/E15</f>
        <v>1</v>
      </c>
      <c r="D28" s="39">
        <f>(D13*E15-E13*D15)/E15</f>
        <v>1</v>
      </c>
      <c r="E28" s="38">
        <f>-E13/E15</f>
        <v>0</v>
      </c>
      <c r="F28" s="38">
        <f>(F13*E15-E13*F15)/E15</f>
        <v>0</v>
      </c>
      <c r="G28" s="38">
        <f>(G13*E15-E13*G15)/E15</f>
        <v>1</v>
      </c>
      <c r="H28" s="38">
        <f>(H13*E15-E13*H15)/E15</f>
        <v>0</v>
      </c>
      <c r="I28" s="38">
        <f>(I13*E15-E13*I15)/E15</f>
        <v>0</v>
      </c>
      <c r="J28" s="38">
        <f>(J13*E15-E13*J15)/E15</f>
        <v>0</v>
      </c>
      <c r="K28" s="40">
        <f>(K13*E15-E13*K15)/E15</f>
        <v>400</v>
      </c>
    </row>
    <row r="29" spans="1:13" x14ac:dyDescent="0.25">
      <c r="A29" s="20" t="str">
        <f t="shared" ref="A29:A31" si="2">A14</f>
        <v>u2 y2=</v>
      </c>
      <c r="B29" s="31">
        <f>(B14*E15-B15*E14)/E15</f>
        <v>-8</v>
      </c>
      <c r="C29" s="41">
        <f>(C14*E15-E14*C15)/E15</f>
        <v>3</v>
      </c>
      <c r="D29" s="42">
        <f>(D14*E15-D15*E14)/E15</f>
        <v>5.5</v>
      </c>
      <c r="E29" s="41">
        <f>-E14/E16</f>
        <v>7.1428571428571425E-2</v>
      </c>
      <c r="F29" s="41">
        <f>(F14*E15-E14*F15)/E15</f>
        <v>0.5</v>
      </c>
      <c r="G29" s="41">
        <f>(G14*E15-E14*G15)/E15</f>
        <v>0</v>
      </c>
      <c r="H29" s="41">
        <f>(H14*E15-E14*H15)/E15</f>
        <v>1</v>
      </c>
      <c r="I29" s="41">
        <f>(I14*E15-E14*I15)/E15</f>
        <v>-0.5</v>
      </c>
      <c r="J29" s="41">
        <f>(J14*E15-E14*J15)/E15</f>
        <v>0</v>
      </c>
      <c r="K29" s="32">
        <f>(K14*E15-E14*K15)/E15</f>
        <v>250</v>
      </c>
    </row>
    <row r="30" spans="1:13" x14ac:dyDescent="0.25">
      <c r="A30" s="20" t="str">
        <f>E12</f>
        <v>v4=x4</v>
      </c>
      <c r="B30" s="31">
        <f>B15/E15</f>
        <v>8</v>
      </c>
      <c r="C30" s="41">
        <f>C15/E15</f>
        <v>-3</v>
      </c>
      <c r="D30" s="43">
        <f>D15/E15</f>
        <v>-5.5</v>
      </c>
      <c r="E30" s="41">
        <f>1/M25</f>
        <v>0.5</v>
      </c>
      <c r="F30" s="41">
        <f t="shared" ref="F30:K30" si="3">F15/$E$15</f>
        <v>0.5</v>
      </c>
      <c r="G30" s="41">
        <f t="shared" si="3"/>
        <v>0</v>
      </c>
      <c r="H30" s="41">
        <f t="shared" si="3"/>
        <v>0</v>
      </c>
      <c r="I30" s="41">
        <f t="shared" si="3"/>
        <v>0.5</v>
      </c>
      <c r="J30" s="41">
        <f t="shared" si="3"/>
        <v>0</v>
      </c>
      <c r="K30" s="32">
        <f t="shared" si="3"/>
        <v>0</v>
      </c>
    </row>
    <row r="31" spans="1:13" x14ac:dyDescent="0.25">
      <c r="A31" s="21" t="str">
        <f t="shared" si="2"/>
        <v>u4 y4=</v>
      </c>
      <c r="B31" s="44">
        <f>(B16*E15-B15*E16)/E15</f>
        <v>90</v>
      </c>
      <c r="C31" s="45">
        <f>(C16*E15-C15*E16)/E15</f>
        <v>-84</v>
      </c>
      <c r="D31" s="46">
        <f>(D16*E15-D15*E16)/E15</f>
        <v>-69</v>
      </c>
      <c r="E31" s="45">
        <f>-E16/E15</f>
        <v>7</v>
      </c>
      <c r="F31" s="45">
        <f>(F16*E15-F15*E16)/E15</f>
        <v>15</v>
      </c>
      <c r="G31" s="45">
        <f>(G16*E15-G15*E16)/E15</f>
        <v>0</v>
      </c>
      <c r="H31" s="45">
        <f>(H16*E15-E16*H15)/E15</f>
        <v>0</v>
      </c>
      <c r="I31" s="45">
        <f>(I16*E15-E16*I15)/E15</f>
        <v>7</v>
      </c>
      <c r="J31" s="45">
        <f>(J16*E15-E16*J15)/E15</f>
        <v>1</v>
      </c>
      <c r="K31" s="47">
        <f>(K16*E15-E16*K15)/E15</f>
        <v>0</v>
      </c>
    </row>
    <row r="32" spans="1:13" x14ac:dyDescent="0.25">
      <c r="A32" s="1" t="str">
        <f>A17</f>
        <v>1 Qx</v>
      </c>
      <c r="B32" s="16">
        <f>(B17*E15-B15*E17)/E15</f>
        <v>12</v>
      </c>
      <c r="C32" s="17">
        <f>(C17*E15-C15*E17)/E15</f>
        <v>-6</v>
      </c>
      <c r="D32" s="36">
        <f>(D17*E15-D15*E17)/E15</f>
        <v>-10.500000000000002</v>
      </c>
      <c r="E32" s="17">
        <f>-E17/E15</f>
        <v>0.83333333333333337</v>
      </c>
      <c r="F32" s="17">
        <f>(E15*F17-F15*E17)/E15</f>
        <v>-0.49999999999999989</v>
      </c>
      <c r="G32" s="17">
        <f>(G17*E15-G15*E17)/E15</f>
        <v>0</v>
      </c>
      <c r="H32" s="17">
        <f>(H17*E15-H15*E17)/E15</f>
        <v>0</v>
      </c>
      <c r="I32" s="17">
        <f>(I17*E15-E17*I15)/E15</f>
        <v>0.83333333333333337</v>
      </c>
      <c r="J32" s="17">
        <f>(J17*E15-J15/E17)/E15</f>
        <v>0</v>
      </c>
      <c r="K32" s="18">
        <f>(K17*E15-K15*E17)/E15</f>
        <v>0</v>
      </c>
    </row>
    <row r="34" spans="1:13" x14ac:dyDescent="0.25">
      <c r="A34" s="84" t="s">
        <v>31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3" x14ac:dyDescent="0.25">
      <c r="A35" s="84" t="s">
        <v>32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1">
        <f>ABS(MIN(B32:K32))</f>
        <v>10.500000000000002</v>
      </c>
    </row>
    <row r="36" spans="1:13" x14ac:dyDescent="0.25">
      <c r="A36" s="84" t="s">
        <v>51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19">
        <f>IF(D28&gt;0, K28/D28, "-")</f>
        <v>400</v>
      </c>
    </row>
    <row r="37" spans="1:13" x14ac:dyDescent="0.25">
      <c r="M37" s="34">
        <f t="shared" ref="M37:M39" si="4">IF(D29&gt;0, K29/D29, "-")</f>
        <v>45.454545454545453</v>
      </c>
    </row>
    <row r="38" spans="1:13" x14ac:dyDescent="0.25">
      <c r="M38" s="19" t="str">
        <f t="shared" si="4"/>
        <v>-</v>
      </c>
    </row>
    <row r="39" spans="1:13" x14ac:dyDescent="0.25">
      <c r="M39" s="27" t="str">
        <f t="shared" si="4"/>
        <v>-</v>
      </c>
    </row>
    <row r="40" spans="1:13" x14ac:dyDescent="0.25">
      <c r="A40" s="84" t="s">
        <v>29</v>
      </c>
      <c r="B40" s="84"/>
      <c r="C40" s="84"/>
      <c r="D40" s="84"/>
      <c r="E40" s="84"/>
      <c r="F40" s="84"/>
      <c r="J40" s="84" t="s">
        <v>30</v>
      </c>
      <c r="K40" s="84"/>
      <c r="L40" s="84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K42" si="5">C27</f>
        <v>v2=x2</v>
      </c>
      <c r="D42" s="17" t="str">
        <f>A29</f>
        <v>u2 y2=</v>
      </c>
      <c r="E42" s="17" t="str">
        <f t="shared" si="5"/>
        <v>u3 y3=</v>
      </c>
      <c r="F42" s="17" t="str">
        <f t="shared" si="5"/>
        <v>v5=x5</v>
      </c>
      <c r="G42" s="17" t="str">
        <f t="shared" si="5"/>
        <v>v6=x6</v>
      </c>
      <c r="H42" s="17" t="str">
        <f t="shared" si="5"/>
        <v>v7=x7</v>
      </c>
      <c r="I42" s="17" t="str">
        <f t="shared" si="5"/>
        <v>v8=x8</v>
      </c>
      <c r="J42" s="17" t="str">
        <f t="shared" si="5"/>
        <v>v9=x9</v>
      </c>
      <c r="K42" s="18" t="str">
        <f t="shared" si="5"/>
        <v>W= 1</v>
      </c>
    </row>
    <row r="43" spans="1:13" x14ac:dyDescent="0.25">
      <c r="A43" s="19" t="str">
        <f>A28</f>
        <v>u1 y1=</v>
      </c>
      <c r="B43" s="29">
        <f>(B28*D29-D28*B29)/D29</f>
        <v>2.4545454545454546</v>
      </c>
      <c r="C43" s="38">
        <f>(C28*D29-D28*C29)/D29</f>
        <v>0.45454545454545453</v>
      </c>
      <c r="D43" s="38">
        <f>-D28/M40</f>
        <v>-0.18181818181818182</v>
      </c>
      <c r="E43" s="38">
        <f>(E28*D29-D28*E29)/D29</f>
        <v>-1.2987012987012986E-2</v>
      </c>
      <c r="F43" s="38">
        <f>(F28*D29-D28*F29)/D29</f>
        <v>-9.0909090909090912E-2</v>
      </c>
      <c r="G43" s="38">
        <f>(G28*D29-D28*G29)/D29</f>
        <v>1</v>
      </c>
      <c r="H43" s="38">
        <f>(H28*D29-D28*H29)/D29</f>
        <v>-0.18181818181818182</v>
      </c>
      <c r="I43" s="38">
        <f>(I28*D29-D28*I29)/D29</f>
        <v>9.0909090909090912E-2</v>
      </c>
      <c r="J43" s="38">
        <f>(J28*D29-D28*J29)/D29</f>
        <v>0</v>
      </c>
      <c r="K43" s="40">
        <f>K28-K29*D28/D29</f>
        <v>354.54545454545456</v>
      </c>
    </row>
    <row r="44" spans="1:13" x14ac:dyDescent="0.25">
      <c r="A44" s="20" t="str">
        <f>D27</f>
        <v>v3=x3</v>
      </c>
      <c r="B44" s="49">
        <f>B29/$M$40</f>
        <v>-1.4545454545454546</v>
      </c>
      <c r="C44" s="41">
        <f>C29/$M$40</f>
        <v>0.54545454545454541</v>
      </c>
      <c r="D44" s="41">
        <f>1/$M$40</f>
        <v>0.18181818181818182</v>
      </c>
      <c r="E44" s="41">
        <f>E29/$M$40</f>
        <v>1.2987012987012986E-2</v>
      </c>
      <c r="F44" s="41">
        <f t="shared" ref="F44:K44" si="6">F29/$M$40</f>
        <v>9.0909090909090912E-2</v>
      </c>
      <c r="G44" s="41">
        <f t="shared" si="6"/>
        <v>0</v>
      </c>
      <c r="H44" s="41">
        <f t="shared" si="6"/>
        <v>0.18181818181818182</v>
      </c>
      <c r="I44" s="41">
        <f t="shared" si="6"/>
        <v>-9.0909090909090912E-2</v>
      </c>
      <c r="J44" s="41">
        <f t="shared" si="6"/>
        <v>0</v>
      </c>
      <c r="K44" s="32">
        <f t="shared" si="6"/>
        <v>45.454545454545453</v>
      </c>
    </row>
    <row r="45" spans="1:13" x14ac:dyDescent="0.25">
      <c r="A45" s="20" t="str">
        <f t="shared" ref="A45:A47" si="7">A30</f>
        <v>v4=x4</v>
      </c>
      <c r="B45" s="49">
        <f>(B30*D29-B29*D30)/D29</f>
        <v>0</v>
      </c>
      <c r="C45" s="41">
        <f>(C30*D29-C29*D30)/D29</f>
        <v>0</v>
      </c>
      <c r="D45" s="41">
        <f>-D30/$M$40</f>
        <v>1</v>
      </c>
      <c r="E45" s="41">
        <f>(E30*D29-E29*D30)/D29</f>
        <v>0.5714285714285714</v>
      </c>
      <c r="F45" s="41">
        <f>(F30*D29-F29*D30)/D29</f>
        <v>1</v>
      </c>
      <c r="G45" s="41">
        <f>(G30*D29-D30*G29)/D29</f>
        <v>0</v>
      </c>
      <c r="H45" s="41">
        <f>(H30*D29-D30*H29)/D29</f>
        <v>1</v>
      </c>
      <c r="I45" s="41">
        <f>(I30*D29-D30*I29)/D29</f>
        <v>0</v>
      </c>
      <c r="J45" s="41">
        <f>(J30*D29-D30*J29)/D29</f>
        <v>0</v>
      </c>
      <c r="K45" s="32">
        <f>(K30*D29-D30*K29)/D29</f>
        <v>250</v>
      </c>
    </row>
    <row r="46" spans="1:13" x14ac:dyDescent="0.25">
      <c r="A46" s="21" t="str">
        <f t="shared" si="7"/>
        <v>u4 y4=</v>
      </c>
      <c r="B46" s="50">
        <f>B31-B29*D31/D29</f>
        <v>-10.36363636363636</v>
      </c>
      <c r="C46" s="45">
        <f>C31-C29*D31/D29</f>
        <v>-46.363636363636367</v>
      </c>
      <c r="D46" s="45">
        <f>-D31/$M$40</f>
        <v>12.545454545454545</v>
      </c>
      <c r="E46" s="45">
        <f>E31-E29*D31/D29</f>
        <v>7.8961038961038961</v>
      </c>
      <c r="F46" s="45">
        <f>F31-D31*F29/D29</f>
        <v>21.272727272727273</v>
      </c>
      <c r="G46" s="45">
        <f>G31-G29*D31/D29</f>
        <v>0</v>
      </c>
      <c r="H46" s="45">
        <f>H31-H29*D31/D29</f>
        <v>12.545454545454545</v>
      </c>
      <c r="I46" s="45">
        <f>I31-I29*D31/D29</f>
        <v>0.72727272727272751</v>
      </c>
      <c r="J46" s="45">
        <f>J31-J29*D31/D29</f>
        <v>1</v>
      </c>
      <c r="K46" s="47">
        <f>K31-K29*D31/D29</f>
        <v>3136.3636363636365</v>
      </c>
    </row>
    <row r="47" spans="1:13" x14ac:dyDescent="0.25">
      <c r="A47" s="1" t="str">
        <f t="shared" si="7"/>
        <v>1 Qx</v>
      </c>
      <c r="B47" s="48">
        <f>B32-B29*D32/D29</f>
        <v>-3.2727272727272751</v>
      </c>
      <c r="C47" s="17">
        <f>C32-C29*D32/D29</f>
        <v>-0.2727272727272716</v>
      </c>
      <c r="D47" s="17">
        <f>-D32/$M$40</f>
        <v>1.9090909090909094</v>
      </c>
      <c r="E47" s="17">
        <f>E32-E29*D32/D29</f>
        <v>0.96969696969696972</v>
      </c>
      <c r="F47" s="17">
        <f>F32-F29*D32/D29</f>
        <v>0.45454545454545481</v>
      </c>
      <c r="G47" s="17">
        <f>G32-G29*D32/D29</f>
        <v>0</v>
      </c>
      <c r="H47" s="17">
        <f>H32-H29*D32/D29</f>
        <v>1.9090909090909094</v>
      </c>
      <c r="I47" s="17">
        <f>I32-I29*D32/D29</f>
        <v>-0.12121212121212133</v>
      </c>
      <c r="J47" s="17">
        <f>J32-J29*D32/D29</f>
        <v>0</v>
      </c>
      <c r="K47" s="18">
        <f>K32-K29*D32/D29</f>
        <v>477.27272727272737</v>
      </c>
    </row>
    <row r="49" spans="1:13" x14ac:dyDescent="0.25">
      <c r="A49" s="84" t="s">
        <v>31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</row>
    <row r="50" spans="1:13" x14ac:dyDescent="0.25">
      <c r="A50" s="84" t="s">
        <v>33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1">
        <f>ABS(MIN(B47:K47))</f>
        <v>3.2727272727272751</v>
      </c>
    </row>
    <row r="51" spans="1:13" x14ac:dyDescent="0.25">
      <c r="A51" s="84" t="s">
        <v>52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28">
        <f>IF(B43&gt;0, K43/B43, "-")</f>
        <v>144.44444444444446</v>
      </c>
    </row>
    <row r="52" spans="1:13" x14ac:dyDescent="0.25">
      <c r="M52" s="35" t="str">
        <f t="shared" ref="M52:M54" si="8">IF(B44&gt;0, K44/B44, "-")</f>
        <v>-</v>
      </c>
    </row>
    <row r="53" spans="1:13" x14ac:dyDescent="0.25">
      <c r="M53" s="35" t="str">
        <f t="shared" si="8"/>
        <v>-</v>
      </c>
    </row>
    <row r="54" spans="1:13" x14ac:dyDescent="0.25">
      <c r="M54" s="35" t="str">
        <f t="shared" si="8"/>
        <v>-</v>
      </c>
    </row>
    <row r="55" spans="1:13" x14ac:dyDescent="0.25">
      <c r="A55" s="84" t="s">
        <v>29</v>
      </c>
      <c r="B55" s="84"/>
      <c r="C55" s="84"/>
      <c r="D55" s="84"/>
      <c r="E55" s="84"/>
      <c r="F55" s="84"/>
      <c r="J55" s="84" t="s">
        <v>30</v>
      </c>
      <c r="K55" s="84"/>
      <c r="L55" s="84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K57" si="9">C42</f>
        <v>v2=x2</v>
      </c>
      <c r="D57" s="17" t="str">
        <f t="shared" si="9"/>
        <v>u2 y2=</v>
      </c>
      <c r="E57" s="17" t="str">
        <f t="shared" si="9"/>
        <v>u3 y3=</v>
      </c>
      <c r="F57" s="17" t="str">
        <f t="shared" si="9"/>
        <v>v5=x5</v>
      </c>
      <c r="G57" s="17" t="str">
        <f t="shared" si="9"/>
        <v>v6=x6</v>
      </c>
      <c r="H57" s="17" t="str">
        <f t="shared" si="9"/>
        <v>v7=x7</v>
      </c>
      <c r="I57" s="17" t="str">
        <f t="shared" si="9"/>
        <v>v8=x8</v>
      </c>
      <c r="J57" s="17" t="str">
        <f t="shared" si="9"/>
        <v>v9=x9</v>
      </c>
      <c r="K57" s="18" t="str">
        <f t="shared" si="9"/>
        <v>W= 1</v>
      </c>
    </row>
    <row r="58" spans="1:13" x14ac:dyDescent="0.25">
      <c r="A58" s="19" t="str">
        <f>B42</f>
        <v>v1=x1</v>
      </c>
      <c r="B58" s="37">
        <f>1/M55</f>
        <v>0.40740740740740738</v>
      </c>
      <c r="C58" s="38">
        <f t="shared" ref="C58:J58" si="10">C43/$B$43</f>
        <v>0.18518518518518517</v>
      </c>
      <c r="D58" s="38">
        <f t="shared" si="10"/>
        <v>-7.407407407407407E-2</v>
      </c>
      <c r="E58" s="38">
        <f t="shared" si="10"/>
        <v>-5.2910052910052907E-3</v>
      </c>
      <c r="F58" s="38">
        <f t="shared" si="10"/>
        <v>-3.7037037037037035E-2</v>
      </c>
      <c r="G58" s="38">
        <f t="shared" si="10"/>
        <v>0.40740740740740738</v>
      </c>
      <c r="H58" s="38">
        <f t="shared" si="10"/>
        <v>-7.407407407407407E-2</v>
      </c>
      <c r="I58" s="38">
        <f t="shared" si="10"/>
        <v>3.7037037037037035E-2</v>
      </c>
      <c r="J58" s="38">
        <f t="shared" si="10"/>
        <v>0</v>
      </c>
      <c r="K58" s="51">
        <f t="shared" ref="K58" si="11">K43/$B$43</f>
        <v>144.44444444444446</v>
      </c>
    </row>
    <row r="59" spans="1:13" x14ac:dyDescent="0.25">
      <c r="A59" s="20" t="str">
        <f t="shared" ref="A59:A62" si="12">A44</f>
        <v>v3=x3</v>
      </c>
      <c r="B59" s="31">
        <f>-B44/$B$43</f>
        <v>0.59259259259259256</v>
      </c>
      <c r="C59" s="41">
        <f>C44-C43*B44/B43</f>
        <v>0.81481481481481477</v>
      </c>
      <c r="D59" s="41">
        <f>D44-D43*B44/B43</f>
        <v>7.4074074074074084E-2</v>
      </c>
      <c r="E59" s="41">
        <f>E44-E43*B44/B43</f>
        <v>5.2910052910052907E-3</v>
      </c>
      <c r="F59" s="41">
        <f>F44-F43*B44/B43</f>
        <v>3.7037037037037042E-2</v>
      </c>
      <c r="G59" s="41">
        <f>G44-G43*B44/B43</f>
        <v>0.59259259259259256</v>
      </c>
      <c r="H59" s="41">
        <f>H44-H43*B44/B43</f>
        <v>7.4074074074074084E-2</v>
      </c>
      <c r="I59" s="41">
        <f>I44-I43*B44/B43</f>
        <v>-3.7037037037037042E-2</v>
      </c>
      <c r="J59" s="41">
        <f>J44-J43*B44/B43</f>
        <v>0</v>
      </c>
      <c r="K59" s="52">
        <f>K44-K43*B44/B43</f>
        <v>255.55555555555554</v>
      </c>
    </row>
    <row r="60" spans="1:13" x14ac:dyDescent="0.25">
      <c r="A60" s="20" t="str">
        <f t="shared" si="12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0.5714285714285714</v>
      </c>
      <c r="F60" s="41">
        <f>F45-F43*B45/B43</f>
        <v>1</v>
      </c>
      <c r="G60" s="41">
        <f>G45-G43*B45/B43</f>
        <v>0</v>
      </c>
      <c r="H60" s="41">
        <f>H45-H43*B45/B43</f>
        <v>1</v>
      </c>
      <c r="I60" s="41">
        <f>I45-I43*B45/B43</f>
        <v>0</v>
      </c>
      <c r="J60" s="41">
        <f>J45-J43*B45/B43</f>
        <v>0</v>
      </c>
      <c r="K60" s="52">
        <f>K45-K43*B45/B43</f>
        <v>250</v>
      </c>
    </row>
    <row r="61" spans="1:13" x14ac:dyDescent="0.25">
      <c r="A61" s="21" t="str">
        <f t="shared" si="12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7.8412698412698409</v>
      </c>
      <c r="F61" s="45">
        <f>F46-F43*B46/B43</f>
        <v>20.888888888888889</v>
      </c>
      <c r="G61" s="45">
        <f>G46-G43*B46/B43</f>
        <v>4.2222222222222205</v>
      </c>
      <c r="H61" s="45">
        <f>H46-H43*B46/B43</f>
        <v>11.777777777777777</v>
      </c>
      <c r="I61" s="45">
        <f>I46-I43*B46/B43</f>
        <v>1.1111111111111112</v>
      </c>
      <c r="J61" s="45">
        <f>J46-J43*B46/B43</f>
        <v>1</v>
      </c>
      <c r="K61" s="47">
        <f>K46-K43*B46/B43</f>
        <v>4633.333333333333</v>
      </c>
    </row>
    <row r="62" spans="1:13" x14ac:dyDescent="0.25">
      <c r="A62" s="1" t="str">
        <f t="shared" si="12"/>
        <v>1 Qx</v>
      </c>
      <c r="B62" s="53">
        <f>-B47/$B$43</f>
        <v>1.3333333333333344</v>
      </c>
      <c r="C62" s="17">
        <f>C47-C43*B47/B43</f>
        <v>0.33333333333333492</v>
      </c>
      <c r="D62" s="54">
        <f>D47-D43*B47/B43</f>
        <v>1.6666666666666667</v>
      </c>
      <c r="E62" s="54">
        <f>E47-E43*B47/B43</f>
        <v>0.95238095238095244</v>
      </c>
      <c r="F62" s="17">
        <f>F47-F43*B47/B43</f>
        <v>0.33333333333333348</v>
      </c>
      <c r="G62" s="17">
        <f>G47-G43*B47/B43</f>
        <v>1.3333333333333344</v>
      </c>
      <c r="H62" s="17">
        <f>H47-H43*B47/B43</f>
        <v>1.6666666666666667</v>
      </c>
      <c r="I62" s="17">
        <f>I47-I43*B47/B43</f>
        <v>0</v>
      </c>
      <c r="J62" s="17">
        <f>J47-J43*B47/B43</f>
        <v>0</v>
      </c>
      <c r="K62" s="55">
        <f>K47-K43*B47/B43</f>
        <v>950.00000000000045</v>
      </c>
    </row>
    <row r="64" spans="1:13" x14ac:dyDescent="0.25">
      <c r="A64" s="1" t="s">
        <v>35</v>
      </c>
      <c r="B64" s="56">
        <f>K58</f>
        <v>144.44444444444446</v>
      </c>
      <c r="G64" s="1" t="s">
        <v>40</v>
      </c>
      <c r="H64" s="1">
        <f>B62</f>
        <v>1.3333333333333344</v>
      </c>
    </row>
    <row r="65" spans="1:8" x14ac:dyDescent="0.25">
      <c r="A65" s="1" t="s">
        <v>36</v>
      </c>
      <c r="B65" s="56">
        <v>0</v>
      </c>
      <c r="G65" s="1" t="s">
        <v>41</v>
      </c>
      <c r="H65" s="1">
        <f>D62</f>
        <v>1.6666666666666667</v>
      </c>
    </row>
    <row r="66" spans="1:8" x14ac:dyDescent="0.25">
      <c r="A66" s="1" t="s">
        <v>37</v>
      </c>
      <c r="B66" s="56">
        <f>K59</f>
        <v>255.55555555555554</v>
      </c>
      <c r="G66" s="1" t="s">
        <v>42</v>
      </c>
      <c r="H66" s="1">
        <f>E62</f>
        <v>0.95238095238095244</v>
      </c>
    </row>
    <row r="67" spans="1:8" x14ac:dyDescent="0.25">
      <c r="A67" s="1" t="s">
        <v>38</v>
      </c>
      <c r="B67" s="56">
        <f>K60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56">
        <v>0</v>
      </c>
    </row>
  </sheetData>
  <mergeCells count="18">
    <mergeCell ref="A51:L51"/>
    <mergeCell ref="J55:L55"/>
    <mergeCell ref="A55:F55"/>
    <mergeCell ref="A36:L36"/>
    <mergeCell ref="J40:L40"/>
    <mergeCell ref="A40:F40"/>
    <mergeCell ref="A49:L49"/>
    <mergeCell ref="A50:L50"/>
    <mergeCell ref="A21:L21"/>
    <mergeCell ref="A25:F25"/>
    <mergeCell ref="J25:L25"/>
    <mergeCell ref="A35:L35"/>
    <mergeCell ref="A34:L34"/>
    <mergeCell ref="A2:A3"/>
    <mergeCell ref="I2:I3"/>
    <mergeCell ref="A10:L10"/>
    <mergeCell ref="A19:L19"/>
    <mergeCell ref="A20:L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G64" sqref="G64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82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82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82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82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30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30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83" t="s">
        <v>14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83" t="s">
        <v>27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3" x14ac:dyDescent="0.25">
      <c r="A20" s="83" t="s">
        <v>28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1">
        <f>ABS(MIN(B17:I17))</f>
        <v>1.6666666666666667</v>
      </c>
    </row>
    <row r="21" spans="1:13" ht="15" customHeight="1" x14ac:dyDescent="0.25">
      <c r="A21" s="83" t="s">
        <v>50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84" t="s">
        <v>29</v>
      </c>
      <c r="B25" s="84"/>
      <c r="C25" s="84"/>
      <c r="D25" s="84"/>
      <c r="E25" s="84"/>
      <c r="F25" s="84"/>
      <c r="J25" s="84" t="s">
        <v>30</v>
      </c>
      <c r="K25" s="84"/>
      <c r="L25" s="84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84" t="s">
        <v>31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3" x14ac:dyDescent="0.25">
      <c r="A35" s="84" t="s">
        <v>32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1">
        <f>ABS(MIN(B32:K32))</f>
        <v>10.500000000000002</v>
      </c>
    </row>
    <row r="36" spans="1:13" x14ac:dyDescent="0.25">
      <c r="A36" s="84" t="s">
        <v>51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84" t="s">
        <v>29</v>
      </c>
      <c r="B40" s="84"/>
      <c r="C40" s="84"/>
      <c r="D40" s="84"/>
      <c r="E40" s="84"/>
      <c r="F40" s="84"/>
      <c r="J40" s="84" t="s">
        <v>30</v>
      </c>
      <c r="K40" s="84"/>
      <c r="L40" s="84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84" t="s">
        <v>31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</row>
    <row r="50" spans="1:13" x14ac:dyDescent="0.25">
      <c r="A50" s="84" t="s">
        <v>33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1">
        <f>ABS(MIN(B47:K47))</f>
        <v>3.2727272727272716</v>
      </c>
    </row>
    <row r="51" spans="1:13" x14ac:dyDescent="0.25">
      <c r="A51" s="84" t="s">
        <v>52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84" t="s">
        <v>29</v>
      </c>
      <c r="B55" s="84"/>
      <c r="C55" s="84"/>
      <c r="D55" s="84"/>
      <c r="E55" s="84"/>
      <c r="F55" s="84"/>
      <c r="J55" s="84" t="s">
        <v>30</v>
      </c>
      <c r="K55" s="84"/>
      <c r="L55" s="84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9:L49"/>
    <mergeCell ref="A50:L50"/>
    <mergeCell ref="A51:L51"/>
    <mergeCell ref="A55:F55"/>
    <mergeCell ref="J55:L55"/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G64" sqref="G64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82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82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82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82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77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77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83" t="s">
        <v>14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83" t="s">
        <v>27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3" x14ac:dyDescent="0.25">
      <c r="A20" s="83" t="s">
        <v>28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1">
        <f>ABS(MIN(B17:I17))</f>
        <v>1.6666666666666667</v>
      </c>
    </row>
    <row r="21" spans="1:13" ht="15" customHeight="1" x14ac:dyDescent="0.25">
      <c r="A21" s="83" t="s">
        <v>50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84" t="s">
        <v>29</v>
      </c>
      <c r="B25" s="84"/>
      <c r="C25" s="84"/>
      <c r="D25" s="84"/>
      <c r="E25" s="84"/>
      <c r="F25" s="84"/>
      <c r="J25" s="84" t="s">
        <v>30</v>
      </c>
      <c r="K25" s="84"/>
      <c r="L25" s="84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84" t="s">
        <v>31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3" x14ac:dyDescent="0.25">
      <c r="A35" s="84" t="s">
        <v>32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1">
        <f>ABS(MIN(B32:K32))</f>
        <v>10.500000000000002</v>
      </c>
    </row>
    <row r="36" spans="1:13" x14ac:dyDescent="0.25">
      <c r="A36" s="84" t="s">
        <v>51</v>
      </c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84" t="s">
        <v>29</v>
      </c>
      <c r="B40" s="84"/>
      <c r="C40" s="84"/>
      <c r="D40" s="84"/>
      <c r="E40" s="84"/>
      <c r="F40" s="84"/>
      <c r="J40" s="84" t="s">
        <v>30</v>
      </c>
      <c r="K40" s="84"/>
      <c r="L40" s="84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84" t="s">
        <v>31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</row>
    <row r="50" spans="1:13" x14ac:dyDescent="0.25">
      <c r="A50" s="84" t="s">
        <v>33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1">
        <f>ABS(MIN(B47:K47))</f>
        <v>3.2727272727272716</v>
      </c>
    </row>
    <row r="51" spans="1:13" x14ac:dyDescent="0.25">
      <c r="A51" s="84" t="s">
        <v>52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84" t="s">
        <v>29</v>
      </c>
      <c r="B55" s="84"/>
      <c r="C55" s="84"/>
      <c r="D55" s="84"/>
      <c r="E55" s="84"/>
      <c r="F55" s="84"/>
      <c r="J55" s="84" t="s">
        <v>30</v>
      </c>
      <c r="K55" s="84"/>
      <c r="L55" s="84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9:L49"/>
    <mergeCell ref="A50:L50"/>
    <mergeCell ref="A51:L51"/>
    <mergeCell ref="A55:F55"/>
    <mergeCell ref="J55:L55"/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58" workbookViewId="0">
      <selection activeCell="D73" sqref="D73:K74"/>
    </sheetView>
  </sheetViews>
  <sheetFormatPr defaultRowHeight="15" x14ac:dyDescent="0.25"/>
  <cols>
    <col min="1" max="3" width="4.5703125" bestFit="1" customWidth="1"/>
    <col min="4" max="10" width="12" bestFit="1" customWidth="1"/>
    <col min="11" max="11" width="12.7109375" bestFit="1" customWidth="1"/>
    <col min="12" max="13" width="12" bestFit="1" customWidth="1"/>
    <col min="14" max="14" width="12.7109375" bestFit="1" customWidth="1"/>
  </cols>
  <sheetData>
    <row r="1" spans="1:17" x14ac:dyDescent="0.25">
      <c r="A1" t="s">
        <v>53</v>
      </c>
      <c r="B1" t="s">
        <v>54</v>
      </c>
      <c r="C1" t="s">
        <v>55</v>
      </c>
      <c r="D1" t="s">
        <v>66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P1" t="s">
        <v>69</v>
      </c>
      <c r="Q1" t="s">
        <v>70</v>
      </c>
    </row>
    <row r="2" spans="1:17" x14ac:dyDescent="0.25">
      <c r="A2" s="78">
        <v>0</v>
      </c>
      <c r="B2" s="78">
        <v>0</v>
      </c>
      <c r="C2" s="78">
        <v>1</v>
      </c>
      <c r="D2">
        <v>175.27472526921099</v>
      </c>
      <c r="E2" s="79">
        <v>2.60219223946478E-9</v>
      </c>
      <c r="F2">
        <v>224.72527472818601</v>
      </c>
      <c r="G2" s="79">
        <v>9.9157659860793501E-10</v>
      </c>
      <c r="H2">
        <v>249.999999999008</v>
      </c>
      <c r="I2">
        <v>789.01098902843398</v>
      </c>
      <c r="J2">
        <v>58.241758228271998</v>
      </c>
      <c r="K2">
        <v>-570000.00000007998</v>
      </c>
      <c r="L2" s="1">
        <v>789.01098902843398</v>
      </c>
      <c r="M2" s="1">
        <v>58.241758228271998</v>
      </c>
      <c r="N2" s="79">
        <v>7.1721217371049801E-7</v>
      </c>
      <c r="P2">
        <v>0</v>
      </c>
      <c r="Q2">
        <v>0</v>
      </c>
    </row>
    <row r="3" spans="1:17" x14ac:dyDescent="0.25">
      <c r="A3" s="78">
        <v>0</v>
      </c>
      <c r="B3" s="78">
        <v>0.1</v>
      </c>
      <c r="C3" s="78">
        <v>0.9</v>
      </c>
      <c r="D3">
        <v>175.27472526641</v>
      </c>
      <c r="E3" s="79">
        <v>3.9229348658409402E-9</v>
      </c>
      <c r="F3">
        <v>224.72527472966601</v>
      </c>
      <c r="G3" s="79">
        <v>1.4979661955294399E-9</v>
      </c>
      <c r="H3">
        <v>249.99999999850201</v>
      </c>
      <c r="I3">
        <v>789.01098903729803</v>
      </c>
      <c r="J3">
        <v>58.241758221420397</v>
      </c>
      <c r="K3">
        <v>-570000.00000012096</v>
      </c>
      <c r="L3" s="1">
        <v>789.01098903729803</v>
      </c>
      <c r="M3" s="1">
        <v>58.241758221420397</v>
      </c>
      <c r="N3" s="79">
        <v>6.46986255301044E-7</v>
      </c>
      <c r="P3">
        <v>450</v>
      </c>
      <c r="Q3">
        <v>30</v>
      </c>
    </row>
    <row r="4" spans="1:17" x14ac:dyDescent="0.25">
      <c r="A4" s="78">
        <v>0</v>
      </c>
      <c r="B4" s="78">
        <v>0.2</v>
      </c>
      <c r="C4" s="78">
        <v>0.8</v>
      </c>
      <c r="D4">
        <v>175.27472527552001</v>
      </c>
      <c r="E4" s="79">
        <v>0</v>
      </c>
      <c r="F4">
        <v>224.725274724852</v>
      </c>
      <c r="G4" s="79">
        <v>0</v>
      </c>
      <c r="H4">
        <v>250.00000000014799</v>
      </c>
      <c r="I4">
        <v>789.01098900847001</v>
      </c>
      <c r="J4">
        <v>58.241758243703899</v>
      </c>
      <c r="K4">
        <v>-569999.99999998801</v>
      </c>
      <c r="L4" s="1">
        <v>789.01098900847001</v>
      </c>
      <c r="M4" s="1">
        <v>58.241758243703899</v>
      </c>
      <c r="N4" s="79">
        <v>5.7634392233024202E-7</v>
      </c>
      <c r="P4">
        <v>900</v>
      </c>
      <c r="Q4">
        <v>60</v>
      </c>
    </row>
    <row r="5" spans="1:17" x14ac:dyDescent="0.25">
      <c r="A5" s="78">
        <v>0</v>
      </c>
      <c r="B5" s="78">
        <v>0.3</v>
      </c>
      <c r="C5" s="78">
        <v>0.7</v>
      </c>
      <c r="D5">
        <v>175.274725274003</v>
      </c>
      <c r="E5" s="79">
        <v>3.3789149256335799E-10</v>
      </c>
      <c r="F5">
        <v>224.72527472565801</v>
      </c>
      <c r="G5" s="79">
        <v>1.36338940137648E-10</v>
      </c>
      <c r="H5">
        <v>249.99999999986301</v>
      </c>
      <c r="I5">
        <v>789.01098901327703</v>
      </c>
      <c r="J5">
        <v>58.241758239992102</v>
      </c>
      <c r="K5">
        <v>-570000.00000001001</v>
      </c>
      <c r="L5" s="1">
        <v>789.01098901327703</v>
      </c>
      <c r="M5" s="1">
        <v>58.241758239992102</v>
      </c>
      <c r="N5" s="79">
        <v>5.0608506141661403E-7</v>
      </c>
    </row>
    <row r="6" spans="1:17" x14ac:dyDescent="0.25">
      <c r="A6" s="78">
        <v>0</v>
      </c>
      <c r="B6" s="78">
        <v>0.4</v>
      </c>
      <c r="C6" s="78">
        <v>0.6</v>
      </c>
      <c r="D6">
        <v>175.27472526860501</v>
      </c>
      <c r="E6" s="79">
        <v>2.8847182420577102E-9</v>
      </c>
      <c r="F6">
        <v>224.72527472850999</v>
      </c>
      <c r="G6" s="79">
        <v>1.10910036710265E-9</v>
      </c>
      <c r="H6">
        <v>249.99999999889101</v>
      </c>
      <c r="I6">
        <v>789.01098903035802</v>
      </c>
      <c r="J6">
        <v>58.241758226787503</v>
      </c>
      <c r="K6">
        <v>-570000.00000008801</v>
      </c>
      <c r="L6" s="1">
        <v>789.01098903035802</v>
      </c>
      <c r="M6" s="1">
        <v>58.241758226787503</v>
      </c>
      <c r="N6" s="79">
        <v>4.3590380744854299E-7</v>
      </c>
    </row>
    <row r="7" spans="1:17" x14ac:dyDescent="0.25">
      <c r="A7" s="78">
        <v>0</v>
      </c>
      <c r="B7" s="78">
        <v>0.5</v>
      </c>
      <c r="C7" s="78">
        <v>0.5</v>
      </c>
      <c r="D7">
        <v>175.274725269057</v>
      </c>
      <c r="E7" s="79">
        <v>2.6744544356915801E-9</v>
      </c>
      <c r="F7">
        <v>224.725274728268</v>
      </c>
      <c r="G7" s="79">
        <v>1.0203109468420699E-9</v>
      </c>
      <c r="H7">
        <v>249.99999999897901</v>
      </c>
      <c r="I7">
        <v>789.01098902892204</v>
      </c>
      <c r="J7">
        <v>58.241758227894699</v>
      </c>
      <c r="K7">
        <v>-570000.00000008196</v>
      </c>
      <c r="L7" s="1">
        <v>789.01098902892204</v>
      </c>
      <c r="M7" s="1">
        <v>58.241758227894699</v>
      </c>
      <c r="N7" s="79">
        <v>3.6556174888980799E-7</v>
      </c>
    </row>
    <row r="8" spans="1:17" x14ac:dyDescent="0.25">
      <c r="A8" s="78">
        <v>0</v>
      </c>
      <c r="B8" s="78">
        <v>0.6</v>
      </c>
      <c r="C8" s="78">
        <v>0.4</v>
      </c>
      <c r="D8">
        <v>175.27472527234701</v>
      </c>
      <c r="E8" s="79">
        <v>1.1204264183106699E-9</v>
      </c>
      <c r="F8">
        <v>224.72527472653201</v>
      </c>
      <c r="G8" s="79">
        <v>4.3178260966669701E-10</v>
      </c>
      <c r="H8">
        <v>249.99999999956799</v>
      </c>
      <c r="I8">
        <v>789.01098901851401</v>
      </c>
      <c r="J8">
        <v>58.2417582359421</v>
      </c>
      <c r="K8">
        <v>-570000.00000003399</v>
      </c>
      <c r="L8" s="1">
        <v>789.01098901851401</v>
      </c>
      <c r="M8" s="1">
        <v>58.2417582359421</v>
      </c>
      <c r="N8" s="79">
        <v>2.9518301483167402E-7</v>
      </c>
    </row>
    <row r="9" spans="1:17" x14ac:dyDescent="0.25">
      <c r="A9" s="78">
        <v>0</v>
      </c>
      <c r="B9" s="78">
        <v>0.7</v>
      </c>
      <c r="C9" s="78">
        <v>0.3</v>
      </c>
      <c r="D9">
        <v>175.27472528091599</v>
      </c>
      <c r="E9" s="79">
        <v>0</v>
      </c>
      <c r="F9">
        <v>224.72527472200099</v>
      </c>
      <c r="G9" s="79">
        <v>0</v>
      </c>
      <c r="H9">
        <v>250.00000000112101</v>
      </c>
      <c r="I9">
        <v>789.01098899139299</v>
      </c>
      <c r="J9">
        <v>58.241758256904397</v>
      </c>
      <c r="K9">
        <v>-569999.99999991001</v>
      </c>
      <c r="L9" s="1">
        <v>789.01098899139299</v>
      </c>
      <c r="M9" s="1">
        <v>58.241758256904397</v>
      </c>
      <c r="N9" s="79">
        <v>2.2478285638902401E-7</v>
      </c>
    </row>
    <row r="10" spans="1:17" x14ac:dyDescent="0.25">
      <c r="A10" s="78">
        <v>0</v>
      </c>
      <c r="B10" s="78">
        <v>0.8</v>
      </c>
      <c r="C10" s="78">
        <v>0.2</v>
      </c>
      <c r="D10">
        <v>175.27472526021799</v>
      </c>
      <c r="E10" s="79">
        <v>6.8446297518676097E-9</v>
      </c>
      <c r="F10">
        <v>224.72527473293701</v>
      </c>
      <c r="G10" s="79">
        <v>2.6133477604162098E-9</v>
      </c>
      <c r="H10">
        <v>249.999999997386</v>
      </c>
      <c r="I10">
        <v>789.01098905689196</v>
      </c>
      <c r="J10">
        <v>58.241758206273502</v>
      </c>
      <c r="K10">
        <v>-570000.00000021094</v>
      </c>
      <c r="L10" s="1">
        <v>789.01098905689196</v>
      </c>
      <c r="M10" s="1">
        <v>58.241758206273502</v>
      </c>
      <c r="N10" s="79">
        <v>1.54613495478788E-7</v>
      </c>
    </row>
    <row r="11" spans="1:17" x14ac:dyDescent="0.25">
      <c r="A11" s="78">
        <v>0</v>
      </c>
      <c r="B11" s="78">
        <v>0.9</v>
      </c>
      <c r="C11" s="78">
        <v>0.1</v>
      </c>
      <c r="D11">
        <v>175.27472527401599</v>
      </c>
      <c r="E11" s="79">
        <v>3.3401192922610702E-10</v>
      </c>
      <c r="F11">
        <v>224.725274725649</v>
      </c>
      <c r="G11" s="79">
        <v>1.28949295685742E-10</v>
      </c>
      <c r="H11">
        <v>249.99999999987099</v>
      </c>
      <c r="I11">
        <v>789.01098901323201</v>
      </c>
      <c r="J11">
        <v>58.241758240024403</v>
      </c>
      <c r="K11">
        <v>-570000.00000001001</v>
      </c>
      <c r="L11" s="1">
        <v>789.01098901323201</v>
      </c>
      <c r="M11" s="1">
        <v>58.241758240024403</v>
      </c>
      <c r="N11" s="79">
        <v>8.4233298128458403E-8</v>
      </c>
    </row>
    <row r="12" spans="1:17" x14ac:dyDescent="0.25">
      <c r="A12" s="78">
        <v>0</v>
      </c>
      <c r="B12" s="78">
        <v>1</v>
      </c>
      <c r="C12" s="78">
        <v>0</v>
      </c>
      <c r="D12">
        <v>151.76552999226701</v>
      </c>
      <c r="E12" s="79">
        <v>8.4040180726823408</v>
      </c>
      <c r="F12">
        <v>239.83045193504901</v>
      </c>
      <c r="G12" s="79">
        <v>10.3105998453567</v>
      </c>
      <c r="H12">
        <v>239.68940015464301</v>
      </c>
      <c r="I12">
        <v>867.30219392422396</v>
      </c>
      <c r="J12" s="79">
        <v>7.1054273576010003E-15</v>
      </c>
      <c r="K12">
        <v>-569904.670911366</v>
      </c>
      <c r="L12" s="1">
        <v>867.30219392422396</v>
      </c>
      <c r="M12" s="1">
        <v>7.1054273576010003E-15</v>
      </c>
      <c r="N12" s="79">
        <v>-9.9226999274059396E-2</v>
      </c>
    </row>
    <row r="13" spans="1:17" x14ac:dyDescent="0.25">
      <c r="A13" s="78">
        <v>0.1</v>
      </c>
      <c r="B13" s="78">
        <v>0</v>
      </c>
      <c r="C13" s="78">
        <v>0.9</v>
      </c>
      <c r="D13">
        <v>175.27472528028801</v>
      </c>
      <c r="E13" s="79">
        <v>0</v>
      </c>
      <c r="F13">
        <v>224.725274722336</v>
      </c>
      <c r="G13" s="79">
        <v>0</v>
      </c>
      <c r="H13">
        <v>250.00000000100101</v>
      </c>
      <c r="I13">
        <v>789.01098899338604</v>
      </c>
      <c r="J13">
        <v>58.241758255366697</v>
      </c>
      <c r="K13">
        <v>-569999.99999991804</v>
      </c>
      <c r="L13" s="1">
        <v>789.01098899338604</v>
      </c>
      <c r="M13" s="1">
        <v>58.241758255366697</v>
      </c>
      <c r="N13" s="79">
        <v>6.4507225214619599E-7</v>
      </c>
    </row>
    <row r="14" spans="1:17" x14ac:dyDescent="0.25">
      <c r="A14" s="78">
        <v>0.1</v>
      </c>
      <c r="B14" s="78">
        <v>0.1</v>
      </c>
      <c r="C14" s="78">
        <v>0.8</v>
      </c>
      <c r="D14">
        <v>175.274725266443</v>
      </c>
      <c r="E14" s="79">
        <v>3.9117225014706401E-9</v>
      </c>
      <c r="F14">
        <v>224.72527472964401</v>
      </c>
      <c r="G14" s="79">
        <v>1.4826753158558801E-9</v>
      </c>
      <c r="H14">
        <v>249.99999999851701</v>
      </c>
      <c r="I14">
        <v>789.01098903718798</v>
      </c>
      <c r="J14">
        <v>58.241758221501399</v>
      </c>
      <c r="K14">
        <v>-570000.00000012096</v>
      </c>
      <c r="L14" s="1">
        <v>789.01098903718798</v>
      </c>
      <c r="M14" s="1">
        <v>58.241758221501399</v>
      </c>
      <c r="N14" s="79">
        <v>5.7525219724980002E-7</v>
      </c>
    </row>
    <row r="15" spans="1:17" x14ac:dyDescent="0.25">
      <c r="A15" s="78">
        <v>0.1</v>
      </c>
      <c r="B15" s="78">
        <v>0.2</v>
      </c>
      <c r="C15" s="78">
        <v>0.7</v>
      </c>
      <c r="D15">
        <v>175.27472527611599</v>
      </c>
      <c r="E15" s="79">
        <v>0</v>
      </c>
      <c r="F15">
        <v>224.72527472454499</v>
      </c>
      <c r="G15" s="79">
        <v>0</v>
      </c>
      <c r="H15">
        <v>250.000000000238</v>
      </c>
      <c r="I15">
        <v>789.01098900659395</v>
      </c>
      <c r="J15">
        <v>58.241758245159801</v>
      </c>
      <c r="K15">
        <v>-569999.999999978</v>
      </c>
      <c r="L15" s="1">
        <v>789.01098900659395</v>
      </c>
      <c r="M15" s="1">
        <v>58.241758245159801</v>
      </c>
      <c r="N15" s="79">
        <v>5.0463217477599E-7</v>
      </c>
    </row>
    <row r="16" spans="1:17" x14ac:dyDescent="0.25">
      <c r="A16" s="78">
        <v>0.1</v>
      </c>
      <c r="B16" s="78">
        <v>0.3</v>
      </c>
      <c r="C16" s="78">
        <v>0.6</v>
      </c>
      <c r="D16">
        <v>175.274725262168</v>
      </c>
      <c r="E16" s="79">
        <v>5.9251590300846097E-9</v>
      </c>
      <c r="F16">
        <v>224.72527473190601</v>
      </c>
      <c r="G16" s="79">
        <v>2.26103225031693E-9</v>
      </c>
      <c r="H16">
        <v>249.999999997738</v>
      </c>
      <c r="I16">
        <v>789.01098905072195</v>
      </c>
      <c r="J16">
        <v>58.241758211042502</v>
      </c>
      <c r="K16">
        <v>-570000.000000183</v>
      </c>
      <c r="L16" s="1">
        <v>789.01098905072195</v>
      </c>
      <c r="M16" s="1">
        <v>58.241758211042502</v>
      </c>
      <c r="N16" s="79">
        <v>4.34667997464102E-7</v>
      </c>
    </row>
    <row r="17" spans="1:16" x14ac:dyDescent="0.25">
      <c r="A17" s="78">
        <v>0.1</v>
      </c>
      <c r="B17" s="78">
        <v>0.4</v>
      </c>
      <c r="C17" s="78">
        <v>0.5</v>
      </c>
      <c r="D17">
        <v>175.274725266199</v>
      </c>
      <c r="E17" s="79">
        <v>4.0225245356850701E-9</v>
      </c>
      <c r="F17">
        <v>224.72527472977799</v>
      </c>
      <c r="G17" s="79">
        <v>1.5361649730039E-9</v>
      </c>
      <c r="H17">
        <v>249.99999999846301</v>
      </c>
      <c r="I17">
        <v>789.01098903796606</v>
      </c>
      <c r="J17">
        <v>58.241758220903698</v>
      </c>
      <c r="K17">
        <v>-570000.00000012398</v>
      </c>
      <c r="L17" s="1">
        <v>789.01098903796606</v>
      </c>
      <c r="M17" s="1">
        <v>58.241758220903698</v>
      </c>
      <c r="N17" s="79">
        <v>3.6422671815290801E-7</v>
      </c>
    </row>
    <row r="18" spans="1:16" x14ac:dyDescent="0.25">
      <c r="A18" s="78">
        <v>0.1</v>
      </c>
      <c r="B18" s="78">
        <v>0.5</v>
      </c>
      <c r="C18" s="78">
        <v>0.4</v>
      </c>
      <c r="D18">
        <v>175.27472527758701</v>
      </c>
      <c r="E18" s="79">
        <v>0</v>
      </c>
      <c r="F18">
        <v>224.72527472376399</v>
      </c>
      <c r="G18" s="79">
        <v>0</v>
      </c>
      <c r="H18">
        <v>250.00000000051301</v>
      </c>
      <c r="I18">
        <v>789.01098900193404</v>
      </c>
      <c r="J18">
        <v>58.2417582487587</v>
      </c>
      <c r="K18">
        <v>-569999.99999995797</v>
      </c>
      <c r="L18" s="1">
        <v>789.01098900193404</v>
      </c>
      <c r="M18" s="1">
        <v>58.2417582487587</v>
      </c>
      <c r="N18" s="79">
        <v>2.93713686590456E-7</v>
      </c>
    </row>
    <row r="19" spans="1:16" x14ac:dyDescent="0.25">
      <c r="A19" s="78">
        <v>0.1</v>
      </c>
      <c r="B19" s="78">
        <v>0.6</v>
      </c>
      <c r="C19" s="78">
        <v>0.3</v>
      </c>
      <c r="D19">
        <v>175.27472526360901</v>
      </c>
      <c r="E19" s="79">
        <v>5.2450985776886203E-9</v>
      </c>
      <c r="F19">
        <v>224.72527473114499</v>
      </c>
      <c r="G19" s="79">
        <v>2.0016557300550601E-9</v>
      </c>
      <c r="H19">
        <v>249.999999997998</v>
      </c>
      <c r="I19">
        <v>789.01098904616197</v>
      </c>
      <c r="J19">
        <v>58.241758214567902</v>
      </c>
      <c r="K19">
        <v>-570000.00000016205</v>
      </c>
      <c r="L19" s="1">
        <v>789.01098904616197</v>
      </c>
      <c r="M19" s="1">
        <v>58.241758214567902</v>
      </c>
      <c r="N19" s="79">
        <v>2.23564067764749E-7</v>
      </c>
    </row>
    <row r="20" spans="1:16" x14ac:dyDescent="0.25">
      <c r="A20" s="78">
        <v>0.1</v>
      </c>
      <c r="B20" s="78">
        <v>0.7</v>
      </c>
      <c r="C20" s="78">
        <v>0.2</v>
      </c>
      <c r="D20">
        <v>175.27472527607301</v>
      </c>
      <c r="E20" s="79">
        <v>0</v>
      </c>
      <c r="F20">
        <v>224.725274724559</v>
      </c>
      <c r="G20" s="79">
        <v>0</v>
      </c>
      <c r="H20">
        <v>250.00000000025</v>
      </c>
      <c r="I20">
        <v>789.01098900672002</v>
      </c>
      <c r="J20">
        <v>58.241758245055699</v>
      </c>
      <c r="K20">
        <v>-569999.99999997998</v>
      </c>
      <c r="L20" s="1">
        <v>789.01098900672002</v>
      </c>
      <c r="M20" s="1">
        <v>58.241758245055699</v>
      </c>
      <c r="N20" s="79">
        <v>1.5313788746941901E-7</v>
      </c>
      <c r="P20">
        <f>I20*150+200*J20</f>
        <v>130000.00000001914</v>
      </c>
    </row>
    <row r="21" spans="1:16" x14ac:dyDescent="0.25">
      <c r="A21" s="78">
        <v>0.1</v>
      </c>
      <c r="B21" s="78">
        <v>0.8</v>
      </c>
      <c r="C21" s="78">
        <v>0.1</v>
      </c>
      <c r="D21">
        <v>175.274725279249</v>
      </c>
      <c r="E21" s="79">
        <v>0</v>
      </c>
      <c r="F21">
        <v>224.72527472288499</v>
      </c>
      <c r="G21" s="79">
        <v>0</v>
      </c>
      <c r="H21">
        <v>250.00000000081499</v>
      </c>
      <c r="I21">
        <v>789.01098899667397</v>
      </c>
      <c r="J21">
        <v>58.2417582528239</v>
      </c>
      <c r="K21">
        <v>-569999.99999993399</v>
      </c>
      <c r="L21" s="1">
        <v>789.01098899667397</v>
      </c>
      <c r="M21" s="1">
        <v>58.2417582528239</v>
      </c>
      <c r="N21" s="79">
        <v>8.2835625387706506E-8</v>
      </c>
      <c r="P21">
        <f t="shared" ref="P21:P22" si="0">I21*150+200*J21</f>
        <v>130000.00000006588</v>
      </c>
    </row>
    <row r="22" spans="1:16" x14ac:dyDescent="0.25">
      <c r="A22" s="78">
        <v>0.1</v>
      </c>
      <c r="B22" s="78">
        <v>0.9</v>
      </c>
      <c r="C22" s="78">
        <v>0</v>
      </c>
      <c r="D22">
        <v>151.78880869762</v>
      </c>
      <c r="E22" s="79">
        <v>8.1851982423682799</v>
      </c>
      <c r="F22">
        <v>240.02599306001099</v>
      </c>
      <c r="G22" s="79">
        <v>10.7761739524079</v>
      </c>
      <c r="H22">
        <v>239.22382604759201</v>
      </c>
      <c r="I22">
        <v>867.530325236679</v>
      </c>
      <c r="J22">
        <v>0</v>
      </c>
      <c r="K22">
        <v>-569870.45121449803</v>
      </c>
      <c r="L22" s="1">
        <v>867.530325236679</v>
      </c>
      <c r="M22" s="1">
        <v>0</v>
      </c>
      <c r="N22">
        <v>-8.9587249407517305E-2</v>
      </c>
      <c r="P22">
        <f t="shared" si="0"/>
        <v>130129.54878550184</v>
      </c>
    </row>
    <row r="23" spans="1:16" x14ac:dyDescent="0.25">
      <c r="A23" s="78">
        <v>0.2</v>
      </c>
      <c r="B23" s="78">
        <v>0</v>
      </c>
      <c r="C23" s="78">
        <v>0.8</v>
      </c>
      <c r="D23">
        <v>175.274725266215</v>
      </c>
      <c r="E23" s="79">
        <v>4.0121932443071199E-9</v>
      </c>
      <c r="F23">
        <v>224.725274729772</v>
      </c>
      <c r="G23" s="79">
        <v>1.5400445363411499E-9</v>
      </c>
      <c r="H23">
        <v>249.99999999846</v>
      </c>
      <c r="I23">
        <v>789.01098903792104</v>
      </c>
      <c r="J23">
        <v>58.2417582209413</v>
      </c>
      <c r="K23">
        <v>-570000.00000012305</v>
      </c>
      <c r="L23" s="1">
        <v>789.01098903792104</v>
      </c>
      <c r="M23" s="1">
        <v>58.2417582209413</v>
      </c>
      <c r="N23" s="79">
        <v>5.7387047560058899E-7</v>
      </c>
    </row>
    <row r="24" spans="1:16" x14ac:dyDescent="0.25">
      <c r="A24" s="78">
        <v>0.2</v>
      </c>
      <c r="B24" s="78">
        <v>0.1</v>
      </c>
      <c r="C24" s="78">
        <v>0.7</v>
      </c>
      <c r="D24">
        <v>175.274725276776</v>
      </c>
      <c r="E24" s="79">
        <v>0</v>
      </c>
      <c r="F24">
        <v>224.725274724191</v>
      </c>
      <c r="G24" s="79">
        <v>0</v>
      </c>
      <c r="H24">
        <v>250.000000000369</v>
      </c>
      <c r="I24">
        <v>789.01098900449801</v>
      </c>
      <c r="J24">
        <v>58.2417582467762</v>
      </c>
      <c r="K24">
        <v>-569999.99999996996</v>
      </c>
      <c r="L24" s="1">
        <v>789.01098900449801</v>
      </c>
      <c r="M24" s="1">
        <v>58.2417582467762</v>
      </c>
      <c r="N24" s="79">
        <v>5.0321969126708195E-7</v>
      </c>
    </row>
    <row r="25" spans="1:16" x14ac:dyDescent="0.25">
      <c r="A25" s="78">
        <v>0.2</v>
      </c>
      <c r="B25" s="78">
        <v>0.2</v>
      </c>
      <c r="C25" s="78">
        <v>0.6</v>
      </c>
      <c r="D25">
        <v>175.274725272757</v>
      </c>
      <c r="E25" s="79">
        <v>9.3102414666645896E-10</v>
      </c>
      <c r="F25">
        <v>224.725274726311</v>
      </c>
      <c r="G25" s="79">
        <v>3.48435946762037E-10</v>
      </c>
      <c r="H25">
        <v>249.99999999965101</v>
      </c>
      <c r="I25">
        <v>789.01098901721105</v>
      </c>
      <c r="J25">
        <v>58.241758236946303</v>
      </c>
      <c r="K25">
        <v>-570000.00000002899</v>
      </c>
      <c r="L25" s="1">
        <v>789.01098901721105</v>
      </c>
      <c r="M25" s="1">
        <v>58.241758236946303</v>
      </c>
      <c r="N25" s="79">
        <v>4.3302189099110099E-7</v>
      </c>
    </row>
    <row r="26" spans="1:16" x14ac:dyDescent="0.25">
      <c r="A26" s="78">
        <v>0.2</v>
      </c>
      <c r="B26" s="78">
        <v>0.3</v>
      </c>
      <c r="C26" s="78">
        <v>0.5</v>
      </c>
      <c r="D26">
        <v>175.27472528529199</v>
      </c>
      <c r="E26" s="79">
        <v>0</v>
      </c>
      <c r="F26">
        <v>224.72527471969201</v>
      </c>
      <c r="G26" s="79">
        <v>0</v>
      </c>
      <c r="H26">
        <v>250.00000000190599</v>
      </c>
      <c r="I26">
        <v>789.01098897755003</v>
      </c>
      <c r="J26">
        <v>58.241758267606997</v>
      </c>
      <c r="K26">
        <v>-569999.99999984598</v>
      </c>
      <c r="L26" s="1">
        <v>789.01098897755003</v>
      </c>
      <c r="M26" s="1">
        <v>58.241758267606997</v>
      </c>
      <c r="N26" s="79">
        <v>3.6245933255515899E-7</v>
      </c>
    </row>
    <row r="27" spans="1:16" x14ac:dyDescent="0.25">
      <c r="A27" s="78">
        <v>0.2</v>
      </c>
      <c r="B27" s="78">
        <v>0.4</v>
      </c>
      <c r="C27" s="78">
        <v>0.4</v>
      </c>
      <c r="D27">
        <v>175.274725285242</v>
      </c>
      <c r="E27" s="79">
        <v>0</v>
      </c>
      <c r="F27">
        <v>224.72527471972001</v>
      </c>
      <c r="G27" s="79">
        <v>0</v>
      </c>
      <c r="H27">
        <v>250.00000000189399</v>
      </c>
      <c r="I27">
        <v>789.01098897770999</v>
      </c>
      <c r="J27">
        <v>58.2417582674843</v>
      </c>
      <c r="K27">
        <v>-569999.99999984598</v>
      </c>
      <c r="L27" s="1">
        <v>789.01098897770999</v>
      </c>
      <c r="M27" s="1">
        <v>58.2417582674843</v>
      </c>
      <c r="N27" s="79">
        <v>2.9220341009362702E-7</v>
      </c>
    </row>
    <row r="28" spans="1:16" x14ac:dyDescent="0.25">
      <c r="A28" s="78">
        <v>0.2</v>
      </c>
      <c r="B28" s="78">
        <v>0.5</v>
      </c>
      <c r="C28" s="78">
        <v>0.3</v>
      </c>
      <c r="D28">
        <v>175.27472526682701</v>
      </c>
      <c r="E28" s="79">
        <v>3.7258161000863699E-9</v>
      </c>
      <c r="F28">
        <v>224.725274729446</v>
      </c>
      <c r="G28" s="79">
        <v>1.4241123835745299E-9</v>
      </c>
      <c r="H28">
        <v>249.99999999857599</v>
      </c>
      <c r="I28">
        <v>789.01098903597995</v>
      </c>
      <c r="J28">
        <v>58.241758222439501</v>
      </c>
      <c r="K28">
        <v>-570000.00000011502</v>
      </c>
      <c r="L28" s="1">
        <v>789.01098903597995</v>
      </c>
      <c r="M28" s="1">
        <v>58.241758222439501</v>
      </c>
      <c r="N28" s="79">
        <v>2.2214168637556401E-7</v>
      </c>
    </row>
    <row r="29" spans="1:16" x14ac:dyDescent="0.25">
      <c r="A29" s="78">
        <v>0.2</v>
      </c>
      <c r="B29" s="78">
        <v>0.6</v>
      </c>
      <c r="C29" s="78">
        <v>0.2</v>
      </c>
      <c r="D29">
        <v>175.27472526931899</v>
      </c>
      <c r="E29" s="79">
        <v>2.5499389266769801E-9</v>
      </c>
      <c r="F29">
        <v>224.72527472812999</v>
      </c>
      <c r="G29" s="79">
        <v>9.7551833277975592E-10</v>
      </c>
      <c r="H29">
        <v>249.999999999024</v>
      </c>
      <c r="I29">
        <v>789.01098902809497</v>
      </c>
      <c r="J29">
        <v>58.2417582285346</v>
      </c>
      <c r="K29">
        <v>-570000.000000078</v>
      </c>
      <c r="L29" s="1">
        <v>789.01098902809497</v>
      </c>
      <c r="M29" s="1">
        <v>58.2417582285346</v>
      </c>
      <c r="N29" s="79">
        <v>1.5178509731533799E-7</v>
      </c>
    </row>
    <row r="30" spans="1:16" x14ac:dyDescent="0.25">
      <c r="A30" s="78">
        <v>0.2</v>
      </c>
      <c r="B30" s="78">
        <v>0.7</v>
      </c>
      <c r="C30" s="78">
        <v>0.1</v>
      </c>
      <c r="D30">
        <v>175.274725276884</v>
      </c>
      <c r="E30" s="79">
        <v>0</v>
      </c>
      <c r="F30">
        <v>224.725274724126</v>
      </c>
      <c r="G30" s="79">
        <v>0</v>
      </c>
      <c r="H30">
        <v>250.00000000040799</v>
      </c>
      <c r="I30">
        <v>789.01098900414604</v>
      </c>
      <c r="J30">
        <v>58.241758247041098</v>
      </c>
      <c r="K30">
        <v>-569999.99999996903</v>
      </c>
      <c r="L30" s="1">
        <v>789.01098900414604</v>
      </c>
      <c r="M30" s="1">
        <v>58.241758247041098</v>
      </c>
      <c r="N30" s="79">
        <v>8.1444354947720506E-8</v>
      </c>
    </row>
    <row r="31" spans="1:16" x14ac:dyDescent="0.25">
      <c r="A31" s="78">
        <v>0.2</v>
      </c>
      <c r="B31" s="78">
        <v>0.8</v>
      </c>
      <c r="C31" s="78">
        <v>0</v>
      </c>
      <c r="D31">
        <v>175.27472527308799</v>
      </c>
      <c r="E31" s="79">
        <v>7.7629636052733903E-10</v>
      </c>
      <c r="F31">
        <v>224.72527472613399</v>
      </c>
      <c r="G31" s="79">
        <v>2.8551028208312299E-10</v>
      </c>
      <c r="H31">
        <v>249.99999999971399</v>
      </c>
      <c r="I31">
        <v>789.01098901616103</v>
      </c>
      <c r="J31">
        <v>58.241758237756898</v>
      </c>
      <c r="K31">
        <v>-570000.00000002398</v>
      </c>
      <c r="L31" s="1">
        <v>789.01098901616103</v>
      </c>
      <c r="M31" s="1">
        <v>58.241758237756898</v>
      </c>
      <c r="N31" s="79">
        <v>1.11368256215077E-8</v>
      </c>
    </row>
    <row r="32" spans="1:16" x14ac:dyDescent="0.25">
      <c r="A32" s="78">
        <v>0.3</v>
      </c>
      <c r="B32" s="78">
        <v>0</v>
      </c>
      <c r="C32" s="78">
        <v>0.7</v>
      </c>
      <c r="D32">
        <v>175.27472526589699</v>
      </c>
      <c r="E32" s="79">
        <v>4.1657273186501698E-9</v>
      </c>
      <c r="F32">
        <v>224.72527472993599</v>
      </c>
      <c r="G32" s="79">
        <v>1.5884324966464101E-9</v>
      </c>
      <c r="H32">
        <v>249.999999998411</v>
      </c>
      <c r="I32">
        <v>789.01098903891898</v>
      </c>
      <c r="J32">
        <v>58.241758220166297</v>
      </c>
      <c r="K32">
        <v>-570000.00000012806</v>
      </c>
      <c r="L32" s="1">
        <v>789.01098903891898</v>
      </c>
      <c r="M32" s="1">
        <v>58.241758220166297</v>
      </c>
      <c r="N32" s="79">
        <v>5.0214601024111297E-7</v>
      </c>
    </row>
    <row r="33" spans="1:14" x14ac:dyDescent="0.25">
      <c r="A33" s="78">
        <v>0.3</v>
      </c>
      <c r="B33" s="78">
        <v>0.1</v>
      </c>
      <c r="C33" s="78">
        <v>0.6</v>
      </c>
      <c r="D33">
        <v>175.274725266882</v>
      </c>
      <c r="E33" s="79">
        <v>3.7031497868156198E-9</v>
      </c>
      <c r="F33">
        <v>224.725274729414</v>
      </c>
      <c r="G33" s="79">
        <v>1.4068319842408501E-9</v>
      </c>
      <c r="H33">
        <v>249.99999999859301</v>
      </c>
      <c r="I33">
        <v>789.01098903580203</v>
      </c>
      <c r="J33">
        <v>58.241758222574802</v>
      </c>
      <c r="K33">
        <v>-570000.00000011397</v>
      </c>
      <c r="L33" s="1">
        <v>789.01098903580203</v>
      </c>
      <c r="M33" s="1">
        <v>58.241758222574802</v>
      </c>
      <c r="N33" s="79">
        <v>4.3177566872936999E-7</v>
      </c>
    </row>
    <row r="34" spans="1:14" x14ac:dyDescent="0.25">
      <c r="A34" s="78">
        <v>0.3</v>
      </c>
      <c r="B34" s="78">
        <v>0.2</v>
      </c>
      <c r="C34" s="78">
        <v>0.5</v>
      </c>
      <c r="D34">
        <v>175.274725270868</v>
      </c>
      <c r="E34" s="79">
        <v>1.8253842881676899E-9</v>
      </c>
      <c r="F34">
        <v>224.72527472730599</v>
      </c>
      <c r="G34" s="79">
        <v>6.8276051479187996E-10</v>
      </c>
      <c r="H34">
        <v>249.999999999317</v>
      </c>
      <c r="I34">
        <v>789.01098902318699</v>
      </c>
      <c r="J34">
        <v>58.241758232324401</v>
      </c>
      <c r="K34">
        <v>-570000.00000005704</v>
      </c>
      <c r="L34" s="1">
        <v>789.01098902318699</v>
      </c>
      <c r="M34" s="1">
        <v>58.241758232324401</v>
      </c>
      <c r="N34" s="79">
        <v>3.6135375012874301E-7</v>
      </c>
    </row>
    <row r="35" spans="1:14" x14ac:dyDescent="0.25">
      <c r="A35" s="78">
        <v>0.3</v>
      </c>
      <c r="B35" s="78">
        <v>0.3</v>
      </c>
      <c r="C35" s="78">
        <v>0.4</v>
      </c>
      <c r="D35">
        <v>175.27472527232101</v>
      </c>
      <c r="E35" s="79">
        <v>1.1364846841388399E-9</v>
      </c>
      <c r="F35">
        <v>224.72527472654201</v>
      </c>
      <c r="G35" s="79">
        <v>4.2814463085960499E-10</v>
      </c>
      <c r="H35">
        <v>249.999999999572</v>
      </c>
      <c r="I35">
        <v>789.010989018592</v>
      </c>
      <c r="J35">
        <v>58.241758235878997</v>
      </c>
      <c r="K35">
        <v>-570000.00000003504</v>
      </c>
      <c r="L35" s="1">
        <v>789.010989018592</v>
      </c>
      <c r="M35" s="1">
        <v>58.241758235878997</v>
      </c>
      <c r="N35" s="79">
        <v>2.9100802567865698E-7</v>
      </c>
    </row>
    <row r="36" spans="1:14" x14ac:dyDescent="0.25">
      <c r="A36" s="78">
        <v>0.3</v>
      </c>
      <c r="B36" s="78">
        <v>0.4</v>
      </c>
      <c r="C36" s="78">
        <v>0.3</v>
      </c>
      <c r="D36">
        <v>175.27472528235</v>
      </c>
      <c r="E36" s="79">
        <v>0</v>
      </c>
      <c r="F36">
        <v>224.725274721245</v>
      </c>
      <c r="G36" s="79">
        <v>0</v>
      </c>
      <c r="H36">
        <v>250.000000001377</v>
      </c>
      <c r="I36">
        <v>789.01098898685905</v>
      </c>
      <c r="J36">
        <v>58.241758260410599</v>
      </c>
      <c r="K36">
        <v>-569999.99999988801</v>
      </c>
      <c r="L36" s="1">
        <v>789.01098898685905</v>
      </c>
      <c r="M36" s="1">
        <v>58.241758260410599</v>
      </c>
      <c r="N36" s="79">
        <v>2.2058131277606199E-7</v>
      </c>
    </row>
    <row r="37" spans="1:14" x14ac:dyDescent="0.25">
      <c r="A37" s="78">
        <v>0.3</v>
      </c>
      <c r="B37" s="78">
        <v>0.5</v>
      </c>
      <c r="C37" s="78">
        <v>0.2</v>
      </c>
      <c r="D37">
        <v>175.274725284515</v>
      </c>
      <c r="E37" s="79">
        <v>0</v>
      </c>
      <c r="F37">
        <v>224.72527472010501</v>
      </c>
      <c r="G37" s="79">
        <v>0</v>
      </c>
      <c r="H37">
        <v>250.00000000175899</v>
      </c>
      <c r="I37">
        <v>789.01098898001203</v>
      </c>
      <c r="J37">
        <v>58.241758265706302</v>
      </c>
      <c r="K37">
        <v>-569999.99999985599</v>
      </c>
      <c r="L37" s="1">
        <v>789.01098898001203</v>
      </c>
      <c r="M37" s="1">
        <v>58.241758265706302</v>
      </c>
      <c r="N37" s="79">
        <v>1.50297229747734E-7</v>
      </c>
    </row>
    <row r="38" spans="1:14" x14ac:dyDescent="0.25">
      <c r="A38" s="78">
        <v>0.3</v>
      </c>
      <c r="B38" s="78">
        <v>0.6</v>
      </c>
      <c r="C38" s="78">
        <v>0.1</v>
      </c>
      <c r="D38">
        <v>175.27472526420399</v>
      </c>
      <c r="E38" s="79">
        <v>4.9646615707388198E-9</v>
      </c>
      <c r="F38">
        <v>224.72527473082999</v>
      </c>
      <c r="G38" s="79">
        <v>1.8936390233648101E-9</v>
      </c>
      <c r="H38">
        <v>249.99999999810601</v>
      </c>
      <c r="I38">
        <v>789.01098904427704</v>
      </c>
      <c r="J38">
        <v>58.241758216024103</v>
      </c>
      <c r="K38">
        <v>-570000.00000015297</v>
      </c>
      <c r="L38" s="1">
        <v>789.01098904427704</v>
      </c>
      <c r="M38" s="1">
        <v>58.241758216024103</v>
      </c>
      <c r="N38" s="79">
        <v>8.0073558977568802E-8</v>
      </c>
    </row>
    <row r="39" spans="1:14" x14ac:dyDescent="0.25">
      <c r="A39" s="78">
        <v>0.3</v>
      </c>
      <c r="B39" s="78">
        <v>0.7</v>
      </c>
      <c r="C39" s="78">
        <v>0</v>
      </c>
      <c r="D39">
        <v>175.274725268911</v>
      </c>
      <c r="E39" s="79">
        <v>2.7440449912319301E-9</v>
      </c>
      <c r="F39">
        <v>224.725274728345</v>
      </c>
      <c r="G39" s="79">
        <v>1.0458336419105701E-9</v>
      </c>
      <c r="H39">
        <v>249.999999998954</v>
      </c>
      <c r="I39">
        <v>789.010989029386</v>
      </c>
      <c r="J39">
        <v>58.241758227536302</v>
      </c>
      <c r="K39">
        <v>-570000.00000008405</v>
      </c>
      <c r="L39" s="1">
        <v>789.010989029386</v>
      </c>
      <c r="M39" s="1">
        <v>58.241758227536302</v>
      </c>
      <c r="N39" s="79">
        <v>9.7330265429046494E-9</v>
      </c>
    </row>
    <row r="40" spans="1:14" x14ac:dyDescent="0.25">
      <c r="A40" s="78">
        <v>0.4</v>
      </c>
      <c r="B40" s="78">
        <v>0</v>
      </c>
      <c r="C40" s="78">
        <v>0.6</v>
      </c>
      <c r="D40">
        <v>175.27472526920201</v>
      </c>
      <c r="E40" s="79">
        <v>2.60867238921491E-9</v>
      </c>
      <c r="F40">
        <v>224.725274728188</v>
      </c>
      <c r="G40" s="79">
        <v>9.880949392027099E-10</v>
      </c>
      <c r="H40">
        <v>249.999999999012</v>
      </c>
      <c r="I40">
        <v>789.01098902845899</v>
      </c>
      <c r="J40">
        <v>58.241758228250703</v>
      </c>
      <c r="K40">
        <v>-570000.00000008103</v>
      </c>
      <c r="L40" s="1">
        <v>789.01098902845899</v>
      </c>
      <c r="M40" s="1">
        <v>58.241758228250703</v>
      </c>
      <c r="N40" s="79">
        <v>4.30327579909644E-7</v>
      </c>
    </row>
    <row r="41" spans="1:14" x14ac:dyDescent="0.25">
      <c r="A41" s="78">
        <v>0.4</v>
      </c>
      <c r="B41" s="78">
        <v>0.1</v>
      </c>
      <c r="C41" s="78">
        <v>0.5</v>
      </c>
      <c r="D41">
        <v>175.27472527554499</v>
      </c>
      <c r="E41" s="79">
        <v>0</v>
      </c>
      <c r="F41">
        <v>224.72527472483401</v>
      </c>
      <c r="G41" s="79">
        <v>0</v>
      </c>
      <c r="H41">
        <v>250.00000000016499</v>
      </c>
      <c r="I41">
        <v>789.01098900838304</v>
      </c>
      <c r="J41">
        <v>58.241758243766199</v>
      </c>
      <c r="K41">
        <v>-569999.99999998906</v>
      </c>
      <c r="L41" s="1">
        <v>789.01098900838304</v>
      </c>
      <c r="M41" s="1">
        <v>58.241758243766199</v>
      </c>
      <c r="N41" s="79">
        <v>3.59866150976637E-7</v>
      </c>
    </row>
    <row r="42" spans="1:14" x14ac:dyDescent="0.25">
      <c r="A42" s="78">
        <v>0.4</v>
      </c>
      <c r="B42" s="78">
        <v>0.2</v>
      </c>
      <c r="C42" s="78">
        <v>0.4</v>
      </c>
      <c r="D42">
        <v>175.27472526845099</v>
      </c>
      <c r="E42" s="79">
        <v>2.9638727028213899E-9</v>
      </c>
      <c r="F42">
        <v>224.72527472858499</v>
      </c>
      <c r="G42" s="79">
        <v>1.1220038231840499E-9</v>
      </c>
      <c r="H42">
        <v>249.999999998878</v>
      </c>
      <c r="I42">
        <v>789.01098903083596</v>
      </c>
      <c r="J42">
        <v>58.241758226412301</v>
      </c>
      <c r="K42">
        <v>-570000.00000009197</v>
      </c>
      <c r="L42" s="1">
        <v>789.01098903083596</v>
      </c>
      <c r="M42" s="1">
        <v>58.241758226412301</v>
      </c>
      <c r="N42" s="79">
        <v>2.8967819018359898E-7</v>
      </c>
    </row>
    <row r="43" spans="1:14" x14ac:dyDescent="0.25">
      <c r="A43" s="78">
        <v>0.4</v>
      </c>
      <c r="B43" s="78">
        <v>0.3</v>
      </c>
      <c r="C43" s="78">
        <v>0.3</v>
      </c>
      <c r="D43">
        <v>175.274725270543</v>
      </c>
      <c r="E43" s="79">
        <v>1.9717560917342702E-9</v>
      </c>
      <c r="F43">
        <v>224.72527472748399</v>
      </c>
      <c r="G43" s="79">
        <v>7.5576167546387296E-10</v>
      </c>
      <c r="H43">
        <v>249.99999999924401</v>
      </c>
      <c r="I43">
        <v>789.01098902422098</v>
      </c>
      <c r="J43">
        <v>58.241758231530198</v>
      </c>
      <c r="K43">
        <v>-570000.00000005995</v>
      </c>
      <c r="L43" s="1">
        <v>789.01098902422098</v>
      </c>
      <c r="M43" s="1">
        <v>58.241758231530198</v>
      </c>
      <c r="N43" s="79">
        <v>2.1932015363710301E-7</v>
      </c>
    </row>
    <row r="44" spans="1:14" x14ac:dyDescent="0.25">
      <c r="A44" s="78">
        <v>0.4</v>
      </c>
      <c r="B44" s="78">
        <v>0.4</v>
      </c>
      <c r="C44" s="78">
        <v>0.2</v>
      </c>
      <c r="D44">
        <v>175.27472527974601</v>
      </c>
      <c r="E44" s="79">
        <v>0</v>
      </c>
      <c r="F44">
        <v>224.72527472262399</v>
      </c>
      <c r="G44" s="79">
        <v>0</v>
      </c>
      <c r="H44">
        <v>250.00000000089901</v>
      </c>
      <c r="I44">
        <v>789.01098899510305</v>
      </c>
      <c r="J44">
        <v>58.241758254040597</v>
      </c>
      <c r="K44">
        <v>-569999.99999992596</v>
      </c>
      <c r="L44" s="1">
        <v>789.01098899510305</v>
      </c>
      <c r="M44" s="1">
        <v>58.241758254040597</v>
      </c>
      <c r="N44" s="79">
        <v>1.4893297861315701E-7</v>
      </c>
    </row>
    <row r="45" spans="1:14" x14ac:dyDescent="0.25">
      <c r="A45" s="78">
        <v>0.4</v>
      </c>
      <c r="B45" s="78">
        <v>0.5</v>
      </c>
      <c r="C45" s="78">
        <v>0.1</v>
      </c>
      <c r="D45">
        <v>175.27472526732799</v>
      </c>
      <c r="E45" s="79">
        <v>3.4910527801912299E-9</v>
      </c>
      <c r="F45">
        <v>224.72527472918</v>
      </c>
      <c r="G45" s="79">
        <v>1.3305765378390699E-9</v>
      </c>
      <c r="H45">
        <v>249.99999999866901</v>
      </c>
      <c r="I45">
        <v>789.01098903439402</v>
      </c>
      <c r="J45">
        <v>58.241758223664498</v>
      </c>
      <c r="K45">
        <v>-570000.00000010803</v>
      </c>
      <c r="L45" s="1">
        <v>789.01098903439402</v>
      </c>
      <c r="M45" s="1">
        <v>58.241758223664498</v>
      </c>
      <c r="N45" s="79">
        <v>7.8678160376338495E-8</v>
      </c>
    </row>
    <row r="46" spans="1:14" x14ac:dyDescent="0.25">
      <c r="A46" s="78">
        <v>0.4</v>
      </c>
      <c r="B46" s="78">
        <v>0.6</v>
      </c>
      <c r="C46" s="78">
        <v>0</v>
      </c>
      <c r="D46">
        <v>175.27472528525701</v>
      </c>
      <c r="E46" s="79">
        <v>0</v>
      </c>
      <c r="F46">
        <v>224.72527471971</v>
      </c>
      <c r="G46" s="79">
        <v>0</v>
      </c>
      <c r="H46">
        <v>250.000000001899</v>
      </c>
      <c r="I46">
        <v>789.01098897766099</v>
      </c>
      <c r="J46">
        <v>58.241758267521398</v>
      </c>
      <c r="K46">
        <v>-569999.99999984598</v>
      </c>
      <c r="L46" s="1">
        <v>789.01098897766099</v>
      </c>
      <c r="M46" s="1">
        <v>58.241758267521398</v>
      </c>
      <c r="N46" s="79">
        <v>8.3817818985628202E-9</v>
      </c>
    </row>
    <row r="47" spans="1:14" x14ac:dyDescent="0.25">
      <c r="A47" s="78">
        <v>0.5</v>
      </c>
      <c r="B47" s="78">
        <v>0</v>
      </c>
      <c r="C47" s="78">
        <v>0.5</v>
      </c>
      <c r="D47">
        <v>175.274725259002</v>
      </c>
      <c r="E47" s="79">
        <v>7.4116428550041697E-9</v>
      </c>
      <c r="F47">
        <v>224.725274733585</v>
      </c>
      <c r="G47" s="79">
        <v>2.84727263988315E-9</v>
      </c>
      <c r="H47">
        <v>249.999999997152</v>
      </c>
      <c r="I47">
        <v>789.01098906074799</v>
      </c>
      <c r="J47">
        <v>58.241758203297898</v>
      </c>
      <c r="K47">
        <v>-570000.00000022806</v>
      </c>
      <c r="L47" s="1">
        <v>789.01098906074799</v>
      </c>
      <c r="M47" s="1">
        <v>58.241758203297898</v>
      </c>
      <c r="N47" s="79">
        <v>3.5882068710495202E-7</v>
      </c>
    </row>
    <row r="48" spans="1:14" x14ac:dyDescent="0.25">
      <c r="A48" s="78">
        <v>0.5</v>
      </c>
      <c r="B48" s="78">
        <v>0.1</v>
      </c>
      <c r="C48" s="78">
        <v>0.4</v>
      </c>
      <c r="D48">
        <v>175.274725287753</v>
      </c>
      <c r="E48" s="79">
        <v>0</v>
      </c>
      <c r="F48">
        <v>224.72527471839001</v>
      </c>
      <c r="G48" s="79">
        <v>0</v>
      </c>
      <c r="H48">
        <v>250.000000002353</v>
      </c>
      <c r="I48">
        <v>789.010988969761</v>
      </c>
      <c r="J48">
        <v>58.241758273626999</v>
      </c>
      <c r="K48">
        <v>-569999.99999981001</v>
      </c>
      <c r="L48" s="1">
        <v>789.010988969761</v>
      </c>
      <c r="M48" s="1">
        <v>58.241758273626999</v>
      </c>
      <c r="N48" s="79">
        <v>2.8797119125331E-7</v>
      </c>
    </row>
    <row r="49" spans="1:14" x14ac:dyDescent="0.25">
      <c r="A49" s="78">
        <v>0.5</v>
      </c>
      <c r="B49" s="78">
        <v>0.2</v>
      </c>
      <c r="C49" s="78">
        <v>0.3</v>
      </c>
      <c r="D49">
        <v>175.27472527983301</v>
      </c>
      <c r="E49" s="79">
        <v>0</v>
      </c>
      <c r="F49">
        <v>224.72527472257801</v>
      </c>
      <c r="G49" s="79">
        <v>0</v>
      </c>
      <c r="H49">
        <v>250.000000000916</v>
      </c>
      <c r="I49">
        <v>789.01098899482895</v>
      </c>
      <c r="J49">
        <v>58.241758254252403</v>
      </c>
      <c r="K49">
        <v>-569999.99999992503</v>
      </c>
      <c r="L49" s="1">
        <v>789.01098899482895</v>
      </c>
      <c r="M49" s="1">
        <v>58.241758254252403</v>
      </c>
      <c r="N49" s="79">
        <v>2.17819374147271E-7</v>
      </c>
    </row>
    <row r="50" spans="1:14" x14ac:dyDescent="0.25">
      <c r="A50" s="78">
        <v>0.5</v>
      </c>
      <c r="B50" s="78">
        <v>0.3</v>
      </c>
      <c r="C50" s="78">
        <v>0.2</v>
      </c>
      <c r="D50">
        <v>175.27472527084399</v>
      </c>
      <c r="E50" s="79">
        <v>1.82519954705639E-9</v>
      </c>
      <c r="F50">
        <v>224.72527472733</v>
      </c>
      <c r="G50" s="79">
        <v>7.1315753302769704E-10</v>
      </c>
      <c r="H50">
        <v>249.99999999928599</v>
      </c>
      <c r="I50">
        <v>789.01098902327897</v>
      </c>
      <c r="J50">
        <v>58.241758232262697</v>
      </c>
      <c r="K50">
        <v>-570000.00000005495</v>
      </c>
      <c r="L50" s="1">
        <v>789.01098902327897</v>
      </c>
      <c r="M50" s="1">
        <v>58.241758232262697</v>
      </c>
      <c r="N50" s="79">
        <v>1.4760237935516801E-7</v>
      </c>
    </row>
    <row r="51" spans="1:14" x14ac:dyDescent="0.25">
      <c r="A51" s="78">
        <v>0.5</v>
      </c>
      <c r="B51" s="78">
        <v>0.4</v>
      </c>
      <c r="C51" s="78">
        <v>0.1</v>
      </c>
      <c r="D51">
        <v>175.27472527103799</v>
      </c>
      <c r="E51" s="79">
        <v>1.7364953919241E-9</v>
      </c>
      <c r="F51">
        <v>224.72527472722501</v>
      </c>
      <c r="G51" s="79">
        <v>6.7110761392541401E-10</v>
      </c>
      <c r="H51">
        <v>249.99999999932899</v>
      </c>
      <c r="I51">
        <v>789.01098902265903</v>
      </c>
      <c r="J51">
        <v>58.241758232739301</v>
      </c>
      <c r="K51">
        <v>-570000.00000005297</v>
      </c>
      <c r="L51" s="1">
        <v>789.01098902265903</v>
      </c>
      <c r="M51" s="1">
        <v>58.241758232739301</v>
      </c>
      <c r="N51" s="79">
        <v>7.7278707707050505E-8</v>
      </c>
    </row>
    <row r="52" spans="1:14" x14ac:dyDescent="0.25">
      <c r="A52" s="78">
        <v>0.5</v>
      </c>
      <c r="B52" s="78">
        <v>0.5</v>
      </c>
      <c r="C52" s="78">
        <v>0</v>
      </c>
      <c r="D52">
        <v>175.27472528721401</v>
      </c>
      <c r="E52" s="79">
        <v>0</v>
      </c>
      <c r="F52">
        <v>224.72527471867801</v>
      </c>
      <c r="G52" s="79">
        <v>0</v>
      </c>
      <c r="H52">
        <v>250.00000000224901</v>
      </c>
      <c r="I52">
        <v>789.01098897147097</v>
      </c>
      <c r="J52">
        <v>58.241758272307997</v>
      </c>
      <c r="K52">
        <v>-569999.999999817</v>
      </c>
      <c r="L52" s="1">
        <v>789.01098897147097</v>
      </c>
      <c r="M52" s="1">
        <v>58.241758272307997</v>
      </c>
      <c r="N52" s="79">
        <v>6.9886709942703399E-9</v>
      </c>
    </row>
    <row r="53" spans="1:14" x14ac:dyDescent="0.25">
      <c r="A53" s="78">
        <v>0.6</v>
      </c>
      <c r="B53" s="78">
        <v>0</v>
      </c>
      <c r="C53" s="78">
        <v>0.4</v>
      </c>
      <c r="D53">
        <v>175.27472527415</v>
      </c>
      <c r="E53" s="79">
        <v>2.6923885343421701E-10</v>
      </c>
      <c r="F53">
        <v>224.72527472557999</v>
      </c>
      <c r="G53" s="79">
        <v>1.08002495835535E-10</v>
      </c>
      <c r="H53">
        <v>249.999999999892</v>
      </c>
      <c r="I53">
        <v>789.01098901281</v>
      </c>
      <c r="J53">
        <v>58.241758240351999</v>
      </c>
      <c r="K53">
        <v>-570000.00000000803</v>
      </c>
      <c r="L53" s="1">
        <v>789.01098901281</v>
      </c>
      <c r="M53" s="1">
        <v>58.241758240351999</v>
      </c>
      <c r="N53" s="79">
        <v>2.8680191308979799E-7</v>
      </c>
    </row>
    <row r="54" spans="1:14" x14ac:dyDescent="0.25">
      <c r="A54" s="78">
        <v>0.6</v>
      </c>
      <c r="B54" s="78">
        <v>0.1</v>
      </c>
      <c r="C54" s="78">
        <v>0.3</v>
      </c>
      <c r="D54">
        <v>175.274725272696</v>
      </c>
      <c r="E54" s="79">
        <v>9.5477048489556099E-10</v>
      </c>
      <c r="F54">
        <v>224.725274726348</v>
      </c>
      <c r="G54" s="79">
        <v>3.70718566955474E-10</v>
      </c>
      <c r="H54">
        <v>249.99999999962901</v>
      </c>
      <c r="I54">
        <v>789.01098901741</v>
      </c>
      <c r="J54">
        <v>58.241758236796002</v>
      </c>
      <c r="K54">
        <v>-570000.00000002899</v>
      </c>
      <c r="L54" s="1">
        <v>789.01098901741</v>
      </c>
      <c r="M54" s="1">
        <v>58.241758236796002</v>
      </c>
      <c r="N54" s="79">
        <v>2.1651171955099201E-7</v>
      </c>
    </row>
    <row r="55" spans="1:14" x14ac:dyDescent="0.25">
      <c r="A55" s="78">
        <v>0.6</v>
      </c>
      <c r="B55" s="78">
        <v>0.2</v>
      </c>
      <c r="C55" s="78">
        <v>0.2</v>
      </c>
      <c r="D55">
        <v>175.27472526398699</v>
      </c>
      <c r="E55" s="79">
        <v>5.0673065743467297E-9</v>
      </c>
      <c r="F55">
        <v>224.72527473094499</v>
      </c>
      <c r="G55" s="79">
        <v>1.93188043340342E-9</v>
      </c>
      <c r="H55">
        <v>249.99999999806801</v>
      </c>
      <c r="I55">
        <v>789.01098904496303</v>
      </c>
      <c r="J55">
        <v>58.241758215493597</v>
      </c>
      <c r="K55">
        <v>-570000.000000156</v>
      </c>
      <c r="L55" s="1">
        <v>789.01098904496303</v>
      </c>
      <c r="M55" s="1">
        <v>58.241758215493597</v>
      </c>
      <c r="N55" s="79">
        <v>1.46263383494028E-7</v>
      </c>
    </row>
    <row r="56" spans="1:14" x14ac:dyDescent="0.25">
      <c r="A56" s="78">
        <v>0.6</v>
      </c>
      <c r="B56" s="78">
        <v>0.3</v>
      </c>
      <c r="C56" s="78">
        <v>0.1</v>
      </c>
      <c r="D56">
        <v>175.27472526650101</v>
      </c>
      <c r="E56" s="79">
        <v>3.8803023016953301E-9</v>
      </c>
      <c r="F56">
        <v>224.72527472961801</v>
      </c>
      <c r="G56" s="79">
        <v>1.4813110738032201E-9</v>
      </c>
      <c r="H56">
        <v>249.99999999851801</v>
      </c>
      <c r="I56">
        <v>789.01098903701097</v>
      </c>
      <c r="J56">
        <v>58.241758221642101</v>
      </c>
      <c r="K56">
        <v>-570000.00000011898</v>
      </c>
      <c r="L56" s="1">
        <v>789.01098903701097</v>
      </c>
      <c r="M56" s="1">
        <v>58.241758221642101</v>
      </c>
      <c r="N56" s="79">
        <v>7.5901105490054296E-8</v>
      </c>
    </row>
    <row r="57" spans="1:14" x14ac:dyDescent="0.25">
      <c r="A57" s="78">
        <v>0.6</v>
      </c>
      <c r="B57" s="78">
        <v>0.4</v>
      </c>
      <c r="C57" s="78">
        <v>0</v>
      </c>
      <c r="D57">
        <v>175.274725263834</v>
      </c>
      <c r="E57" s="79">
        <v>5.1429367431410298E-9</v>
      </c>
      <c r="F57">
        <v>224.72527473102301</v>
      </c>
      <c r="G57" s="79">
        <v>1.95223037735559E-9</v>
      </c>
      <c r="H57">
        <v>249.999999998047</v>
      </c>
      <c r="I57">
        <v>789.01098904544494</v>
      </c>
      <c r="J57">
        <v>58.2417582151188</v>
      </c>
      <c r="K57">
        <v>-570000.00000015902</v>
      </c>
      <c r="L57" s="1">
        <v>789.01098904544494</v>
      </c>
      <c r="M57" s="1">
        <v>58.2417582151188</v>
      </c>
      <c r="N57" s="79">
        <v>5.55373043310056E-9</v>
      </c>
    </row>
    <row r="58" spans="1:14" x14ac:dyDescent="0.25">
      <c r="A58" s="78">
        <v>0.7</v>
      </c>
      <c r="B58" s="78">
        <v>0</v>
      </c>
      <c r="C58" s="78">
        <v>0.3</v>
      </c>
      <c r="D58">
        <v>175.27472527548301</v>
      </c>
      <c r="E58" s="79">
        <v>0</v>
      </c>
      <c r="F58">
        <v>224.725274724868</v>
      </c>
      <c r="G58" s="79">
        <v>0</v>
      </c>
      <c r="H58">
        <v>250.00000000015001</v>
      </c>
      <c r="I58">
        <v>789.01098900858199</v>
      </c>
      <c r="J58">
        <v>58.241758243614299</v>
      </c>
      <c r="K58">
        <v>-569999.99999998906</v>
      </c>
      <c r="L58" s="1">
        <v>789.01098900858199</v>
      </c>
      <c r="M58" s="1">
        <v>58.241758243614299</v>
      </c>
      <c r="N58" s="79">
        <v>2.15084612387366E-7</v>
      </c>
    </row>
    <row r="59" spans="1:14" x14ac:dyDescent="0.25">
      <c r="A59" s="78">
        <v>0.7</v>
      </c>
      <c r="B59" s="78">
        <v>0.1</v>
      </c>
      <c r="C59" s="78">
        <v>0.2</v>
      </c>
      <c r="D59">
        <v>175.274725267365</v>
      </c>
      <c r="E59" s="79">
        <v>3.4707312579485002E-9</v>
      </c>
      <c r="F59">
        <v>224.725274729163</v>
      </c>
      <c r="G59" s="79">
        <v>1.32968125399202E-9</v>
      </c>
      <c r="H59">
        <v>249.99999999867001</v>
      </c>
      <c r="I59">
        <v>789.01098903427896</v>
      </c>
      <c r="J59">
        <v>58.241758223755497</v>
      </c>
      <c r="K59">
        <v>-570000.00000010699</v>
      </c>
      <c r="L59" s="1">
        <v>789.01098903427896</v>
      </c>
      <c r="M59" s="1">
        <v>58.241758223755497</v>
      </c>
      <c r="N59" s="79">
        <v>1.4484788148118999E-7</v>
      </c>
    </row>
    <row r="60" spans="1:14" x14ac:dyDescent="0.25">
      <c r="A60" s="78">
        <v>0.7</v>
      </c>
      <c r="B60" s="78">
        <v>0.2</v>
      </c>
      <c r="C60" s="78">
        <v>0.1</v>
      </c>
      <c r="D60">
        <v>175.274725272235</v>
      </c>
      <c r="E60" s="79">
        <v>1.1756355888792299E-9</v>
      </c>
      <c r="F60">
        <v>224.725274726588</v>
      </c>
      <c r="G60" s="79">
        <v>4.4632031404034902E-10</v>
      </c>
      <c r="H60">
        <v>249.99999999955301</v>
      </c>
      <c r="I60">
        <v>789.01098901886496</v>
      </c>
      <c r="J60">
        <v>58.241758235669003</v>
      </c>
      <c r="K60">
        <v>-570000.00000003597</v>
      </c>
      <c r="L60" s="1">
        <v>789.01098901886496</v>
      </c>
      <c r="M60" s="1">
        <v>58.241758235669003</v>
      </c>
      <c r="N60" s="79">
        <v>7.4492080368463E-8</v>
      </c>
    </row>
    <row r="61" spans="1:14" x14ac:dyDescent="0.25">
      <c r="A61" s="78">
        <v>0.7</v>
      </c>
      <c r="B61" s="78">
        <v>0.3</v>
      </c>
      <c r="C61" s="78">
        <v>0</v>
      </c>
      <c r="D61">
        <v>175.274725261936</v>
      </c>
      <c r="E61" s="79">
        <v>6.0361173837009102E-9</v>
      </c>
      <c r="F61">
        <v>224.725274732027</v>
      </c>
      <c r="G61" s="79">
        <v>2.2988331238593599E-9</v>
      </c>
      <c r="H61">
        <v>249.999999997701</v>
      </c>
      <c r="I61">
        <v>789.01098905145102</v>
      </c>
      <c r="J61">
        <v>58.2417582104774</v>
      </c>
      <c r="K61">
        <v>-570000.00000018603</v>
      </c>
      <c r="L61" s="1">
        <v>789.01098905145102</v>
      </c>
      <c r="M61" s="1">
        <v>58.2417582104774</v>
      </c>
      <c r="N61" s="79">
        <v>4.1631175285869798E-9</v>
      </c>
    </row>
    <row r="62" spans="1:14" x14ac:dyDescent="0.25">
      <c r="A62" s="78">
        <v>0.8</v>
      </c>
      <c r="B62" s="78">
        <v>0</v>
      </c>
      <c r="C62" s="78">
        <v>0.2</v>
      </c>
      <c r="D62">
        <v>175.27472527586201</v>
      </c>
      <c r="E62" s="79">
        <v>0</v>
      </c>
      <c r="F62">
        <v>224.72527472466601</v>
      </c>
      <c r="G62" s="79">
        <v>0</v>
      </c>
      <c r="H62">
        <v>250.00000000022101</v>
      </c>
      <c r="I62">
        <v>789.01098900737998</v>
      </c>
      <c r="J62">
        <v>58.2417582445416</v>
      </c>
      <c r="K62">
        <v>-569999.99999998405</v>
      </c>
      <c r="L62" s="1">
        <v>789.01098900737998</v>
      </c>
      <c r="M62" s="1">
        <v>58.2417582445416</v>
      </c>
      <c r="N62" s="79">
        <v>1.43386543788215E-7</v>
      </c>
    </row>
    <row r="63" spans="1:14" x14ac:dyDescent="0.25">
      <c r="A63" s="78">
        <v>0.8</v>
      </c>
      <c r="B63" s="78">
        <v>0.1</v>
      </c>
      <c r="C63" s="78">
        <v>0.1</v>
      </c>
      <c r="D63">
        <v>175.27472526354001</v>
      </c>
      <c r="E63" s="79">
        <v>5.2789204119108002E-9</v>
      </c>
      <c r="F63">
        <v>224.725274731181</v>
      </c>
      <c r="G63" s="79">
        <v>2.0115749066462699E-9</v>
      </c>
      <c r="H63">
        <v>249.999999997988</v>
      </c>
      <c r="I63">
        <v>789.010989046379</v>
      </c>
      <c r="J63">
        <v>58.2417582143987</v>
      </c>
      <c r="K63">
        <v>-570000.00000016298</v>
      </c>
      <c r="L63" s="1">
        <v>789.010989046379</v>
      </c>
      <c r="M63" s="1">
        <v>58.2417582143987</v>
      </c>
      <c r="N63" s="79">
        <v>7.3133538892414395E-8</v>
      </c>
    </row>
    <row r="64" spans="1:14" x14ac:dyDescent="0.25">
      <c r="A64" s="78">
        <v>0.8</v>
      </c>
      <c r="B64" s="78">
        <v>0.2</v>
      </c>
      <c r="C64" s="78">
        <v>0</v>
      </c>
      <c r="D64">
        <v>175.27472527376599</v>
      </c>
      <c r="E64" s="79">
        <v>4.6210857362893798E-10</v>
      </c>
      <c r="F64">
        <v>224.72527472577099</v>
      </c>
      <c r="G64" s="79">
        <v>1.50293999467976E-10</v>
      </c>
      <c r="H64">
        <v>249.999999999849</v>
      </c>
      <c r="I64">
        <v>789.01098901400701</v>
      </c>
      <c r="J64">
        <v>58.241758239416797</v>
      </c>
      <c r="K64">
        <v>-570000.00000001502</v>
      </c>
      <c r="L64" s="1">
        <v>789.01098901400701</v>
      </c>
      <c r="M64" s="1">
        <v>58.241758239416797</v>
      </c>
      <c r="N64" s="79">
        <v>2.7847719268786102E-9</v>
      </c>
    </row>
    <row r="65" spans="1:14" x14ac:dyDescent="0.25">
      <c r="A65" s="78">
        <v>0.9</v>
      </c>
      <c r="B65" s="78">
        <v>0</v>
      </c>
      <c r="C65" s="78">
        <v>0.1</v>
      </c>
      <c r="D65">
        <v>175.27472527199299</v>
      </c>
      <c r="E65" s="79">
        <v>1.28923716147255E-9</v>
      </c>
      <c r="F65">
        <v>224.725274726717</v>
      </c>
      <c r="G65" s="79">
        <v>4.9180925998371001E-10</v>
      </c>
      <c r="H65">
        <v>249.99999999950799</v>
      </c>
      <c r="I65">
        <v>789.01098901963303</v>
      </c>
      <c r="J65">
        <v>58.2417582350757</v>
      </c>
      <c r="K65">
        <v>-570000.000000039</v>
      </c>
      <c r="L65" s="1">
        <v>789.01098901963303</v>
      </c>
      <c r="M65" s="1">
        <v>58.2417582350757</v>
      </c>
      <c r="N65" s="79">
        <v>7.1709598296480003E-8</v>
      </c>
    </row>
    <row r="66" spans="1:14" x14ac:dyDescent="0.25">
      <c r="A66" s="78">
        <v>0.9</v>
      </c>
      <c r="B66" s="78">
        <v>0.1</v>
      </c>
      <c r="C66" s="78">
        <v>0</v>
      </c>
      <c r="D66">
        <v>175.27472526091699</v>
      </c>
      <c r="E66" s="79">
        <v>6.5155632000823896E-9</v>
      </c>
      <c r="F66">
        <v>224.72527473256699</v>
      </c>
      <c r="G66" s="79">
        <v>2.4857911284925599E-9</v>
      </c>
      <c r="H66">
        <v>249.99999999751401</v>
      </c>
      <c r="I66">
        <v>789.01098905467904</v>
      </c>
      <c r="J66">
        <v>58.2417582079837</v>
      </c>
      <c r="K66">
        <v>-570000.00000020105</v>
      </c>
      <c r="L66" s="1">
        <v>789.01098905467904</v>
      </c>
      <c r="M66" s="1">
        <v>58.2417582079837</v>
      </c>
      <c r="N66" s="79">
        <v>1.38753832393752E-9</v>
      </c>
    </row>
    <row r="67" spans="1:14" x14ac:dyDescent="0.25">
      <c r="A67" s="78">
        <v>1</v>
      </c>
      <c r="B67" s="78">
        <v>0</v>
      </c>
      <c r="C67" s="78">
        <v>0</v>
      </c>
      <c r="D67">
        <v>175.27472526091699</v>
      </c>
      <c r="E67" s="79">
        <v>6.5155632000823896E-9</v>
      </c>
      <c r="F67">
        <v>224.72527473256699</v>
      </c>
      <c r="G67" s="79">
        <v>2.4857911284925599E-9</v>
      </c>
      <c r="H67">
        <v>249.99999999751401</v>
      </c>
      <c r="I67">
        <v>789.01098905467904</v>
      </c>
      <c r="J67">
        <v>58.2417582079837</v>
      </c>
      <c r="K67">
        <v>-569999.99999988999</v>
      </c>
      <c r="L67" s="1">
        <v>789.01098898713497</v>
      </c>
      <c r="M67" s="1">
        <v>58.241758260197997</v>
      </c>
      <c r="N67" s="79">
        <v>-1.92870318546499E-13</v>
      </c>
    </row>
    <row r="69" spans="1:14" x14ac:dyDescent="0.25">
      <c r="M69" t="s">
        <v>67</v>
      </c>
      <c r="N69" s="80">
        <f>MAX(N2:N67)</f>
        <v>7.1721217371049801E-7</v>
      </c>
    </row>
    <row r="70" spans="1:14" x14ac:dyDescent="0.25">
      <c r="D70">
        <f>0*D67</f>
        <v>0</v>
      </c>
      <c r="E70" s="79">
        <f>6*E67</f>
        <v>3.9093379200494336E-8</v>
      </c>
      <c r="F70">
        <f>9*F67</f>
        <v>2022.5274725931029</v>
      </c>
      <c r="G70" s="79">
        <f>6*G67</f>
        <v>1.491474677095536E-8</v>
      </c>
      <c r="H70">
        <f>5*H67</f>
        <v>1249.9999999875699</v>
      </c>
      <c r="I70">
        <f>-4*I67</f>
        <v>-3156.0439562187162</v>
      </c>
      <c r="J70">
        <f>-2*J67</f>
        <v>-116.4835164159674</v>
      </c>
      <c r="K70" s="79">
        <f>SUM(E70:J70)</f>
        <v>-2.4868995751603507E-12</v>
      </c>
      <c r="M70" t="s">
        <v>68</v>
      </c>
      <c r="N70" s="81">
        <f>MIN(N2:N67)</f>
        <v>-9.9226999274059396E-2</v>
      </c>
    </row>
    <row r="71" spans="1:14" x14ac:dyDescent="0.25">
      <c r="D71">
        <f>4*D67</f>
        <v>701.09890104366798</v>
      </c>
      <c r="E71" s="79">
        <f>3*E67</f>
        <v>1.9546689600247168E-8</v>
      </c>
      <c r="F71">
        <f>4*F67</f>
        <v>898.90109893026795</v>
      </c>
      <c r="G71" s="79">
        <f>5*G67</f>
        <v>1.24289556424628E-8</v>
      </c>
      <c r="H71">
        <f>4*H67</f>
        <v>999.99999999005604</v>
      </c>
      <c r="I71">
        <f>-3*I67</f>
        <v>-2367.032967164037</v>
      </c>
      <c r="J71">
        <f>-4*J67</f>
        <v>-232.9670328319348</v>
      </c>
      <c r="K71">
        <f>SUM(D71:J71)</f>
        <v>-4.5190517994342372E-12</v>
      </c>
    </row>
    <row r="72" spans="1:14" x14ac:dyDescent="0.25">
      <c r="D72">
        <f>10*D67</f>
        <v>1752.7472526091699</v>
      </c>
      <c r="E72" s="79">
        <f>16*E67</f>
        <v>1.0424901120131823E-7</v>
      </c>
      <c r="F72">
        <f>0</f>
        <v>0</v>
      </c>
      <c r="G72" s="79">
        <f>8*G67</f>
        <v>1.9886329027940479E-8</v>
      </c>
      <c r="H72">
        <f>0</f>
        <v>0</v>
      </c>
      <c r="I72">
        <f>-2*I67</f>
        <v>-1578.0219781093581</v>
      </c>
      <c r="J72">
        <f>-3*J67</f>
        <v>-174.72527462395109</v>
      </c>
      <c r="K72">
        <f>SUM(D72:J72)</f>
        <v>-3.950617610826157E-12</v>
      </c>
    </row>
    <row r="73" spans="1:14" x14ac:dyDescent="0.25">
      <c r="D73">
        <f>D67</f>
        <v>175.27472526091699</v>
      </c>
      <c r="E73" s="79">
        <f>E67</f>
        <v>6.5155632000823896E-9</v>
      </c>
      <c r="F73">
        <f>F67</f>
        <v>224.72527473256699</v>
      </c>
      <c r="K73">
        <f>SUM(D73:F73)</f>
        <v>399.99999999999955</v>
      </c>
    </row>
    <row r="74" spans="1:14" x14ac:dyDescent="0.25">
      <c r="G74" s="79">
        <f>G67</f>
        <v>2.4857911284925599E-9</v>
      </c>
      <c r="H74">
        <f>H67</f>
        <v>249.99999999751401</v>
      </c>
      <c r="K74" s="1">
        <f>SUM(G74:H74)</f>
        <v>249.9999999999998</v>
      </c>
    </row>
    <row r="78" spans="1:14" x14ac:dyDescent="0.25">
      <c r="A78" t="s">
        <v>53</v>
      </c>
    </row>
    <row r="79" spans="1:14" x14ac:dyDescent="0.25">
      <c r="A79">
        <v>0</v>
      </c>
      <c r="K79">
        <f>AVERAGE(K2:K12)</f>
        <v>-569991.33371926367</v>
      </c>
      <c r="L79">
        <f>AVERAGE(L2:L12)</f>
        <v>796.12837128645583</v>
      </c>
      <c r="M79">
        <f>AVERAGE(M2:M12)</f>
        <v>52.947052938837722</v>
      </c>
      <c r="N79">
        <f>AVERAGE(N2:N12)</f>
        <v>-9.0202720334932249E-3</v>
      </c>
    </row>
    <row r="80" spans="1:14" x14ac:dyDescent="0.25">
      <c r="A80">
        <v>0.1</v>
      </c>
      <c r="K80">
        <f>AVERAGE(K13:K22)</f>
        <v>-569987.0451214856</v>
      </c>
      <c r="L80">
        <f>AVERAGE(L13:L22)</f>
        <v>796.86292264140252</v>
      </c>
      <c r="M80">
        <f>AVERAGE(M13:M22)</f>
        <v>52.417582411518026</v>
      </c>
      <c r="N80">
        <f>AVERAGE(N13:N22)</f>
        <v>-8.9583972304910307E-3</v>
      </c>
    </row>
    <row r="81" spans="1:14" x14ac:dyDescent="0.25">
      <c r="A81">
        <v>0.2</v>
      </c>
      <c r="K81">
        <f>AVERAGE(K23:K31)</f>
        <v>-570000</v>
      </c>
      <c r="L81">
        <f>AVERAGE(L23:L31)</f>
        <v>789.01098901103023</v>
      </c>
      <c r="M81">
        <f>AVERAGE(M23:M31)</f>
        <v>58.241758241725243</v>
      </c>
      <c r="N81">
        <f>AVERAGE(N23:N31)</f>
        <v>2.923647516408542E-7</v>
      </c>
    </row>
    <row r="82" spans="1:14" x14ac:dyDescent="0.25">
      <c r="A82">
        <v>0.3</v>
      </c>
      <c r="K82">
        <f>AVERAGE(K32:K39)</f>
        <v>-570000.00000003946</v>
      </c>
      <c r="L82">
        <f>AVERAGE(L32:L39)</f>
        <v>789.01098901962939</v>
      </c>
      <c r="M82">
        <f>AVERAGE(M32:M39)</f>
        <v>58.241758235077725</v>
      </c>
      <c r="N82">
        <f>AVERAGE(N32:N39)</f>
        <v>2.5587107285276905E-7</v>
      </c>
    </row>
    <row r="83" spans="1:14" x14ac:dyDescent="0.25">
      <c r="A83">
        <v>0.4</v>
      </c>
      <c r="K83">
        <f>AVERAGE(K40:K46)</f>
        <v>-570000.00000001455</v>
      </c>
      <c r="L83">
        <f>AVERAGE(L40:L46)</f>
        <v>789.01098901415105</v>
      </c>
      <c r="M83">
        <f>AVERAGE(M40:M46)</f>
        <v>58.241758239312261</v>
      </c>
      <c r="N83">
        <f>AVERAGE(N40:N46)</f>
        <v>2.1931214222786304E-7</v>
      </c>
    </row>
    <row r="84" spans="1:14" x14ac:dyDescent="0.25">
      <c r="A84">
        <v>0.5</v>
      </c>
      <c r="K84">
        <f>AVERAGE(K47:K52)</f>
        <v>-569999.99999998137</v>
      </c>
      <c r="L84">
        <f>AVERAGE(L47:L52)</f>
        <v>789.01098900712441</v>
      </c>
      <c r="M84">
        <f>AVERAGE(M47:M52)</f>
        <v>58.241758244747878</v>
      </c>
      <c r="N84">
        <f>AVERAGE(N47:N52)</f>
        <v>1.827468350936703E-7</v>
      </c>
    </row>
    <row r="85" spans="1:14" x14ac:dyDescent="0.25">
      <c r="A85">
        <v>0.6</v>
      </c>
      <c r="K85">
        <f>AVERAGE(K53:K57)</f>
        <v>-570000.0000000943</v>
      </c>
      <c r="L85">
        <f>AVERAGE(L53:L57)</f>
        <v>789.01098903152774</v>
      </c>
      <c r="M85">
        <f>AVERAGE(M53:M57)</f>
        <v>58.241758225880496</v>
      </c>
      <c r="N85">
        <f>AVERAGE(N53:N57)</f>
        <v>1.4620637041159454E-7</v>
      </c>
    </row>
    <row r="86" spans="1:14" x14ac:dyDescent="0.25">
      <c r="A86">
        <v>0.7</v>
      </c>
      <c r="K86">
        <f>AVERAGE(K58:K62)</f>
        <v>-570000.0000000603</v>
      </c>
      <c r="L86">
        <f>AVERAGE(L58:L62)</f>
        <v>789.01098902411138</v>
      </c>
      <c r="M86">
        <f>AVERAGE(M58:M62)</f>
        <v>58.241758231611563</v>
      </c>
      <c r="N86">
        <f>AVERAGE(N58:N62)</f>
        <v>1.163948471107642E-7</v>
      </c>
    </row>
    <row r="87" spans="1:14" x14ac:dyDescent="0.25">
      <c r="A87">
        <v>0.8</v>
      </c>
      <c r="K87">
        <f>AVERAGE(K62:K64)</f>
        <v>-570000.00000005402</v>
      </c>
      <c r="L87">
        <f>AVERAGE(L62:L64)</f>
        <v>789.01098902258866</v>
      </c>
      <c r="M87">
        <f>AVERAGE(M62:M64)</f>
        <v>58.241758232785706</v>
      </c>
      <c r="N87">
        <f>AVERAGE(N62:N64)</f>
        <v>7.3101618202502674E-8</v>
      </c>
    </row>
    <row r="88" spans="1:14" x14ac:dyDescent="0.25">
      <c r="A88">
        <v>0.9</v>
      </c>
      <c r="K88">
        <f>AVERAGE(K65:K66)</f>
        <v>-570000.00000012002</v>
      </c>
      <c r="L88">
        <f>AVERAGE(L65:L66)</f>
        <v>789.01098903715604</v>
      </c>
      <c r="M88">
        <f>AVERAGE(M65:M66)</f>
        <v>58.2417582215297</v>
      </c>
      <c r="N88">
        <f>AVERAGE(N65:N66)</f>
        <v>3.6548568310208764E-8</v>
      </c>
    </row>
    <row r="89" spans="1:14" x14ac:dyDescent="0.25">
      <c r="A89">
        <v>1</v>
      </c>
      <c r="K89">
        <f>AVERAGE(K67)</f>
        <v>-569999.99999988999</v>
      </c>
      <c r="L89">
        <f>AVERAGE(L67)</f>
        <v>789.01098898713497</v>
      </c>
      <c r="M89">
        <f>AVERAGE(M67)</f>
        <v>58.241758260197997</v>
      </c>
      <c r="N89">
        <f>AVERAGE(N67)</f>
        <v>-1.92870318546499E-13</v>
      </c>
    </row>
  </sheetData>
  <conditionalFormatting sqref="N13:N67">
    <cfRule type="cellIs" dxfId="5" priority="2" operator="equal">
      <formula>$N$69</formula>
    </cfRule>
    <cfRule type="cellIs" dxfId="4" priority="1" operator="equal">
      <formula>$N$70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H70" workbookViewId="0">
      <selection activeCell="X83" sqref="X83"/>
    </sheetView>
  </sheetViews>
  <sheetFormatPr defaultRowHeight="15" x14ac:dyDescent="0.25"/>
  <cols>
    <col min="1" max="3" width="4.5703125" bestFit="1" customWidth="1"/>
    <col min="4" max="10" width="12" bestFit="1" customWidth="1"/>
    <col min="11" max="11" width="12.7109375" bestFit="1" customWidth="1"/>
    <col min="12" max="13" width="12" bestFit="1" customWidth="1"/>
    <col min="14" max="14" width="12.7109375" bestFit="1" customWidth="1"/>
  </cols>
  <sheetData>
    <row r="1" spans="1:17" x14ac:dyDescent="0.25">
      <c r="A1" t="s">
        <v>53</v>
      </c>
      <c r="B1" t="s">
        <v>54</v>
      </c>
      <c r="C1" t="s">
        <v>55</v>
      </c>
      <c r="D1" t="s">
        <v>66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P1" t="s">
        <v>69</v>
      </c>
      <c r="Q1" t="s">
        <v>70</v>
      </c>
    </row>
    <row r="2" spans="1:17" x14ac:dyDescent="0.25">
      <c r="A2" s="78">
        <v>0</v>
      </c>
      <c r="B2" s="78">
        <v>0</v>
      </c>
      <c r="C2" s="78">
        <v>1</v>
      </c>
      <c r="D2">
        <v>175.27472526921099</v>
      </c>
      <c r="E2" s="79">
        <v>2.60219223946478E-9</v>
      </c>
      <c r="F2">
        <v>224.72527472818601</v>
      </c>
      <c r="G2" s="79">
        <v>9.9157659860793501E-10</v>
      </c>
      <c r="H2">
        <v>249.999999999008</v>
      </c>
      <c r="I2">
        <v>789.01098902843398</v>
      </c>
      <c r="J2">
        <v>58.241758228271998</v>
      </c>
      <c r="K2">
        <v>-570000.00000007998</v>
      </c>
      <c r="L2" s="1">
        <v>789.01098902843398</v>
      </c>
      <c r="M2" s="1">
        <v>58.241758228271998</v>
      </c>
      <c r="N2" s="79">
        <v>7.1721217371049801E-7</v>
      </c>
      <c r="P2">
        <v>0</v>
      </c>
      <c r="Q2">
        <v>0</v>
      </c>
    </row>
    <row r="3" spans="1:17" x14ac:dyDescent="0.25">
      <c r="A3" s="78">
        <v>0.1</v>
      </c>
      <c r="B3" s="78">
        <v>0</v>
      </c>
      <c r="C3" s="78">
        <v>0.9</v>
      </c>
      <c r="D3">
        <v>175.27472528028801</v>
      </c>
      <c r="E3" s="79">
        <v>0</v>
      </c>
      <c r="F3">
        <v>224.725274722336</v>
      </c>
      <c r="G3" s="79">
        <v>0</v>
      </c>
      <c r="H3">
        <v>250.00000000100101</v>
      </c>
      <c r="I3">
        <v>789.01098899338604</v>
      </c>
      <c r="J3">
        <v>58.241758255366697</v>
      </c>
      <c r="K3">
        <v>-569999.99999991804</v>
      </c>
      <c r="L3" s="1">
        <v>789.01098899338604</v>
      </c>
      <c r="M3" s="1">
        <v>58.241758255366697</v>
      </c>
      <c r="N3" s="79">
        <v>6.4507225214619599E-7</v>
      </c>
      <c r="P3">
        <v>450</v>
      </c>
      <c r="Q3">
        <v>30</v>
      </c>
    </row>
    <row r="4" spans="1:17" x14ac:dyDescent="0.25">
      <c r="A4" s="78">
        <v>0.2</v>
      </c>
      <c r="B4" s="78">
        <v>0</v>
      </c>
      <c r="C4" s="78">
        <v>0.8</v>
      </c>
      <c r="D4">
        <v>175.274725266215</v>
      </c>
      <c r="E4" s="79">
        <v>4.0121932443071199E-9</v>
      </c>
      <c r="F4">
        <v>224.725274729772</v>
      </c>
      <c r="G4" s="79">
        <v>1.5400445363411499E-9</v>
      </c>
      <c r="H4">
        <v>249.99999999846</v>
      </c>
      <c r="I4">
        <v>789.01098903792104</v>
      </c>
      <c r="J4">
        <v>58.2417582209413</v>
      </c>
      <c r="K4">
        <v>-570000.00000012305</v>
      </c>
      <c r="L4" s="1">
        <v>789.01098903792104</v>
      </c>
      <c r="M4" s="1">
        <v>58.2417582209413</v>
      </c>
      <c r="N4" s="79">
        <v>5.7387047560058899E-7</v>
      </c>
      <c r="P4">
        <v>900</v>
      </c>
      <c r="Q4">
        <v>60</v>
      </c>
    </row>
    <row r="5" spans="1:17" x14ac:dyDescent="0.25">
      <c r="A5" s="78">
        <v>0.3</v>
      </c>
      <c r="B5" s="78">
        <v>0</v>
      </c>
      <c r="C5" s="78">
        <v>0.7</v>
      </c>
      <c r="D5">
        <v>175.27472526589699</v>
      </c>
      <c r="E5" s="79">
        <v>4.1657273186501698E-9</v>
      </c>
      <c r="F5">
        <v>224.72527472993599</v>
      </c>
      <c r="G5" s="79">
        <v>1.5884324966464101E-9</v>
      </c>
      <c r="H5">
        <v>249.999999998411</v>
      </c>
      <c r="I5">
        <v>789.01098903891898</v>
      </c>
      <c r="J5">
        <v>58.241758220166297</v>
      </c>
      <c r="K5">
        <v>-570000.00000012806</v>
      </c>
      <c r="L5" s="1">
        <v>789.01098903891898</v>
      </c>
      <c r="M5" s="1">
        <v>58.241758220166297</v>
      </c>
      <c r="N5" s="79">
        <v>5.0214601024111297E-7</v>
      </c>
    </row>
    <row r="6" spans="1:17" x14ac:dyDescent="0.25">
      <c r="A6" s="78">
        <v>0.4</v>
      </c>
      <c r="B6" s="78">
        <v>0</v>
      </c>
      <c r="C6" s="78">
        <v>0.6</v>
      </c>
      <c r="D6">
        <v>175.27472526920201</v>
      </c>
      <c r="E6" s="79">
        <v>2.60867238921491E-9</v>
      </c>
      <c r="F6">
        <v>224.725274728188</v>
      </c>
      <c r="G6" s="79">
        <v>9.880949392027099E-10</v>
      </c>
      <c r="H6">
        <v>249.999999999012</v>
      </c>
      <c r="I6">
        <v>789.01098902845899</v>
      </c>
      <c r="J6">
        <v>58.241758228250703</v>
      </c>
      <c r="K6">
        <v>-570000.00000008103</v>
      </c>
      <c r="L6" s="1">
        <v>789.01098902845899</v>
      </c>
      <c r="M6" s="1">
        <v>58.241758228250703</v>
      </c>
      <c r="N6" s="79">
        <v>4.30327579909644E-7</v>
      </c>
    </row>
    <row r="7" spans="1:17" x14ac:dyDescent="0.25">
      <c r="A7" s="78">
        <v>0.5</v>
      </c>
      <c r="B7" s="78">
        <v>0</v>
      </c>
      <c r="C7" s="78">
        <v>0.5</v>
      </c>
      <c r="D7">
        <v>175.274725259002</v>
      </c>
      <c r="E7" s="79">
        <v>7.4116428550041697E-9</v>
      </c>
      <c r="F7">
        <v>224.725274733585</v>
      </c>
      <c r="G7" s="79">
        <v>2.84727263988315E-9</v>
      </c>
      <c r="H7">
        <v>249.999999997152</v>
      </c>
      <c r="I7">
        <v>789.01098906074799</v>
      </c>
      <c r="J7">
        <v>58.241758203297898</v>
      </c>
      <c r="K7">
        <v>-570000.00000022806</v>
      </c>
      <c r="L7" s="1">
        <v>789.01098906074799</v>
      </c>
      <c r="M7" s="1">
        <v>58.241758203297898</v>
      </c>
      <c r="N7" s="79">
        <v>3.5882068710495202E-7</v>
      </c>
    </row>
    <row r="8" spans="1:17" x14ac:dyDescent="0.25">
      <c r="A8" s="78">
        <v>0.6</v>
      </c>
      <c r="B8" s="78">
        <v>0</v>
      </c>
      <c r="C8" s="78">
        <v>0.4</v>
      </c>
      <c r="D8">
        <v>175.27472527415</v>
      </c>
      <c r="E8" s="79">
        <v>2.6923885343421701E-10</v>
      </c>
      <c r="F8">
        <v>224.72527472557999</v>
      </c>
      <c r="G8" s="79">
        <v>1.08002495835535E-10</v>
      </c>
      <c r="H8">
        <v>249.999999999892</v>
      </c>
      <c r="I8">
        <v>789.01098901281</v>
      </c>
      <c r="J8">
        <v>58.241758240351999</v>
      </c>
      <c r="K8">
        <v>-570000.00000000803</v>
      </c>
      <c r="L8" s="1">
        <v>789.01098901281</v>
      </c>
      <c r="M8" s="1">
        <v>58.241758240351999</v>
      </c>
      <c r="N8" s="79">
        <v>2.8680191308979799E-7</v>
      </c>
    </row>
    <row r="9" spans="1:17" x14ac:dyDescent="0.25">
      <c r="A9" s="78">
        <v>0.7</v>
      </c>
      <c r="B9" s="78">
        <v>0</v>
      </c>
      <c r="C9" s="78">
        <v>0.3</v>
      </c>
      <c r="D9">
        <v>175.27472527548301</v>
      </c>
      <c r="E9" s="79">
        <v>0</v>
      </c>
      <c r="F9">
        <v>224.725274724868</v>
      </c>
      <c r="G9" s="79">
        <v>0</v>
      </c>
      <c r="H9">
        <v>250.00000000015001</v>
      </c>
      <c r="I9">
        <v>789.01098900858199</v>
      </c>
      <c r="J9">
        <v>58.241758243614299</v>
      </c>
      <c r="K9">
        <v>-569999.99999998906</v>
      </c>
      <c r="L9" s="1">
        <v>789.01098900858199</v>
      </c>
      <c r="M9" s="1">
        <v>58.241758243614299</v>
      </c>
      <c r="N9" s="79">
        <v>2.15084612387366E-7</v>
      </c>
    </row>
    <row r="10" spans="1:17" x14ac:dyDescent="0.25">
      <c r="A10" s="78">
        <v>0.8</v>
      </c>
      <c r="B10" s="78">
        <v>0</v>
      </c>
      <c r="C10" s="78">
        <v>0.2</v>
      </c>
      <c r="D10">
        <v>175.27472527586201</v>
      </c>
      <c r="E10" s="79">
        <v>0</v>
      </c>
      <c r="F10">
        <v>224.72527472466601</v>
      </c>
      <c r="G10" s="79">
        <v>0</v>
      </c>
      <c r="H10">
        <v>250.00000000022101</v>
      </c>
      <c r="I10">
        <v>789.01098900737998</v>
      </c>
      <c r="J10">
        <v>58.2417582445416</v>
      </c>
      <c r="K10">
        <v>-569999.99999998405</v>
      </c>
      <c r="L10" s="1">
        <v>789.01098900737998</v>
      </c>
      <c r="M10" s="1">
        <v>58.2417582445416</v>
      </c>
      <c r="N10" s="79">
        <v>1.43386543788215E-7</v>
      </c>
    </row>
    <row r="11" spans="1:17" x14ac:dyDescent="0.25">
      <c r="A11" s="78">
        <v>0.9</v>
      </c>
      <c r="B11" s="78">
        <v>0</v>
      </c>
      <c r="C11" s="78">
        <v>0.1</v>
      </c>
      <c r="D11">
        <v>175.27472527199299</v>
      </c>
      <c r="E11" s="79">
        <v>1.28923716147255E-9</v>
      </c>
      <c r="F11">
        <v>224.725274726717</v>
      </c>
      <c r="G11" s="79">
        <v>4.9180925998371001E-10</v>
      </c>
      <c r="H11">
        <v>249.99999999950799</v>
      </c>
      <c r="I11">
        <v>789.01098901963303</v>
      </c>
      <c r="J11">
        <v>58.2417582350757</v>
      </c>
      <c r="K11">
        <v>-570000.000000039</v>
      </c>
      <c r="L11" s="1">
        <v>789.01098901963303</v>
      </c>
      <c r="M11" s="1">
        <v>58.2417582350757</v>
      </c>
      <c r="N11" s="79">
        <v>7.1709598296480003E-8</v>
      </c>
    </row>
    <row r="12" spans="1:17" x14ac:dyDescent="0.25">
      <c r="A12" s="78">
        <v>1</v>
      </c>
      <c r="B12" s="78">
        <v>0</v>
      </c>
      <c r="C12" s="78">
        <v>0</v>
      </c>
      <c r="D12">
        <v>175.27472526091699</v>
      </c>
      <c r="E12" s="79">
        <v>6.5155632000823896E-9</v>
      </c>
      <c r="F12">
        <v>224.72527473256699</v>
      </c>
      <c r="G12" s="79">
        <v>2.4857911284925599E-9</v>
      </c>
      <c r="H12">
        <v>249.99999999751401</v>
      </c>
      <c r="I12">
        <v>789.01098905467904</v>
      </c>
      <c r="J12">
        <v>58.2417582079837</v>
      </c>
      <c r="K12">
        <v>-569999.99999988999</v>
      </c>
      <c r="L12" s="1">
        <v>789.01098898713497</v>
      </c>
      <c r="M12" s="1">
        <v>58.241758260197997</v>
      </c>
      <c r="N12" s="79">
        <v>-1.92870318546499E-13</v>
      </c>
    </row>
    <row r="13" spans="1:17" x14ac:dyDescent="0.25">
      <c r="A13" s="78">
        <v>0</v>
      </c>
      <c r="B13" s="78">
        <v>0.1</v>
      </c>
      <c r="C13" s="78">
        <v>0.9</v>
      </c>
      <c r="D13">
        <v>175.27472526641</v>
      </c>
      <c r="E13" s="79">
        <v>3.9229348658409402E-9</v>
      </c>
      <c r="F13">
        <v>224.72527472966601</v>
      </c>
      <c r="G13" s="79">
        <v>1.4979661955294399E-9</v>
      </c>
      <c r="H13">
        <v>249.99999999850201</v>
      </c>
      <c r="I13">
        <v>789.01098903729803</v>
      </c>
      <c r="J13">
        <v>58.241758221420397</v>
      </c>
      <c r="K13">
        <v>-570000.00000012096</v>
      </c>
      <c r="L13" s="1">
        <v>789.01098903729803</v>
      </c>
      <c r="M13" s="1">
        <v>58.241758221420397</v>
      </c>
      <c r="N13" s="79">
        <v>6.46986255301044E-7</v>
      </c>
    </row>
    <row r="14" spans="1:17" x14ac:dyDescent="0.25">
      <c r="A14" s="78">
        <v>0.1</v>
      </c>
      <c r="B14" s="78">
        <v>0.1</v>
      </c>
      <c r="C14" s="78">
        <v>0.8</v>
      </c>
      <c r="D14">
        <v>175.274725266443</v>
      </c>
      <c r="E14" s="79">
        <v>3.9117225014706401E-9</v>
      </c>
      <c r="F14">
        <v>224.72527472964401</v>
      </c>
      <c r="G14" s="79">
        <v>1.4826753158558801E-9</v>
      </c>
      <c r="H14">
        <v>249.99999999851701</v>
      </c>
      <c r="I14">
        <v>789.01098903718798</v>
      </c>
      <c r="J14">
        <v>58.241758221501399</v>
      </c>
      <c r="K14">
        <v>-570000.00000012096</v>
      </c>
      <c r="L14" s="1">
        <v>789.01098903718798</v>
      </c>
      <c r="M14" s="1">
        <v>58.241758221501399</v>
      </c>
      <c r="N14" s="79">
        <v>5.7525219724980002E-7</v>
      </c>
    </row>
    <row r="15" spans="1:17" x14ac:dyDescent="0.25">
      <c r="A15" s="78">
        <v>0.2</v>
      </c>
      <c r="B15" s="78">
        <v>0.1</v>
      </c>
      <c r="C15" s="78">
        <v>0.7</v>
      </c>
      <c r="D15">
        <v>175.274725276776</v>
      </c>
      <c r="E15" s="79">
        <v>0</v>
      </c>
      <c r="F15">
        <v>224.725274724191</v>
      </c>
      <c r="G15" s="79">
        <v>0</v>
      </c>
      <c r="H15">
        <v>250.000000000369</v>
      </c>
      <c r="I15">
        <v>789.01098900449801</v>
      </c>
      <c r="J15">
        <v>58.2417582467762</v>
      </c>
      <c r="K15">
        <v>-569999.99999996996</v>
      </c>
      <c r="L15" s="1">
        <v>789.01098900449801</v>
      </c>
      <c r="M15" s="1">
        <v>58.2417582467762</v>
      </c>
      <c r="N15" s="79">
        <v>5.0321969126708195E-7</v>
      </c>
    </row>
    <row r="16" spans="1:17" x14ac:dyDescent="0.25">
      <c r="A16" s="78">
        <v>0.3</v>
      </c>
      <c r="B16" s="78">
        <v>0.1</v>
      </c>
      <c r="C16" s="78">
        <v>0.6</v>
      </c>
      <c r="D16">
        <v>175.274725266882</v>
      </c>
      <c r="E16" s="79">
        <v>3.7031497868156198E-9</v>
      </c>
      <c r="F16">
        <v>224.725274729414</v>
      </c>
      <c r="G16" s="79">
        <v>1.4068319842408501E-9</v>
      </c>
      <c r="H16">
        <v>249.99999999859301</v>
      </c>
      <c r="I16">
        <v>789.01098903580203</v>
      </c>
      <c r="J16">
        <v>58.241758222574802</v>
      </c>
      <c r="K16">
        <v>-570000.00000011397</v>
      </c>
      <c r="L16" s="1">
        <v>789.01098903580203</v>
      </c>
      <c r="M16" s="1">
        <v>58.241758222574802</v>
      </c>
      <c r="N16" s="79">
        <v>4.3177566872936999E-7</v>
      </c>
    </row>
    <row r="17" spans="1:16" x14ac:dyDescent="0.25">
      <c r="A17" s="78">
        <v>0.4</v>
      </c>
      <c r="B17" s="78">
        <v>0.1</v>
      </c>
      <c r="C17" s="78">
        <v>0.5</v>
      </c>
      <c r="D17">
        <v>175.27472527554499</v>
      </c>
      <c r="E17" s="79">
        <v>0</v>
      </c>
      <c r="F17">
        <v>224.72527472483401</v>
      </c>
      <c r="G17" s="79">
        <v>0</v>
      </c>
      <c r="H17">
        <v>250.00000000016499</v>
      </c>
      <c r="I17">
        <v>789.01098900838304</v>
      </c>
      <c r="J17">
        <v>58.241758243766199</v>
      </c>
      <c r="K17">
        <v>-569999.99999998906</v>
      </c>
      <c r="L17" s="1">
        <v>789.01098900838304</v>
      </c>
      <c r="M17" s="1">
        <v>58.241758243766199</v>
      </c>
      <c r="N17" s="79">
        <v>3.59866150976637E-7</v>
      </c>
    </row>
    <row r="18" spans="1:16" x14ac:dyDescent="0.25">
      <c r="A18" s="78">
        <v>0.5</v>
      </c>
      <c r="B18" s="78">
        <v>0.1</v>
      </c>
      <c r="C18" s="78">
        <v>0.4</v>
      </c>
      <c r="D18">
        <v>175.274725287753</v>
      </c>
      <c r="E18" s="79">
        <v>0</v>
      </c>
      <c r="F18">
        <v>224.72527471839001</v>
      </c>
      <c r="G18" s="79">
        <v>0</v>
      </c>
      <c r="H18">
        <v>250.000000002353</v>
      </c>
      <c r="I18">
        <v>789.010988969761</v>
      </c>
      <c r="J18">
        <v>58.241758273626999</v>
      </c>
      <c r="K18">
        <v>-569999.99999981001</v>
      </c>
      <c r="L18" s="1">
        <v>789.010988969761</v>
      </c>
      <c r="M18" s="1">
        <v>58.241758273626999</v>
      </c>
      <c r="N18" s="79">
        <v>2.8797119125331E-7</v>
      </c>
    </row>
    <row r="19" spans="1:16" x14ac:dyDescent="0.25">
      <c r="A19" s="78">
        <v>0.6</v>
      </c>
      <c r="B19" s="78">
        <v>0.1</v>
      </c>
      <c r="C19" s="78">
        <v>0.3</v>
      </c>
      <c r="D19">
        <v>175.274725272696</v>
      </c>
      <c r="E19" s="79">
        <v>9.5477048489556099E-10</v>
      </c>
      <c r="F19">
        <v>224.725274726348</v>
      </c>
      <c r="G19" s="79">
        <v>3.70718566955474E-10</v>
      </c>
      <c r="H19">
        <v>249.99999999962901</v>
      </c>
      <c r="I19">
        <v>789.01098901741</v>
      </c>
      <c r="J19">
        <v>58.241758236796002</v>
      </c>
      <c r="K19">
        <v>-570000.00000002899</v>
      </c>
      <c r="L19" s="1">
        <v>789.01098901741</v>
      </c>
      <c r="M19" s="1">
        <v>58.241758236796002</v>
      </c>
      <c r="N19" s="79">
        <v>2.1651171955099201E-7</v>
      </c>
    </row>
    <row r="20" spans="1:16" x14ac:dyDescent="0.25">
      <c r="A20" s="78">
        <v>0.7</v>
      </c>
      <c r="B20" s="78">
        <v>0.1</v>
      </c>
      <c r="C20" s="78">
        <v>0.2</v>
      </c>
      <c r="D20">
        <v>175.274725267365</v>
      </c>
      <c r="E20" s="79">
        <v>3.4707312579485002E-9</v>
      </c>
      <c r="F20">
        <v>224.725274729163</v>
      </c>
      <c r="G20" s="79">
        <v>1.32968125399202E-9</v>
      </c>
      <c r="H20">
        <v>249.99999999867001</v>
      </c>
      <c r="I20">
        <v>789.01098903427896</v>
      </c>
      <c r="J20">
        <v>58.241758223755497</v>
      </c>
      <c r="K20">
        <v>-570000.00000010699</v>
      </c>
      <c r="L20" s="1">
        <v>789.01098903427896</v>
      </c>
      <c r="M20" s="1">
        <v>58.241758223755497</v>
      </c>
      <c r="N20" s="79">
        <v>1.4484788148118999E-7</v>
      </c>
      <c r="P20">
        <f>I20*150+200*J20</f>
        <v>129999.99999989296</v>
      </c>
    </row>
    <row r="21" spans="1:16" x14ac:dyDescent="0.25">
      <c r="A21" s="78">
        <v>0.8</v>
      </c>
      <c r="B21" s="78">
        <v>0.1</v>
      </c>
      <c r="C21" s="78">
        <v>0.1</v>
      </c>
      <c r="D21">
        <v>175.27472526354001</v>
      </c>
      <c r="E21" s="79">
        <v>5.2789204119108002E-9</v>
      </c>
      <c r="F21">
        <v>224.725274731181</v>
      </c>
      <c r="G21" s="79">
        <v>2.0115749066462699E-9</v>
      </c>
      <c r="H21">
        <v>249.999999997988</v>
      </c>
      <c r="I21">
        <v>789.010989046379</v>
      </c>
      <c r="J21">
        <v>58.2417582143987</v>
      </c>
      <c r="K21">
        <v>-570000.00000016298</v>
      </c>
      <c r="L21" s="1">
        <v>789.010989046379</v>
      </c>
      <c r="M21" s="1">
        <v>58.2417582143987</v>
      </c>
      <c r="N21" s="79">
        <v>7.3133538892414395E-8</v>
      </c>
      <c r="P21">
        <f t="shared" ref="P21:P22" si="0">I21*150+200*J21</f>
        <v>129999.9999998366</v>
      </c>
    </row>
    <row r="22" spans="1:16" x14ac:dyDescent="0.25">
      <c r="A22" s="78">
        <v>0.9</v>
      </c>
      <c r="B22" s="78">
        <v>0.1</v>
      </c>
      <c r="C22" s="78">
        <v>0</v>
      </c>
      <c r="D22">
        <v>175.27472526091699</v>
      </c>
      <c r="E22" s="79">
        <v>6.5155632000823896E-9</v>
      </c>
      <c r="F22">
        <v>224.72527473256699</v>
      </c>
      <c r="G22" s="79">
        <v>2.4857911284925599E-9</v>
      </c>
      <c r="H22">
        <v>249.99999999751401</v>
      </c>
      <c r="I22">
        <v>789.01098905467904</v>
      </c>
      <c r="J22">
        <v>58.2417582079837</v>
      </c>
      <c r="K22">
        <v>-570000.00000020105</v>
      </c>
      <c r="L22" s="1">
        <v>789.01098905467904</v>
      </c>
      <c r="M22" s="1">
        <v>58.2417582079837</v>
      </c>
      <c r="N22" s="79">
        <v>1.38753832393752E-9</v>
      </c>
      <c r="P22">
        <f t="shared" si="0"/>
        <v>129999.9999997986</v>
      </c>
    </row>
    <row r="23" spans="1:16" x14ac:dyDescent="0.25">
      <c r="A23" s="78">
        <v>0</v>
      </c>
      <c r="B23" s="78">
        <v>0.2</v>
      </c>
      <c r="C23" s="78">
        <v>0.8</v>
      </c>
      <c r="D23">
        <v>175.27472527552001</v>
      </c>
      <c r="E23" s="79">
        <v>0</v>
      </c>
      <c r="F23">
        <v>224.725274724852</v>
      </c>
      <c r="G23" s="79">
        <v>0</v>
      </c>
      <c r="H23">
        <v>250.00000000014799</v>
      </c>
      <c r="I23">
        <v>789.01098900847001</v>
      </c>
      <c r="J23">
        <v>58.241758243703899</v>
      </c>
      <c r="K23">
        <v>-569999.99999998801</v>
      </c>
      <c r="L23" s="1">
        <v>789.01098900847001</v>
      </c>
      <c r="M23" s="1">
        <v>58.241758243703899</v>
      </c>
      <c r="N23" s="79">
        <v>5.7634392233024202E-7</v>
      </c>
    </row>
    <row r="24" spans="1:16" x14ac:dyDescent="0.25">
      <c r="A24" s="78">
        <v>0.1</v>
      </c>
      <c r="B24" s="78">
        <v>0.2</v>
      </c>
      <c r="C24" s="78">
        <v>0.7</v>
      </c>
      <c r="D24">
        <v>175.27472527611599</v>
      </c>
      <c r="E24" s="79">
        <v>0</v>
      </c>
      <c r="F24">
        <v>224.72527472454499</v>
      </c>
      <c r="G24" s="79">
        <v>0</v>
      </c>
      <c r="H24">
        <v>250.000000000238</v>
      </c>
      <c r="I24">
        <v>789.01098900659395</v>
      </c>
      <c r="J24">
        <v>58.241758245159801</v>
      </c>
      <c r="K24">
        <v>-569999.999999978</v>
      </c>
      <c r="L24" s="1">
        <v>789.01098900659395</v>
      </c>
      <c r="M24" s="1">
        <v>58.241758245159801</v>
      </c>
      <c r="N24" s="79">
        <v>5.0463217477599E-7</v>
      </c>
    </row>
    <row r="25" spans="1:16" x14ac:dyDescent="0.25">
      <c r="A25" s="78">
        <v>0.2</v>
      </c>
      <c r="B25" s="78">
        <v>0.2</v>
      </c>
      <c r="C25" s="78">
        <v>0.6</v>
      </c>
      <c r="D25">
        <v>175.274725272757</v>
      </c>
      <c r="E25" s="79">
        <v>9.3102414666645896E-10</v>
      </c>
      <c r="F25">
        <v>224.725274726311</v>
      </c>
      <c r="G25" s="79">
        <v>3.48435946762037E-10</v>
      </c>
      <c r="H25">
        <v>249.99999999965101</v>
      </c>
      <c r="I25">
        <v>789.01098901721105</v>
      </c>
      <c r="J25">
        <v>58.241758236946303</v>
      </c>
      <c r="K25">
        <v>-570000.00000002899</v>
      </c>
      <c r="L25" s="1">
        <v>789.01098901721105</v>
      </c>
      <c r="M25" s="1">
        <v>58.241758236946303</v>
      </c>
      <c r="N25" s="79">
        <v>4.3302189099110099E-7</v>
      </c>
    </row>
    <row r="26" spans="1:16" x14ac:dyDescent="0.25">
      <c r="A26" s="78">
        <v>0.3</v>
      </c>
      <c r="B26" s="78">
        <v>0.2</v>
      </c>
      <c r="C26" s="78">
        <v>0.5</v>
      </c>
      <c r="D26">
        <v>175.274725270868</v>
      </c>
      <c r="E26" s="79">
        <v>1.8253842881676899E-9</v>
      </c>
      <c r="F26">
        <v>224.72527472730599</v>
      </c>
      <c r="G26" s="79">
        <v>6.8276051479187996E-10</v>
      </c>
      <c r="H26">
        <v>249.999999999317</v>
      </c>
      <c r="I26">
        <v>789.01098902318699</v>
      </c>
      <c r="J26">
        <v>58.241758232324401</v>
      </c>
      <c r="K26">
        <v>-570000.00000005704</v>
      </c>
      <c r="L26" s="1">
        <v>789.01098902318699</v>
      </c>
      <c r="M26" s="1">
        <v>58.241758232324401</v>
      </c>
      <c r="N26" s="79">
        <v>3.6135375012874301E-7</v>
      </c>
    </row>
    <row r="27" spans="1:16" x14ac:dyDescent="0.25">
      <c r="A27" s="78">
        <v>0.4</v>
      </c>
      <c r="B27" s="78">
        <v>0.2</v>
      </c>
      <c r="C27" s="78">
        <v>0.4</v>
      </c>
      <c r="D27">
        <v>175.27472526845099</v>
      </c>
      <c r="E27" s="79">
        <v>2.9638727028213899E-9</v>
      </c>
      <c r="F27">
        <v>224.72527472858499</v>
      </c>
      <c r="G27" s="79">
        <v>1.1220038231840499E-9</v>
      </c>
      <c r="H27">
        <v>249.999999998878</v>
      </c>
      <c r="I27">
        <v>789.01098903083596</v>
      </c>
      <c r="J27">
        <v>58.241758226412301</v>
      </c>
      <c r="K27">
        <v>-570000.00000009197</v>
      </c>
      <c r="L27" s="1">
        <v>789.01098903083596</v>
      </c>
      <c r="M27" s="1">
        <v>58.241758226412301</v>
      </c>
      <c r="N27" s="79">
        <v>2.8967819018359898E-7</v>
      </c>
    </row>
    <row r="28" spans="1:16" x14ac:dyDescent="0.25">
      <c r="A28" s="78">
        <v>0.5</v>
      </c>
      <c r="B28" s="78">
        <v>0.2</v>
      </c>
      <c r="C28" s="78">
        <v>0.3</v>
      </c>
      <c r="D28">
        <v>175.27472527983301</v>
      </c>
      <c r="E28" s="79">
        <v>0</v>
      </c>
      <c r="F28">
        <v>224.72527472257801</v>
      </c>
      <c r="G28" s="79">
        <v>0</v>
      </c>
      <c r="H28">
        <v>250.000000000916</v>
      </c>
      <c r="I28">
        <v>789.01098899482895</v>
      </c>
      <c r="J28">
        <v>58.241758254252403</v>
      </c>
      <c r="K28">
        <v>-569999.99999992503</v>
      </c>
      <c r="L28" s="1">
        <v>789.01098899482895</v>
      </c>
      <c r="M28" s="1">
        <v>58.241758254252403</v>
      </c>
      <c r="N28" s="79">
        <v>2.17819374147271E-7</v>
      </c>
    </row>
    <row r="29" spans="1:16" x14ac:dyDescent="0.25">
      <c r="A29" s="78">
        <v>0.6</v>
      </c>
      <c r="B29" s="78">
        <v>0.2</v>
      </c>
      <c r="C29" s="78">
        <v>0.2</v>
      </c>
      <c r="D29">
        <v>175.27472526398699</v>
      </c>
      <c r="E29" s="79">
        <v>5.0673065743467297E-9</v>
      </c>
      <c r="F29">
        <v>224.72527473094499</v>
      </c>
      <c r="G29" s="79">
        <v>1.93188043340342E-9</v>
      </c>
      <c r="H29">
        <v>249.99999999806801</v>
      </c>
      <c r="I29">
        <v>789.01098904496303</v>
      </c>
      <c r="J29">
        <v>58.241758215493597</v>
      </c>
      <c r="K29">
        <v>-570000.000000156</v>
      </c>
      <c r="L29" s="1">
        <v>789.01098904496303</v>
      </c>
      <c r="M29" s="1">
        <v>58.241758215493597</v>
      </c>
      <c r="N29" s="79">
        <v>1.46263383494028E-7</v>
      </c>
    </row>
    <row r="30" spans="1:16" x14ac:dyDescent="0.25">
      <c r="A30" s="78">
        <v>0.7</v>
      </c>
      <c r="B30" s="78">
        <v>0.2</v>
      </c>
      <c r="C30" s="78">
        <v>0.1</v>
      </c>
      <c r="D30">
        <v>175.274725272235</v>
      </c>
      <c r="E30" s="79">
        <v>1.1756355888792299E-9</v>
      </c>
      <c r="F30">
        <v>224.725274726588</v>
      </c>
      <c r="G30" s="79">
        <v>4.4632031404034902E-10</v>
      </c>
      <c r="H30">
        <v>249.99999999955301</v>
      </c>
      <c r="I30">
        <v>789.01098901886496</v>
      </c>
      <c r="J30">
        <v>58.241758235669003</v>
      </c>
      <c r="K30">
        <v>-570000.00000003597</v>
      </c>
      <c r="L30" s="1">
        <v>789.01098901886496</v>
      </c>
      <c r="M30" s="1">
        <v>58.241758235669003</v>
      </c>
      <c r="N30" s="79">
        <v>7.4492080368463E-8</v>
      </c>
    </row>
    <row r="31" spans="1:16" x14ac:dyDescent="0.25">
      <c r="A31" s="78">
        <v>0.8</v>
      </c>
      <c r="B31" s="78">
        <v>0.2</v>
      </c>
      <c r="C31" s="78">
        <v>0</v>
      </c>
      <c r="D31">
        <v>175.27472527376599</v>
      </c>
      <c r="E31" s="79">
        <v>4.6210857362893798E-10</v>
      </c>
      <c r="F31">
        <v>224.72527472577099</v>
      </c>
      <c r="G31" s="79">
        <v>1.50293999467976E-10</v>
      </c>
      <c r="H31">
        <v>249.999999999849</v>
      </c>
      <c r="I31">
        <v>789.01098901400701</v>
      </c>
      <c r="J31">
        <v>58.241758239416797</v>
      </c>
      <c r="K31">
        <v>-570000.00000001502</v>
      </c>
      <c r="L31" s="1">
        <v>789.01098901400701</v>
      </c>
      <c r="M31" s="1">
        <v>58.241758239416797</v>
      </c>
      <c r="N31" s="79">
        <v>2.7847719268786102E-9</v>
      </c>
    </row>
    <row r="32" spans="1:16" x14ac:dyDescent="0.25">
      <c r="A32" s="78">
        <v>0</v>
      </c>
      <c r="B32" s="78">
        <v>0.3</v>
      </c>
      <c r="C32" s="78">
        <v>0.7</v>
      </c>
      <c r="D32">
        <v>175.274725274003</v>
      </c>
      <c r="E32" s="79">
        <v>3.3789149256335799E-10</v>
      </c>
      <c r="F32">
        <v>224.72527472565801</v>
      </c>
      <c r="G32" s="79">
        <v>1.36338940137648E-10</v>
      </c>
      <c r="H32">
        <v>249.99999999986301</v>
      </c>
      <c r="I32">
        <v>789.01098901327703</v>
      </c>
      <c r="J32">
        <v>58.241758239992102</v>
      </c>
      <c r="K32">
        <v>-570000.00000001001</v>
      </c>
      <c r="L32" s="1">
        <v>789.01098901327703</v>
      </c>
      <c r="M32" s="1">
        <v>58.241758239992102</v>
      </c>
      <c r="N32" s="79">
        <v>5.0608506141661403E-7</v>
      </c>
    </row>
    <row r="33" spans="1:14" x14ac:dyDescent="0.25">
      <c r="A33" s="78">
        <v>0.1</v>
      </c>
      <c r="B33" s="78">
        <v>0.3</v>
      </c>
      <c r="C33" s="78">
        <v>0.6</v>
      </c>
      <c r="D33">
        <v>175.274725262168</v>
      </c>
      <c r="E33" s="79">
        <v>5.9251590300846097E-9</v>
      </c>
      <c r="F33">
        <v>224.72527473190601</v>
      </c>
      <c r="G33" s="79">
        <v>2.26103225031693E-9</v>
      </c>
      <c r="H33">
        <v>249.999999997738</v>
      </c>
      <c r="I33">
        <v>789.01098905072195</v>
      </c>
      <c r="J33">
        <v>58.241758211042502</v>
      </c>
      <c r="K33">
        <v>-570000.000000183</v>
      </c>
      <c r="L33" s="1">
        <v>789.01098905072195</v>
      </c>
      <c r="M33" s="1">
        <v>58.241758211042502</v>
      </c>
      <c r="N33" s="79">
        <v>4.34667997464102E-7</v>
      </c>
    </row>
    <row r="34" spans="1:14" x14ac:dyDescent="0.25">
      <c r="A34" s="78">
        <v>0.2</v>
      </c>
      <c r="B34" s="78">
        <v>0.3</v>
      </c>
      <c r="C34" s="78">
        <v>0.5</v>
      </c>
      <c r="D34">
        <v>175.27472528529199</v>
      </c>
      <c r="E34" s="79">
        <v>0</v>
      </c>
      <c r="F34">
        <v>224.72527471969201</v>
      </c>
      <c r="G34" s="79">
        <v>0</v>
      </c>
      <c r="H34">
        <v>250.00000000190599</v>
      </c>
      <c r="I34">
        <v>789.01098897755003</v>
      </c>
      <c r="J34">
        <v>58.241758267606997</v>
      </c>
      <c r="K34">
        <v>-569999.99999984598</v>
      </c>
      <c r="L34" s="1">
        <v>789.01098897755003</v>
      </c>
      <c r="M34" s="1">
        <v>58.241758267606997</v>
      </c>
      <c r="N34" s="79">
        <v>3.6245933255515899E-7</v>
      </c>
    </row>
    <row r="35" spans="1:14" x14ac:dyDescent="0.25">
      <c r="A35" s="78">
        <v>0.3</v>
      </c>
      <c r="B35" s="78">
        <v>0.3</v>
      </c>
      <c r="C35" s="78">
        <v>0.4</v>
      </c>
      <c r="D35">
        <v>175.27472527232101</v>
      </c>
      <c r="E35" s="79">
        <v>1.1364846841388399E-9</v>
      </c>
      <c r="F35">
        <v>224.72527472654201</v>
      </c>
      <c r="G35" s="79">
        <v>4.2814463085960499E-10</v>
      </c>
      <c r="H35">
        <v>249.999999999572</v>
      </c>
      <c r="I35">
        <v>789.010989018592</v>
      </c>
      <c r="J35">
        <v>58.241758235878997</v>
      </c>
      <c r="K35">
        <v>-570000.00000003504</v>
      </c>
      <c r="L35" s="1">
        <v>789.010989018592</v>
      </c>
      <c r="M35" s="1">
        <v>58.241758235878997</v>
      </c>
      <c r="N35" s="79">
        <v>2.9100802567865698E-7</v>
      </c>
    </row>
    <row r="36" spans="1:14" x14ac:dyDescent="0.25">
      <c r="A36" s="78">
        <v>0.4</v>
      </c>
      <c r="B36" s="78">
        <v>0.3</v>
      </c>
      <c r="C36" s="78">
        <v>0.3</v>
      </c>
      <c r="D36">
        <v>175.274725270543</v>
      </c>
      <c r="E36" s="79">
        <v>1.9717560917342702E-9</v>
      </c>
      <c r="F36">
        <v>224.72527472748399</v>
      </c>
      <c r="G36" s="79">
        <v>7.5576167546387296E-10</v>
      </c>
      <c r="H36">
        <v>249.99999999924401</v>
      </c>
      <c r="I36">
        <v>789.01098902422098</v>
      </c>
      <c r="J36">
        <v>58.241758231530198</v>
      </c>
      <c r="K36">
        <v>-570000.00000005995</v>
      </c>
      <c r="L36" s="1">
        <v>789.01098902422098</v>
      </c>
      <c r="M36" s="1">
        <v>58.241758231530198</v>
      </c>
      <c r="N36" s="79">
        <v>2.1932015363710301E-7</v>
      </c>
    </row>
    <row r="37" spans="1:14" x14ac:dyDescent="0.25">
      <c r="A37" s="78">
        <v>0.5</v>
      </c>
      <c r="B37" s="78">
        <v>0.3</v>
      </c>
      <c r="C37" s="78">
        <v>0.2</v>
      </c>
      <c r="D37">
        <v>175.27472527084399</v>
      </c>
      <c r="E37" s="79">
        <v>1.82519954705639E-9</v>
      </c>
      <c r="F37">
        <v>224.72527472733</v>
      </c>
      <c r="G37" s="79">
        <v>7.1315753302769704E-10</v>
      </c>
      <c r="H37">
        <v>249.99999999928599</v>
      </c>
      <c r="I37">
        <v>789.01098902327897</v>
      </c>
      <c r="J37">
        <v>58.241758232262697</v>
      </c>
      <c r="K37">
        <v>-570000.00000005495</v>
      </c>
      <c r="L37" s="1">
        <v>789.01098902327897</v>
      </c>
      <c r="M37" s="1">
        <v>58.241758232262697</v>
      </c>
      <c r="N37" s="79">
        <v>1.4760237935516801E-7</v>
      </c>
    </row>
    <row r="38" spans="1:14" x14ac:dyDescent="0.25">
      <c r="A38" s="78">
        <v>0.6</v>
      </c>
      <c r="B38" s="78">
        <v>0.3</v>
      </c>
      <c r="C38" s="78">
        <v>0.1</v>
      </c>
      <c r="D38">
        <v>175.27472526650101</v>
      </c>
      <c r="E38" s="79">
        <v>3.8803023016953301E-9</v>
      </c>
      <c r="F38">
        <v>224.72527472961801</v>
      </c>
      <c r="G38" s="79">
        <v>1.4813110738032201E-9</v>
      </c>
      <c r="H38">
        <v>249.99999999851801</v>
      </c>
      <c r="I38">
        <v>789.01098903701097</v>
      </c>
      <c r="J38">
        <v>58.241758221642101</v>
      </c>
      <c r="K38">
        <v>-570000.00000011898</v>
      </c>
      <c r="L38" s="1">
        <v>789.01098903701097</v>
      </c>
      <c r="M38" s="1">
        <v>58.241758221642101</v>
      </c>
      <c r="N38" s="79">
        <v>7.5901105490054296E-8</v>
      </c>
    </row>
    <row r="39" spans="1:14" x14ac:dyDescent="0.25">
      <c r="A39" s="78">
        <v>0.7</v>
      </c>
      <c r="B39" s="78">
        <v>0.3</v>
      </c>
      <c r="C39" s="78">
        <v>0</v>
      </c>
      <c r="D39">
        <v>175.274725261936</v>
      </c>
      <c r="E39" s="79">
        <v>6.0361173837009102E-9</v>
      </c>
      <c r="F39">
        <v>224.725274732027</v>
      </c>
      <c r="G39" s="79">
        <v>2.2988331238593599E-9</v>
      </c>
      <c r="H39">
        <v>249.999999997701</v>
      </c>
      <c r="I39">
        <v>789.01098905145102</v>
      </c>
      <c r="J39">
        <v>58.2417582104774</v>
      </c>
      <c r="K39">
        <v>-570000.00000018603</v>
      </c>
      <c r="L39" s="1">
        <v>789.01098905145102</v>
      </c>
      <c r="M39" s="1">
        <v>58.2417582104774</v>
      </c>
      <c r="N39" s="79">
        <v>4.1631175285869798E-9</v>
      </c>
    </row>
    <row r="40" spans="1:14" x14ac:dyDescent="0.25">
      <c r="A40" s="78">
        <v>0</v>
      </c>
      <c r="B40" s="78">
        <v>0.4</v>
      </c>
      <c r="C40" s="78">
        <v>0.6</v>
      </c>
      <c r="D40">
        <v>175.27472526860501</v>
      </c>
      <c r="E40" s="79">
        <v>2.8847182420577102E-9</v>
      </c>
      <c r="F40">
        <v>224.72527472850999</v>
      </c>
      <c r="G40" s="79">
        <v>1.10910036710265E-9</v>
      </c>
      <c r="H40">
        <v>249.99999999889101</v>
      </c>
      <c r="I40">
        <v>789.01098903035802</v>
      </c>
      <c r="J40">
        <v>58.241758226787503</v>
      </c>
      <c r="K40">
        <v>-570000.00000008801</v>
      </c>
      <c r="L40" s="1">
        <v>789.01098903035802</v>
      </c>
      <c r="M40" s="1">
        <v>58.241758226787503</v>
      </c>
      <c r="N40" s="79">
        <v>4.3590380744854299E-7</v>
      </c>
    </row>
    <row r="41" spans="1:14" x14ac:dyDescent="0.25">
      <c r="A41" s="78">
        <v>0.1</v>
      </c>
      <c r="B41" s="78">
        <v>0.4</v>
      </c>
      <c r="C41" s="78">
        <v>0.5</v>
      </c>
      <c r="D41">
        <v>175.274725266199</v>
      </c>
      <c r="E41" s="79">
        <v>4.0225245356850701E-9</v>
      </c>
      <c r="F41">
        <v>224.72527472977799</v>
      </c>
      <c r="G41" s="79">
        <v>1.5361649730039E-9</v>
      </c>
      <c r="H41">
        <v>249.99999999846301</v>
      </c>
      <c r="I41">
        <v>789.01098903796606</v>
      </c>
      <c r="J41">
        <v>58.241758220903698</v>
      </c>
      <c r="K41">
        <v>-570000.00000012398</v>
      </c>
      <c r="L41" s="1">
        <v>789.01098903796606</v>
      </c>
      <c r="M41" s="1">
        <v>58.241758220903698</v>
      </c>
      <c r="N41" s="79">
        <v>3.6422671815290801E-7</v>
      </c>
    </row>
    <row r="42" spans="1:14" x14ac:dyDescent="0.25">
      <c r="A42" s="78">
        <v>0.2</v>
      </c>
      <c r="B42" s="78">
        <v>0.4</v>
      </c>
      <c r="C42" s="78">
        <v>0.4</v>
      </c>
      <c r="D42">
        <v>175.274725285242</v>
      </c>
      <c r="E42" s="79">
        <v>0</v>
      </c>
      <c r="F42">
        <v>224.72527471972001</v>
      </c>
      <c r="G42" s="79">
        <v>0</v>
      </c>
      <c r="H42">
        <v>250.00000000189399</v>
      </c>
      <c r="I42">
        <v>789.01098897770999</v>
      </c>
      <c r="J42">
        <v>58.2417582674843</v>
      </c>
      <c r="K42">
        <v>-569999.99999984598</v>
      </c>
      <c r="L42" s="1">
        <v>789.01098897770999</v>
      </c>
      <c r="M42" s="1">
        <v>58.2417582674843</v>
      </c>
      <c r="N42" s="79">
        <v>2.9220341009362702E-7</v>
      </c>
    </row>
    <row r="43" spans="1:14" x14ac:dyDescent="0.25">
      <c r="A43" s="78">
        <v>0.3</v>
      </c>
      <c r="B43" s="78">
        <v>0.4</v>
      </c>
      <c r="C43" s="78">
        <v>0.3</v>
      </c>
      <c r="D43">
        <v>175.27472528235</v>
      </c>
      <c r="E43" s="79">
        <v>0</v>
      </c>
      <c r="F43">
        <v>224.725274721245</v>
      </c>
      <c r="G43" s="79">
        <v>0</v>
      </c>
      <c r="H43">
        <v>250.000000001377</v>
      </c>
      <c r="I43">
        <v>789.01098898685905</v>
      </c>
      <c r="J43">
        <v>58.241758260410599</v>
      </c>
      <c r="K43">
        <v>-569999.99999988801</v>
      </c>
      <c r="L43" s="1">
        <v>789.01098898685905</v>
      </c>
      <c r="M43" s="1">
        <v>58.241758260410599</v>
      </c>
      <c r="N43" s="79">
        <v>2.2058131277606199E-7</v>
      </c>
    </row>
    <row r="44" spans="1:14" x14ac:dyDescent="0.25">
      <c r="A44" s="78">
        <v>0.4</v>
      </c>
      <c r="B44" s="78">
        <v>0.4</v>
      </c>
      <c r="C44" s="78">
        <v>0.2</v>
      </c>
      <c r="D44">
        <v>175.27472527974601</v>
      </c>
      <c r="E44" s="79">
        <v>0</v>
      </c>
      <c r="F44">
        <v>224.72527472262399</v>
      </c>
      <c r="G44" s="79">
        <v>0</v>
      </c>
      <c r="H44">
        <v>250.00000000089901</v>
      </c>
      <c r="I44">
        <v>789.01098899510305</v>
      </c>
      <c r="J44">
        <v>58.241758254040597</v>
      </c>
      <c r="K44">
        <v>-569999.99999992596</v>
      </c>
      <c r="L44" s="1">
        <v>789.01098899510305</v>
      </c>
      <c r="M44" s="1">
        <v>58.241758254040597</v>
      </c>
      <c r="N44" s="79">
        <v>1.4893297861315701E-7</v>
      </c>
    </row>
    <row r="45" spans="1:14" x14ac:dyDescent="0.25">
      <c r="A45" s="78">
        <v>0.5</v>
      </c>
      <c r="B45" s="78">
        <v>0.4</v>
      </c>
      <c r="C45" s="78">
        <v>0.1</v>
      </c>
      <c r="D45">
        <v>175.27472527103799</v>
      </c>
      <c r="E45" s="79">
        <v>1.7364953919241E-9</v>
      </c>
      <c r="F45">
        <v>224.72527472722501</v>
      </c>
      <c r="G45" s="79">
        <v>6.7110761392541401E-10</v>
      </c>
      <c r="H45">
        <v>249.99999999932899</v>
      </c>
      <c r="I45">
        <v>789.01098902265903</v>
      </c>
      <c r="J45">
        <v>58.241758232739301</v>
      </c>
      <c r="K45">
        <v>-570000.00000005297</v>
      </c>
      <c r="L45" s="1">
        <v>789.01098902265903</v>
      </c>
      <c r="M45" s="1">
        <v>58.241758232739301</v>
      </c>
      <c r="N45" s="79">
        <v>7.7278707707050505E-8</v>
      </c>
    </row>
    <row r="46" spans="1:14" x14ac:dyDescent="0.25">
      <c r="A46" s="78">
        <v>0.6</v>
      </c>
      <c r="B46" s="78">
        <v>0.4</v>
      </c>
      <c r="C46" s="78">
        <v>0</v>
      </c>
      <c r="D46">
        <v>175.274725263834</v>
      </c>
      <c r="E46" s="79">
        <v>5.1429367431410298E-9</v>
      </c>
      <c r="F46">
        <v>224.72527473102301</v>
      </c>
      <c r="G46" s="79">
        <v>1.95223037735559E-9</v>
      </c>
      <c r="H46">
        <v>249.999999998047</v>
      </c>
      <c r="I46">
        <v>789.01098904544494</v>
      </c>
      <c r="J46">
        <v>58.2417582151188</v>
      </c>
      <c r="K46">
        <v>-570000.00000015902</v>
      </c>
      <c r="L46" s="1">
        <v>789.01098904544494</v>
      </c>
      <c r="M46" s="1">
        <v>58.2417582151188</v>
      </c>
      <c r="N46" s="79">
        <v>5.55373043310056E-9</v>
      </c>
    </row>
    <row r="47" spans="1:14" x14ac:dyDescent="0.25">
      <c r="A47" s="78">
        <v>0</v>
      </c>
      <c r="B47" s="78">
        <v>0.5</v>
      </c>
      <c r="C47" s="78">
        <v>0.5</v>
      </c>
      <c r="D47">
        <v>175.274725269057</v>
      </c>
      <c r="E47" s="79">
        <v>2.6744544356915801E-9</v>
      </c>
      <c r="F47">
        <v>224.725274728268</v>
      </c>
      <c r="G47" s="79">
        <v>1.0203109468420699E-9</v>
      </c>
      <c r="H47">
        <v>249.99999999897901</v>
      </c>
      <c r="I47">
        <v>789.01098902892204</v>
      </c>
      <c r="J47">
        <v>58.241758227894699</v>
      </c>
      <c r="K47">
        <v>-570000.00000008196</v>
      </c>
      <c r="L47" s="1">
        <v>789.01098902892204</v>
      </c>
      <c r="M47" s="1">
        <v>58.241758227894699</v>
      </c>
      <c r="N47" s="79">
        <v>3.6556174888980799E-7</v>
      </c>
    </row>
    <row r="48" spans="1:14" x14ac:dyDescent="0.25">
      <c r="A48" s="78">
        <v>0.1</v>
      </c>
      <c r="B48" s="78">
        <v>0.5</v>
      </c>
      <c r="C48" s="78">
        <v>0.4</v>
      </c>
      <c r="D48">
        <v>175.27472527758701</v>
      </c>
      <c r="E48" s="79">
        <v>0</v>
      </c>
      <c r="F48">
        <v>224.72527472376399</v>
      </c>
      <c r="G48" s="79">
        <v>0</v>
      </c>
      <c r="H48">
        <v>250.00000000051301</v>
      </c>
      <c r="I48">
        <v>789.01098900193404</v>
      </c>
      <c r="J48">
        <v>58.2417582487587</v>
      </c>
      <c r="K48">
        <v>-569999.99999995797</v>
      </c>
      <c r="L48" s="1">
        <v>789.01098900193404</v>
      </c>
      <c r="M48" s="1">
        <v>58.2417582487587</v>
      </c>
      <c r="N48" s="79">
        <v>2.93713686590456E-7</v>
      </c>
    </row>
    <row r="49" spans="1:14" x14ac:dyDescent="0.25">
      <c r="A49" s="78">
        <v>0.2</v>
      </c>
      <c r="B49" s="78">
        <v>0.5</v>
      </c>
      <c r="C49" s="78">
        <v>0.3</v>
      </c>
      <c r="D49">
        <v>175.27472526682701</v>
      </c>
      <c r="E49" s="79">
        <v>3.7258161000863699E-9</v>
      </c>
      <c r="F49">
        <v>224.725274729446</v>
      </c>
      <c r="G49" s="79">
        <v>1.4241123835745299E-9</v>
      </c>
      <c r="H49">
        <v>249.99999999857599</v>
      </c>
      <c r="I49">
        <v>789.01098903597995</v>
      </c>
      <c r="J49">
        <v>58.241758222439501</v>
      </c>
      <c r="K49">
        <v>-570000.00000011502</v>
      </c>
      <c r="L49" s="1">
        <v>789.01098903597995</v>
      </c>
      <c r="M49" s="1">
        <v>58.241758222439501</v>
      </c>
      <c r="N49" s="79">
        <v>2.2214168637556401E-7</v>
      </c>
    </row>
    <row r="50" spans="1:14" x14ac:dyDescent="0.25">
      <c r="A50" s="78">
        <v>0.3</v>
      </c>
      <c r="B50" s="78">
        <v>0.5</v>
      </c>
      <c r="C50" s="78">
        <v>0.2</v>
      </c>
      <c r="D50">
        <v>175.274725284515</v>
      </c>
      <c r="E50" s="79">
        <v>0</v>
      </c>
      <c r="F50">
        <v>224.72527472010501</v>
      </c>
      <c r="G50" s="79">
        <v>0</v>
      </c>
      <c r="H50">
        <v>250.00000000175899</v>
      </c>
      <c r="I50">
        <v>789.01098898001203</v>
      </c>
      <c r="J50">
        <v>58.241758265706302</v>
      </c>
      <c r="K50">
        <v>-569999.99999985599</v>
      </c>
      <c r="L50" s="1">
        <v>789.01098898001203</v>
      </c>
      <c r="M50" s="1">
        <v>58.241758265706302</v>
      </c>
      <c r="N50" s="79">
        <v>1.50297229747734E-7</v>
      </c>
    </row>
    <row r="51" spans="1:14" x14ac:dyDescent="0.25">
      <c r="A51" s="78">
        <v>0.4</v>
      </c>
      <c r="B51" s="78">
        <v>0.5</v>
      </c>
      <c r="C51" s="78">
        <v>0.1</v>
      </c>
      <c r="D51">
        <v>175.27472526732799</v>
      </c>
      <c r="E51" s="79">
        <v>3.4910527801912299E-9</v>
      </c>
      <c r="F51">
        <v>224.72527472918</v>
      </c>
      <c r="G51" s="79">
        <v>1.3305765378390699E-9</v>
      </c>
      <c r="H51">
        <v>249.99999999866901</v>
      </c>
      <c r="I51">
        <v>789.01098903439402</v>
      </c>
      <c r="J51">
        <v>58.241758223664498</v>
      </c>
      <c r="K51">
        <v>-570000.00000010803</v>
      </c>
      <c r="L51" s="1">
        <v>789.01098903439402</v>
      </c>
      <c r="M51" s="1">
        <v>58.241758223664498</v>
      </c>
      <c r="N51" s="79">
        <v>7.8678160376338495E-8</v>
      </c>
    </row>
    <row r="52" spans="1:14" x14ac:dyDescent="0.25">
      <c r="A52" s="78">
        <v>0.5</v>
      </c>
      <c r="B52" s="78">
        <v>0.5</v>
      </c>
      <c r="C52" s="78">
        <v>0</v>
      </c>
      <c r="D52">
        <v>175.27472528721401</v>
      </c>
      <c r="E52" s="79">
        <v>0</v>
      </c>
      <c r="F52">
        <v>224.72527471867801</v>
      </c>
      <c r="G52" s="79">
        <v>0</v>
      </c>
      <c r="H52">
        <v>250.00000000224901</v>
      </c>
      <c r="I52">
        <v>789.01098897147097</v>
      </c>
      <c r="J52">
        <v>58.241758272307997</v>
      </c>
      <c r="K52">
        <v>-569999.999999817</v>
      </c>
      <c r="L52" s="1">
        <v>789.01098897147097</v>
      </c>
      <c r="M52" s="1">
        <v>58.241758272307997</v>
      </c>
      <c r="N52" s="79">
        <v>6.9886709942703399E-9</v>
      </c>
    </row>
    <row r="53" spans="1:14" x14ac:dyDescent="0.25">
      <c r="A53" s="78">
        <v>0</v>
      </c>
      <c r="B53" s="78">
        <v>0.6</v>
      </c>
      <c r="C53" s="78">
        <v>0.4</v>
      </c>
      <c r="D53">
        <v>175.27472527234701</v>
      </c>
      <c r="E53" s="79">
        <v>1.1204264183106699E-9</v>
      </c>
      <c r="F53">
        <v>224.72527472653201</v>
      </c>
      <c r="G53" s="79">
        <v>4.3178260966669701E-10</v>
      </c>
      <c r="H53">
        <v>249.99999999956799</v>
      </c>
      <c r="I53">
        <v>789.01098901851401</v>
      </c>
      <c r="J53">
        <v>58.2417582359421</v>
      </c>
      <c r="K53">
        <v>-570000.00000003399</v>
      </c>
      <c r="L53" s="1">
        <v>789.01098901851401</v>
      </c>
      <c r="M53" s="1">
        <v>58.2417582359421</v>
      </c>
      <c r="N53" s="79">
        <v>2.9518301483167402E-7</v>
      </c>
    </row>
    <row r="54" spans="1:14" x14ac:dyDescent="0.25">
      <c r="A54" s="78">
        <v>0.1</v>
      </c>
      <c r="B54" s="78">
        <v>0.6</v>
      </c>
      <c r="C54" s="78">
        <v>0.3</v>
      </c>
      <c r="D54">
        <v>175.27472526360901</v>
      </c>
      <c r="E54" s="79">
        <v>5.2450985776886203E-9</v>
      </c>
      <c r="F54">
        <v>224.72527473114499</v>
      </c>
      <c r="G54" s="79">
        <v>2.0016557300550601E-9</v>
      </c>
      <c r="H54">
        <v>249.999999997998</v>
      </c>
      <c r="I54">
        <v>789.01098904616197</v>
      </c>
      <c r="J54">
        <v>58.241758214567902</v>
      </c>
      <c r="K54">
        <v>-570000.00000016205</v>
      </c>
      <c r="L54" s="1">
        <v>789.01098904616197</v>
      </c>
      <c r="M54" s="1">
        <v>58.241758214567902</v>
      </c>
      <c r="N54" s="79">
        <v>2.23564067764749E-7</v>
      </c>
    </row>
    <row r="55" spans="1:14" x14ac:dyDescent="0.25">
      <c r="A55" s="78">
        <v>0.2</v>
      </c>
      <c r="B55" s="78">
        <v>0.6</v>
      </c>
      <c r="C55" s="78">
        <v>0.2</v>
      </c>
      <c r="D55">
        <v>175.27472526931899</v>
      </c>
      <c r="E55" s="79">
        <v>2.5499389266769801E-9</v>
      </c>
      <c r="F55">
        <v>224.72527472812999</v>
      </c>
      <c r="G55" s="79">
        <v>9.7551833277975592E-10</v>
      </c>
      <c r="H55">
        <v>249.999999999024</v>
      </c>
      <c r="I55">
        <v>789.01098902809497</v>
      </c>
      <c r="J55">
        <v>58.2417582285346</v>
      </c>
      <c r="K55">
        <v>-570000.000000078</v>
      </c>
      <c r="L55" s="1">
        <v>789.01098902809497</v>
      </c>
      <c r="M55" s="1">
        <v>58.2417582285346</v>
      </c>
      <c r="N55" s="79">
        <v>1.5178509731533799E-7</v>
      </c>
    </row>
    <row r="56" spans="1:14" x14ac:dyDescent="0.25">
      <c r="A56" s="78">
        <v>0.3</v>
      </c>
      <c r="B56" s="78">
        <v>0.6</v>
      </c>
      <c r="C56" s="78">
        <v>0.1</v>
      </c>
      <c r="D56">
        <v>175.27472526420399</v>
      </c>
      <c r="E56" s="79">
        <v>4.9646615707388198E-9</v>
      </c>
      <c r="F56">
        <v>224.72527473082999</v>
      </c>
      <c r="G56" s="79">
        <v>1.8936390233648101E-9</v>
      </c>
      <c r="H56">
        <v>249.99999999810601</v>
      </c>
      <c r="I56">
        <v>789.01098904427704</v>
      </c>
      <c r="J56">
        <v>58.241758216024103</v>
      </c>
      <c r="K56">
        <v>-570000.00000015297</v>
      </c>
      <c r="L56" s="1">
        <v>789.01098904427704</v>
      </c>
      <c r="M56" s="1">
        <v>58.241758216024103</v>
      </c>
      <c r="N56" s="79">
        <v>8.0073558977568802E-8</v>
      </c>
    </row>
    <row r="57" spans="1:14" x14ac:dyDescent="0.25">
      <c r="A57" s="78">
        <v>0.4</v>
      </c>
      <c r="B57" s="78">
        <v>0.6</v>
      </c>
      <c r="C57" s="78">
        <v>0</v>
      </c>
      <c r="D57">
        <v>175.27472528525701</v>
      </c>
      <c r="E57" s="79">
        <v>0</v>
      </c>
      <c r="F57">
        <v>224.72527471971</v>
      </c>
      <c r="G57" s="79">
        <v>0</v>
      </c>
      <c r="H57">
        <v>250.000000001899</v>
      </c>
      <c r="I57">
        <v>789.01098897766099</v>
      </c>
      <c r="J57">
        <v>58.241758267521398</v>
      </c>
      <c r="K57">
        <v>-569999.99999984598</v>
      </c>
      <c r="L57" s="1">
        <v>789.01098897766099</v>
      </c>
      <c r="M57" s="1">
        <v>58.241758267521398</v>
      </c>
      <c r="N57" s="79">
        <v>8.3817818985628202E-9</v>
      </c>
    </row>
    <row r="58" spans="1:14" x14ac:dyDescent="0.25">
      <c r="A58" s="78">
        <v>0</v>
      </c>
      <c r="B58" s="78">
        <v>0.7</v>
      </c>
      <c r="C58" s="78">
        <v>0.3</v>
      </c>
      <c r="D58">
        <v>175.27472528091599</v>
      </c>
      <c r="E58" s="79">
        <v>0</v>
      </c>
      <c r="F58">
        <v>224.72527472200099</v>
      </c>
      <c r="G58" s="79">
        <v>0</v>
      </c>
      <c r="H58">
        <v>250.00000000112101</v>
      </c>
      <c r="I58">
        <v>789.01098899139299</v>
      </c>
      <c r="J58">
        <v>58.241758256904397</v>
      </c>
      <c r="K58">
        <v>-569999.99999991001</v>
      </c>
      <c r="L58" s="1">
        <v>789.01098899139299</v>
      </c>
      <c r="M58" s="1">
        <v>58.241758256904397</v>
      </c>
      <c r="N58" s="79">
        <v>2.2478285638902401E-7</v>
      </c>
    </row>
    <row r="59" spans="1:14" x14ac:dyDescent="0.25">
      <c r="A59" s="78">
        <v>0.1</v>
      </c>
      <c r="B59" s="78">
        <v>0.7</v>
      </c>
      <c r="C59" s="78">
        <v>0.2</v>
      </c>
      <c r="D59">
        <v>175.27472527607301</v>
      </c>
      <c r="E59" s="79">
        <v>0</v>
      </c>
      <c r="F59">
        <v>224.725274724559</v>
      </c>
      <c r="G59" s="79">
        <v>0</v>
      </c>
      <c r="H59">
        <v>250.00000000025</v>
      </c>
      <c r="I59">
        <v>789.01098900672002</v>
      </c>
      <c r="J59">
        <v>58.241758245055699</v>
      </c>
      <c r="K59">
        <v>-569999.99999997998</v>
      </c>
      <c r="L59" s="1">
        <v>789.01098900672002</v>
      </c>
      <c r="M59" s="1">
        <v>58.241758245055699</v>
      </c>
      <c r="N59" s="79">
        <v>1.5313788746941901E-7</v>
      </c>
    </row>
    <row r="60" spans="1:14" x14ac:dyDescent="0.25">
      <c r="A60" s="78">
        <v>0.2</v>
      </c>
      <c r="B60" s="78">
        <v>0.7</v>
      </c>
      <c r="C60" s="78">
        <v>0.1</v>
      </c>
      <c r="D60">
        <v>175.274725276884</v>
      </c>
      <c r="E60" s="79">
        <v>0</v>
      </c>
      <c r="F60">
        <v>224.725274724126</v>
      </c>
      <c r="G60" s="79">
        <v>0</v>
      </c>
      <c r="H60">
        <v>250.00000000040799</v>
      </c>
      <c r="I60">
        <v>789.01098900414604</v>
      </c>
      <c r="J60">
        <v>58.241758247041098</v>
      </c>
      <c r="K60">
        <v>-569999.99999996903</v>
      </c>
      <c r="L60" s="1">
        <v>789.01098900414604</v>
      </c>
      <c r="M60" s="1">
        <v>58.241758247041098</v>
      </c>
      <c r="N60" s="79">
        <v>8.1444354947720506E-8</v>
      </c>
    </row>
    <row r="61" spans="1:14" x14ac:dyDescent="0.25">
      <c r="A61" s="78">
        <v>0.3</v>
      </c>
      <c r="B61" s="78">
        <v>0.7</v>
      </c>
      <c r="C61" s="78">
        <v>0</v>
      </c>
      <c r="D61">
        <v>175.274725268911</v>
      </c>
      <c r="E61" s="79">
        <v>2.7440449912319301E-9</v>
      </c>
      <c r="F61">
        <v>224.725274728345</v>
      </c>
      <c r="G61" s="79">
        <v>1.0458336419105701E-9</v>
      </c>
      <c r="H61">
        <v>249.999999998954</v>
      </c>
      <c r="I61">
        <v>789.010989029386</v>
      </c>
      <c r="J61">
        <v>58.241758227536302</v>
      </c>
      <c r="K61">
        <v>-570000.00000008405</v>
      </c>
      <c r="L61" s="1">
        <v>789.010989029386</v>
      </c>
      <c r="M61" s="1">
        <v>58.241758227536302</v>
      </c>
      <c r="N61" s="79">
        <v>9.7330265429046494E-9</v>
      </c>
    </row>
    <row r="62" spans="1:14" x14ac:dyDescent="0.25">
      <c r="A62" s="78">
        <v>0</v>
      </c>
      <c r="B62" s="78">
        <v>0.8</v>
      </c>
      <c r="C62" s="78">
        <v>0.2</v>
      </c>
      <c r="D62">
        <v>175.27472526021799</v>
      </c>
      <c r="E62" s="79">
        <v>6.8446297518676097E-9</v>
      </c>
      <c r="F62">
        <v>224.72527473293701</v>
      </c>
      <c r="G62" s="79">
        <v>2.6133477604162098E-9</v>
      </c>
      <c r="H62">
        <v>249.999999997386</v>
      </c>
      <c r="I62">
        <v>789.01098905689196</v>
      </c>
      <c r="J62">
        <v>58.241758206273502</v>
      </c>
      <c r="K62">
        <v>-570000.00000021094</v>
      </c>
      <c r="L62" s="1">
        <v>789.01098905689196</v>
      </c>
      <c r="M62" s="1">
        <v>58.241758206273502</v>
      </c>
      <c r="N62" s="79">
        <v>1.54613495478788E-7</v>
      </c>
    </row>
    <row r="63" spans="1:14" x14ac:dyDescent="0.25">
      <c r="A63" s="78">
        <v>0.1</v>
      </c>
      <c r="B63" s="78">
        <v>0.8</v>
      </c>
      <c r="C63" s="78">
        <v>0.1</v>
      </c>
      <c r="D63">
        <v>175.274725279249</v>
      </c>
      <c r="E63" s="79">
        <v>0</v>
      </c>
      <c r="F63">
        <v>224.72527472288499</v>
      </c>
      <c r="G63" s="79">
        <v>0</v>
      </c>
      <c r="H63">
        <v>250.00000000081499</v>
      </c>
      <c r="I63">
        <v>789.01098899667397</v>
      </c>
      <c r="J63">
        <v>58.2417582528239</v>
      </c>
      <c r="K63">
        <v>-569999.99999993399</v>
      </c>
      <c r="L63" s="1">
        <v>789.01098899667397</v>
      </c>
      <c r="M63" s="1">
        <v>58.2417582528239</v>
      </c>
      <c r="N63" s="79">
        <v>8.2835625387706506E-8</v>
      </c>
    </row>
    <row r="64" spans="1:14" x14ac:dyDescent="0.25">
      <c r="A64" s="78">
        <v>0.2</v>
      </c>
      <c r="B64" s="78">
        <v>0.8</v>
      </c>
      <c r="C64" s="78">
        <v>0</v>
      </c>
      <c r="D64">
        <v>175.27472527308799</v>
      </c>
      <c r="E64" s="79">
        <v>7.7629636052733903E-10</v>
      </c>
      <c r="F64">
        <v>224.72527472613399</v>
      </c>
      <c r="G64" s="79">
        <v>2.8551028208312299E-10</v>
      </c>
      <c r="H64">
        <v>249.99999999971399</v>
      </c>
      <c r="I64">
        <v>789.01098901616103</v>
      </c>
      <c r="J64">
        <v>58.241758237756898</v>
      </c>
      <c r="K64">
        <v>-570000.00000002398</v>
      </c>
      <c r="L64" s="1">
        <v>789.01098901616103</v>
      </c>
      <c r="M64" s="1">
        <v>58.241758237756898</v>
      </c>
      <c r="N64" s="79">
        <v>1.11368256215077E-8</v>
      </c>
    </row>
    <row r="65" spans="1:14" x14ac:dyDescent="0.25">
      <c r="A65" s="78">
        <v>0</v>
      </c>
      <c r="B65" s="78">
        <v>0.9</v>
      </c>
      <c r="C65" s="78">
        <v>0.1</v>
      </c>
      <c r="D65">
        <v>175.27472527401599</v>
      </c>
      <c r="E65" s="79">
        <v>3.3401192922610702E-10</v>
      </c>
      <c r="F65">
        <v>224.725274725649</v>
      </c>
      <c r="G65" s="79">
        <v>1.28949295685742E-10</v>
      </c>
      <c r="H65">
        <v>249.99999999987099</v>
      </c>
      <c r="I65">
        <v>789.01098901323201</v>
      </c>
      <c r="J65">
        <v>58.241758240024403</v>
      </c>
      <c r="K65">
        <v>-570000.00000001001</v>
      </c>
      <c r="L65" s="1">
        <v>789.01098901323201</v>
      </c>
      <c r="M65" s="1">
        <v>58.241758240024403</v>
      </c>
      <c r="N65" s="79">
        <v>8.4233298128458403E-8</v>
      </c>
    </row>
    <row r="66" spans="1:14" x14ac:dyDescent="0.25">
      <c r="A66" s="78">
        <v>0.1</v>
      </c>
      <c r="B66" s="78">
        <v>0.9</v>
      </c>
      <c r="C66" s="78">
        <v>0</v>
      </c>
      <c r="D66">
        <v>151.78880869762</v>
      </c>
      <c r="E66" s="79">
        <v>8.1851982423682799</v>
      </c>
      <c r="F66">
        <v>240.02599306001099</v>
      </c>
      <c r="G66" s="79">
        <v>10.7761739524079</v>
      </c>
      <c r="H66">
        <v>239.22382604759201</v>
      </c>
      <c r="I66">
        <v>867.530325236679</v>
      </c>
      <c r="J66">
        <v>0</v>
      </c>
      <c r="K66">
        <v>-569870.45121449803</v>
      </c>
      <c r="L66" s="1">
        <v>867.530325236679</v>
      </c>
      <c r="M66" s="1">
        <v>0</v>
      </c>
      <c r="N66">
        <v>-8.9587249407517305E-2</v>
      </c>
    </row>
    <row r="67" spans="1:14" x14ac:dyDescent="0.25">
      <c r="A67" s="78">
        <v>0</v>
      </c>
      <c r="B67" s="78">
        <v>1</v>
      </c>
      <c r="C67" s="78">
        <v>0</v>
      </c>
      <c r="D67">
        <v>151.76552999226701</v>
      </c>
      <c r="E67" s="79">
        <v>8.4040180726823408</v>
      </c>
      <c r="F67">
        <v>239.83045193504901</v>
      </c>
      <c r="G67" s="79">
        <v>10.3105998453567</v>
      </c>
      <c r="H67">
        <v>239.68940015464301</v>
      </c>
      <c r="I67">
        <v>867.30219392422396</v>
      </c>
      <c r="J67" s="79">
        <v>7.1054273576010003E-15</v>
      </c>
      <c r="K67">
        <v>-569904.670911366</v>
      </c>
      <c r="L67" s="1">
        <v>867.30219392422396</v>
      </c>
      <c r="M67" s="1">
        <v>7.1054273576010003E-15</v>
      </c>
      <c r="N67" s="79">
        <v>-9.9226999274059396E-2</v>
      </c>
    </row>
    <row r="69" spans="1:14" x14ac:dyDescent="0.25">
      <c r="M69" t="s">
        <v>67</v>
      </c>
      <c r="N69" s="80">
        <f>MAX(N2:N67)</f>
        <v>7.1721217371049801E-7</v>
      </c>
    </row>
    <row r="70" spans="1:14" x14ac:dyDescent="0.25">
      <c r="D70">
        <f>0*D67</f>
        <v>0</v>
      </c>
      <c r="E70" s="79">
        <f>6*E67</f>
        <v>50.424108436094045</v>
      </c>
      <c r="F70">
        <f>9*F67</f>
        <v>2158.4740674154409</v>
      </c>
      <c r="G70" s="79">
        <f>6*G67</f>
        <v>61.863599072140204</v>
      </c>
      <c r="H70">
        <f>5*H67</f>
        <v>1198.447000773215</v>
      </c>
      <c r="I70">
        <f>-4*I67</f>
        <v>-3469.2087756968958</v>
      </c>
      <c r="J70">
        <f>-2*J67</f>
        <v>-1.4210854715202001E-14</v>
      </c>
      <c r="K70" s="79">
        <f>SUM(E70:J70)</f>
        <v>-5.4711790653527714E-12</v>
      </c>
      <c r="M70" t="s">
        <v>68</v>
      </c>
      <c r="N70" s="81">
        <f>MIN(N2:N67)</f>
        <v>-9.9226999274059396E-2</v>
      </c>
    </row>
    <row r="71" spans="1:14" x14ac:dyDescent="0.25">
      <c r="D71">
        <f>4*D67</f>
        <v>607.06211996906802</v>
      </c>
      <c r="E71" s="79">
        <f>3*E67</f>
        <v>25.212054218047022</v>
      </c>
      <c r="F71">
        <f>4*F67</f>
        <v>959.32180774019605</v>
      </c>
      <c r="G71" s="79">
        <f>5*G67</f>
        <v>51.552999226783498</v>
      </c>
      <c r="H71">
        <f>4*H67</f>
        <v>958.75760061857204</v>
      </c>
      <c r="I71">
        <f>-3*I67</f>
        <v>-2601.9065817726719</v>
      </c>
      <c r="J71">
        <f>-4*J67</f>
        <v>-2.8421709430404001E-14</v>
      </c>
      <c r="K71">
        <f>SUM(D71:J71)</f>
        <v>-5.0306425691815093E-12</v>
      </c>
    </row>
    <row r="72" spans="1:14" x14ac:dyDescent="0.25">
      <c r="D72">
        <f>10*D67</f>
        <v>1517.6552999226701</v>
      </c>
      <c r="E72" s="79">
        <f>16*E67</f>
        <v>134.46428916291745</v>
      </c>
      <c r="F72">
        <f>0</f>
        <v>0</v>
      </c>
      <c r="G72" s="79">
        <f>8*G67</f>
        <v>82.4847987628536</v>
      </c>
      <c r="H72">
        <f>0</f>
        <v>0</v>
      </c>
      <c r="I72">
        <f>-2*I67</f>
        <v>-1734.6043878484479</v>
      </c>
      <c r="J72">
        <f>-3*J67</f>
        <v>-2.1316282072802999E-14</v>
      </c>
      <c r="K72">
        <f>SUM(D72:J72)</f>
        <v>-6.8425265453697648E-12</v>
      </c>
    </row>
    <row r="73" spans="1:14" x14ac:dyDescent="0.25">
      <c r="D73">
        <f>D67</f>
        <v>151.76552999226701</v>
      </c>
      <c r="E73" s="79">
        <f>E67</f>
        <v>8.4040180726823408</v>
      </c>
      <c r="F73">
        <f>F67</f>
        <v>239.83045193504901</v>
      </c>
      <c r="K73">
        <f>SUM(D73:F73)</f>
        <v>399.99999999999835</v>
      </c>
    </row>
    <row r="74" spans="1:14" x14ac:dyDescent="0.25">
      <c r="G74" s="79">
        <f>G67</f>
        <v>10.3105998453567</v>
      </c>
      <c r="H74">
        <f>H67</f>
        <v>239.68940015464301</v>
      </c>
      <c r="K74" s="1">
        <f>SUM(G74:H74)</f>
        <v>249.99999999999972</v>
      </c>
    </row>
    <row r="78" spans="1:14" x14ac:dyDescent="0.25">
      <c r="A78" t="s">
        <v>54</v>
      </c>
    </row>
    <row r="79" spans="1:14" x14ac:dyDescent="0.25">
      <c r="A79">
        <v>0</v>
      </c>
      <c r="K79">
        <f>AVERAGE(K2:K12)</f>
        <v>-570000.00000004261</v>
      </c>
      <c r="L79">
        <f>AVERAGE(L2:L12)</f>
        <v>789.01098902030969</v>
      </c>
      <c r="M79">
        <f>AVERAGE(M2:M12)</f>
        <v>58.241758234552414</v>
      </c>
      <c r="N79">
        <f>AVERAGE(N2:N12)</f>
        <v>3.585846957640484E-7</v>
      </c>
    </row>
    <row r="80" spans="1:14" x14ac:dyDescent="0.25">
      <c r="A80">
        <v>0.1</v>
      </c>
      <c r="K80">
        <f>AVERAGE(K13:K22)</f>
        <v>-570000.00000006252</v>
      </c>
      <c r="L80">
        <f>AVERAGE(L13:L22)</f>
        <v>789.01098902456783</v>
      </c>
      <c r="M80">
        <f>AVERAGE(M13:M22)</f>
        <v>58.241758231259986</v>
      </c>
      <c r="N80">
        <f>AVERAGE(N13:N22)</f>
        <v>3.2409518330257774E-7</v>
      </c>
    </row>
    <row r="81" spans="1:14" x14ac:dyDescent="0.25">
      <c r="A81">
        <v>0.2</v>
      </c>
      <c r="K81">
        <f>AVERAGE(K23:K31)</f>
        <v>-570000.00000003073</v>
      </c>
      <c r="L81">
        <f>AVERAGE(L23:L31)</f>
        <v>789.0109890176625</v>
      </c>
      <c r="M81">
        <f>AVERAGE(M23:M31)</f>
        <v>58.241758236597612</v>
      </c>
      <c r="N81">
        <f>AVERAGE(N23:N31)</f>
        <v>2.8959883759403513E-7</v>
      </c>
    </row>
    <row r="82" spans="1:14" x14ac:dyDescent="0.25">
      <c r="A82">
        <v>0.3</v>
      </c>
      <c r="K82">
        <f>AVERAGE(K32:K39)</f>
        <v>-570000.00000006182</v>
      </c>
      <c r="L82">
        <f>AVERAGE(L32:L39)</f>
        <v>789.01098902451292</v>
      </c>
      <c r="M82">
        <f>AVERAGE(M32:M39)</f>
        <v>58.241758231304118</v>
      </c>
      <c r="N82">
        <f>AVERAGE(N32:N39)</f>
        <v>2.551508966406805E-7</v>
      </c>
    </row>
    <row r="83" spans="1:14" x14ac:dyDescent="0.25">
      <c r="A83">
        <v>0.4</v>
      </c>
      <c r="K83">
        <f>AVERAGE(K40:K46)</f>
        <v>-570000.00000001199</v>
      </c>
      <c r="L83">
        <f>AVERAGE(L40:L46)</f>
        <v>789.01098901372859</v>
      </c>
      <c r="M83">
        <f>AVERAGE(M40:M46)</f>
        <v>58.241758239640681</v>
      </c>
      <c r="N83">
        <f>AVERAGE(N40:N46)</f>
        <v>2.2066866646063542E-7</v>
      </c>
    </row>
    <row r="84" spans="1:14" x14ac:dyDescent="0.25">
      <c r="A84">
        <v>0.5</v>
      </c>
      <c r="K84">
        <f>AVERAGE(K47:K52)</f>
        <v>-569999.99999998941</v>
      </c>
      <c r="L84">
        <f>AVERAGE(L47:L52)</f>
        <v>789.0109890087856</v>
      </c>
      <c r="M84">
        <f>AVERAGE(M47:M52)</f>
        <v>58.241758243461952</v>
      </c>
      <c r="N84">
        <f>AVERAGE(N47:N52)</f>
        <v>1.8623019716236186E-7</v>
      </c>
    </row>
    <row r="85" spans="1:14" x14ac:dyDescent="0.25">
      <c r="A85">
        <v>0.6</v>
      </c>
      <c r="K85">
        <f>AVERAGE(K53:K57)</f>
        <v>-570000.0000000546</v>
      </c>
      <c r="L85">
        <f>AVERAGE(L53:L57)</f>
        <v>789.01098902294166</v>
      </c>
      <c r="M85">
        <f>AVERAGE(M53:M57)</f>
        <v>58.241758232518023</v>
      </c>
      <c r="N85">
        <f>AVERAGE(N53:N57)</f>
        <v>1.5179750415757851E-7</v>
      </c>
    </row>
    <row r="86" spans="1:14" x14ac:dyDescent="0.25">
      <c r="A86">
        <v>0.7</v>
      </c>
      <c r="K86">
        <f>AVERAGE(K58:K62)</f>
        <v>-570000.00000003085</v>
      </c>
      <c r="L86">
        <f>AVERAGE(L58:L62)</f>
        <v>789.01098901770752</v>
      </c>
      <c r="M86">
        <f>AVERAGE(M58:M62)</f>
        <v>58.241758236562205</v>
      </c>
      <c r="N86">
        <f>AVERAGE(N58:N62)</f>
        <v>1.2474232416557123E-7</v>
      </c>
    </row>
    <row r="87" spans="1:14" x14ac:dyDescent="0.25">
      <c r="A87">
        <v>0.8</v>
      </c>
      <c r="K87">
        <f>AVERAGE(K62:K64)</f>
        <v>-570000.00000005623</v>
      </c>
      <c r="L87">
        <f>AVERAGE(L62:L64)</f>
        <v>789.01098902324236</v>
      </c>
      <c r="M87">
        <f>AVERAGE(M62:M64)</f>
        <v>58.241758232284759</v>
      </c>
      <c r="N87">
        <f>AVERAGE(N62:N64)</f>
        <v>8.2861982162667402E-8</v>
      </c>
    </row>
    <row r="88" spans="1:14" x14ac:dyDescent="0.25">
      <c r="A88">
        <v>0.9</v>
      </c>
      <c r="K88">
        <f>AVERAGE(K65:K66)</f>
        <v>-569935.22560725408</v>
      </c>
      <c r="L88">
        <f>AVERAGE(L65:L66)</f>
        <v>828.27065712495551</v>
      </c>
      <c r="M88">
        <f>AVERAGE(M65:M66)</f>
        <v>29.120879120012201</v>
      </c>
      <c r="N88">
        <f>AVERAGE(N65:N66)</f>
        <v>-4.4793582587109589E-2</v>
      </c>
    </row>
    <row r="89" spans="1:14" x14ac:dyDescent="0.25">
      <c r="A89">
        <v>1</v>
      </c>
      <c r="K89">
        <f>AVERAGE(K67)</f>
        <v>-569904.670911366</v>
      </c>
      <c r="L89">
        <f>AVERAGE(L67)</f>
        <v>867.30219392422396</v>
      </c>
      <c r="M89">
        <f>AVERAGE(M67)</f>
        <v>7.1054273576010003E-15</v>
      </c>
      <c r="N89">
        <f>AVERAGE(N67)</f>
        <v>-9.9226999274059396E-2</v>
      </c>
    </row>
  </sheetData>
  <sortState ref="A2:N103">
    <sortCondition ref="B1"/>
  </sortState>
  <conditionalFormatting sqref="N13:N67">
    <cfRule type="cellIs" dxfId="2" priority="1" operator="equal">
      <formula>$N$70</formula>
    </cfRule>
    <cfRule type="cellIs" dxfId="3" priority="2" operator="equal">
      <formula>$N$69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52" workbookViewId="0">
      <selection activeCell="U91" sqref="U91"/>
    </sheetView>
  </sheetViews>
  <sheetFormatPr defaultRowHeight="15" x14ac:dyDescent="0.25"/>
  <cols>
    <col min="1" max="3" width="4.5703125" bestFit="1" customWidth="1"/>
    <col min="4" max="10" width="12" bestFit="1" customWidth="1"/>
    <col min="11" max="11" width="12.7109375" bestFit="1" customWidth="1"/>
    <col min="12" max="13" width="12" bestFit="1" customWidth="1"/>
    <col min="14" max="14" width="12.7109375" bestFit="1" customWidth="1"/>
  </cols>
  <sheetData>
    <row r="1" spans="1:17" x14ac:dyDescent="0.25">
      <c r="A1" t="s">
        <v>53</v>
      </c>
      <c r="B1" t="s">
        <v>54</v>
      </c>
      <c r="C1" t="s">
        <v>55</v>
      </c>
      <c r="D1" t="s">
        <v>66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P1" t="s">
        <v>69</v>
      </c>
      <c r="Q1" t="s">
        <v>70</v>
      </c>
    </row>
    <row r="2" spans="1:17" x14ac:dyDescent="0.25">
      <c r="A2" s="78">
        <v>1</v>
      </c>
      <c r="B2" s="78">
        <v>0</v>
      </c>
      <c r="C2" s="78">
        <v>0</v>
      </c>
      <c r="D2">
        <v>175.27472526091699</v>
      </c>
      <c r="E2" s="79">
        <v>6.5155632000823896E-9</v>
      </c>
      <c r="F2">
        <v>224.72527473256699</v>
      </c>
      <c r="G2" s="79">
        <v>2.4857911284925599E-9</v>
      </c>
      <c r="H2">
        <v>249.99999999751401</v>
      </c>
      <c r="I2">
        <v>789.01098905467904</v>
      </c>
      <c r="J2">
        <v>58.2417582079837</v>
      </c>
      <c r="K2">
        <v>-569999.99999988999</v>
      </c>
      <c r="L2" s="1">
        <v>789.01098898713497</v>
      </c>
      <c r="M2" s="1">
        <v>58.241758260197997</v>
      </c>
      <c r="N2" s="79">
        <v>-1.92870318546499E-13</v>
      </c>
      <c r="P2">
        <v>0</v>
      </c>
      <c r="Q2">
        <v>0</v>
      </c>
    </row>
    <row r="3" spans="1:17" x14ac:dyDescent="0.25">
      <c r="A3" s="78">
        <v>0.9</v>
      </c>
      <c r="B3" s="78">
        <v>0.1</v>
      </c>
      <c r="C3" s="78">
        <v>0</v>
      </c>
      <c r="D3">
        <v>175.27472526091699</v>
      </c>
      <c r="E3" s="79">
        <v>6.5155632000823896E-9</v>
      </c>
      <c r="F3">
        <v>224.72527473256699</v>
      </c>
      <c r="G3" s="79">
        <v>2.4857911284925599E-9</v>
      </c>
      <c r="H3">
        <v>249.99999999751401</v>
      </c>
      <c r="I3">
        <v>789.01098905467904</v>
      </c>
      <c r="J3">
        <v>58.2417582079837</v>
      </c>
      <c r="K3">
        <v>-570000.00000020105</v>
      </c>
      <c r="L3" s="1">
        <v>789.01098905467904</v>
      </c>
      <c r="M3" s="1">
        <v>58.2417582079837</v>
      </c>
      <c r="N3" s="79">
        <v>1.38753832393752E-9</v>
      </c>
      <c r="P3">
        <v>450</v>
      </c>
      <c r="Q3">
        <v>30</v>
      </c>
    </row>
    <row r="4" spans="1:17" x14ac:dyDescent="0.25">
      <c r="A4" s="78">
        <v>0.8</v>
      </c>
      <c r="B4" s="78">
        <v>0.2</v>
      </c>
      <c r="C4" s="78">
        <v>0</v>
      </c>
      <c r="D4">
        <v>175.27472527376599</v>
      </c>
      <c r="E4" s="79">
        <v>4.6210857362893798E-10</v>
      </c>
      <c r="F4">
        <v>224.72527472577099</v>
      </c>
      <c r="G4" s="79">
        <v>1.50293999467976E-10</v>
      </c>
      <c r="H4">
        <v>249.999999999849</v>
      </c>
      <c r="I4">
        <v>789.01098901400701</v>
      </c>
      <c r="J4">
        <v>58.241758239416797</v>
      </c>
      <c r="K4">
        <v>-570000.00000001502</v>
      </c>
      <c r="L4" s="1">
        <v>789.01098901400701</v>
      </c>
      <c r="M4" s="1">
        <v>58.241758239416797</v>
      </c>
      <c r="N4" s="79">
        <v>2.7847719268786102E-9</v>
      </c>
      <c r="P4">
        <v>900</v>
      </c>
      <c r="Q4">
        <v>60</v>
      </c>
    </row>
    <row r="5" spans="1:17" x14ac:dyDescent="0.25">
      <c r="A5" s="78">
        <v>0.7</v>
      </c>
      <c r="B5" s="78">
        <v>0.3</v>
      </c>
      <c r="C5" s="78">
        <v>0</v>
      </c>
      <c r="D5">
        <v>175.274725261936</v>
      </c>
      <c r="E5" s="79">
        <v>6.0361173837009102E-9</v>
      </c>
      <c r="F5">
        <v>224.725274732027</v>
      </c>
      <c r="G5" s="79">
        <v>2.2988331238593599E-9</v>
      </c>
      <c r="H5">
        <v>249.999999997701</v>
      </c>
      <c r="I5">
        <v>789.01098905145102</v>
      </c>
      <c r="J5">
        <v>58.2417582104774</v>
      </c>
      <c r="K5">
        <v>-570000.00000018603</v>
      </c>
      <c r="L5" s="1">
        <v>789.01098905145102</v>
      </c>
      <c r="M5" s="1">
        <v>58.2417582104774</v>
      </c>
      <c r="N5" s="79">
        <v>4.1631175285869798E-9</v>
      </c>
    </row>
    <row r="6" spans="1:17" x14ac:dyDescent="0.25">
      <c r="A6" s="78">
        <v>0.6</v>
      </c>
      <c r="B6" s="78">
        <v>0.4</v>
      </c>
      <c r="C6" s="78">
        <v>0</v>
      </c>
      <c r="D6">
        <v>175.274725263834</v>
      </c>
      <c r="E6" s="79">
        <v>5.1429367431410298E-9</v>
      </c>
      <c r="F6">
        <v>224.72527473102301</v>
      </c>
      <c r="G6" s="79">
        <v>1.95223037735559E-9</v>
      </c>
      <c r="H6">
        <v>249.999999998047</v>
      </c>
      <c r="I6">
        <v>789.01098904544494</v>
      </c>
      <c r="J6">
        <v>58.2417582151188</v>
      </c>
      <c r="K6">
        <v>-570000.00000015902</v>
      </c>
      <c r="L6" s="1">
        <v>789.01098904544494</v>
      </c>
      <c r="M6" s="1">
        <v>58.2417582151188</v>
      </c>
      <c r="N6" s="79">
        <v>5.55373043310056E-9</v>
      </c>
    </row>
    <row r="7" spans="1:17" x14ac:dyDescent="0.25">
      <c r="A7" s="78">
        <v>0.5</v>
      </c>
      <c r="B7" s="78">
        <v>0.5</v>
      </c>
      <c r="C7" s="78">
        <v>0</v>
      </c>
      <c r="D7">
        <v>175.27472528721401</v>
      </c>
      <c r="E7" s="79">
        <v>0</v>
      </c>
      <c r="F7">
        <v>224.72527471867801</v>
      </c>
      <c r="G7" s="79">
        <v>0</v>
      </c>
      <c r="H7">
        <v>250.00000000224901</v>
      </c>
      <c r="I7">
        <v>789.01098897147097</v>
      </c>
      <c r="J7">
        <v>58.241758272307997</v>
      </c>
      <c r="K7">
        <v>-569999.999999817</v>
      </c>
      <c r="L7" s="1">
        <v>789.01098897147097</v>
      </c>
      <c r="M7" s="1">
        <v>58.241758272307997</v>
      </c>
      <c r="N7" s="79">
        <v>6.9886709942703399E-9</v>
      </c>
    </row>
    <row r="8" spans="1:17" x14ac:dyDescent="0.25">
      <c r="A8" s="78">
        <v>0.4</v>
      </c>
      <c r="B8" s="78">
        <v>0.6</v>
      </c>
      <c r="C8" s="78">
        <v>0</v>
      </c>
      <c r="D8">
        <v>175.27472528525701</v>
      </c>
      <c r="E8" s="79">
        <v>0</v>
      </c>
      <c r="F8">
        <v>224.72527471971</v>
      </c>
      <c r="G8" s="79">
        <v>0</v>
      </c>
      <c r="H8">
        <v>250.000000001899</v>
      </c>
      <c r="I8">
        <v>789.01098897766099</v>
      </c>
      <c r="J8">
        <v>58.241758267521398</v>
      </c>
      <c r="K8">
        <v>-569999.99999984598</v>
      </c>
      <c r="L8" s="1">
        <v>789.01098897766099</v>
      </c>
      <c r="M8" s="1">
        <v>58.241758267521398</v>
      </c>
      <c r="N8" s="79">
        <v>8.3817818985628202E-9</v>
      </c>
    </row>
    <row r="9" spans="1:17" x14ac:dyDescent="0.25">
      <c r="A9" s="78">
        <v>0.3</v>
      </c>
      <c r="B9" s="78">
        <v>0.7</v>
      </c>
      <c r="C9" s="78">
        <v>0</v>
      </c>
      <c r="D9">
        <v>175.274725268911</v>
      </c>
      <c r="E9" s="79">
        <v>2.7440449912319301E-9</v>
      </c>
      <c r="F9">
        <v>224.725274728345</v>
      </c>
      <c r="G9" s="79">
        <v>1.0458336419105701E-9</v>
      </c>
      <c r="H9">
        <v>249.999999998954</v>
      </c>
      <c r="I9">
        <v>789.010989029386</v>
      </c>
      <c r="J9">
        <v>58.241758227536302</v>
      </c>
      <c r="K9">
        <v>-570000.00000008405</v>
      </c>
      <c r="L9" s="1">
        <v>789.010989029386</v>
      </c>
      <c r="M9" s="1">
        <v>58.241758227536302</v>
      </c>
      <c r="N9" s="79">
        <v>9.7330265429046494E-9</v>
      </c>
    </row>
    <row r="10" spans="1:17" x14ac:dyDescent="0.25">
      <c r="A10" s="78">
        <v>0.2</v>
      </c>
      <c r="B10" s="78">
        <v>0.8</v>
      </c>
      <c r="C10" s="78">
        <v>0</v>
      </c>
      <c r="D10">
        <v>175.27472527308799</v>
      </c>
      <c r="E10" s="79">
        <v>7.7629636052733903E-10</v>
      </c>
      <c r="F10">
        <v>224.72527472613399</v>
      </c>
      <c r="G10" s="79">
        <v>2.8551028208312299E-10</v>
      </c>
      <c r="H10">
        <v>249.99999999971399</v>
      </c>
      <c r="I10">
        <v>789.01098901616103</v>
      </c>
      <c r="J10">
        <v>58.241758237756898</v>
      </c>
      <c r="K10">
        <v>-570000.00000002398</v>
      </c>
      <c r="L10" s="1">
        <v>789.01098901616103</v>
      </c>
      <c r="M10" s="1">
        <v>58.241758237756898</v>
      </c>
      <c r="N10" s="79">
        <v>1.11368256215077E-8</v>
      </c>
    </row>
    <row r="11" spans="1:17" x14ac:dyDescent="0.25">
      <c r="A11" s="78">
        <v>0.1</v>
      </c>
      <c r="B11" s="78">
        <v>0.9</v>
      </c>
      <c r="C11" s="78">
        <v>0</v>
      </c>
      <c r="D11">
        <v>151.78880869762</v>
      </c>
      <c r="E11" s="79">
        <v>8.1851982423682799</v>
      </c>
      <c r="F11">
        <v>240.02599306001099</v>
      </c>
      <c r="G11" s="79">
        <v>10.7761739524079</v>
      </c>
      <c r="H11">
        <v>239.22382604759201</v>
      </c>
      <c r="I11">
        <v>867.530325236679</v>
      </c>
      <c r="J11">
        <v>0</v>
      </c>
      <c r="K11">
        <v>-569870.45121449803</v>
      </c>
      <c r="L11" s="1">
        <v>867.530325236679</v>
      </c>
      <c r="M11" s="1">
        <v>0</v>
      </c>
      <c r="N11">
        <v>-8.9587249407517305E-2</v>
      </c>
    </row>
    <row r="12" spans="1:17" x14ac:dyDescent="0.25">
      <c r="A12" s="78">
        <v>0</v>
      </c>
      <c r="B12" s="78">
        <v>1</v>
      </c>
      <c r="C12" s="78">
        <v>0</v>
      </c>
      <c r="D12">
        <v>151.76552999226701</v>
      </c>
      <c r="E12" s="79">
        <v>8.4040180726823408</v>
      </c>
      <c r="F12">
        <v>239.83045193504901</v>
      </c>
      <c r="G12" s="79">
        <v>10.3105998453567</v>
      </c>
      <c r="H12">
        <v>239.68940015464301</v>
      </c>
      <c r="I12">
        <v>867.30219392422396</v>
      </c>
      <c r="J12" s="79">
        <v>7.1054273576010003E-15</v>
      </c>
      <c r="K12">
        <v>-569904.670911366</v>
      </c>
      <c r="L12" s="1">
        <v>867.30219392422396</v>
      </c>
      <c r="M12" s="1">
        <v>7.1054273576010003E-15</v>
      </c>
      <c r="N12" s="79">
        <v>-9.9226999274059396E-2</v>
      </c>
    </row>
    <row r="13" spans="1:17" x14ac:dyDescent="0.25">
      <c r="A13" s="78">
        <v>0.9</v>
      </c>
      <c r="B13" s="78">
        <v>0</v>
      </c>
      <c r="C13" s="78">
        <v>0.1</v>
      </c>
      <c r="D13">
        <v>175.27472527199299</v>
      </c>
      <c r="E13" s="79">
        <v>1.28923716147255E-9</v>
      </c>
      <c r="F13">
        <v>224.725274726717</v>
      </c>
      <c r="G13" s="79">
        <v>4.9180925998371001E-10</v>
      </c>
      <c r="H13">
        <v>249.99999999950799</v>
      </c>
      <c r="I13">
        <v>789.01098901963303</v>
      </c>
      <c r="J13">
        <v>58.2417582350757</v>
      </c>
      <c r="K13">
        <v>-570000.000000039</v>
      </c>
      <c r="L13" s="1">
        <v>789.01098901963303</v>
      </c>
      <c r="M13" s="1">
        <v>58.2417582350757</v>
      </c>
      <c r="N13" s="79">
        <v>7.1709598296480003E-8</v>
      </c>
    </row>
    <row r="14" spans="1:17" x14ac:dyDescent="0.25">
      <c r="A14" s="78">
        <v>0.8</v>
      </c>
      <c r="B14" s="78">
        <v>0.1</v>
      </c>
      <c r="C14" s="78">
        <v>0.1</v>
      </c>
      <c r="D14">
        <v>175.27472526354001</v>
      </c>
      <c r="E14" s="79">
        <v>5.2789204119108002E-9</v>
      </c>
      <c r="F14">
        <v>224.725274731181</v>
      </c>
      <c r="G14" s="79">
        <v>2.0115749066462699E-9</v>
      </c>
      <c r="H14">
        <v>249.999999997988</v>
      </c>
      <c r="I14">
        <v>789.010989046379</v>
      </c>
      <c r="J14">
        <v>58.2417582143987</v>
      </c>
      <c r="K14">
        <v>-570000.00000016298</v>
      </c>
      <c r="L14" s="1">
        <v>789.010989046379</v>
      </c>
      <c r="M14" s="1">
        <v>58.2417582143987</v>
      </c>
      <c r="N14" s="79">
        <v>7.3133538892414395E-8</v>
      </c>
    </row>
    <row r="15" spans="1:17" x14ac:dyDescent="0.25">
      <c r="A15" s="78">
        <v>0.7</v>
      </c>
      <c r="B15" s="78">
        <v>0.2</v>
      </c>
      <c r="C15" s="78">
        <v>0.1</v>
      </c>
      <c r="D15">
        <v>175.274725272235</v>
      </c>
      <c r="E15" s="79">
        <v>1.1756355888792299E-9</v>
      </c>
      <c r="F15">
        <v>224.725274726588</v>
      </c>
      <c r="G15" s="79">
        <v>4.4632031404034902E-10</v>
      </c>
      <c r="H15">
        <v>249.99999999955301</v>
      </c>
      <c r="I15">
        <v>789.01098901886496</v>
      </c>
      <c r="J15">
        <v>58.241758235669003</v>
      </c>
      <c r="K15">
        <v>-570000.00000003597</v>
      </c>
      <c r="L15" s="1">
        <v>789.01098901886496</v>
      </c>
      <c r="M15" s="1">
        <v>58.241758235669003</v>
      </c>
      <c r="N15" s="79">
        <v>7.4492080368463E-8</v>
      </c>
    </row>
    <row r="16" spans="1:17" x14ac:dyDescent="0.25">
      <c r="A16" s="78">
        <v>0.6</v>
      </c>
      <c r="B16" s="78">
        <v>0.3</v>
      </c>
      <c r="C16" s="78">
        <v>0.1</v>
      </c>
      <c r="D16">
        <v>175.27472526650101</v>
      </c>
      <c r="E16" s="79">
        <v>3.8803023016953301E-9</v>
      </c>
      <c r="F16">
        <v>224.72527472961801</v>
      </c>
      <c r="G16" s="79">
        <v>1.4813110738032201E-9</v>
      </c>
      <c r="H16">
        <v>249.99999999851801</v>
      </c>
      <c r="I16">
        <v>789.01098903701097</v>
      </c>
      <c r="J16">
        <v>58.241758221642101</v>
      </c>
      <c r="K16">
        <v>-570000.00000011898</v>
      </c>
      <c r="L16" s="1">
        <v>789.01098903701097</v>
      </c>
      <c r="M16" s="1">
        <v>58.241758221642101</v>
      </c>
      <c r="N16" s="79">
        <v>7.5901105490054296E-8</v>
      </c>
    </row>
    <row r="17" spans="1:16" x14ac:dyDescent="0.25">
      <c r="A17" s="78">
        <v>0.5</v>
      </c>
      <c r="B17" s="78">
        <v>0.4</v>
      </c>
      <c r="C17" s="78">
        <v>0.1</v>
      </c>
      <c r="D17">
        <v>175.27472527103799</v>
      </c>
      <c r="E17" s="79">
        <v>1.7364953919241E-9</v>
      </c>
      <c r="F17">
        <v>224.72527472722501</v>
      </c>
      <c r="G17" s="79">
        <v>6.7110761392541401E-10</v>
      </c>
      <c r="H17">
        <v>249.99999999932899</v>
      </c>
      <c r="I17">
        <v>789.01098902265903</v>
      </c>
      <c r="J17">
        <v>58.241758232739301</v>
      </c>
      <c r="K17">
        <v>-570000.00000005297</v>
      </c>
      <c r="L17" s="1">
        <v>789.01098902265903</v>
      </c>
      <c r="M17" s="1">
        <v>58.241758232739301</v>
      </c>
      <c r="N17" s="79">
        <v>7.7278707707050505E-8</v>
      </c>
    </row>
    <row r="18" spans="1:16" x14ac:dyDescent="0.25">
      <c r="A18" s="78">
        <v>0.4</v>
      </c>
      <c r="B18" s="78">
        <v>0.5</v>
      </c>
      <c r="C18" s="78">
        <v>0.1</v>
      </c>
      <c r="D18">
        <v>175.27472526732799</v>
      </c>
      <c r="E18" s="79">
        <v>3.4910527801912299E-9</v>
      </c>
      <c r="F18">
        <v>224.72527472918</v>
      </c>
      <c r="G18" s="79">
        <v>1.3305765378390699E-9</v>
      </c>
      <c r="H18">
        <v>249.99999999866901</v>
      </c>
      <c r="I18">
        <v>789.01098903439402</v>
      </c>
      <c r="J18">
        <v>58.241758223664498</v>
      </c>
      <c r="K18">
        <v>-570000.00000010803</v>
      </c>
      <c r="L18" s="1">
        <v>789.01098903439402</v>
      </c>
      <c r="M18" s="1">
        <v>58.241758223664498</v>
      </c>
      <c r="N18" s="79">
        <v>7.8678160376338495E-8</v>
      </c>
    </row>
    <row r="19" spans="1:16" x14ac:dyDescent="0.25">
      <c r="A19" s="78">
        <v>0.3</v>
      </c>
      <c r="B19" s="78">
        <v>0.6</v>
      </c>
      <c r="C19" s="78">
        <v>0.1</v>
      </c>
      <c r="D19">
        <v>175.27472526420399</v>
      </c>
      <c r="E19" s="79">
        <v>4.9646615707388198E-9</v>
      </c>
      <c r="F19">
        <v>224.72527473082999</v>
      </c>
      <c r="G19" s="79">
        <v>1.8936390233648101E-9</v>
      </c>
      <c r="H19">
        <v>249.99999999810601</v>
      </c>
      <c r="I19">
        <v>789.01098904427704</v>
      </c>
      <c r="J19">
        <v>58.241758216024103</v>
      </c>
      <c r="K19">
        <v>-570000.00000015297</v>
      </c>
      <c r="L19" s="1">
        <v>789.01098904427704</v>
      </c>
      <c r="M19" s="1">
        <v>58.241758216024103</v>
      </c>
      <c r="N19" s="79">
        <v>8.0073558977568802E-8</v>
      </c>
    </row>
    <row r="20" spans="1:16" x14ac:dyDescent="0.25">
      <c r="A20" s="78">
        <v>0.2</v>
      </c>
      <c r="B20" s="78">
        <v>0.7</v>
      </c>
      <c r="C20" s="78">
        <v>0.1</v>
      </c>
      <c r="D20">
        <v>175.274725276884</v>
      </c>
      <c r="E20" s="79">
        <v>0</v>
      </c>
      <c r="F20">
        <v>224.725274724126</v>
      </c>
      <c r="G20" s="79">
        <v>0</v>
      </c>
      <c r="H20">
        <v>250.00000000040799</v>
      </c>
      <c r="I20">
        <v>789.01098900414604</v>
      </c>
      <c r="J20">
        <v>58.241758247041098</v>
      </c>
      <c r="K20">
        <v>-569999.99999996903</v>
      </c>
      <c r="L20" s="1">
        <v>789.01098900414604</v>
      </c>
      <c r="M20" s="1">
        <v>58.241758247041098</v>
      </c>
      <c r="N20" s="79">
        <v>8.1444354947720506E-8</v>
      </c>
      <c r="P20">
        <f>I20*150+200*J20</f>
        <v>130000.00000003012</v>
      </c>
    </row>
    <row r="21" spans="1:16" x14ac:dyDescent="0.25">
      <c r="A21" s="78">
        <v>0.1</v>
      </c>
      <c r="B21" s="78">
        <v>0.8</v>
      </c>
      <c r="C21" s="78">
        <v>0.1</v>
      </c>
      <c r="D21">
        <v>175.274725279249</v>
      </c>
      <c r="E21" s="79">
        <v>0</v>
      </c>
      <c r="F21">
        <v>224.72527472288499</v>
      </c>
      <c r="G21" s="79">
        <v>0</v>
      </c>
      <c r="H21">
        <v>250.00000000081499</v>
      </c>
      <c r="I21">
        <v>789.01098899667397</v>
      </c>
      <c r="J21">
        <v>58.2417582528239</v>
      </c>
      <c r="K21">
        <v>-569999.99999993399</v>
      </c>
      <c r="L21" s="1">
        <v>789.01098899667397</v>
      </c>
      <c r="M21" s="1">
        <v>58.2417582528239</v>
      </c>
      <c r="N21" s="79">
        <v>8.2835625387706506E-8</v>
      </c>
      <c r="P21">
        <f t="shared" ref="P21:P22" si="0">I21*150+200*J21</f>
        <v>130000.00000006588</v>
      </c>
    </row>
    <row r="22" spans="1:16" x14ac:dyDescent="0.25">
      <c r="A22" s="78">
        <v>0</v>
      </c>
      <c r="B22" s="78">
        <v>0.9</v>
      </c>
      <c r="C22" s="78">
        <v>0.1</v>
      </c>
      <c r="D22">
        <v>175.27472527401599</v>
      </c>
      <c r="E22" s="79">
        <v>3.3401192922610702E-10</v>
      </c>
      <c r="F22">
        <v>224.725274725649</v>
      </c>
      <c r="G22" s="79">
        <v>1.28949295685742E-10</v>
      </c>
      <c r="H22">
        <v>249.99999999987099</v>
      </c>
      <c r="I22">
        <v>789.01098901323201</v>
      </c>
      <c r="J22">
        <v>58.241758240024403</v>
      </c>
      <c r="K22">
        <v>-570000.00000001001</v>
      </c>
      <c r="L22" s="1">
        <v>789.01098901323201</v>
      </c>
      <c r="M22" s="1">
        <v>58.241758240024403</v>
      </c>
      <c r="N22" s="79">
        <v>8.4233298128458403E-8</v>
      </c>
      <c r="P22">
        <f t="shared" si="0"/>
        <v>129999.99999998968</v>
      </c>
    </row>
    <row r="23" spans="1:16" x14ac:dyDescent="0.25">
      <c r="A23" s="78">
        <v>0.8</v>
      </c>
      <c r="B23" s="78">
        <v>0</v>
      </c>
      <c r="C23" s="78">
        <v>0.2</v>
      </c>
      <c r="D23">
        <v>175.27472527586201</v>
      </c>
      <c r="E23" s="79">
        <v>0</v>
      </c>
      <c r="F23">
        <v>224.72527472466601</v>
      </c>
      <c r="G23" s="79">
        <v>0</v>
      </c>
      <c r="H23">
        <v>250.00000000022101</v>
      </c>
      <c r="I23">
        <v>789.01098900737998</v>
      </c>
      <c r="J23">
        <v>58.2417582445416</v>
      </c>
      <c r="K23">
        <v>-569999.99999998405</v>
      </c>
      <c r="L23" s="1">
        <v>789.01098900737998</v>
      </c>
      <c r="M23" s="1">
        <v>58.2417582445416</v>
      </c>
      <c r="N23" s="79">
        <v>1.43386543788215E-7</v>
      </c>
    </row>
    <row r="24" spans="1:16" x14ac:dyDescent="0.25">
      <c r="A24" s="78">
        <v>0.7</v>
      </c>
      <c r="B24" s="78">
        <v>0.1</v>
      </c>
      <c r="C24" s="78">
        <v>0.2</v>
      </c>
      <c r="D24">
        <v>175.274725267365</v>
      </c>
      <c r="E24" s="79">
        <v>3.4707312579485002E-9</v>
      </c>
      <c r="F24">
        <v>224.725274729163</v>
      </c>
      <c r="G24" s="79">
        <v>1.32968125399202E-9</v>
      </c>
      <c r="H24">
        <v>249.99999999867001</v>
      </c>
      <c r="I24">
        <v>789.01098903427896</v>
      </c>
      <c r="J24">
        <v>58.241758223755497</v>
      </c>
      <c r="K24">
        <v>-570000.00000010699</v>
      </c>
      <c r="L24" s="1">
        <v>789.01098903427896</v>
      </c>
      <c r="M24" s="1">
        <v>58.241758223755497</v>
      </c>
      <c r="N24" s="79">
        <v>1.4484788148118999E-7</v>
      </c>
    </row>
    <row r="25" spans="1:16" x14ac:dyDescent="0.25">
      <c r="A25" s="78">
        <v>0.6</v>
      </c>
      <c r="B25" s="78">
        <v>0.2</v>
      </c>
      <c r="C25" s="78">
        <v>0.2</v>
      </c>
      <c r="D25">
        <v>175.27472526398699</v>
      </c>
      <c r="E25" s="79">
        <v>5.0673065743467297E-9</v>
      </c>
      <c r="F25">
        <v>224.72527473094499</v>
      </c>
      <c r="G25" s="79">
        <v>1.93188043340342E-9</v>
      </c>
      <c r="H25">
        <v>249.99999999806801</v>
      </c>
      <c r="I25">
        <v>789.01098904496303</v>
      </c>
      <c r="J25">
        <v>58.241758215493597</v>
      </c>
      <c r="K25">
        <v>-570000.000000156</v>
      </c>
      <c r="L25" s="1">
        <v>789.01098904496303</v>
      </c>
      <c r="M25" s="1">
        <v>58.241758215493597</v>
      </c>
      <c r="N25" s="79">
        <v>1.46263383494028E-7</v>
      </c>
    </row>
    <row r="26" spans="1:16" x14ac:dyDescent="0.25">
      <c r="A26" s="78">
        <v>0.5</v>
      </c>
      <c r="B26" s="78">
        <v>0.3</v>
      </c>
      <c r="C26" s="78">
        <v>0.2</v>
      </c>
      <c r="D26">
        <v>175.27472527084399</v>
      </c>
      <c r="E26" s="79">
        <v>1.82519954705639E-9</v>
      </c>
      <c r="F26">
        <v>224.72527472733</v>
      </c>
      <c r="G26" s="79">
        <v>7.1315753302769704E-10</v>
      </c>
      <c r="H26">
        <v>249.99999999928599</v>
      </c>
      <c r="I26">
        <v>789.01098902327897</v>
      </c>
      <c r="J26">
        <v>58.241758232262697</v>
      </c>
      <c r="K26">
        <v>-570000.00000005495</v>
      </c>
      <c r="L26" s="1">
        <v>789.01098902327897</v>
      </c>
      <c r="M26" s="1">
        <v>58.241758232262697</v>
      </c>
      <c r="N26" s="79">
        <v>1.4760237935516801E-7</v>
      </c>
    </row>
    <row r="27" spans="1:16" x14ac:dyDescent="0.25">
      <c r="A27" s="78">
        <v>0.4</v>
      </c>
      <c r="B27" s="78">
        <v>0.4</v>
      </c>
      <c r="C27" s="78">
        <v>0.2</v>
      </c>
      <c r="D27">
        <v>175.27472527974601</v>
      </c>
      <c r="E27" s="79">
        <v>0</v>
      </c>
      <c r="F27">
        <v>224.72527472262399</v>
      </c>
      <c r="G27" s="79">
        <v>0</v>
      </c>
      <c r="H27">
        <v>250.00000000089901</v>
      </c>
      <c r="I27">
        <v>789.01098899510305</v>
      </c>
      <c r="J27">
        <v>58.241758254040597</v>
      </c>
      <c r="K27">
        <v>-569999.99999992596</v>
      </c>
      <c r="L27" s="1">
        <v>789.01098899510305</v>
      </c>
      <c r="M27" s="1">
        <v>58.241758254040597</v>
      </c>
      <c r="N27" s="79">
        <v>1.4893297861315701E-7</v>
      </c>
    </row>
    <row r="28" spans="1:16" x14ac:dyDescent="0.25">
      <c r="A28" s="78">
        <v>0.3</v>
      </c>
      <c r="B28" s="78">
        <v>0.5</v>
      </c>
      <c r="C28" s="78">
        <v>0.2</v>
      </c>
      <c r="D28">
        <v>175.274725284515</v>
      </c>
      <c r="E28" s="79">
        <v>0</v>
      </c>
      <c r="F28">
        <v>224.72527472010501</v>
      </c>
      <c r="G28" s="79">
        <v>0</v>
      </c>
      <c r="H28">
        <v>250.00000000175899</v>
      </c>
      <c r="I28">
        <v>789.01098898001203</v>
      </c>
      <c r="J28">
        <v>58.241758265706302</v>
      </c>
      <c r="K28">
        <v>-569999.99999985599</v>
      </c>
      <c r="L28" s="1">
        <v>789.01098898001203</v>
      </c>
      <c r="M28" s="1">
        <v>58.241758265706302</v>
      </c>
      <c r="N28" s="79">
        <v>1.50297229747734E-7</v>
      </c>
    </row>
    <row r="29" spans="1:16" x14ac:dyDescent="0.25">
      <c r="A29" s="78">
        <v>0.2</v>
      </c>
      <c r="B29" s="78">
        <v>0.6</v>
      </c>
      <c r="C29" s="78">
        <v>0.2</v>
      </c>
      <c r="D29">
        <v>175.27472526931899</v>
      </c>
      <c r="E29" s="79">
        <v>2.5499389266769801E-9</v>
      </c>
      <c r="F29">
        <v>224.72527472812999</v>
      </c>
      <c r="G29" s="79">
        <v>9.7551833277975592E-10</v>
      </c>
      <c r="H29">
        <v>249.999999999024</v>
      </c>
      <c r="I29">
        <v>789.01098902809497</v>
      </c>
      <c r="J29">
        <v>58.2417582285346</v>
      </c>
      <c r="K29">
        <v>-570000.000000078</v>
      </c>
      <c r="L29" s="1">
        <v>789.01098902809497</v>
      </c>
      <c r="M29" s="1">
        <v>58.2417582285346</v>
      </c>
      <c r="N29" s="79">
        <v>1.5178509731533799E-7</v>
      </c>
    </row>
    <row r="30" spans="1:16" x14ac:dyDescent="0.25">
      <c r="A30" s="78">
        <v>0.1</v>
      </c>
      <c r="B30" s="78">
        <v>0.7</v>
      </c>
      <c r="C30" s="78">
        <v>0.2</v>
      </c>
      <c r="D30">
        <v>175.27472527607301</v>
      </c>
      <c r="E30" s="79">
        <v>0</v>
      </c>
      <c r="F30">
        <v>224.725274724559</v>
      </c>
      <c r="G30" s="79">
        <v>0</v>
      </c>
      <c r="H30">
        <v>250.00000000025</v>
      </c>
      <c r="I30">
        <v>789.01098900672002</v>
      </c>
      <c r="J30">
        <v>58.241758245055699</v>
      </c>
      <c r="K30">
        <v>-569999.99999997998</v>
      </c>
      <c r="L30" s="1">
        <v>789.01098900672002</v>
      </c>
      <c r="M30" s="1">
        <v>58.241758245055699</v>
      </c>
      <c r="N30" s="79">
        <v>1.5313788746941901E-7</v>
      </c>
    </row>
    <row r="31" spans="1:16" x14ac:dyDescent="0.25">
      <c r="A31" s="78">
        <v>0</v>
      </c>
      <c r="B31" s="78">
        <v>0.8</v>
      </c>
      <c r="C31" s="78">
        <v>0.2</v>
      </c>
      <c r="D31">
        <v>175.27472526021799</v>
      </c>
      <c r="E31" s="79">
        <v>6.8446297518676097E-9</v>
      </c>
      <c r="F31">
        <v>224.72527473293701</v>
      </c>
      <c r="G31" s="79">
        <v>2.6133477604162098E-9</v>
      </c>
      <c r="H31">
        <v>249.999999997386</v>
      </c>
      <c r="I31">
        <v>789.01098905689196</v>
      </c>
      <c r="J31">
        <v>58.241758206273502</v>
      </c>
      <c r="K31">
        <v>-570000.00000021094</v>
      </c>
      <c r="L31" s="1">
        <v>789.01098905689196</v>
      </c>
      <c r="M31" s="1">
        <v>58.241758206273502</v>
      </c>
      <c r="N31" s="79">
        <v>1.54613495478788E-7</v>
      </c>
    </row>
    <row r="32" spans="1:16" x14ac:dyDescent="0.25">
      <c r="A32" s="78">
        <v>0.7</v>
      </c>
      <c r="B32" s="78">
        <v>0</v>
      </c>
      <c r="C32" s="78">
        <v>0.3</v>
      </c>
      <c r="D32">
        <v>175.27472527548301</v>
      </c>
      <c r="E32" s="79">
        <v>0</v>
      </c>
      <c r="F32">
        <v>224.725274724868</v>
      </c>
      <c r="G32" s="79">
        <v>0</v>
      </c>
      <c r="H32">
        <v>250.00000000015001</v>
      </c>
      <c r="I32">
        <v>789.01098900858199</v>
      </c>
      <c r="J32">
        <v>58.241758243614299</v>
      </c>
      <c r="K32">
        <v>-569999.99999998906</v>
      </c>
      <c r="L32" s="1">
        <v>789.01098900858199</v>
      </c>
      <c r="M32" s="1">
        <v>58.241758243614299</v>
      </c>
      <c r="N32" s="79">
        <v>2.15084612387366E-7</v>
      </c>
    </row>
    <row r="33" spans="1:14" x14ac:dyDescent="0.25">
      <c r="A33" s="78">
        <v>0.6</v>
      </c>
      <c r="B33" s="78">
        <v>0.1</v>
      </c>
      <c r="C33" s="78">
        <v>0.3</v>
      </c>
      <c r="D33">
        <v>175.274725272696</v>
      </c>
      <c r="E33" s="79">
        <v>9.5477048489556099E-10</v>
      </c>
      <c r="F33">
        <v>224.725274726348</v>
      </c>
      <c r="G33" s="79">
        <v>3.70718566955474E-10</v>
      </c>
      <c r="H33">
        <v>249.99999999962901</v>
      </c>
      <c r="I33">
        <v>789.01098901741</v>
      </c>
      <c r="J33">
        <v>58.241758236796002</v>
      </c>
      <c r="K33">
        <v>-570000.00000002899</v>
      </c>
      <c r="L33" s="1">
        <v>789.01098901741</v>
      </c>
      <c r="M33" s="1">
        <v>58.241758236796002</v>
      </c>
      <c r="N33" s="79">
        <v>2.1651171955099201E-7</v>
      </c>
    </row>
    <row r="34" spans="1:14" x14ac:dyDescent="0.25">
      <c r="A34" s="78">
        <v>0.5</v>
      </c>
      <c r="B34" s="78">
        <v>0.2</v>
      </c>
      <c r="C34" s="78">
        <v>0.3</v>
      </c>
      <c r="D34">
        <v>175.27472527983301</v>
      </c>
      <c r="E34" s="79">
        <v>0</v>
      </c>
      <c r="F34">
        <v>224.72527472257801</v>
      </c>
      <c r="G34" s="79">
        <v>0</v>
      </c>
      <c r="H34">
        <v>250.000000000916</v>
      </c>
      <c r="I34">
        <v>789.01098899482895</v>
      </c>
      <c r="J34">
        <v>58.241758254252403</v>
      </c>
      <c r="K34">
        <v>-569999.99999992503</v>
      </c>
      <c r="L34" s="1">
        <v>789.01098899482895</v>
      </c>
      <c r="M34" s="1">
        <v>58.241758254252403</v>
      </c>
      <c r="N34" s="79">
        <v>2.17819374147271E-7</v>
      </c>
    </row>
    <row r="35" spans="1:14" x14ac:dyDescent="0.25">
      <c r="A35" s="78">
        <v>0.4</v>
      </c>
      <c r="B35" s="78">
        <v>0.3</v>
      </c>
      <c r="C35" s="78">
        <v>0.3</v>
      </c>
      <c r="D35">
        <v>175.274725270543</v>
      </c>
      <c r="E35" s="79">
        <v>1.9717560917342702E-9</v>
      </c>
      <c r="F35">
        <v>224.72527472748399</v>
      </c>
      <c r="G35" s="79">
        <v>7.5576167546387296E-10</v>
      </c>
      <c r="H35">
        <v>249.99999999924401</v>
      </c>
      <c r="I35">
        <v>789.01098902422098</v>
      </c>
      <c r="J35">
        <v>58.241758231530198</v>
      </c>
      <c r="K35">
        <v>-570000.00000005995</v>
      </c>
      <c r="L35" s="1">
        <v>789.01098902422098</v>
      </c>
      <c r="M35" s="1">
        <v>58.241758231530198</v>
      </c>
      <c r="N35" s="79">
        <v>2.1932015363710301E-7</v>
      </c>
    </row>
    <row r="36" spans="1:14" x14ac:dyDescent="0.25">
      <c r="A36" s="78">
        <v>0.3</v>
      </c>
      <c r="B36" s="78">
        <v>0.4</v>
      </c>
      <c r="C36" s="78">
        <v>0.3</v>
      </c>
      <c r="D36">
        <v>175.27472528235</v>
      </c>
      <c r="E36" s="79">
        <v>0</v>
      </c>
      <c r="F36">
        <v>224.725274721245</v>
      </c>
      <c r="G36" s="79">
        <v>0</v>
      </c>
      <c r="H36">
        <v>250.000000001377</v>
      </c>
      <c r="I36">
        <v>789.01098898685905</v>
      </c>
      <c r="J36">
        <v>58.241758260410599</v>
      </c>
      <c r="K36">
        <v>-569999.99999988801</v>
      </c>
      <c r="L36" s="1">
        <v>789.01098898685905</v>
      </c>
      <c r="M36" s="1">
        <v>58.241758260410599</v>
      </c>
      <c r="N36" s="79">
        <v>2.2058131277606199E-7</v>
      </c>
    </row>
    <row r="37" spans="1:14" x14ac:dyDescent="0.25">
      <c r="A37" s="78">
        <v>0.2</v>
      </c>
      <c r="B37" s="78">
        <v>0.5</v>
      </c>
      <c r="C37" s="78">
        <v>0.3</v>
      </c>
      <c r="D37">
        <v>175.27472526682701</v>
      </c>
      <c r="E37" s="79">
        <v>3.7258161000863699E-9</v>
      </c>
      <c r="F37">
        <v>224.725274729446</v>
      </c>
      <c r="G37" s="79">
        <v>1.4241123835745299E-9</v>
      </c>
      <c r="H37">
        <v>249.99999999857599</v>
      </c>
      <c r="I37">
        <v>789.01098903597995</v>
      </c>
      <c r="J37">
        <v>58.241758222439501</v>
      </c>
      <c r="K37">
        <v>-570000.00000011502</v>
      </c>
      <c r="L37" s="1">
        <v>789.01098903597995</v>
      </c>
      <c r="M37" s="1">
        <v>58.241758222439501</v>
      </c>
      <c r="N37" s="79">
        <v>2.2214168637556401E-7</v>
      </c>
    </row>
    <row r="38" spans="1:14" x14ac:dyDescent="0.25">
      <c r="A38" s="78">
        <v>0.1</v>
      </c>
      <c r="B38" s="78">
        <v>0.6</v>
      </c>
      <c r="C38" s="78">
        <v>0.3</v>
      </c>
      <c r="D38">
        <v>175.27472526360901</v>
      </c>
      <c r="E38" s="79">
        <v>5.2450985776886203E-9</v>
      </c>
      <c r="F38">
        <v>224.72527473114499</v>
      </c>
      <c r="G38" s="79">
        <v>2.0016557300550601E-9</v>
      </c>
      <c r="H38">
        <v>249.999999997998</v>
      </c>
      <c r="I38">
        <v>789.01098904616197</v>
      </c>
      <c r="J38">
        <v>58.241758214567902</v>
      </c>
      <c r="K38">
        <v>-570000.00000016205</v>
      </c>
      <c r="L38" s="1">
        <v>789.01098904616197</v>
      </c>
      <c r="M38" s="1">
        <v>58.241758214567902</v>
      </c>
      <c r="N38" s="79">
        <v>2.23564067764749E-7</v>
      </c>
    </row>
    <row r="39" spans="1:14" x14ac:dyDescent="0.25">
      <c r="A39" s="78">
        <v>0</v>
      </c>
      <c r="B39" s="78">
        <v>0.7</v>
      </c>
      <c r="C39" s="78">
        <v>0.3</v>
      </c>
      <c r="D39">
        <v>175.27472528091599</v>
      </c>
      <c r="E39" s="79">
        <v>0</v>
      </c>
      <c r="F39">
        <v>224.72527472200099</v>
      </c>
      <c r="G39" s="79">
        <v>0</v>
      </c>
      <c r="H39">
        <v>250.00000000112101</v>
      </c>
      <c r="I39">
        <v>789.01098899139299</v>
      </c>
      <c r="J39">
        <v>58.241758256904397</v>
      </c>
      <c r="K39">
        <v>-569999.99999991001</v>
      </c>
      <c r="L39" s="1">
        <v>789.01098899139299</v>
      </c>
      <c r="M39" s="1">
        <v>58.241758256904397</v>
      </c>
      <c r="N39" s="79">
        <v>2.2478285638902401E-7</v>
      </c>
    </row>
    <row r="40" spans="1:14" x14ac:dyDescent="0.25">
      <c r="A40" s="78">
        <v>0.6</v>
      </c>
      <c r="B40" s="78">
        <v>0</v>
      </c>
      <c r="C40" s="78">
        <v>0.4</v>
      </c>
      <c r="D40">
        <v>175.27472527415</v>
      </c>
      <c r="E40" s="79">
        <v>2.6923885343421701E-10</v>
      </c>
      <c r="F40">
        <v>224.72527472557999</v>
      </c>
      <c r="G40" s="79">
        <v>1.08002495835535E-10</v>
      </c>
      <c r="H40">
        <v>249.999999999892</v>
      </c>
      <c r="I40">
        <v>789.01098901281</v>
      </c>
      <c r="J40">
        <v>58.241758240351999</v>
      </c>
      <c r="K40">
        <v>-570000.00000000803</v>
      </c>
      <c r="L40" s="1">
        <v>789.01098901281</v>
      </c>
      <c r="M40" s="1">
        <v>58.241758240351999</v>
      </c>
      <c r="N40" s="79">
        <v>2.8680191308979799E-7</v>
      </c>
    </row>
    <row r="41" spans="1:14" x14ac:dyDescent="0.25">
      <c r="A41" s="78">
        <v>0.5</v>
      </c>
      <c r="B41" s="78">
        <v>0.1</v>
      </c>
      <c r="C41" s="78">
        <v>0.4</v>
      </c>
      <c r="D41">
        <v>175.274725287753</v>
      </c>
      <c r="E41" s="79">
        <v>0</v>
      </c>
      <c r="F41">
        <v>224.72527471839001</v>
      </c>
      <c r="G41" s="79">
        <v>0</v>
      </c>
      <c r="H41">
        <v>250.000000002353</v>
      </c>
      <c r="I41">
        <v>789.010988969761</v>
      </c>
      <c r="J41">
        <v>58.241758273626999</v>
      </c>
      <c r="K41">
        <v>-569999.99999981001</v>
      </c>
      <c r="L41" s="1">
        <v>789.010988969761</v>
      </c>
      <c r="M41" s="1">
        <v>58.241758273626999</v>
      </c>
      <c r="N41" s="79">
        <v>2.8797119125331E-7</v>
      </c>
    </row>
    <row r="42" spans="1:14" x14ac:dyDescent="0.25">
      <c r="A42" s="78">
        <v>0.4</v>
      </c>
      <c r="B42" s="78">
        <v>0.2</v>
      </c>
      <c r="C42" s="78">
        <v>0.4</v>
      </c>
      <c r="D42">
        <v>175.27472526845099</v>
      </c>
      <c r="E42" s="79">
        <v>2.9638727028213899E-9</v>
      </c>
      <c r="F42">
        <v>224.72527472858499</v>
      </c>
      <c r="G42" s="79">
        <v>1.1220038231840499E-9</v>
      </c>
      <c r="H42">
        <v>249.999999998878</v>
      </c>
      <c r="I42">
        <v>789.01098903083596</v>
      </c>
      <c r="J42">
        <v>58.241758226412301</v>
      </c>
      <c r="K42">
        <v>-570000.00000009197</v>
      </c>
      <c r="L42" s="1">
        <v>789.01098903083596</v>
      </c>
      <c r="M42" s="1">
        <v>58.241758226412301</v>
      </c>
      <c r="N42" s="79">
        <v>2.8967819018359898E-7</v>
      </c>
    </row>
    <row r="43" spans="1:14" x14ac:dyDescent="0.25">
      <c r="A43" s="78">
        <v>0.3</v>
      </c>
      <c r="B43" s="78">
        <v>0.3</v>
      </c>
      <c r="C43" s="78">
        <v>0.4</v>
      </c>
      <c r="D43">
        <v>175.27472527232101</v>
      </c>
      <c r="E43" s="79">
        <v>1.1364846841388399E-9</v>
      </c>
      <c r="F43">
        <v>224.72527472654201</v>
      </c>
      <c r="G43" s="79">
        <v>4.2814463085960499E-10</v>
      </c>
      <c r="H43">
        <v>249.999999999572</v>
      </c>
      <c r="I43">
        <v>789.010989018592</v>
      </c>
      <c r="J43">
        <v>58.241758235878997</v>
      </c>
      <c r="K43">
        <v>-570000.00000003504</v>
      </c>
      <c r="L43" s="1">
        <v>789.010989018592</v>
      </c>
      <c r="M43" s="1">
        <v>58.241758235878997</v>
      </c>
      <c r="N43" s="79">
        <v>2.9100802567865698E-7</v>
      </c>
    </row>
    <row r="44" spans="1:14" x14ac:dyDescent="0.25">
      <c r="A44" s="78">
        <v>0.2</v>
      </c>
      <c r="B44" s="78">
        <v>0.4</v>
      </c>
      <c r="C44" s="78">
        <v>0.4</v>
      </c>
      <c r="D44">
        <v>175.274725285242</v>
      </c>
      <c r="E44" s="79">
        <v>0</v>
      </c>
      <c r="F44">
        <v>224.72527471972001</v>
      </c>
      <c r="G44" s="79">
        <v>0</v>
      </c>
      <c r="H44">
        <v>250.00000000189399</v>
      </c>
      <c r="I44">
        <v>789.01098897770999</v>
      </c>
      <c r="J44">
        <v>58.2417582674843</v>
      </c>
      <c r="K44">
        <v>-569999.99999984598</v>
      </c>
      <c r="L44" s="1">
        <v>789.01098897770999</v>
      </c>
      <c r="M44" s="1">
        <v>58.2417582674843</v>
      </c>
      <c r="N44" s="79">
        <v>2.9220341009362702E-7</v>
      </c>
    </row>
    <row r="45" spans="1:14" x14ac:dyDescent="0.25">
      <c r="A45" s="78">
        <v>0.1</v>
      </c>
      <c r="B45" s="78">
        <v>0.5</v>
      </c>
      <c r="C45" s="78">
        <v>0.4</v>
      </c>
      <c r="D45">
        <v>175.27472527758701</v>
      </c>
      <c r="E45" s="79">
        <v>0</v>
      </c>
      <c r="F45">
        <v>224.72527472376399</v>
      </c>
      <c r="G45" s="79">
        <v>0</v>
      </c>
      <c r="H45">
        <v>250.00000000051301</v>
      </c>
      <c r="I45">
        <v>789.01098900193404</v>
      </c>
      <c r="J45">
        <v>58.2417582487587</v>
      </c>
      <c r="K45">
        <v>-569999.99999995797</v>
      </c>
      <c r="L45" s="1">
        <v>789.01098900193404</v>
      </c>
      <c r="M45" s="1">
        <v>58.2417582487587</v>
      </c>
      <c r="N45" s="79">
        <v>2.93713686590456E-7</v>
      </c>
    </row>
    <row r="46" spans="1:14" x14ac:dyDescent="0.25">
      <c r="A46" s="78">
        <v>0</v>
      </c>
      <c r="B46" s="78">
        <v>0.6</v>
      </c>
      <c r="C46" s="78">
        <v>0.4</v>
      </c>
      <c r="D46">
        <v>175.27472527234701</v>
      </c>
      <c r="E46" s="79">
        <v>1.1204264183106699E-9</v>
      </c>
      <c r="F46">
        <v>224.72527472653201</v>
      </c>
      <c r="G46" s="79">
        <v>4.3178260966669701E-10</v>
      </c>
      <c r="H46">
        <v>249.99999999956799</v>
      </c>
      <c r="I46">
        <v>789.01098901851401</v>
      </c>
      <c r="J46">
        <v>58.2417582359421</v>
      </c>
      <c r="K46">
        <v>-570000.00000003399</v>
      </c>
      <c r="L46" s="1">
        <v>789.01098901851401</v>
      </c>
      <c r="M46" s="1">
        <v>58.2417582359421</v>
      </c>
      <c r="N46" s="79">
        <v>2.9518301483167402E-7</v>
      </c>
    </row>
    <row r="47" spans="1:14" x14ac:dyDescent="0.25">
      <c r="A47" s="78">
        <v>0.5</v>
      </c>
      <c r="B47" s="78">
        <v>0</v>
      </c>
      <c r="C47" s="78">
        <v>0.5</v>
      </c>
      <c r="D47">
        <v>175.274725259002</v>
      </c>
      <c r="E47" s="79">
        <v>7.4116428550041697E-9</v>
      </c>
      <c r="F47">
        <v>224.725274733585</v>
      </c>
      <c r="G47" s="79">
        <v>2.84727263988315E-9</v>
      </c>
      <c r="H47">
        <v>249.999999997152</v>
      </c>
      <c r="I47">
        <v>789.01098906074799</v>
      </c>
      <c r="J47">
        <v>58.241758203297898</v>
      </c>
      <c r="K47">
        <v>-570000.00000022806</v>
      </c>
      <c r="L47" s="1">
        <v>789.01098906074799</v>
      </c>
      <c r="M47" s="1">
        <v>58.241758203297898</v>
      </c>
      <c r="N47" s="79">
        <v>3.5882068710495202E-7</v>
      </c>
    </row>
    <row r="48" spans="1:14" x14ac:dyDescent="0.25">
      <c r="A48" s="78">
        <v>0.4</v>
      </c>
      <c r="B48" s="78">
        <v>0.1</v>
      </c>
      <c r="C48" s="78">
        <v>0.5</v>
      </c>
      <c r="D48">
        <v>175.27472527554499</v>
      </c>
      <c r="E48" s="79">
        <v>0</v>
      </c>
      <c r="F48">
        <v>224.72527472483401</v>
      </c>
      <c r="G48" s="79">
        <v>0</v>
      </c>
      <c r="H48">
        <v>250.00000000016499</v>
      </c>
      <c r="I48">
        <v>789.01098900838304</v>
      </c>
      <c r="J48">
        <v>58.241758243766199</v>
      </c>
      <c r="K48">
        <v>-569999.99999998906</v>
      </c>
      <c r="L48" s="1">
        <v>789.01098900838304</v>
      </c>
      <c r="M48" s="1">
        <v>58.241758243766199</v>
      </c>
      <c r="N48" s="79">
        <v>3.59866150976637E-7</v>
      </c>
    </row>
    <row r="49" spans="1:14" x14ac:dyDescent="0.25">
      <c r="A49" s="78">
        <v>0.3</v>
      </c>
      <c r="B49" s="78">
        <v>0.2</v>
      </c>
      <c r="C49" s="78">
        <v>0.5</v>
      </c>
      <c r="D49">
        <v>175.274725270868</v>
      </c>
      <c r="E49" s="79">
        <v>1.8253842881676899E-9</v>
      </c>
      <c r="F49">
        <v>224.72527472730599</v>
      </c>
      <c r="G49" s="79">
        <v>6.8276051479187996E-10</v>
      </c>
      <c r="H49">
        <v>249.999999999317</v>
      </c>
      <c r="I49">
        <v>789.01098902318699</v>
      </c>
      <c r="J49">
        <v>58.241758232324401</v>
      </c>
      <c r="K49">
        <v>-570000.00000005704</v>
      </c>
      <c r="L49" s="1">
        <v>789.01098902318699</v>
      </c>
      <c r="M49" s="1">
        <v>58.241758232324401</v>
      </c>
      <c r="N49" s="79">
        <v>3.6135375012874301E-7</v>
      </c>
    </row>
    <row r="50" spans="1:14" x14ac:dyDescent="0.25">
      <c r="A50" s="78">
        <v>0.2</v>
      </c>
      <c r="B50" s="78">
        <v>0.3</v>
      </c>
      <c r="C50" s="78">
        <v>0.5</v>
      </c>
      <c r="D50">
        <v>175.27472528529199</v>
      </c>
      <c r="E50" s="79">
        <v>0</v>
      </c>
      <c r="F50">
        <v>224.72527471969201</v>
      </c>
      <c r="G50" s="79">
        <v>0</v>
      </c>
      <c r="H50">
        <v>250.00000000190599</v>
      </c>
      <c r="I50">
        <v>789.01098897755003</v>
      </c>
      <c r="J50">
        <v>58.241758267606997</v>
      </c>
      <c r="K50">
        <v>-569999.99999984598</v>
      </c>
      <c r="L50" s="1">
        <v>789.01098897755003</v>
      </c>
      <c r="M50" s="1">
        <v>58.241758267606997</v>
      </c>
      <c r="N50" s="79">
        <v>3.6245933255515899E-7</v>
      </c>
    </row>
    <row r="51" spans="1:14" x14ac:dyDescent="0.25">
      <c r="A51" s="78">
        <v>0.1</v>
      </c>
      <c r="B51" s="78">
        <v>0.4</v>
      </c>
      <c r="C51" s="78">
        <v>0.5</v>
      </c>
      <c r="D51">
        <v>175.274725266199</v>
      </c>
      <c r="E51" s="79">
        <v>4.0225245356850701E-9</v>
      </c>
      <c r="F51">
        <v>224.72527472977799</v>
      </c>
      <c r="G51" s="79">
        <v>1.5361649730039E-9</v>
      </c>
      <c r="H51">
        <v>249.99999999846301</v>
      </c>
      <c r="I51">
        <v>789.01098903796606</v>
      </c>
      <c r="J51">
        <v>58.241758220903698</v>
      </c>
      <c r="K51">
        <v>-570000.00000012398</v>
      </c>
      <c r="L51" s="1">
        <v>789.01098903796606</v>
      </c>
      <c r="M51" s="1">
        <v>58.241758220903698</v>
      </c>
      <c r="N51" s="79">
        <v>3.6422671815290801E-7</v>
      </c>
    </row>
    <row r="52" spans="1:14" x14ac:dyDescent="0.25">
      <c r="A52" s="78">
        <v>0</v>
      </c>
      <c r="B52" s="78">
        <v>0.5</v>
      </c>
      <c r="C52" s="78">
        <v>0.5</v>
      </c>
      <c r="D52">
        <v>175.274725269057</v>
      </c>
      <c r="E52" s="79">
        <v>2.6744544356915801E-9</v>
      </c>
      <c r="F52">
        <v>224.725274728268</v>
      </c>
      <c r="G52" s="79">
        <v>1.0203109468420699E-9</v>
      </c>
      <c r="H52">
        <v>249.99999999897901</v>
      </c>
      <c r="I52">
        <v>789.01098902892204</v>
      </c>
      <c r="J52">
        <v>58.241758227894699</v>
      </c>
      <c r="K52">
        <v>-570000.00000008196</v>
      </c>
      <c r="L52" s="1">
        <v>789.01098902892204</v>
      </c>
      <c r="M52" s="1">
        <v>58.241758227894699</v>
      </c>
      <c r="N52" s="79">
        <v>3.6556174888980799E-7</v>
      </c>
    </row>
    <row r="53" spans="1:14" x14ac:dyDescent="0.25">
      <c r="A53" s="78">
        <v>0.4</v>
      </c>
      <c r="B53" s="78">
        <v>0</v>
      </c>
      <c r="C53" s="78">
        <v>0.6</v>
      </c>
      <c r="D53">
        <v>175.27472526920201</v>
      </c>
      <c r="E53" s="79">
        <v>2.60867238921491E-9</v>
      </c>
      <c r="F53">
        <v>224.725274728188</v>
      </c>
      <c r="G53" s="79">
        <v>9.880949392027099E-10</v>
      </c>
      <c r="H53">
        <v>249.999999999012</v>
      </c>
      <c r="I53">
        <v>789.01098902845899</v>
      </c>
      <c r="J53">
        <v>58.241758228250703</v>
      </c>
      <c r="K53">
        <v>-570000.00000008103</v>
      </c>
      <c r="L53" s="1">
        <v>789.01098902845899</v>
      </c>
      <c r="M53" s="1">
        <v>58.241758228250703</v>
      </c>
      <c r="N53" s="79">
        <v>4.30327579909644E-7</v>
      </c>
    </row>
    <row r="54" spans="1:14" x14ac:dyDescent="0.25">
      <c r="A54" s="78">
        <v>0.3</v>
      </c>
      <c r="B54" s="78">
        <v>0.1</v>
      </c>
      <c r="C54" s="78">
        <v>0.6</v>
      </c>
      <c r="D54">
        <v>175.274725266882</v>
      </c>
      <c r="E54" s="79">
        <v>3.7031497868156198E-9</v>
      </c>
      <c r="F54">
        <v>224.725274729414</v>
      </c>
      <c r="G54" s="79">
        <v>1.4068319842408501E-9</v>
      </c>
      <c r="H54">
        <v>249.99999999859301</v>
      </c>
      <c r="I54">
        <v>789.01098903580203</v>
      </c>
      <c r="J54">
        <v>58.241758222574802</v>
      </c>
      <c r="K54">
        <v>-570000.00000011397</v>
      </c>
      <c r="L54" s="1">
        <v>789.01098903580203</v>
      </c>
      <c r="M54" s="1">
        <v>58.241758222574802</v>
      </c>
      <c r="N54" s="79">
        <v>4.3177566872936999E-7</v>
      </c>
    </row>
    <row r="55" spans="1:14" x14ac:dyDescent="0.25">
      <c r="A55" s="78">
        <v>0.2</v>
      </c>
      <c r="B55" s="78">
        <v>0.2</v>
      </c>
      <c r="C55" s="78">
        <v>0.6</v>
      </c>
      <c r="D55">
        <v>175.274725272757</v>
      </c>
      <c r="E55" s="79">
        <v>9.3102414666645896E-10</v>
      </c>
      <c r="F55">
        <v>224.725274726311</v>
      </c>
      <c r="G55" s="79">
        <v>3.48435946762037E-10</v>
      </c>
      <c r="H55">
        <v>249.99999999965101</v>
      </c>
      <c r="I55">
        <v>789.01098901721105</v>
      </c>
      <c r="J55">
        <v>58.241758236946303</v>
      </c>
      <c r="K55">
        <v>-570000.00000002899</v>
      </c>
      <c r="L55" s="1">
        <v>789.01098901721105</v>
      </c>
      <c r="M55" s="1">
        <v>58.241758236946303</v>
      </c>
      <c r="N55" s="79">
        <v>4.3302189099110099E-7</v>
      </c>
    </row>
    <row r="56" spans="1:14" x14ac:dyDescent="0.25">
      <c r="A56" s="78">
        <v>0.1</v>
      </c>
      <c r="B56" s="78">
        <v>0.3</v>
      </c>
      <c r="C56" s="78">
        <v>0.6</v>
      </c>
      <c r="D56">
        <v>175.274725262168</v>
      </c>
      <c r="E56" s="79">
        <v>5.9251590300846097E-9</v>
      </c>
      <c r="F56">
        <v>224.72527473190601</v>
      </c>
      <c r="G56" s="79">
        <v>2.26103225031693E-9</v>
      </c>
      <c r="H56">
        <v>249.999999997738</v>
      </c>
      <c r="I56">
        <v>789.01098905072195</v>
      </c>
      <c r="J56">
        <v>58.241758211042502</v>
      </c>
      <c r="K56">
        <v>-570000.000000183</v>
      </c>
      <c r="L56" s="1">
        <v>789.01098905072195</v>
      </c>
      <c r="M56" s="1">
        <v>58.241758211042502</v>
      </c>
      <c r="N56" s="79">
        <v>4.34667997464102E-7</v>
      </c>
    </row>
    <row r="57" spans="1:14" x14ac:dyDescent="0.25">
      <c r="A57" s="78">
        <v>0</v>
      </c>
      <c r="B57" s="78">
        <v>0.4</v>
      </c>
      <c r="C57" s="78">
        <v>0.6</v>
      </c>
      <c r="D57">
        <v>175.27472526860501</v>
      </c>
      <c r="E57" s="79">
        <v>2.8847182420577102E-9</v>
      </c>
      <c r="F57">
        <v>224.72527472850999</v>
      </c>
      <c r="G57" s="79">
        <v>1.10910036710265E-9</v>
      </c>
      <c r="H57">
        <v>249.99999999889101</v>
      </c>
      <c r="I57">
        <v>789.01098903035802</v>
      </c>
      <c r="J57">
        <v>58.241758226787503</v>
      </c>
      <c r="K57">
        <v>-570000.00000008801</v>
      </c>
      <c r="L57" s="1">
        <v>789.01098903035802</v>
      </c>
      <c r="M57" s="1">
        <v>58.241758226787503</v>
      </c>
      <c r="N57" s="79">
        <v>4.3590380744854299E-7</v>
      </c>
    </row>
    <row r="58" spans="1:14" x14ac:dyDescent="0.25">
      <c r="A58" s="78">
        <v>0.3</v>
      </c>
      <c r="B58" s="78">
        <v>0</v>
      </c>
      <c r="C58" s="78">
        <v>0.7</v>
      </c>
      <c r="D58">
        <v>175.27472526589699</v>
      </c>
      <c r="E58" s="79">
        <v>4.1657273186501698E-9</v>
      </c>
      <c r="F58">
        <v>224.72527472993599</v>
      </c>
      <c r="G58" s="79">
        <v>1.5884324966464101E-9</v>
      </c>
      <c r="H58">
        <v>249.999999998411</v>
      </c>
      <c r="I58">
        <v>789.01098903891898</v>
      </c>
      <c r="J58">
        <v>58.241758220166297</v>
      </c>
      <c r="K58">
        <v>-570000.00000012806</v>
      </c>
      <c r="L58" s="1">
        <v>789.01098903891898</v>
      </c>
      <c r="M58" s="1">
        <v>58.241758220166297</v>
      </c>
      <c r="N58" s="79">
        <v>5.0214601024111297E-7</v>
      </c>
    </row>
    <row r="59" spans="1:14" x14ac:dyDescent="0.25">
      <c r="A59" s="78">
        <v>0.2</v>
      </c>
      <c r="B59" s="78">
        <v>0.1</v>
      </c>
      <c r="C59" s="78">
        <v>0.7</v>
      </c>
      <c r="D59">
        <v>175.274725276776</v>
      </c>
      <c r="E59" s="79">
        <v>0</v>
      </c>
      <c r="F59">
        <v>224.725274724191</v>
      </c>
      <c r="G59" s="79">
        <v>0</v>
      </c>
      <c r="H59">
        <v>250.000000000369</v>
      </c>
      <c r="I59">
        <v>789.01098900449801</v>
      </c>
      <c r="J59">
        <v>58.2417582467762</v>
      </c>
      <c r="K59">
        <v>-569999.99999996996</v>
      </c>
      <c r="L59" s="1">
        <v>789.01098900449801</v>
      </c>
      <c r="M59" s="1">
        <v>58.2417582467762</v>
      </c>
      <c r="N59" s="79">
        <v>5.0321969126708195E-7</v>
      </c>
    </row>
    <row r="60" spans="1:14" x14ac:dyDescent="0.25">
      <c r="A60" s="78">
        <v>0.1</v>
      </c>
      <c r="B60" s="78">
        <v>0.2</v>
      </c>
      <c r="C60" s="78">
        <v>0.7</v>
      </c>
      <c r="D60">
        <v>175.27472527611599</v>
      </c>
      <c r="E60" s="79">
        <v>0</v>
      </c>
      <c r="F60">
        <v>224.72527472454499</v>
      </c>
      <c r="G60" s="79">
        <v>0</v>
      </c>
      <c r="H60">
        <v>250.000000000238</v>
      </c>
      <c r="I60">
        <v>789.01098900659395</v>
      </c>
      <c r="J60">
        <v>58.241758245159801</v>
      </c>
      <c r="K60">
        <v>-569999.999999978</v>
      </c>
      <c r="L60" s="1">
        <v>789.01098900659395</v>
      </c>
      <c r="M60" s="1">
        <v>58.241758245159801</v>
      </c>
      <c r="N60" s="79">
        <v>5.0463217477599E-7</v>
      </c>
    </row>
    <row r="61" spans="1:14" x14ac:dyDescent="0.25">
      <c r="A61" s="78">
        <v>0</v>
      </c>
      <c r="B61" s="78">
        <v>0.3</v>
      </c>
      <c r="C61" s="78">
        <v>0.7</v>
      </c>
      <c r="D61">
        <v>175.274725274003</v>
      </c>
      <c r="E61" s="79">
        <v>3.3789149256335799E-10</v>
      </c>
      <c r="F61">
        <v>224.72527472565801</v>
      </c>
      <c r="G61" s="79">
        <v>1.36338940137648E-10</v>
      </c>
      <c r="H61">
        <v>249.99999999986301</v>
      </c>
      <c r="I61">
        <v>789.01098901327703</v>
      </c>
      <c r="J61">
        <v>58.241758239992102</v>
      </c>
      <c r="K61">
        <v>-570000.00000001001</v>
      </c>
      <c r="L61" s="1">
        <v>789.01098901327703</v>
      </c>
      <c r="M61" s="1">
        <v>58.241758239992102</v>
      </c>
      <c r="N61" s="79">
        <v>5.0608506141661403E-7</v>
      </c>
    </row>
    <row r="62" spans="1:14" x14ac:dyDescent="0.25">
      <c r="A62" s="78">
        <v>0.2</v>
      </c>
      <c r="B62" s="78">
        <v>0</v>
      </c>
      <c r="C62" s="78">
        <v>0.8</v>
      </c>
      <c r="D62">
        <v>175.274725266215</v>
      </c>
      <c r="E62" s="79">
        <v>4.0121932443071199E-9</v>
      </c>
      <c r="F62">
        <v>224.725274729772</v>
      </c>
      <c r="G62" s="79">
        <v>1.5400445363411499E-9</v>
      </c>
      <c r="H62">
        <v>249.99999999846</v>
      </c>
      <c r="I62">
        <v>789.01098903792104</v>
      </c>
      <c r="J62">
        <v>58.2417582209413</v>
      </c>
      <c r="K62">
        <v>-570000.00000012305</v>
      </c>
      <c r="L62" s="1">
        <v>789.01098903792104</v>
      </c>
      <c r="M62" s="1">
        <v>58.2417582209413</v>
      </c>
      <c r="N62" s="79">
        <v>5.7387047560058899E-7</v>
      </c>
    </row>
    <row r="63" spans="1:14" x14ac:dyDescent="0.25">
      <c r="A63" s="78">
        <v>0.1</v>
      </c>
      <c r="B63" s="78">
        <v>0.1</v>
      </c>
      <c r="C63" s="78">
        <v>0.8</v>
      </c>
      <c r="D63">
        <v>175.274725266443</v>
      </c>
      <c r="E63" s="79">
        <v>3.9117225014706401E-9</v>
      </c>
      <c r="F63">
        <v>224.72527472964401</v>
      </c>
      <c r="G63" s="79">
        <v>1.4826753158558801E-9</v>
      </c>
      <c r="H63">
        <v>249.99999999851701</v>
      </c>
      <c r="I63">
        <v>789.01098903718798</v>
      </c>
      <c r="J63">
        <v>58.241758221501399</v>
      </c>
      <c r="K63">
        <v>-570000.00000012096</v>
      </c>
      <c r="L63" s="1">
        <v>789.01098903718798</v>
      </c>
      <c r="M63" s="1">
        <v>58.241758221501399</v>
      </c>
      <c r="N63" s="79">
        <v>5.7525219724980002E-7</v>
      </c>
    </row>
    <row r="64" spans="1:14" x14ac:dyDescent="0.25">
      <c r="A64" s="78">
        <v>0</v>
      </c>
      <c r="B64" s="78">
        <v>0.2</v>
      </c>
      <c r="C64" s="78">
        <v>0.8</v>
      </c>
      <c r="D64">
        <v>175.27472527552001</v>
      </c>
      <c r="E64" s="79">
        <v>0</v>
      </c>
      <c r="F64">
        <v>224.725274724852</v>
      </c>
      <c r="G64" s="79">
        <v>0</v>
      </c>
      <c r="H64">
        <v>250.00000000014799</v>
      </c>
      <c r="I64">
        <v>789.01098900847001</v>
      </c>
      <c r="J64">
        <v>58.241758243703899</v>
      </c>
      <c r="K64">
        <v>-569999.99999998801</v>
      </c>
      <c r="L64" s="1">
        <v>789.01098900847001</v>
      </c>
      <c r="M64" s="1">
        <v>58.241758243703899</v>
      </c>
      <c r="N64" s="79">
        <v>5.7634392233024202E-7</v>
      </c>
    </row>
    <row r="65" spans="1:14" x14ac:dyDescent="0.25">
      <c r="A65" s="78">
        <v>0.1</v>
      </c>
      <c r="B65" s="78">
        <v>0</v>
      </c>
      <c r="C65" s="78">
        <v>0.9</v>
      </c>
      <c r="D65">
        <v>175.27472528028801</v>
      </c>
      <c r="E65" s="79">
        <v>0</v>
      </c>
      <c r="F65">
        <v>224.725274722336</v>
      </c>
      <c r="G65" s="79">
        <v>0</v>
      </c>
      <c r="H65">
        <v>250.00000000100101</v>
      </c>
      <c r="I65">
        <v>789.01098899338604</v>
      </c>
      <c r="J65">
        <v>58.241758255366697</v>
      </c>
      <c r="K65">
        <v>-569999.99999991804</v>
      </c>
      <c r="L65" s="1">
        <v>789.01098899338604</v>
      </c>
      <c r="M65" s="1">
        <v>58.241758255366697</v>
      </c>
      <c r="N65" s="79">
        <v>6.4507225214619599E-7</v>
      </c>
    </row>
    <row r="66" spans="1:14" x14ac:dyDescent="0.25">
      <c r="A66" s="78">
        <v>0</v>
      </c>
      <c r="B66" s="78">
        <v>0.1</v>
      </c>
      <c r="C66" s="78">
        <v>0.9</v>
      </c>
      <c r="D66">
        <v>175.27472526641</v>
      </c>
      <c r="E66" s="79">
        <v>3.9229348658409402E-9</v>
      </c>
      <c r="F66">
        <v>224.72527472966601</v>
      </c>
      <c r="G66" s="79">
        <v>1.4979661955294399E-9</v>
      </c>
      <c r="H66">
        <v>249.99999999850201</v>
      </c>
      <c r="I66">
        <v>789.01098903729803</v>
      </c>
      <c r="J66">
        <v>58.241758221420397</v>
      </c>
      <c r="K66">
        <v>-570000.00000012096</v>
      </c>
      <c r="L66" s="1">
        <v>789.01098903729803</v>
      </c>
      <c r="M66" s="1">
        <v>58.241758221420397</v>
      </c>
      <c r="N66" s="79">
        <v>6.46986255301044E-7</v>
      </c>
    </row>
    <row r="67" spans="1:14" x14ac:dyDescent="0.25">
      <c r="A67" s="78">
        <v>0</v>
      </c>
      <c r="B67" s="78">
        <v>0</v>
      </c>
      <c r="C67" s="78">
        <v>1</v>
      </c>
      <c r="D67">
        <v>175.27472526921099</v>
      </c>
      <c r="E67" s="79">
        <v>2.60219223946478E-9</v>
      </c>
      <c r="F67">
        <v>224.72527472818601</v>
      </c>
      <c r="G67" s="79">
        <v>9.9157659860793501E-10</v>
      </c>
      <c r="H67">
        <v>249.999999999008</v>
      </c>
      <c r="I67">
        <v>789.01098902843398</v>
      </c>
      <c r="J67">
        <v>58.241758228271998</v>
      </c>
      <c r="K67">
        <v>-570000.00000007998</v>
      </c>
      <c r="L67" s="1">
        <v>789.01098902843398</v>
      </c>
      <c r="M67" s="1">
        <v>58.241758228271998</v>
      </c>
      <c r="N67" s="79">
        <v>7.1721217371049801E-7</v>
      </c>
    </row>
    <row r="69" spans="1:14" x14ac:dyDescent="0.25">
      <c r="M69" t="s">
        <v>67</v>
      </c>
      <c r="N69" s="80">
        <f>MAX(N2:N67)</f>
        <v>7.1721217371049801E-7</v>
      </c>
    </row>
    <row r="70" spans="1:14" x14ac:dyDescent="0.25">
      <c r="D70">
        <f>0*D67</f>
        <v>0</v>
      </c>
      <c r="E70" s="79">
        <f>6*E67</f>
        <v>1.5613153436788681E-8</v>
      </c>
      <c r="F70">
        <f>9*F67</f>
        <v>2022.527472553674</v>
      </c>
      <c r="G70" s="79">
        <f>6*G67</f>
        <v>5.9494595916476101E-9</v>
      </c>
      <c r="H70">
        <f>5*H67</f>
        <v>1249.9999999950401</v>
      </c>
      <c r="I70">
        <f>-4*I67</f>
        <v>-3156.0439561137359</v>
      </c>
      <c r="J70">
        <f>-2*J67</f>
        <v>-116.483516456544</v>
      </c>
      <c r="K70" s="79">
        <f>SUM(E70:J70)</f>
        <v>-3.3395508580724709E-12</v>
      </c>
      <c r="M70" t="s">
        <v>68</v>
      </c>
      <c r="N70" s="81">
        <f>MIN(N2:N67)</f>
        <v>-9.9226999274059396E-2</v>
      </c>
    </row>
    <row r="71" spans="1:14" x14ac:dyDescent="0.25">
      <c r="D71">
        <f>4*D67</f>
        <v>701.09890107684396</v>
      </c>
      <c r="E71" s="79">
        <f>3*E67</f>
        <v>7.8065767183943403E-9</v>
      </c>
      <c r="F71">
        <f>4*F67</f>
        <v>898.90109891274403</v>
      </c>
      <c r="G71" s="79">
        <f>5*G67</f>
        <v>4.9578829930396751E-9</v>
      </c>
      <c r="H71">
        <f>4*H67</f>
        <v>999.99999999603199</v>
      </c>
      <c r="I71">
        <f>-3*I67</f>
        <v>-2367.0329670853021</v>
      </c>
      <c r="J71">
        <f>-4*J67</f>
        <v>-232.96703291308799</v>
      </c>
      <c r="K71">
        <f>SUM(D71:J71)</f>
        <v>-5.7696070143720135E-12</v>
      </c>
    </row>
    <row r="72" spans="1:14" x14ac:dyDescent="0.25">
      <c r="D72">
        <f>10*D67</f>
        <v>1752.7472526921099</v>
      </c>
      <c r="E72" s="79">
        <f>16*E67</f>
        <v>4.1635075831436479E-8</v>
      </c>
      <c r="F72">
        <f>0</f>
        <v>0</v>
      </c>
      <c r="G72" s="79">
        <f>8*G67</f>
        <v>7.9326127888634801E-9</v>
      </c>
      <c r="H72">
        <f>0</f>
        <v>0</v>
      </c>
      <c r="I72">
        <f>-2*I67</f>
        <v>-1578.021978056868</v>
      </c>
      <c r="J72">
        <f>-3*J67</f>
        <v>-174.72527468481599</v>
      </c>
      <c r="K72">
        <f>SUM(D72:J72)</f>
        <v>-6.3664629124104977E-12</v>
      </c>
    </row>
    <row r="73" spans="1:14" x14ac:dyDescent="0.25">
      <c r="D73">
        <f>D67</f>
        <v>175.27472526921099</v>
      </c>
      <c r="E73" s="79">
        <f>E67</f>
        <v>2.60219223946478E-9</v>
      </c>
      <c r="F73">
        <f>F67</f>
        <v>224.72527472818601</v>
      </c>
      <c r="K73">
        <f>SUM(D73:F73)</f>
        <v>399.9999999999992</v>
      </c>
    </row>
    <row r="74" spans="1:14" x14ac:dyDescent="0.25">
      <c r="G74" s="79">
        <f>G67</f>
        <v>9.9157659860793501E-10</v>
      </c>
      <c r="H74">
        <f>H67</f>
        <v>249.999999999008</v>
      </c>
      <c r="K74" s="1">
        <f>SUM(G74:H74)</f>
        <v>249.99999999999957</v>
      </c>
    </row>
    <row r="78" spans="1:14" x14ac:dyDescent="0.25">
      <c r="A78" t="s">
        <v>55</v>
      </c>
    </row>
    <row r="79" spans="1:14" x14ac:dyDescent="0.25">
      <c r="A79">
        <v>0</v>
      </c>
      <c r="K79">
        <f>AVERAGE(K2:K12)</f>
        <v>-569979.55655691691</v>
      </c>
      <c r="L79">
        <f>AVERAGE(L2:L12)</f>
        <v>803.26649275529996</v>
      </c>
      <c r="M79">
        <f>AVERAGE(M2:M12)</f>
        <v>47.652347648937933</v>
      </c>
      <c r="N79">
        <f>AVERAGE(N2:N12)</f>
        <v>-1.7164927141118756E-2</v>
      </c>
    </row>
    <row r="80" spans="1:14" x14ac:dyDescent="0.25">
      <c r="A80">
        <v>0.1</v>
      </c>
      <c r="K80">
        <f>AVERAGE(K13:K22)</f>
        <v>-570000.00000005844</v>
      </c>
      <c r="L80">
        <f>AVERAGE(L13:L22)</f>
        <v>789.01098902372701</v>
      </c>
      <c r="M80">
        <f>AVERAGE(M13:M22)</f>
        <v>58.241758231910282</v>
      </c>
      <c r="N80">
        <f>AVERAGE(N13:N22)</f>
        <v>7.7978002857225499E-8</v>
      </c>
    </row>
    <row r="81" spans="1:14" x14ac:dyDescent="0.25">
      <c r="A81">
        <v>0.2</v>
      </c>
      <c r="K81">
        <f>AVERAGE(K23:K31)</f>
        <v>-570000.00000003912</v>
      </c>
      <c r="L81">
        <f>AVERAGE(L23:L31)</f>
        <v>789.01098901963587</v>
      </c>
      <c r="M81">
        <f>AVERAGE(M23:M31)</f>
        <v>58.241758235073789</v>
      </c>
      <c r="N81">
        <f>AVERAGE(N23:N31)</f>
        <v>1.4898520852700412E-7</v>
      </c>
    </row>
    <row r="82" spans="1:14" x14ac:dyDescent="0.25">
      <c r="A82">
        <v>0.3</v>
      </c>
      <c r="K82">
        <f>AVERAGE(K32:K39)</f>
        <v>-570000.00000000978</v>
      </c>
      <c r="L82">
        <f>AVERAGE(L32:L39)</f>
        <v>789.01098901317948</v>
      </c>
      <c r="M82">
        <f>AVERAGE(M32:M39)</f>
        <v>58.241758240064414</v>
      </c>
      <c r="N82">
        <f>AVERAGE(N32:N39)</f>
        <v>2.1997572287851638E-7</v>
      </c>
    </row>
    <row r="83" spans="1:14" x14ac:dyDescent="0.25">
      <c r="A83">
        <v>0.4</v>
      </c>
      <c r="K83">
        <f>AVERAGE(K40:K46)</f>
        <v>-569999.99999996903</v>
      </c>
      <c r="L83">
        <f>AVERAGE(L40:L46)</f>
        <v>789.01098900430827</v>
      </c>
      <c r="M83">
        <f>AVERAGE(M40:M46)</f>
        <v>58.241758246922195</v>
      </c>
      <c r="N83">
        <f>AVERAGE(N40:N46)</f>
        <v>2.9093706167444587E-7</v>
      </c>
    </row>
    <row r="84" spans="1:14" x14ac:dyDescent="0.25">
      <c r="A84">
        <v>0.5</v>
      </c>
      <c r="K84">
        <f>AVERAGE(K47:K52)</f>
        <v>-570000.00000005437</v>
      </c>
      <c r="L84">
        <f>AVERAGE(L47:L52)</f>
        <v>789.01098902279273</v>
      </c>
      <c r="M84">
        <f>AVERAGE(M47:M52)</f>
        <v>58.241758232632314</v>
      </c>
      <c r="N84">
        <f>AVERAGE(N47:N52)</f>
        <v>3.6204806463470122E-7</v>
      </c>
    </row>
    <row r="85" spans="1:14" x14ac:dyDescent="0.25">
      <c r="A85">
        <v>0.6</v>
      </c>
      <c r="K85">
        <f>AVERAGE(K53:K57)</f>
        <v>-570000.00000009895</v>
      </c>
      <c r="L85">
        <f>AVERAGE(L53:L57)</f>
        <v>789.01098903251045</v>
      </c>
      <c r="M85">
        <f>AVERAGE(M53:M57)</f>
        <v>58.241758225120364</v>
      </c>
      <c r="N85">
        <f>AVERAGE(N53:N57)</f>
        <v>4.3313938890855197E-7</v>
      </c>
    </row>
    <row r="86" spans="1:14" x14ac:dyDescent="0.25">
      <c r="A86">
        <v>0.7</v>
      </c>
      <c r="K86">
        <f>AVERAGE(K58:K62)</f>
        <v>-570000.00000004168</v>
      </c>
      <c r="L86">
        <f>AVERAGE(L58:L62)</f>
        <v>789.01098902024182</v>
      </c>
      <c r="M86">
        <f>AVERAGE(M58:M62)</f>
        <v>58.24175823460714</v>
      </c>
      <c r="N86">
        <f>AVERAGE(N58:N62)</f>
        <v>5.1799068266027757E-7</v>
      </c>
    </row>
    <row r="87" spans="1:14" x14ac:dyDescent="0.25">
      <c r="A87">
        <v>0.8</v>
      </c>
      <c r="K87">
        <f>AVERAGE(K62:K64)</f>
        <v>-570000.0000000773</v>
      </c>
      <c r="L87">
        <f>AVERAGE(L62:L64)</f>
        <v>789.01098902785964</v>
      </c>
      <c r="M87">
        <f>AVERAGE(M62:M64)</f>
        <v>58.241758228715526</v>
      </c>
      <c r="N87">
        <f>AVERAGE(N62:N64)</f>
        <v>5.7515553172687705E-7</v>
      </c>
    </row>
    <row r="88" spans="1:14" x14ac:dyDescent="0.25">
      <c r="A88">
        <v>0.9</v>
      </c>
      <c r="K88">
        <f>AVERAGE(K65:K66)</f>
        <v>-570000.00000001956</v>
      </c>
      <c r="L88">
        <f>AVERAGE(L65:L66)</f>
        <v>789.01098901534203</v>
      </c>
      <c r="M88">
        <f>AVERAGE(M65:M66)</f>
        <v>58.241758238393544</v>
      </c>
      <c r="N88">
        <f>AVERAGE(N65:N66)</f>
        <v>6.4602925372361999E-7</v>
      </c>
    </row>
    <row r="89" spans="1:14" x14ac:dyDescent="0.25">
      <c r="A89">
        <v>1</v>
      </c>
      <c r="K89">
        <f>AVERAGE(K67)</f>
        <v>-570000.00000007998</v>
      </c>
      <c r="L89">
        <f>AVERAGE(L67)</f>
        <v>789.01098902843398</v>
      </c>
      <c r="M89">
        <f>AVERAGE(M67)</f>
        <v>58.241758228271998</v>
      </c>
      <c r="N89">
        <f>AVERAGE(N67)</f>
        <v>7.1721217371049801E-7</v>
      </c>
    </row>
  </sheetData>
  <sortState ref="A2:N103">
    <sortCondition ref="C1"/>
  </sortState>
  <conditionalFormatting sqref="N13:N67">
    <cfRule type="cellIs" dxfId="1" priority="1" operator="equal">
      <formula>$N$70</formula>
    </cfRule>
    <cfRule type="cellIs" dxfId="0" priority="2" operator="equal">
      <formula>$N$69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Лист5!results</vt:lpstr>
      <vt:lpstr>Лист6!results</vt:lpstr>
      <vt:lpstr>Лист7!results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2021-10-17T14:31:32Z</dcterms:modified>
</cp:coreProperties>
</file>