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00CCC031-D8C9-4E82-AF5E-4EFF5CBB145E}" xr6:coauthVersionLast="45" xr6:coauthVersionMax="45" xr10:uidLastSave="{00000000-0000-0000-0000-000000000000}"/>
  <bookViews>
    <workbookView xWindow="2415" yWindow="2415" windowWidth="15375" windowHeight="7875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7" i="3" l="1"/>
  <c r="B66" i="3"/>
  <c r="B64" i="3"/>
  <c r="I61" i="3"/>
  <c r="H61" i="3"/>
  <c r="G61" i="3"/>
  <c r="F61" i="3"/>
  <c r="E61" i="3"/>
  <c r="D61" i="3"/>
  <c r="C61" i="3"/>
  <c r="B61" i="3"/>
  <c r="I60" i="3"/>
  <c r="H60" i="3"/>
  <c r="G60" i="3"/>
  <c r="F60" i="3"/>
  <c r="E60" i="3"/>
  <c r="D60" i="3"/>
  <c r="C60" i="3"/>
  <c r="B60" i="3"/>
  <c r="I59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M52" i="3"/>
  <c r="M53" i="3"/>
  <c r="M54" i="3"/>
  <c r="M55" i="3"/>
  <c r="M51" i="3"/>
  <c r="H43" i="3"/>
  <c r="G43" i="3"/>
  <c r="F43" i="3"/>
  <c r="E43" i="3"/>
  <c r="D47" i="3"/>
  <c r="D46" i="3"/>
  <c r="D45" i="3"/>
  <c r="F44" i="3"/>
  <c r="G44" i="3"/>
  <c r="H44" i="3"/>
  <c r="I44" i="3"/>
  <c r="E44" i="3"/>
  <c r="C44" i="3"/>
  <c r="B44" i="3"/>
  <c r="C47" i="3"/>
  <c r="E47" i="3"/>
  <c r="F47" i="3"/>
  <c r="G47" i="3"/>
  <c r="H47" i="3"/>
  <c r="I47" i="3"/>
  <c r="C46" i="3"/>
  <c r="E46" i="3"/>
  <c r="F46" i="3"/>
  <c r="G46" i="3"/>
  <c r="H46" i="3"/>
  <c r="I46" i="3"/>
  <c r="B46" i="3"/>
  <c r="C45" i="3"/>
  <c r="E45" i="3"/>
  <c r="F45" i="3"/>
  <c r="G45" i="3"/>
  <c r="H45" i="3"/>
  <c r="I45" i="3"/>
  <c r="B45" i="3"/>
  <c r="D43" i="3"/>
  <c r="C43" i="3"/>
  <c r="I43" i="3"/>
  <c r="B43" i="3"/>
  <c r="D44" i="3"/>
  <c r="E32" i="3"/>
  <c r="E31" i="3"/>
  <c r="E30" i="3"/>
  <c r="E29" i="3"/>
  <c r="E28" i="3"/>
  <c r="M37" i="3"/>
  <c r="M38" i="3"/>
  <c r="M39" i="3"/>
  <c r="M36" i="3"/>
  <c r="M22" i="3"/>
  <c r="C32" i="3"/>
  <c r="D32" i="3"/>
  <c r="F32" i="3"/>
  <c r="G32" i="3"/>
  <c r="H32" i="3"/>
  <c r="I32" i="3"/>
  <c r="B32" i="3"/>
  <c r="B47" i="3" s="1"/>
  <c r="I31" i="3"/>
  <c r="H31" i="3"/>
  <c r="G31" i="3"/>
  <c r="F31" i="3"/>
  <c r="C31" i="3"/>
  <c r="D31" i="3"/>
  <c r="B31" i="3"/>
  <c r="C30" i="3"/>
  <c r="D30" i="3"/>
  <c r="F30" i="3"/>
  <c r="G30" i="3"/>
  <c r="H30" i="3"/>
  <c r="I30" i="3"/>
  <c r="B30" i="3"/>
  <c r="D28" i="3"/>
  <c r="C29" i="3"/>
  <c r="D29" i="3"/>
  <c r="F29" i="3"/>
  <c r="G29" i="3"/>
  <c r="H29" i="3"/>
  <c r="I29" i="3"/>
  <c r="B29" i="3"/>
  <c r="C28" i="3"/>
  <c r="F28" i="3"/>
  <c r="G28" i="3"/>
  <c r="H28" i="3"/>
  <c r="I28" i="3"/>
  <c r="B28" i="3"/>
  <c r="G27" i="3"/>
  <c r="G42" i="3" s="1"/>
  <c r="G57" i="3" s="1"/>
  <c r="H27" i="3"/>
  <c r="H42" i="3" s="1"/>
  <c r="H57" i="3" s="1"/>
  <c r="I27" i="3"/>
  <c r="I16" i="3"/>
  <c r="I15" i="3"/>
  <c r="I14" i="3"/>
  <c r="I13" i="3"/>
  <c r="C13" i="3"/>
  <c r="D13" i="3"/>
  <c r="E13" i="3"/>
  <c r="F13" i="3"/>
  <c r="C14" i="3"/>
  <c r="D14" i="3"/>
  <c r="E14" i="3"/>
  <c r="F14" i="3"/>
  <c r="C15" i="3"/>
  <c r="D15" i="3"/>
  <c r="E15" i="3"/>
  <c r="F15" i="3"/>
  <c r="C16" i="3"/>
  <c r="D16" i="3"/>
  <c r="E16" i="3"/>
  <c r="F16" i="3"/>
  <c r="B14" i="3"/>
  <c r="B15" i="3"/>
  <c r="B16" i="3"/>
  <c r="B13" i="3"/>
  <c r="A46" i="3"/>
  <c r="A61" i="3" s="1"/>
  <c r="I42" i="3"/>
  <c r="I57" i="3" s="1"/>
  <c r="E42" i="3"/>
  <c r="E57" i="3" s="1"/>
  <c r="A32" i="3"/>
  <c r="A47" i="3" s="1"/>
  <c r="A62" i="3" s="1"/>
  <c r="A31" i="3"/>
  <c r="A30" i="3"/>
  <c r="A45" i="3" s="1"/>
  <c r="A60" i="3" s="1"/>
  <c r="A29" i="3"/>
  <c r="D42" i="3" s="1"/>
  <c r="D57" i="3" s="1"/>
  <c r="A28" i="3"/>
  <c r="A43" i="3" s="1"/>
  <c r="B57" i="3" s="1"/>
  <c r="F27" i="3"/>
  <c r="F42" i="3" s="1"/>
  <c r="F57" i="3" s="1"/>
  <c r="E27" i="3"/>
  <c r="D27" i="3"/>
  <c r="A44" i="3" s="1"/>
  <c r="A59" i="3" s="1"/>
  <c r="C27" i="3"/>
  <c r="C42" i="3" s="1"/>
  <c r="C57" i="3" s="1"/>
  <c r="B27" i="3"/>
  <c r="B42" i="3" s="1"/>
  <c r="A58" i="3" s="1"/>
  <c r="M25" i="3"/>
  <c r="M24" i="3"/>
  <c r="M23" i="3"/>
  <c r="M21" i="3"/>
  <c r="M20" i="3"/>
  <c r="J62" i="2"/>
  <c r="I62" i="2"/>
  <c r="H62" i="2"/>
  <c r="G62" i="2"/>
  <c r="F62" i="2"/>
  <c r="E62" i="2"/>
  <c r="D62" i="2"/>
  <c r="C62" i="2"/>
  <c r="B62" i="2"/>
  <c r="K61" i="2"/>
  <c r="J61" i="2"/>
  <c r="I61" i="2"/>
  <c r="H61" i="2"/>
  <c r="G61" i="2"/>
  <c r="F61" i="2"/>
  <c r="E61" i="2"/>
  <c r="D61" i="2"/>
  <c r="C61" i="2"/>
  <c r="B61" i="2"/>
  <c r="K60" i="2"/>
  <c r="J60" i="2"/>
  <c r="I60" i="2"/>
  <c r="H60" i="2"/>
  <c r="G60" i="2"/>
  <c r="F60" i="2"/>
  <c r="E60" i="2"/>
  <c r="D60" i="2"/>
  <c r="C60" i="2"/>
  <c r="B60" i="2"/>
  <c r="K59" i="2"/>
  <c r="J59" i="2"/>
  <c r="I59" i="2"/>
  <c r="H59" i="2"/>
  <c r="G59" i="2"/>
  <c r="F59" i="2"/>
  <c r="E59" i="2"/>
  <c r="D59" i="2"/>
  <c r="C59" i="2"/>
  <c r="B59" i="2"/>
  <c r="J58" i="2"/>
  <c r="I58" i="2"/>
  <c r="H58" i="2"/>
  <c r="G58" i="2"/>
  <c r="F58" i="2"/>
  <c r="E58" i="2"/>
  <c r="D58" i="2"/>
  <c r="C58" i="2"/>
  <c r="B58" i="2"/>
  <c r="K32" i="2"/>
  <c r="J32" i="2"/>
  <c r="I32" i="2"/>
  <c r="H32" i="2"/>
  <c r="G32" i="2"/>
  <c r="F32" i="2"/>
  <c r="E32" i="2"/>
  <c r="D32" i="2"/>
  <c r="C32" i="2"/>
  <c r="B32" i="2"/>
  <c r="K31" i="2"/>
  <c r="J31" i="2"/>
  <c r="I31" i="2"/>
  <c r="H31" i="2"/>
  <c r="G31" i="2"/>
  <c r="F31" i="2"/>
  <c r="E31" i="2"/>
  <c r="D31" i="2"/>
  <c r="C31" i="2"/>
  <c r="B31" i="2"/>
  <c r="K30" i="2"/>
  <c r="J30" i="2"/>
  <c r="I30" i="2"/>
  <c r="H30" i="2"/>
  <c r="G30" i="2"/>
  <c r="F30" i="2"/>
  <c r="E30" i="2"/>
  <c r="D30" i="2"/>
  <c r="C30" i="2"/>
  <c r="B30" i="2"/>
  <c r="K29" i="2"/>
  <c r="J29" i="2"/>
  <c r="I29" i="2"/>
  <c r="H29" i="2"/>
  <c r="G29" i="2"/>
  <c r="F29" i="2"/>
  <c r="D29" i="2"/>
  <c r="C29" i="2"/>
  <c r="B29" i="2"/>
  <c r="K28" i="2"/>
  <c r="J28" i="2"/>
  <c r="I28" i="2"/>
  <c r="H28" i="2"/>
  <c r="G28" i="2"/>
  <c r="F28" i="2"/>
  <c r="E28" i="2"/>
  <c r="D28" i="2"/>
  <c r="C28" i="2"/>
  <c r="B28" i="2"/>
  <c r="K43" i="2"/>
  <c r="J43" i="2"/>
  <c r="I43" i="2"/>
  <c r="H43" i="2"/>
  <c r="G43" i="2"/>
  <c r="F43" i="2"/>
  <c r="E43" i="2"/>
  <c r="D43" i="2"/>
  <c r="C43" i="2"/>
  <c r="B43" i="2"/>
  <c r="K45" i="2"/>
  <c r="J45" i="2"/>
  <c r="I45" i="2"/>
  <c r="H45" i="2"/>
  <c r="G45" i="2"/>
  <c r="F45" i="2"/>
  <c r="E45" i="2"/>
  <c r="D45" i="2"/>
  <c r="C45" i="2"/>
  <c r="B45" i="2"/>
  <c r="K47" i="2"/>
  <c r="J47" i="2"/>
  <c r="I47" i="2"/>
  <c r="H47" i="2"/>
  <c r="G47" i="2"/>
  <c r="F47" i="2"/>
  <c r="E47" i="2"/>
  <c r="D47" i="2"/>
  <c r="C47" i="2"/>
  <c r="B47" i="2"/>
  <c r="K46" i="2"/>
  <c r="J46" i="2"/>
  <c r="I46" i="2"/>
  <c r="H46" i="2"/>
  <c r="G46" i="2"/>
  <c r="F46" i="2"/>
  <c r="E46" i="2"/>
  <c r="D46" i="2"/>
  <c r="C46" i="2"/>
  <c r="H62" i="3" l="1"/>
  <c r="G62" i="3"/>
  <c r="C62" i="3"/>
  <c r="F62" i="3"/>
  <c r="B62" i="3"/>
  <c r="H64" i="3" s="1"/>
  <c r="I62" i="3"/>
  <c r="E62" i="3"/>
  <c r="D62" i="3"/>
  <c r="M35" i="3"/>
  <c r="M40" i="3"/>
  <c r="M52" i="2"/>
  <c r="M53" i="2"/>
  <c r="M54" i="2"/>
  <c r="M37" i="2"/>
  <c r="M38" i="2"/>
  <c r="M39" i="2"/>
  <c r="M36" i="2"/>
  <c r="M22" i="2"/>
  <c r="M23" i="2"/>
  <c r="M24" i="2"/>
  <c r="M21" i="2"/>
  <c r="H66" i="3" l="1"/>
  <c r="I58" i="3"/>
  <c r="H66" i="2"/>
  <c r="H65" i="2"/>
  <c r="H64" i="2"/>
  <c r="B67" i="2"/>
  <c r="K58" i="2"/>
  <c r="B64" i="2" s="1"/>
  <c r="B57" i="2"/>
  <c r="A59" i="2"/>
  <c r="A60" i="2"/>
  <c r="A61" i="2"/>
  <c r="C57" i="2"/>
  <c r="D57" i="2"/>
  <c r="E57" i="2"/>
  <c r="F57" i="2"/>
  <c r="G57" i="2"/>
  <c r="H57" i="2"/>
  <c r="I57" i="2"/>
  <c r="J57" i="2"/>
  <c r="M55" i="2"/>
  <c r="M50" i="2"/>
  <c r="M51" i="2"/>
  <c r="B46" i="2"/>
  <c r="E29" i="2"/>
  <c r="D44" i="2"/>
  <c r="F44" i="2"/>
  <c r="G44" i="2"/>
  <c r="H44" i="2"/>
  <c r="I44" i="2"/>
  <c r="J44" i="2"/>
  <c r="K44" i="2"/>
  <c r="E44" i="2"/>
  <c r="C44" i="2"/>
  <c r="B44" i="2"/>
  <c r="D42" i="2"/>
  <c r="A44" i="2"/>
  <c r="A45" i="2"/>
  <c r="A46" i="2"/>
  <c r="A43" i="2"/>
  <c r="C42" i="2"/>
  <c r="E42" i="2"/>
  <c r="F42" i="2"/>
  <c r="G42" i="2"/>
  <c r="H42" i="2"/>
  <c r="I42" i="2"/>
  <c r="J42" i="2"/>
  <c r="M40" i="2"/>
  <c r="M35" i="2"/>
  <c r="M25" i="2"/>
  <c r="A30" i="2"/>
  <c r="E27" i="2"/>
  <c r="C27" i="2"/>
  <c r="D27" i="2"/>
  <c r="F27" i="2"/>
  <c r="G27" i="2"/>
  <c r="H27" i="2"/>
  <c r="I27" i="2"/>
  <c r="J27" i="2"/>
  <c r="K27" i="2"/>
  <c r="K42" i="2" s="1"/>
  <c r="K57" i="2" s="1"/>
  <c r="B27" i="2"/>
  <c r="B42" i="2" s="1"/>
  <c r="A58" i="2" s="1"/>
  <c r="A32" i="2"/>
  <c r="A47" i="2" s="1"/>
  <c r="A62" i="2" s="1"/>
  <c r="A29" i="2"/>
  <c r="A31" i="2"/>
  <c r="A28" i="2"/>
  <c r="M20" i="2"/>
  <c r="H65" i="3" l="1"/>
  <c r="M50" i="3"/>
  <c r="K62" i="2"/>
  <c r="B66" i="2"/>
  <c r="T11" i="1"/>
  <c r="V11" i="1"/>
  <c r="W11" i="1"/>
  <c r="X11" i="1"/>
  <c r="X6" i="1"/>
  <c r="X7" i="1"/>
  <c r="X8" i="1"/>
  <c r="X9" i="1"/>
  <c r="W6" i="1"/>
  <c r="W7" i="1"/>
  <c r="W8" i="1"/>
  <c r="W9" i="1"/>
  <c r="V7" i="1"/>
  <c r="V8" i="1"/>
  <c r="V9" i="1"/>
  <c r="V6" i="1"/>
  <c r="T8" i="1"/>
  <c r="T7" i="1"/>
  <c r="T6" i="1"/>
  <c r="N14" i="1"/>
  <c r="N15" i="1" s="1"/>
  <c r="M14" i="1"/>
  <c r="M18" i="1" s="1"/>
  <c r="L14" i="1"/>
  <c r="L17" i="1" s="1"/>
  <c r="J14" i="1"/>
  <c r="L19" i="1" s="1"/>
  <c r="J16" i="1"/>
  <c r="K16" i="1" s="1"/>
  <c r="J15" i="1"/>
  <c r="K15" i="1" s="1"/>
  <c r="R13" i="1"/>
  <c r="T9" i="1"/>
  <c r="L15" i="1" l="1"/>
  <c r="N18" i="1"/>
  <c r="K19" i="1"/>
  <c r="L18" i="1"/>
  <c r="L16" i="1"/>
  <c r="N17" i="1"/>
  <c r="K18" i="1"/>
  <c r="M19" i="1"/>
  <c r="N19" i="1"/>
  <c r="M15" i="1"/>
  <c r="N16" i="1"/>
  <c r="M17" i="1"/>
  <c r="K17" i="1"/>
  <c r="M16" i="1"/>
</calcChain>
</file>

<file path=xl/sharedStrings.xml><?xml version="1.0" encoding="utf-8"?>
<sst xmlns="http://schemas.openxmlformats.org/spreadsheetml/2006/main" count="138" uniqueCount="53">
  <si>
    <t>u1</t>
  </si>
  <si>
    <t>u2</t>
  </si>
  <si>
    <t>u3</t>
  </si>
  <si>
    <t>u4</t>
  </si>
  <si>
    <t>&gt;=</t>
  </si>
  <si>
    <t>любое</t>
  </si>
  <si>
    <t>v1</t>
  </si>
  <si>
    <t>v2</t>
  </si>
  <si>
    <t>v3</t>
  </si>
  <si>
    <t>v4</t>
  </si>
  <si>
    <t>W</t>
  </si>
  <si>
    <t>v5</t>
  </si>
  <si>
    <t>q</t>
  </si>
  <si>
    <t>bk=</t>
  </si>
  <si>
    <t>Для построения первого опорного плана систему неравенств приведем к системе уравнений путем введения дополнительных переменных (переход к канонической форме).</t>
  </si>
  <si>
    <t>u1 y1=</t>
  </si>
  <si>
    <t>u3 y3=</t>
  </si>
  <si>
    <t>u4 y4=</t>
  </si>
  <si>
    <t>u2 y2=</t>
  </si>
  <si>
    <t>v2=x2</t>
  </si>
  <si>
    <t>v3=x3</t>
  </si>
  <si>
    <t>v4=x4</t>
  </si>
  <si>
    <t>v5=x5</t>
  </si>
  <si>
    <t>v6=x6</t>
  </si>
  <si>
    <t>v7=x7</t>
  </si>
  <si>
    <t>v8=x8</t>
  </si>
  <si>
    <t>v9=x9</t>
  </si>
  <si>
    <t>Базисное решение называется допустимым, если оно неотрицательно. Текущий опорный план неоптимален, так как в индексной строке находятся отрицательные коэффициенты.</t>
  </si>
  <si>
    <t>В качестве ведущего выберем столбец v4=x4</t>
  </si>
  <si>
    <t>Формируем следующую часть симплексной таблицы</t>
  </si>
  <si>
    <t>Разрешающий элемент</t>
  </si>
  <si>
    <t>Текущий опорный план неоптимален, так как в индексной строке находятся отрицательные коэффициенты.</t>
  </si>
  <si>
    <t>В качестве ведущего выберем столбец v3=x3</t>
  </si>
  <si>
    <t>В качестве ведущего выберем столбец v1=x1</t>
  </si>
  <si>
    <t>v1=x1</t>
  </si>
  <si>
    <t>x1=</t>
  </si>
  <si>
    <t>x2=</t>
  </si>
  <si>
    <t>x3=</t>
  </si>
  <si>
    <t>x4=</t>
  </si>
  <si>
    <t>x5=</t>
  </si>
  <si>
    <t>u1=</t>
  </si>
  <si>
    <t>u2=</t>
  </si>
  <si>
    <t>u3=</t>
  </si>
  <si>
    <t>u4=</t>
  </si>
  <si>
    <t>A=</t>
  </si>
  <si>
    <t>p=</t>
  </si>
  <si>
    <t>b=</t>
  </si>
  <si>
    <t>A^T=</t>
  </si>
  <si>
    <t>1 Qx</t>
  </si>
  <si>
    <t>W= 1</t>
  </si>
  <si>
    <t>Вычислим значения Di по строкам как частное от деления: bi / ai4 и из них выберем наименьшее:</t>
  </si>
  <si>
    <t>Вычислим значения Di по строкам как частное от деления: bi / ai3 и из них выберем наименьшее:</t>
  </si>
  <si>
    <t>Вычислим значения Di по строкам как частное от деления: bi / ai1 и из них выберем наименьшее: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</si>
</sst>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66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4" borderId="0" xfId="0" applyFill="1"/>
    <xf numFmtId="2" fontId="0" fillId="3" borderId="0" xfId="0" applyNumberFormat="1" applyFill="1"/>
    <xf numFmtId="2" fontId="0" fillId="5" borderId="0" xfId="0" applyNumberFormat="1" applyFill="1"/>
    <xf numFmtId="2" fontId="0" fillId="0" borderId="0" xfId="0" applyNumberFormat="1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0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6" borderId="11" xfId="0" applyNumberFormat="1" applyFill="1" applyBorder="1"/>
    <xf numFmtId="164" fontId="0" fillId="6" borderId="3" xfId="0" applyNumberFormat="1" applyFill="1" applyBorder="1"/>
    <xf numFmtId="164" fontId="0" fillId="6" borderId="0" xfId="0" applyNumberFormat="1" applyFill="1" applyBorder="1"/>
    <xf numFmtId="164" fontId="0" fillId="6" borderId="8" xfId="0" applyNumberFormat="1" applyFill="1" applyBorder="1"/>
    <xf numFmtId="164" fontId="0" fillId="7" borderId="0" xfId="0" applyNumberFormat="1" applyFill="1" applyBorder="1"/>
    <xf numFmtId="2" fontId="0" fillId="0" borderId="1" xfId="0" applyNumberFormat="1" applyBorder="1"/>
    <xf numFmtId="2" fontId="0" fillId="10" borderId="13" xfId="0" applyNumberFormat="1" applyFill="1" applyBorder="1"/>
    <xf numFmtId="2" fontId="0" fillId="11" borderId="1" xfId="0" applyNumberFormat="1" applyFill="1" applyBorder="1"/>
    <xf numFmtId="2" fontId="0" fillId="0" borderId="0" xfId="0" applyNumberFormat="1" applyAlignment="1">
      <alignment horizontal="center"/>
    </xf>
    <xf numFmtId="2" fontId="0" fillId="0" borderId="5" xfId="0" applyNumberFormat="1" applyBorder="1"/>
    <xf numFmtId="2" fontId="0" fillId="0" borderId="6" xfId="0" applyNumberFormat="1" applyBorder="1"/>
    <xf numFmtId="2" fontId="0" fillId="6" borderId="13" xfId="0" applyNumberFormat="1" applyFill="1" applyBorder="1"/>
    <xf numFmtId="2" fontId="0" fillId="5" borderId="13" xfId="0" applyNumberFormat="1" applyFill="1" applyBorder="1"/>
    <xf numFmtId="0" fontId="0" fillId="0" borderId="1" xfId="0" applyBorder="1"/>
    <xf numFmtId="2" fontId="0" fillId="8" borderId="11" xfId="0" applyNumberFormat="1" applyFill="1" applyBorder="1"/>
    <xf numFmtId="2" fontId="0" fillId="0" borderId="2" xfId="0" applyNumberFormat="1" applyBorder="1"/>
    <xf numFmtId="2" fontId="0" fillId="0" borderId="3" xfId="0" applyNumberFormat="1" applyBorder="1"/>
    <xf numFmtId="2" fontId="0" fillId="8" borderId="3" xfId="0" applyNumberFormat="1" applyFill="1" applyBorder="1"/>
    <xf numFmtId="2" fontId="0" fillId="0" borderId="4" xfId="0" applyNumberFormat="1" applyBorder="1"/>
    <xf numFmtId="2" fontId="0" fillId="0" borderId="0" xfId="0" applyNumberFormat="1" applyBorder="1"/>
    <xf numFmtId="2" fontId="0" fillId="9" borderId="0" xfId="0" applyNumberFormat="1" applyFill="1" applyBorder="1"/>
    <xf numFmtId="2" fontId="0" fillId="8" borderId="0" xfId="0" applyNumberFormat="1" applyFill="1" applyBorder="1"/>
    <xf numFmtId="2" fontId="0" fillId="0" borderId="7" xfId="0" applyNumberFormat="1" applyBorder="1"/>
    <xf numFmtId="2" fontId="0" fillId="0" borderId="8" xfId="0" applyNumberFormat="1" applyBorder="1"/>
    <xf numFmtId="2" fontId="0" fillId="8" borderId="8" xfId="0" applyNumberFormat="1" applyFill="1" applyBorder="1"/>
    <xf numFmtId="2" fontId="0" fillId="0" borderId="9" xfId="0" applyNumberFormat="1" applyBorder="1"/>
    <xf numFmtId="2" fontId="0" fillId="10" borderId="10" xfId="0" applyNumberFormat="1" applyFill="1" applyBorder="1"/>
    <xf numFmtId="2" fontId="0" fillId="10" borderId="5" xfId="0" applyNumberFormat="1" applyFill="1" applyBorder="1"/>
    <xf numFmtId="2" fontId="0" fillId="10" borderId="7" xfId="0" applyNumberFormat="1" applyFill="1" applyBorder="1"/>
    <xf numFmtId="2" fontId="0" fillId="14" borderId="4" xfId="0" applyNumberFormat="1" applyFill="1" applyBorder="1"/>
    <xf numFmtId="2" fontId="0" fillId="14" borderId="6" xfId="0" applyNumberFormat="1" applyFill="1" applyBorder="1"/>
    <xf numFmtId="2" fontId="0" fillId="13" borderId="10" xfId="0" applyNumberFormat="1" applyFill="1" applyBorder="1"/>
    <xf numFmtId="2" fontId="0" fillId="13" borderId="11" xfId="0" applyNumberFormat="1" applyFill="1" applyBorder="1"/>
    <xf numFmtId="2" fontId="0" fillId="12" borderId="12" xfId="0" applyNumberFormat="1" applyFill="1" applyBorder="1"/>
    <xf numFmtId="1" fontId="0" fillId="0" borderId="0" xfId="0" applyNumberFormat="1"/>
    <xf numFmtId="12" fontId="0" fillId="0" borderId="5" xfId="0" applyNumberFormat="1" applyBorder="1"/>
    <xf numFmtId="12" fontId="0" fillId="0" borderId="0" xfId="0" applyNumberFormat="1"/>
    <xf numFmtId="12" fontId="0" fillId="0" borderId="6" xfId="0" applyNumberFormat="1" applyBorder="1"/>
    <xf numFmtId="2" fontId="0" fillId="6" borderId="3" xfId="0" applyNumberFormat="1" applyFill="1" applyBorder="1"/>
    <xf numFmtId="164" fontId="0" fillId="7" borderId="1" xfId="0" applyNumberFormat="1" applyFill="1" applyBorder="1"/>
    <xf numFmtId="2" fontId="0" fillId="5" borderId="11" xfId="0" applyNumberFormat="1" applyFill="1" applyBorder="1"/>
    <xf numFmtId="2" fontId="0" fillId="3" borderId="13" xfId="0" applyNumberFormat="1" applyFill="1" applyBorder="1"/>
    <xf numFmtId="2" fontId="0" fillId="3" borderId="1" xfId="0" applyNumberFormat="1" applyFill="1" applyBorder="1"/>
    <xf numFmtId="2" fontId="0" fillId="0" borderId="0" xfId="0" applyNumberFormat="1" applyFill="1" applyBorder="1"/>
    <xf numFmtId="2" fontId="0" fillId="6" borderId="8" xfId="0" applyNumberFormat="1" applyFill="1" applyBorder="1"/>
    <xf numFmtId="2" fontId="0" fillId="5" borderId="3" xfId="0" applyNumberFormat="1" applyFill="1" applyBorder="1"/>
    <xf numFmtId="2" fontId="0" fillId="5" borderId="0" xfId="0" applyNumberFormat="1" applyFill="1" applyBorder="1"/>
    <xf numFmtId="2" fontId="0" fillId="5" borderId="8" xfId="0" applyNumberFormat="1" applyFill="1" applyBorder="1"/>
    <xf numFmtId="2" fontId="0" fillId="0" borderId="3" xfId="0" applyNumberFormat="1" applyFill="1" applyBorder="1"/>
    <xf numFmtId="2" fontId="0" fillId="0" borderId="4" xfId="0" applyNumberFormat="1" applyFill="1" applyBorder="1"/>
    <xf numFmtId="2" fontId="0" fillId="0" borderId="6" xfId="0" applyNumberFormat="1" applyFill="1" applyBorder="1"/>
    <xf numFmtId="2" fontId="0" fillId="0" borderId="8" xfId="0" applyNumberFormat="1" applyFill="1" applyBorder="1"/>
    <xf numFmtId="2" fontId="0" fillId="0" borderId="9" xfId="0" applyNumberFormat="1" applyFill="1" applyBorder="1"/>
    <xf numFmtId="2" fontId="0" fillId="0" borderId="11" xfId="0" applyNumberFormat="1" applyFill="1" applyBorder="1"/>
    <xf numFmtId="2" fontId="0" fillId="0" borderId="12" xfId="0" applyNumberFormat="1" applyFill="1" applyBorder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66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9"/>
  <sheetViews>
    <sheetView topLeftCell="P1" workbookViewId="0">
      <selection activeCell="N6" sqref="N6"/>
    </sheetView>
  </sheetViews>
  <sheetFormatPr defaultRowHeight="15" x14ac:dyDescent="0.25"/>
  <cols>
    <col min="2" max="2" width="9.140625" customWidth="1"/>
    <col min="10" max="10" width="9.140625" customWidth="1"/>
    <col min="18" max="18" width="9.140625" customWidth="1"/>
  </cols>
  <sheetData>
    <row r="2" spans="2:24" x14ac:dyDescent="0.25">
      <c r="B2" t="s">
        <v>0</v>
      </c>
      <c r="C2" t="s">
        <v>1</v>
      </c>
      <c r="D2" t="s">
        <v>2</v>
      </c>
      <c r="E2" t="s">
        <v>3</v>
      </c>
    </row>
    <row r="3" spans="2:24" x14ac:dyDescent="0.25">
      <c r="B3">
        <v>400</v>
      </c>
      <c r="C3">
        <v>250</v>
      </c>
      <c r="D3">
        <v>0</v>
      </c>
      <c r="E3">
        <v>0</v>
      </c>
    </row>
    <row r="4" spans="2:24" x14ac:dyDescent="0.25">
      <c r="J4" t="s">
        <v>0</v>
      </c>
      <c r="K4" t="s">
        <v>1</v>
      </c>
      <c r="L4" t="s">
        <v>2</v>
      </c>
      <c r="M4" t="s">
        <v>3</v>
      </c>
      <c r="N4" t="s">
        <v>12</v>
      </c>
      <c r="T4" t="s">
        <v>0</v>
      </c>
      <c r="U4" t="s">
        <v>1</v>
      </c>
      <c r="V4" t="s">
        <v>2</v>
      </c>
      <c r="W4" t="s">
        <v>3</v>
      </c>
      <c r="X4" t="s">
        <v>12</v>
      </c>
    </row>
    <row r="5" spans="2:24" x14ac:dyDescent="0.25">
      <c r="B5">
        <v>1</v>
      </c>
      <c r="C5">
        <v>0</v>
      </c>
      <c r="D5">
        <v>16</v>
      </c>
      <c r="E5">
        <v>-22</v>
      </c>
      <c r="F5" t="s">
        <v>4</v>
      </c>
      <c r="G5" s="1">
        <v>1.3333333333333333</v>
      </c>
      <c r="I5" s="2">
        <v>0</v>
      </c>
      <c r="S5" s="2">
        <v>0</v>
      </c>
    </row>
    <row r="6" spans="2:24" x14ac:dyDescent="0.25">
      <c r="B6">
        <v>1</v>
      </c>
      <c r="C6">
        <v>0</v>
      </c>
      <c r="D6">
        <v>-6</v>
      </c>
      <c r="E6">
        <v>-42</v>
      </c>
      <c r="F6" t="s">
        <v>4</v>
      </c>
      <c r="G6" s="1">
        <v>1</v>
      </c>
      <c r="I6" s="3" t="s">
        <v>6</v>
      </c>
      <c r="J6">
        <v>1</v>
      </c>
      <c r="K6">
        <v>0</v>
      </c>
      <c r="L6">
        <v>16</v>
      </c>
      <c r="M6">
        <v>-22</v>
      </c>
      <c r="N6" s="4">
        <v>-1.3333333333333299</v>
      </c>
      <c r="O6" t="s">
        <v>4</v>
      </c>
      <c r="P6">
        <v>0</v>
      </c>
      <c r="S6" s="3" t="s">
        <v>6</v>
      </c>
      <c r="T6">
        <f>J6-($U6*T$10/$U$10)</f>
        <v>1</v>
      </c>
      <c r="U6">
        <v>0</v>
      </c>
      <c r="V6">
        <f>L6-($U6*V$10/$U$10)</f>
        <v>16</v>
      </c>
      <c r="W6">
        <f>M6-($U6*W$10/$U$10)</f>
        <v>-22</v>
      </c>
      <c r="X6">
        <f>N6-($U6*X$10/$U$10)</f>
        <v>-1.3333333333333299</v>
      </c>
    </row>
    <row r="7" spans="2:24" x14ac:dyDescent="0.25">
      <c r="B7">
        <v>1</v>
      </c>
      <c r="C7">
        <v>0</v>
      </c>
      <c r="D7">
        <v>-11</v>
      </c>
      <c r="E7">
        <v>8</v>
      </c>
      <c r="F7" t="s">
        <v>4</v>
      </c>
      <c r="G7" s="1">
        <v>1.3333333333333333</v>
      </c>
      <c r="I7" t="s">
        <v>7</v>
      </c>
      <c r="J7">
        <v>1</v>
      </c>
      <c r="K7">
        <v>0</v>
      </c>
      <c r="L7">
        <v>-6</v>
      </c>
      <c r="M7">
        <v>-42</v>
      </c>
      <c r="N7" s="1">
        <v>-1</v>
      </c>
      <c r="O7" t="s">
        <v>4</v>
      </c>
      <c r="P7">
        <v>0</v>
      </c>
      <c r="S7" t="s">
        <v>7</v>
      </c>
      <c r="T7">
        <f>J7-($U7*T$10/$U$10)</f>
        <v>1</v>
      </c>
      <c r="U7">
        <v>0</v>
      </c>
      <c r="V7">
        <f t="shared" ref="V7:X9" si="0">L7-($U7*V$10/$U$10)</f>
        <v>-6</v>
      </c>
      <c r="W7">
        <f t="shared" si="0"/>
        <v>-42</v>
      </c>
      <c r="X7">
        <f t="shared" si="0"/>
        <v>-1</v>
      </c>
    </row>
    <row r="8" spans="2:24" x14ac:dyDescent="0.25">
      <c r="B8">
        <v>0</v>
      </c>
      <c r="C8">
        <v>1</v>
      </c>
      <c r="D8">
        <v>2</v>
      </c>
      <c r="E8">
        <v>-14</v>
      </c>
      <c r="F8" t="s">
        <v>4</v>
      </c>
      <c r="G8" s="1">
        <v>1.6666666666666667</v>
      </c>
      <c r="I8" t="s">
        <v>8</v>
      </c>
      <c r="J8">
        <v>1</v>
      </c>
      <c r="K8">
        <v>0</v>
      </c>
      <c r="L8">
        <v>-11</v>
      </c>
      <c r="M8">
        <v>8</v>
      </c>
      <c r="N8" s="1">
        <v>-1.3333333333333299</v>
      </c>
      <c r="O8" t="s">
        <v>4</v>
      </c>
      <c r="P8">
        <v>0</v>
      </c>
      <c r="S8" t="s">
        <v>8</v>
      </c>
      <c r="T8">
        <f>J8-($U8*T$10/$U$10)</f>
        <v>1</v>
      </c>
      <c r="U8">
        <v>0</v>
      </c>
      <c r="V8">
        <f t="shared" si="0"/>
        <v>-11</v>
      </c>
      <c r="W8">
        <f t="shared" si="0"/>
        <v>8</v>
      </c>
      <c r="X8">
        <f t="shared" si="0"/>
        <v>-1.3333333333333299</v>
      </c>
    </row>
    <row r="9" spans="2:24" x14ac:dyDescent="0.25">
      <c r="B9">
        <v>0</v>
      </c>
      <c r="C9">
        <v>1</v>
      </c>
      <c r="D9">
        <v>1</v>
      </c>
      <c r="E9">
        <v>8</v>
      </c>
      <c r="F9" t="s">
        <v>4</v>
      </c>
      <c r="G9" s="1">
        <v>1.3333333333333333</v>
      </c>
      <c r="I9" t="s">
        <v>9</v>
      </c>
      <c r="J9">
        <v>0</v>
      </c>
      <c r="K9">
        <v>1</v>
      </c>
      <c r="L9">
        <v>2</v>
      </c>
      <c r="M9">
        <v>-14</v>
      </c>
      <c r="N9" s="1">
        <v>-1.6666666666666701</v>
      </c>
      <c r="O9" t="s">
        <v>4</v>
      </c>
      <c r="P9">
        <v>0</v>
      </c>
      <c r="S9" t="s">
        <v>9</v>
      </c>
      <c r="T9">
        <f>J9-($U9*T$10/$U$10)</f>
        <v>0</v>
      </c>
      <c r="U9">
        <v>1</v>
      </c>
      <c r="V9">
        <f t="shared" si="0"/>
        <v>3</v>
      </c>
      <c r="W9">
        <f t="shared" si="0"/>
        <v>-6</v>
      </c>
      <c r="X9">
        <f t="shared" si="0"/>
        <v>-3</v>
      </c>
    </row>
    <row r="10" spans="2:24" x14ac:dyDescent="0.25">
      <c r="B10">
        <v>0</v>
      </c>
      <c r="C10">
        <v>0</v>
      </c>
      <c r="D10">
        <v>1</v>
      </c>
      <c r="E10">
        <v>0</v>
      </c>
      <c r="F10" t="s">
        <v>4</v>
      </c>
      <c r="G10" s="1">
        <v>0</v>
      </c>
      <c r="I10" t="s">
        <v>11</v>
      </c>
      <c r="J10">
        <v>0</v>
      </c>
      <c r="K10">
        <v>1</v>
      </c>
      <c r="L10">
        <v>1</v>
      </c>
      <c r="M10">
        <v>8</v>
      </c>
      <c r="N10" s="1">
        <v>-1.3333333333333299</v>
      </c>
      <c r="O10" t="s">
        <v>4</v>
      </c>
      <c r="P10">
        <v>0</v>
      </c>
      <c r="S10" t="s">
        <v>11</v>
      </c>
      <c r="T10">
        <v>0</v>
      </c>
      <c r="U10">
        <v>1</v>
      </c>
      <c r="V10">
        <v>-1</v>
      </c>
      <c r="W10">
        <v>-8</v>
      </c>
      <c r="X10" s="5">
        <v>1.3333333333333299</v>
      </c>
    </row>
    <row r="11" spans="2:24" x14ac:dyDescent="0.25">
      <c r="B11">
        <v>0</v>
      </c>
      <c r="C11">
        <v>0</v>
      </c>
      <c r="D11">
        <v>0</v>
      </c>
      <c r="E11">
        <v>1</v>
      </c>
      <c r="F11" t="s">
        <v>4</v>
      </c>
      <c r="G11" s="1">
        <v>0</v>
      </c>
      <c r="I11" t="s">
        <v>10</v>
      </c>
      <c r="J11">
        <v>400</v>
      </c>
      <c r="K11">
        <v>250</v>
      </c>
      <c r="L11">
        <v>0</v>
      </c>
      <c r="M11">
        <v>0</v>
      </c>
      <c r="N11" s="1">
        <v>0</v>
      </c>
      <c r="S11" t="s">
        <v>10</v>
      </c>
      <c r="T11">
        <f>J11-(T10*U11)/U10</f>
        <v>400</v>
      </c>
      <c r="U11">
        <v>250</v>
      </c>
      <c r="V11">
        <f>L11-($U11*V$10/$U$10)</f>
        <v>250</v>
      </c>
      <c r="W11">
        <f>M11-($U11*W$10/$U$10)</f>
        <v>2000</v>
      </c>
      <c r="X11">
        <f>N11-($U11*X$10/$U$10)</f>
        <v>-333.33333333333246</v>
      </c>
    </row>
    <row r="12" spans="2:24" x14ac:dyDescent="0.25">
      <c r="J12" t="s">
        <v>0</v>
      </c>
      <c r="K12" t="s">
        <v>1</v>
      </c>
      <c r="L12" t="s">
        <v>2</v>
      </c>
      <c r="M12" t="s">
        <v>3</v>
      </c>
      <c r="N12" t="s">
        <v>12</v>
      </c>
    </row>
    <row r="13" spans="2:24" x14ac:dyDescent="0.25">
      <c r="B13" t="s">
        <v>5</v>
      </c>
      <c r="C13" t="s">
        <v>5</v>
      </c>
      <c r="I13" s="2">
        <v>1</v>
      </c>
      <c r="Q13" t="s">
        <v>13</v>
      </c>
      <c r="R13">
        <f>J11/J6</f>
        <v>400</v>
      </c>
    </row>
    <row r="14" spans="2:24" x14ac:dyDescent="0.25">
      <c r="I14" s="3" t="s">
        <v>6</v>
      </c>
      <c r="J14">
        <f>1/400</f>
        <v>2.5000000000000001E-3</v>
      </c>
      <c r="K14">
        <v>0</v>
      </c>
      <c r="L14">
        <f>16/400</f>
        <v>0.04</v>
      </c>
      <c r="M14">
        <f>-22/400</f>
        <v>-5.5E-2</v>
      </c>
      <c r="N14" s="4">
        <f>N6/400</f>
        <v>-3.3333333333333249E-3</v>
      </c>
    </row>
    <row r="15" spans="2:24" x14ac:dyDescent="0.25">
      <c r="I15" t="s">
        <v>7</v>
      </c>
      <c r="J15">
        <f>-1/400</f>
        <v>-2.5000000000000001E-3</v>
      </c>
      <c r="K15">
        <f>K7-(K$14*$J15/$J$14)</f>
        <v>0</v>
      </c>
      <c r="L15">
        <f>L7-($L14*$J15/$J$14)</f>
        <v>-5.96</v>
      </c>
      <c r="M15">
        <f>M7-(M14*J15/J14)</f>
        <v>-42.055</v>
      </c>
      <c r="N15">
        <f>N7-(N14*J15/J14)</f>
        <v>-1.0033333333333334</v>
      </c>
    </row>
    <row r="16" spans="2:24" x14ac:dyDescent="0.25">
      <c r="I16" t="s">
        <v>8</v>
      </c>
      <c r="J16">
        <f>-1/400</f>
        <v>-2.5000000000000001E-3</v>
      </c>
      <c r="K16">
        <f t="shared" ref="K16:M19" si="1">K8-(K$14*$J16/$J$14)</f>
        <v>0</v>
      </c>
      <c r="L16">
        <f>L8-(L$14*$J16/$J$14)</f>
        <v>-10.96</v>
      </c>
      <c r="M16">
        <f t="shared" ref="M16:N16" si="2">M8-(M$14*$J16/$J$14)</f>
        <v>7.9450000000000003</v>
      </c>
      <c r="N16">
        <f t="shared" si="2"/>
        <v>-1.3366666666666633</v>
      </c>
    </row>
    <row r="17" spans="9:14" x14ac:dyDescent="0.25">
      <c r="I17" t="s">
        <v>9</v>
      </c>
      <c r="J17">
        <v>0</v>
      </c>
      <c r="K17">
        <f t="shared" si="1"/>
        <v>1</v>
      </c>
      <c r="L17">
        <f t="shared" ref="L17:N17" si="3">L9-(L$14*$J17/$J$14)</f>
        <v>2</v>
      </c>
      <c r="M17">
        <f t="shared" si="3"/>
        <v>-14</v>
      </c>
      <c r="N17">
        <f t="shared" si="3"/>
        <v>-1.6666666666666701</v>
      </c>
    </row>
    <row r="18" spans="9:14" x14ac:dyDescent="0.25">
      <c r="I18" t="s">
        <v>11</v>
      </c>
      <c r="J18">
        <v>0</v>
      </c>
      <c r="K18">
        <f t="shared" si="1"/>
        <v>1</v>
      </c>
      <c r="L18">
        <f t="shared" si="1"/>
        <v>1</v>
      </c>
      <c r="M18">
        <f t="shared" si="1"/>
        <v>8</v>
      </c>
      <c r="N18">
        <f t="shared" ref="N18" si="4">N10-(N$14*$J18/$J$14)</f>
        <v>-1.3333333333333299</v>
      </c>
    </row>
    <row r="19" spans="9:14" x14ac:dyDescent="0.25">
      <c r="I19" t="s">
        <v>10</v>
      </c>
      <c r="J19">
        <v>-1</v>
      </c>
      <c r="K19">
        <f t="shared" si="1"/>
        <v>250</v>
      </c>
      <c r="L19">
        <f t="shared" si="1"/>
        <v>16</v>
      </c>
      <c r="M19">
        <f t="shared" si="1"/>
        <v>-22</v>
      </c>
      <c r="N19">
        <f>N11-(N$14*$J19/$J$14)</f>
        <v>-1.3333333333333299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1AE8C-CF16-4030-B891-B07ECDB7C6A1}">
  <dimension ref="A1:M68"/>
  <sheetViews>
    <sheetView topLeftCell="A42" workbookViewId="0">
      <selection activeCell="E29" sqref="E29"/>
    </sheetView>
  </sheetViews>
  <sheetFormatPr defaultRowHeight="15" x14ac:dyDescent="0.25"/>
  <cols>
    <col min="1" max="16384" width="9.140625" style="1"/>
  </cols>
  <sheetData>
    <row r="1" spans="1:13" x14ac:dyDescent="0.25">
      <c r="B1" s="31">
        <v>1</v>
      </c>
      <c r="C1" s="1">
        <v>1</v>
      </c>
      <c r="D1" s="1">
        <v>1</v>
      </c>
      <c r="E1" s="1">
        <v>0</v>
      </c>
      <c r="F1" s="32">
        <v>0</v>
      </c>
      <c r="J1" s="31">
        <v>1</v>
      </c>
      <c r="K1" s="1">
        <v>0</v>
      </c>
      <c r="L1" s="1">
        <v>16</v>
      </c>
      <c r="M1" s="32">
        <v>-22</v>
      </c>
    </row>
    <row r="2" spans="1:13" x14ac:dyDescent="0.25">
      <c r="A2" s="79" t="s">
        <v>44</v>
      </c>
      <c r="B2" s="31">
        <v>0</v>
      </c>
      <c r="C2" s="1">
        <v>0</v>
      </c>
      <c r="D2" s="1">
        <v>0</v>
      </c>
      <c r="E2" s="1">
        <v>1</v>
      </c>
      <c r="F2" s="32">
        <v>1</v>
      </c>
      <c r="I2" s="79" t="s">
        <v>47</v>
      </c>
      <c r="J2" s="31">
        <v>1</v>
      </c>
      <c r="K2" s="1">
        <v>2</v>
      </c>
      <c r="L2" s="1">
        <v>-6</v>
      </c>
      <c r="M2" s="32">
        <v>-42</v>
      </c>
    </row>
    <row r="3" spans="1:13" x14ac:dyDescent="0.25">
      <c r="A3" s="79"/>
      <c r="B3" s="31">
        <v>16</v>
      </c>
      <c r="C3" s="1">
        <v>-6</v>
      </c>
      <c r="D3" s="1">
        <v>-11</v>
      </c>
      <c r="E3" s="1">
        <v>2</v>
      </c>
      <c r="F3" s="32">
        <v>1</v>
      </c>
      <c r="I3" s="79"/>
      <c r="J3" s="31">
        <v>1</v>
      </c>
      <c r="K3" s="1">
        <v>0</v>
      </c>
      <c r="L3" s="1">
        <v>-11</v>
      </c>
      <c r="M3" s="32">
        <v>8</v>
      </c>
    </row>
    <row r="4" spans="1:13" x14ac:dyDescent="0.25">
      <c r="B4" s="31">
        <v>-22</v>
      </c>
      <c r="C4" s="1">
        <v>-42</v>
      </c>
      <c r="D4" s="1">
        <v>8</v>
      </c>
      <c r="E4" s="1">
        <v>-14</v>
      </c>
      <c r="F4" s="32">
        <v>8</v>
      </c>
      <c r="J4" s="31">
        <v>0</v>
      </c>
      <c r="K4" s="1">
        <v>1</v>
      </c>
      <c r="L4" s="1">
        <v>2</v>
      </c>
      <c r="M4" s="32">
        <v>-14</v>
      </c>
    </row>
    <row r="5" spans="1:13" x14ac:dyDescent="0.25">
      <c r="J5" s="31">
        <v>0</v>
      </c>
      <c r="K5" s="1">
        <v>1</v>
      </c>
      <c r="L5" s="1">
        <v>1</v>
      </c>
      <c r="M5" s="32">
        <v>8</v>
      </c>
    </row>
    <row r="6" spans="1:13" x14ac:dyDescent="0.25">
      <c r="A6" s="6" t="s">
        <v>45</v>
      </c>
      <c r="B6" s="31">
        <v>1.3333333333333333</v>
      </c>
      <c r="C6" s="1">
        <v>1</v>
      </c>
      <c r="D6" s="1">
        <v>1.3333333333333333</v>
      </c>
      <c r="E6" s="1">
        <v>1.6666666666666667</v>
      </c>
      <c r="F6" s="32">
        <v>1.3333333333333333</v>
      </c>
    </row>
    <row r="8" spans="1:13" x14ac:dyDescent="0.25">
      <c r="A8" s="6" t="s">
        <v>46</v>
      </c>
      <c r="B8" s="31">
        <v>400</v>
      </c>
      <c r="C8" s="1">
        <v>250</v>
      </c>
      <c r="D8" s="1">
        <v>0</v>
      </c>
      <c r="E8" s="32">
        <v>0</v>
      </c>
    </row>
    <row r="10" spans="1:13" ht="27" customHeight="1" x14ac:dyDescent="0.25">
      <c r="A10" s="78" t="s">
        <v>14</v>
      </c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</row>
    <row r="12" spans="1:13" x14ac:dyDescent="0.25">
      <c r="B12" s="16" t="s">
        <v>34</v>
      </c>
      <c r="C12" s="17" t="s">
        <v>19</v>
      </c>
      <c r="D12" s="17" t="s">
        <v>20</v>
      </c>
      <c r="E12" s="22" t="s">
        <v>21</v>
      </c>
      <c r="F12" s="17" t="s">
        <v>22</v>
      </c>
      <c r="G12" s="17" t="s">
        <v>23</v>
      </c>
      <c r="H12" s="17" t="s">
        <v>24</v>
      </c>
      <c r="I12" s="17" t="s">
        <v>25</v>
      </c>
      <c r="J12" s="17" t="s">
        <v>26</v>
      </c>
      <c r="K12" s="18" t="s">
        <v>49</v>
      </c>
    </row>
    <row r="13" spans="1:13" x14ac:dyDescent="0.25">
      <c r="A13" s="19" t="s">
        <v>15</v>
      </c>
      <c r="B13" s="7">
        <v>1</v>
      </c>
      <c r="C13" s="8">
        <v>1</v>
      </c>
      <c r="D13" s="8">
        <v>1</v>
      </c>
      <c r="E13" s="23">
        <v>0</v>
      </c>
      <c r="F13" s="8">
        <v>0</v>
      </c>
      <c r="G13" s="8">
        <v>1</v>
      </c>
      <c r="H13" s="8">
        <v>0</v>
      </c>
      <c r="I13" s="8">
        <v>0</v>
      </c>
      <c r="J13" s="8">
        <v>0</v>
      </c>
      <c r="K13" s="9">
        <v>400</v>
      </c>
    </row>
    <row r="14" spans="1:13" x14ac:dyDescent="0.25">
      <c r="A14" s="20" t="s">
        <v>18</v>
      </c>
      <c r="B14" s="10">
        <v>0</v>
      </c>
      <c r="C14" s="11">
        <v>0</v>
      </c>
      <c r="D14" s="11">
        <v>0</v>
      </c>
      <c r="E14" s="24">
        <v>1</v>
      </c>
      <c r="F14" s="11">
        <v>1</v>
      </c>
      <c r="G14" s="11">
        <v>0</v>
      </c>
      <c r="H14" s="11">
        <v>1</v>
      </c>
      <c r="I14" s="11">
        <v>0</v>
      </c>
      <c r="J14" s="11">
        <v>0</v>
      </c>
      <c r="K14" s="12">
        <v>250</v>
      </c>
    </row>
    <row r="15" spans="1:13" x14ac:dyDescent="0.25">
      <c r="A15" s="20" t="s">
        <v>16</v>
      </c>
      <c r="B15" s="10">
        <v>16</v>
      </c>
      <c r="C15" s="11">
        <v>-6</v>
      </c>
      <c r="D15" s="11">
        <v>-11</v>
      </c>
      <c r="E15" s="26">
        <v>2</v>
      </c>
      <c r="F15" s="11">
        <v>1</v>
      </c>
      <c r="G15" s="11">
        <v>0</v>
      </c>
      <c r="H15" s="11">
        <v>0</v>
      </c>
      <c r="I15" s="11">
        <v>1</v>
      </c>
      <c r="J15" s="11">
        <v>0</v>
      </c>
      <c r="K15" s="12">
        <v>0</v>
      </c>
    </row>
    <row r="16" spans="1:13" x14ac:dyDescent="0.25">
      <c r="A16" s="21" t="s">
        <v>17</v>
      </c>
      <c r="B16" s="13">
        <v>-22</v>
      </c>
      <c r="C16" s="14">
        <v>-42</v>
      </c>
      <c r="D16" s="14">
        <v>8</v>
      </c>
      <c r="E16" s="25">
        <v>-14</v>
      </c>
      <c r="F16" s="14">
        <v>8</v>
      </c>
      <c r="G16" s="14">
        <v>0</v>
      </c>
      <c r="H16" s="14">
        <v>0</v>
      </c>
      <c r="I16" s="14">
        <v>0</v>
      </c>
      <c r="J16" s="14">
        <v>1</v>
      </c>
      <c r="K16" s="15">
        <v>0</v>
      </c>
    </row>
    <row r="17" spans="1:13" x14ac:dyDescent="0.25">
      <c r="A17" s="1" t="s">
        <v>48</v>
      </c>
      <c r="B17" s="16">
        <v>-1.3333333333333333</v>
      </c>
      <c r="C17" s="17">
        <v>-1</v>
      </c>
      <c r="D17" s="17">
        <v>-1.3333333333333333</v>
      </c>
      <c r="E17" s="22">
        <v>-1.6666666666666667</v>
      </c>
      <c r="F17" s="17">
        <v>-1.3333333333333333</v>
      </c>
      <c r="G17" s="17">
        <v>0</v>
      </c>
      <c r="H17" s="17">
        <v>0</v>
      </c>
      <c r="I17" s="17">
        <v>0</v>
      </c>
      <c r="J17" s="17">
        <v>0</v>
      </c>
      <c r="K17" s="18">
        <v>0</v>
      </c>
    </row>
    <row r="19" spans="1:13" ht="27" customHeight="1" x14ac:dyDescent="0.25">
      <c r="A19" s="78" t="s">
        <v>27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1:13" x14ac:dyDescent="0.25">
      <c r="A20" s="78" t="s">
        <v>28</v>
      </c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1">
        <f>ABS(MIN(B17:K17))</f>
        <v>1.6666666666666667</v>
      </c>
    </row>
    <row r="21" spans="1:13" ht="15" customHeight="1" x14ac:dyDescent="0.25">
      <c r="A21" s="78" t="s">
        <v>50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19" t="str">
        <f>IF(E13&gt;0, K13/E13, "-")</f>
        <v>-</v>
      </c>
    </row>
    <row r="22" spans="1:13" x14ac:dyDescent="0.25">
      <c r="M22" s="19">
        <f t="shared" ref="M22:M24" si="0">IF(E14&gt;0, K14/E14, "-")</f>
        <v>250</v>
      </c>
    </row>
    <row r="23" spans="1:13" x14ac:dyDescent="0.25">
      <c r="M23" s="33">
        <f t="shared" si="0"/>
        <v>0</v>
      </c>
    </row>
    <row r="24" spans="1:13" x14ac:dyDescent="0.25">
      <c r="M24" s="27" t="str">
        <f t="shared" si="0"/>
        <v>-</v>
      </c>
    </row>
    <row r="25" spans="1:13" x14ac:dyDescent="0.25">
      <c r="A25" s="77" t="s">
        <v>29</v>
      </c>
      <c r="B25" s="77"/>
      <c r="C25" s="77"/>
      <c r="D25" s="77"/>
      <c r="E25" s="77"/>
      <c r="F25" s="77"/>
      <c r="J25" s="77" t="s">
        <v>30</v>
      </c>
      <c r="K25" s="77"/>
      <c r="L25" s="77"/>
      <c r="M25" s="1">
        <f>E15</f>
        <v>2</v>
      </c>
    </row>
    <row r="27" spans="1:13" x14ac:dyDescent="0.25">
      <c r="B27" s="16" t="str">
        <f>B12</f>
        <v>v1=x1</v>
      </c>
      <c r="C27" s="17" t="str">
        <f t="shared" ref="C27:K27" si="1">C12</f>
        <v>v2=x2</v>
      </c>
      <c r="D27" s="36" t="str">
        <f t="shared" si="1"/>
        <v>v3=x3</v>
      </c>
      <c r="E27" s="17" t="str">
        <f>A15</f>
        <v>u3 y3=</v>
      </c>
      <c r="F27" s="17" t="str">
        <f t="shared" si="1"/>
        <v>v5=x5</v>
      </c>
      <c r="G27" s="17" t="str">
        <f t="shared" si="1"/>
        <v>v6=x6</v>
      </c>
      <c r="H27" s="17" t="str">
        <f t="shared" si="1"/>
        <v>v7=x7</v>
      </c>
      <c r="I27" s="17" t="str">
        <f t="shared" si="1"/>
        <v>v8=x8</v>
      </c>
      <c r="J27" s="17" t="str">
        <f t="shared" si="1"/>
        <v>v9=x9</v>
      </c>
      <c r="K27" s="18" t="str">
        <f t="shared" si="1"/>
        <v>W= 1</v>
      </c>
    </row>
    <row r="28" spans="1:13" x14ac:dyDescent="0.25">
      <c r="A28" s="19" t="str">
        <f>A13</f>
        <v>u1 y1=</v>
      </c>
      <c r="B28" s="37">
        <f>(B13*E15-B15*E13)/E15</f>
        <v>1</v>
      </c>
      <c r="C28" s="38">
        <f>(C13*E15-E13*C15)/E15</f>
        <v>1</v>
      </c>
      <c r="D28" s="39">
        <f>(D13*E15-E13*D15)/E15</f>
        <v>1</v>
      </c>
      <c r="E28" s="38">
        <f>-E13/E15</f>
        <v>0</v>
      </c>
      <c r="F28" s="38">
        <f>(F13*E15-E13*F15)/E15</f>
        <v>0</v>
      </c>
      <c r="G28" s="38">
        <f>(G13*E15-E13*G15)/E15</f>
        <v>1</v>
      </c>
      <c r="H28" s="38">
        <f>(H13*E15-E13*H15)/E15</f>
        <v>0</v>
      </c>
      <c r="I28" s="38">
        <f>(I13*E15-E13*I15)/E15</f>
        <v>0</v>
      </c>
      <c r="J28" s="38">
        <f>(J13*E15-E13*J15)/E15</f>
        <v>0</v>
      </c>
      <c r="K28" s="40">
        <f>(K13*E15-E13*K15)/E15</f>
        <v>400</v>
      </c>
    </row>
    <row r="29" spans="1:13" x14ac:dyDescent="0.25">
      <c r="A29" s="20" t="str">
        <f t="shared" ref="A29:A31" si="2">A14</f>
        <v>u2 y2=</v>
      </c>
      <c r="B29" s="31">
        <f>(B14*E15-B15*E14)/E15</f>
        <v>-8</v>
      </c>
      <c r="C29" s="41">
        <f>(C14*E15-E14*C15)/E15</f>
        <v>3</v>
      </c>
      <c r="D29" s="42">
        <f>(D14*E15-D15*E14)/E15</f>
        <v>5.5</v>
      </c>
      <c r="E29" s="41">
        <f>-E14/E16</f>
        <v>7.1428571428571425E-2</v>
      </c>
      <c r="F29" s="41">
        <f>(F14*E15-E14*F15)/E15</f>
        <v>0.5</v>
      </c>
      <c r="G29" s="41">
        <f>(G14*E15-E14*G15)/E15</f>
        <v>0</v>
      </c>
      <c r="H29" s="41">
        <f>(H14*E15-E14*H15)/E15</f>
        <v>1</v>
      </c>
      <c r="I29" s="41">
        <f>(I14*E15-E14*I15)/E15</f>
        <v>-0.5</v>
      </c>
      <c r="J29" s="41">
        <f>(J14*E15-E14*J15)/E15</f>
        <v>0</v>
      </c>
      <c r="K29" s="32">
        <f>(K14*E15-E14*K15)/E15</f>
        <v>250</v>
      </c>
    </row>
    <row r="30" spans="1:13" x14ac:dyDescent="0.25">
      <c r="A30" s="20" t="str">
        <f>E12</f>
        <v>v4=x4</v>
      </c>
      <c r="B30" s="31">
        <f>B15/E15</f>
        <v>8</v>
      </c>
      <c r="C30" s="41">
        <f>C15/E15</f>
        <v>-3</v>
      </c>
      <c r="D30" s="43">
        <f>D15/E15</f>
        <v>-5.5</v>
      </c>
      <c r="E30" s="41">
        <f>1/M25</f>
        <v>0.5</v>
      </c>
      <c r="F30" s="41">
        <f t="shared" ref="F30:K30" si="3">F15/$E$15</f>
        <v>0.5</v>
      </c>
      <c r="G30" s="41">
        <f t="shared" si="3"/>
        <v>0</v>
      </c>
      <c r="H30" s="41">
        <f t="shared" si="3"/>
        <v>0</v>
      </c>
      <c r="I30" s="41">
        <f t="shared" si="3"/>
        <v>0.5</v>
      </c>
      <c r="J30" s="41">
        <f t="shared" si="3"/>
        <v>0</v>
      </c>
      <c r="K30" s="32">
        <f t="shared" si="3"/>
        <v>0</v>
      </c>
    </row>
    <row r="31" spans="1:13" x14ac:dyDescent="0.25">
      <c r="A31" s="21" t="str">
        <f t="shared" si="2"/>
        <v>u4 y4=</v>
      </c>
      <c r="B31" s="44">
        <f>(B16*E15-B15*E16)/E15</f>
        <v>90</v>
      </c>
      <c r="C31" s="45">
        <f>(C16*E15-C15*E16)/E15</f>
        <v>-84</v>
      </c>
      <c r="D31" s="46">
        <f>(D16*E15-D15*E16)/E15</f>
        <v>-69</v>
      </c>
      <c r="E31" s="45">
        <f>-E16/E15</f>
        <v>7</v>
      </c>
      <c r="F31" s="45">
        <f>(F16*E15-F15*E16)/E15</f>
        <v>15</v>
      </c>
      <c r="G31" s="45">
        <f>(G16*E15-G15*E16)/E15</f>
        <v>0</v>
      </c>
      <c r="H31" s="45">
        <f>(H16*E15-E16*H15)/E15</f>
        <v>0</v>
      </c>
      <c r="I31" s="45">
        <f>(I16*E15-E16*I15)/E15</f>
        <v>7</v>
      </c>
      <c r="J31" s="45">
        <f>(J16*E15-E16*J15)/E15</f>
        <v>1</v>
      </c>
      <c r="K31" s="47">
        <f>(K16*E15-E16*K15)/E15</f>
        <v>0</v>
      </c>
    </row>
    <row r="32" spans="1:13" x14ac:dyDescent="0.25">
      <c r="A32" s="1" t="str">
        <f>A17</f>
        <v>1 Qx</v>
      </c>
      <c r="B32" s="16">
        <f>(B17*E15-B15*E17)/E15</f>
        <v>12</v>
      </c>
      <c r="C32" s="17">
        <f>(C17*E15-C15*E17)/E15</f>
        <v>-6</v>
      </c>
      <c r="D32" s="36">
        <f>(D17*E15-D15*E17)/E15</f>
        <v>-10.500000000000002</v>
      </c>
      <c r="E32" s="17">
        <f>-E17/E15</f>
        <v>0.83333333333333337</v>
      </c>
      <c r="F32" s="17">
        <f>(E15*F17-F15*E17)/E15</f>
        <v>-0.49999999999999989</v>
      </c>
      <c r="G32" s="17">
        <f>(G17*E15-G15*E17)/E15</f>
        <v>0</v>
      </c>
      <c r="H32" s="17">
        <f>(H17*E15-H15*E17)/E15</f>
        <v>0</v>
      </c>
      <c r="I32" s="17">
        <f>(I17*E15-E17*I15)/E15</f>
        <v>0.83333333333333337</v>
      </c>
      <c r="J32" s="17">
        <f>(J17*E15-J15/E17)/E15</f>
        <v>0</v>
      </c>
      <c r="K32" s="18">
        <f>(K17*E15-K15*E17)/E15</f>
        <v>0</v>
      </c>
    </row>
    <row r="34" spans="1:13" x14ac:dyDescent="0.25">
      <c r="A34" s="77" t="s">
        <v>31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1:13" x14ac:dyDescent="0.25">
      <c r="A35" s="77" t="s">
        <v>32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1">
        <f>ABS(MIN(B32:K32))</f>
        <v>10.500000000000002</v>
      </c>
    </row>
    <row r="36" spans="1:13" x14ac:dyDescent="0.25">
      <c r="A36" s="77" t="s">
        <v>51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19">
        <f>IF(D28&gt;0, K28/D28, "-")</f>
        <v>400</v>
      </c>
    </row>
    <row r="37" spans="1:13" x14ac:dyDescent="0.25">
      <c r="M37" s="34">
        <f t="shared" ref="M37:M39" si="4">IF(D29&gt;0, K29/D29, "-")</f>
        <v>45.454545454545453</v>
      </c>
    </row>
    <row r="38" spans="1:13" x14ac:dyDescent="0.25">
      <c r="M38" s="19" t="str">
        <f t="shared" si="4"/>
        <v>-</v>
      </c>
    </row>
    <row r="39" spans="1:13" x14ac:dyDescent="0.25">
      <c r="M39" s="27" t="str">
        <f t="shared" si="4"/>
        <v>-</v>
      </c>
    </row>
    <row r="40" spans="1:13" x14ac:dyDescent="0.25">
      <c r="A40" s="77" t="s">
        <v>29</v>
      </c>
      <c r="B40" s="77"/>
      <c r="C40" s="77"/>
      <c r="D40" s="77"/>
      <c r="E40" s="77"/>
      <c r="F40" s="77"/>
      <c r="J40" s="77" t="s">
        <v>30</v>
      </c>
      <c r="K40" s="77"/>
      <c r="L40" s="77"/>
      <c r="M40" s="1">
        <f>D29</f>
        <v>5.5</v>
      </c>
    </row>
    <row r="42" spans="1:13" x14ac:dyDescent="0.25">
      <c r="B42" s="48" t="str">
        <f>B27</f>
        <v>v1=x1</v>
      </c>
      <c r="C42" s="17" t="str">
        <f t="shared" ref="C42:K42" si="5">C27</f>
        <v>v2=x2</v>
      </c>
      <c r="D42" s="17" t="str">
        <f>A29</f>
        <v>u2 y2=</v>
      </c>
      <c r="E42" s="17" t="str">
        <f t="shared" si="5"/>
        <v>u3 y3=</v>
      </c>
      <c r="F42" s="17" t="str">
        <f t="shared" si="5"/>
        <v>v5=x5</v>
      </c>
      <c r="G42" s="17" t="str">
        <f t="shared" si="5"/>
        <v>v6=x6</v>
      </c>
      <c r="H42" s="17" t="str">
        <f t="shared" si="5"/>
        <v>v7=x7</v>
      </c>
      <c r="I42" s="17" t="str">
        <f t="shared" si="5"/>
        <v>v8=x8</v>
      </c>
      <c r="J42" s="17" t="str">
        <f t="shared" si="5"/>
        <v>v9=x9</v>
      </c>
      <c r="K42" s="18" t="str">
        <f t="shared" si="5"/>
        <v>W= 1</v>
      </c>
    </row>
    <row r="43" spans="1:13" x14ac:dyDescent="0.25">
      <c r="A43" s="19" t="str">
        <f>A28</f>
        <v>u1 y1=</v>
      </c>
      <c r="B43" s="29">
        <f>(B28*D29-D28*B29)/D29</f>
        <v>2.4545454545454546</v>
      </c>
      <c r="C43" s="38">
        <f>(C28*D29-D28*C29)/D29</f>
        <v>0.45454545454545453</v>
      </c>
      <c r="D43" s="38">
        <f>-D28/M40</f>
        <v>-0.18181818181818182</v>
      </c>
      <c r="E43" s="38">
        <f>(E28*D29-D28*E29)/D29</f>
        <v>-1.2987012987012986E-2</v>
      </c>
      <c r="F43" s="38">
        <f>(F28*D29-D28*F29)/D29</f>
        <v>-9.0909090909090912E-2</v>
      </c>
      <c r="G43" s="38">
        <f>(G28*D29-D28*G29)/D29</f>
        <v>1</v>
      </c>
      <c r="H43" s="38">
        <f>(H28*D29-D28*H29)/D29</f>
        <v>-0.18181818181818182</v>
      </c>
      <c r="I43" s="38">
        <f>(I28*D29-D28*I29)/D29</f>
        <v>9.0909090909090912E-2</v>
      </c>
      <c r="J43" s="38">
        <f>(J28*D29-D28*J29)/D29</f>
        <v>0</v>
      </c>
      <c r="K43" s="40">
        <f>K28-K29*D28/D29</f>
        <v>354.54545454545456</v>
      </c>
    </row>
    <row r="44" spans="1:13" x14ac:dyDescent="0.25">
      <c r="A44" s="20" t="str">
        <f>D27</f>
        <v>v3=x3</v>
      </c>
      <c r="B44" s="49">
        <f>B29/$M$40</f>
        <v>-1.4545454545454546</v>
      </c>
      <c r="C44" s="41">
        <f>C29/$M$40</f>
        <v>0.54545454545454541</v>
      </c>
      <c r="D44" s="41">
        <f>1/$M$40</f>
        <v>0.18181818181818182</v>
      </c>
      <c r="E44" s="41">
        <f>E29/$M$40</f>
        <v>1.2987012987012986E-2</v>
      </c>
      <c r="F44" s="41">
        <f t="shared" ref="F44:K44" si="6">F29/$M$40</f>
        <v>9.0909090909090912E-2</v>
      </c>
      <c r="G44" s="41">
        <f t="shared" si="6"/>
        <v>0</v>
      </c>
      <c r="H44" s="41">
        <f t="shared" si="6"/>
        <v>0.18181818181818182</v>
      </c>
      <c r="I44" s="41">
        <f t="shared" si="6"/>
        <v>-9.0909090909090912E-2</v>
      </c>
      <c r="J44" s="41">
        <f t="shared" si="6"/>
        <v>0</v>
      </c>
      <c r="K44" s="32">
        <f t="shared" si="6"/>
        <v>45.454545454545453</v>
      </c>
    </row>
    <row r="45" spans="1:13" x14ac:dyDescent="0.25">
      <c r="A45" s="20" t="str">
        <f t="shared" ref="A45:A47" si="7">A30</f>
        <v>v4=x4</v>
      </c>
      <c r="B45" s="49">
        <f>(B30*D29-B29*D30)/D29</f>
        <v>0</v>
      </c>
      <c r="C45" s="41">
        <f>(C30*D29-C29*D30)/D29</f>
        <v>0</v>
      </c>
      <c r="D45" s="41">
        <f>-D30/$M$40</f>
        <v>1</v>
      </c>
      <c r="E45" s="41">
        <f>(E30*D29-E29*D30)/D29</f>
        <v>0.5714285714285714</v>
      </c>
      <c r="F45" s="41">
        <f>(F30*D29-F29*D30)/D29</f>
        <v>1</v>
      </c>
      <c r="G45" s="41">
        <f>(G30*D29-D30*G29)/D29</f>
        <v>0</v>
      </c>
      <c r="H45" s="41">
        <f>(H30*D29-D30*H29)/D29</f>
        <v>1</v>
      </c>
      <c r="I45" s="41">
        <f>(I30*D29-D30*I29)/D29</f>
        <v>0</v>
      </c>
      <c r="J45" s="41">
        <f>(J30*D29-D30*J29)/D29</f>
        <v>0</v>
      </c>
      <c r="K45" s="32">
        <f>(K30*D29-D30*K29)/D29</f>
        <v>250</v>
      </c>
    </row>
    <row r="46" spans="1:13" x14ac:dyDescent="0.25">
      <c r="A46" s="21" t="str">
        <f t="shared" si="7"/>
        <v>u4 y4=</v>
      </c>
      <c r="B46" s="50">
        <f>B31-B29*D31/D29</f>
        <v>-10.36363636363636</v>
      </c>
      <c r="C46" s="45">
        <f>C31-C29*D31/D29</f>
        <v>-46.363636363636367</v>
      </c>
      <c r="D46" s="45">
        <f>-D31/$M$40</f>
        <v>12.545454545454545</v>
      </c>
      <c r="E46" s="45">
        <f>E31-E29*D31/D29</f>
        <v>7.8961038961038961</v>
      </c>
      <c r="F46" s="45">
        <f>F31-D31*F29/D29</f>
        <v>21.272727272727273</v>
      </c>
      <c r="G46" s="45">
        <f>G31-G29*D31/D29</f>
        <v>0</v>
      </c>
      <c r="H46" s="45">
        <f>H31-H29*D31/D29</f>
        <v>12.545454545454545</v>
      </c>
      <c r="I46" s="45">
        <f>I31-I29*D31/D29</f>
        <v>0.72727272727272751</v>
      </c>
      <c r="J46" s="45">
        <f>J31-J29*D31/D29</f>
        <v>1</v>
      </c>
      <c r="K46" s="47">
        <f>K31-K29*D31/D29</f>
        <v>3136.3636363636365</v>
      </c>
    </row>
    <row r="47" spans="1:13" x14ac:dyDescent="0.25">
      <c r="A47" s="1" t="str">
        <f t="shared" si="7"/>
        <v>1 Qx</v>
      </c>
      <c r="B47" s="48">
        <f>B32-B29*D32/D29</f>
        <v>-3.2727272727272751</v>
      </c>
      <c r="C47" s="17">
        <f>C32-C29*D32/D29</f>
        <v>-0.2727272727272716</v>
      </c>
      <c r="D47" s="17">
        <f>-D32/$M$40</f>
        <v>1.9090909090909094</v>
      </c>
      <c r="E47" s="17">
        <f>E32-E29*D32/D29</f>
        <v>0.96969696969696972</v>
      </c>
      <c r="F47" s="17">
        <f>F32-F29*D32/D29</f>
        <v>0.45454545454545481</v>
      </c>
      <c r="G47" s="17">
        <f>G32-G29*D32/D29</f>
        <v>0</v>
      </c>
      <c r="H47" s="17">
        <f>H32-H29*D32/D29</f>
        <v>1.9090909090909094</v>
      </c>
      <c r="I47" s="17">
        <f>I32-I29*D32/D29</f>
        <v>-0.12121212121212133</v>
      </c>
      <c r="J47" s="17">
        <f>J32-J29*D32/D29</f>
        <v>0</v>
      </c>
      <c r="K47" s="18">
        <f>K32-K29*D32/D29</f>
        <v>477.27272727272737</v>
      </c>
    </row>
    <row r="49" spans="1:13" x14ac:dyDescent="0.25">
      <c r="A49" s="77" t="s">
        <v>31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1:13" x14ac:dyDescent="0.25">
      <c r="A50" s="77" t="s">
        <v>33</v>
      </c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1">
        <f>ABS(MIN(B47:K47))</f>
        <v>3.2727272727272751</v>
      </c>
    </row>
    <row r="51" spans="1:13" x14ac:dyDescent="0.25">
      <c r="A51" s="77" t="s">
        <v>52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28">
        <f>IF(B43&gt;0, K43/B43, "-")</f>
        <v>144.44444444444446</v>
      </c>
    </row>
    <row r="52" spans="1:13" x14ac:dyDescent="0.25">
      <c r="M52" s="35" t="str">
        <f t="shared" ref="M52:M54" si="8">IF(B44&gt;0, K44/B44, "-")</f>
        <v>-</v>
      </c>
    </row>
    <row r="53" spans="1:13" x14ac:dyDescent="0.25">
      <c r="M53" s="35" t="str">
        <f t="shared" si="8"/>
        <v>-</v>
      </c>
    </row>
    <row r="54" spans="1:13" x14ac:dyDescent="0.25">
      <c r="M54" s="35" t="str">
        <f t="shared" si="8"/>
        <v>-</v>
      </c>
    </row>
    <row r="55" spans="1:13" x14ac:dyDescent="0.25">
      <c r="A55" s="77" t="s">
        <v>29</v>
      </c>
      <c r="B55" s="77"/>
      <c r="C55" s="77"/>
      <c r="D55" s="77"/>
      <c r="E55" s="77"/>
      <c r="F55" s="77"/>
      <c r="J55" s="77" t="s">
        <v>30</v>
      </c>
      <c r="K55" s="77"/>
      <c r="L55" s="77"/>
      <c r="M55" s="1">
        <f>B43</f>
        <v>2.4545454545454546</v>
      </c>
    </row>
    <row r="57" spans="1:13" x14ac:dyDescent="0.25">
      <c r="B57" s="16" t="str">
        <f>A43</f>
        <v>u1 y1=</v>
      </c>
      <c r="C57" s="17" t="str">
        <f t="shared" ref="C57:K57" si="9">C42</f>
        <v>v2=x2</v>
      </c>
      <c r="D57" s="17" t="str">
        <f t="shared" si="9"/>
        <v>u2 y2=</v>
      </c>
      <c r="E57" s="17" t="str">
        <f t="shared" si="9"/>
        <v>u3 y3=</v>
      </c>
      <c r="F57" s="17" t="str">
        <f t="shared" si="9"/>
        <v>v5=x5</v>
      </c>
      <c r="G57" s="17" t="str">
        <f t="shared" si="9"/>
        <v>v6=x6</v>
      </c>
      <c r="H57" s="17" t="str">
        <f t="shared" si="9"/>
        <v>v7=x7</v>
      </c>
      <c r="I57" s="17" t="str">
        <f t="shared" si="9"/>
        <v>v8=x8</v>
      </c>
      <c r="J57" s="17" t="str">
        <f t="shared" si="9"/>
        <v>v9=x9</v>
      </c>
      <c r="K57" s="18" t="str">
        <f t="shared" si="9"/>
        <v>W= 1</v>
      </c>
    </row>
    <row r="58" spans="1:13" x14ac:dyDescent="0.25">
      <c r="A58" s="19" t="str">
        <f>B42</f>
        <v>v1=x1</v>
      </c>
      <c r="B58" s="37">
        <f>1/M55</f>
        <v>0.40740740740740738</v>
      </c>
      <c r="C58" s="38">
        <f t="shared" ref="C58:J58" si="10">C43/$B$43</f>
        <v>0.18518518518518517</v>
      </c>
      <c r="D58" s="38">
        <f t="shared" si="10"/>
        <v>-7.407407407407407E-2</v>
      </c>
      <c r="E58" s="38">
        <f t="shared" si="10"/>
        <v>-5.2910052910052907E-3</v>
      </c>
      <c r="F58" s="38">
        <f t="shared" si="10"/>
        <v>-3.7037037037037035E-2</v>
      </c>
      <c r="G58" s="38">
        <f t="shared" si="10"/>
        <v>0.40740740740740738</v>
      </c>
      <c r="H58" s="38">
        <f t="shared" si="10"/>
        <v>-7.407407407407407E-2</v>
      </c>
      <c r="I58" s="38">
        <f t="shared" si="10"/>
        <v>3.7037037037037035E-2</v>
      </c>
      <c r="J58" s="38">
        <f t="shared" si="10"/>
        <v>0</v>
      </c>
      <c r="K58" s="51">
        <f t="shared" ref="K58" si="11">K43/$B$43</f>
        <v>144.44444444444446</v>
      </c>
    </row>
    <row r="59" spans="1:13" x14ac:dyDescent="0.25">
      <c r="A59" s="20" t="str">
        <f t="shared" ref="A59:A62" si="12">A44</f>
        <v>v3=x3</v>
      </c>
      <c r="B59" s="31">
        <f>-B44/$B$43</f>
        <v>0.59259259259259256</v>
      </c>
      <c r="C59" s="41">
        <f>C44-C43*B44/B43</f>
        <v>0.81481481481481477</v>
      </c>
      <c r="D59" s="41">
        <f>D44-D43*B44/B43</f>
        <v>7.4074074074074084E-2</v>
      </c>
      <c r="E59" s="41">
        <f>E44-E43*B44/B43</f>
        <v>5.2910052910052907E-3</v>
      </c>
      <c r="F59" s="41">
        <f>F44-F43*B44/B43</f>
        <v>3.7037037037037042E-2</v>
      </c>
      <c r="G59" s="41">
        <f>G44-G43*B44/B43</f>
        <v>0.59259259259259256</v>
      </c>
      <c r="H59" s="41">
        <f>H44-H43*B44/B43</f>
        <v>7.4074074074074084E-2</v>
      </c>
      <c r="I59" s="41">
        <f>I44-I43*B44/B43</f>
        <v>-3.7037037037037042E-2</v>
      </c>
      <c r="J59" s="41">
        <f>J44-J43*B44/B43</f>
        <v>0</v>
      </c>
      <c r="K59" s="52">
        <f>K44-K43*B44/B43</f>
        <v>255.55555555555554</v>
      </c>
    </row>
    <row r="60" spans="1:13" x14ac:dyDescent="0.25">
      <c r="A60" s="20" t="str">
        <f t="shared" si="12"/>
        <v>v4=x4</v>
      </c>
      <c r="B60" s="31">
        <f>-B45/$B$43</f>
        <v>0</v>
      </c>
      <c r="C60" s="41">
        <f>C45-C43*B45/B43</f>
        <v>0</v>
      </c>
      <c r="D60" s="41">
        <f>D45-D43*B45/B43</f>
        <v>1</v>
      </c>
      <c r="E60" s="41">
        <f>E45-E43*B45/B43</f>
        <v>0.5714285714285714</v>
      </c>
      <c r="F60" s="41">
        <f>F45-F43*B45/B43</f>
        <v>1</v>
      </c>
      <c r="G60" s="41">
        <f>G45-G43*B45/B43</f>
        <v>0</v>
      </c>
      <c r="H60" s="41">
        <f>H45-H43*B45/B43</f>
        <v>1</v>
      </c>
      <c r="I60" s="41">
        <f>I45-I43*B45/B43</f>
        <v>0</v>
      </c>
      <c r="J60" s="41">
        <f>J45-J43*B45/B43</f>
        <v>0</v>
      </c>
      <c r="K60" s="52">
        <f>K45-K43*B45/B43</f>
        <v>250</v>
      </c>
    </row>
    <row r="61" spans="1:13" x14ac:dyDescent="0.25">
      <c r="A61" s="21" t="str">
        <f t="shared" si="12"/>
        <v>u4 y4=</v>
      </c>
      <c r="B61" s="44">
        <f>-B46/$B$43</f>
        <v>4.2222222222222205</v>
      </c>
      <c r="C61" s="45">
        <f>C46-C43*B46/B43</f>
        <v>-44.44444444444445</v>
      </c>
      <c r="D61" s="45">
        <f>D46-D43*B46/B43</f>
        <v>11.777777777777777</v>
      </c>
      <c r="E61" s="45">
        <f>E46-E43*B46/B43</f>
        <v>7.8412698412698409</v>
      </c>
      <c r="F61" s="45">
        <f>F46-F43*B46/B43</f>
        <v>20.888888888888889</v>
      </c>
      <c r="G61" s="45">
        <f>G46-G43*B46/B43</f>
        <v>4.2222222222222205</v>
      </c>
      <c r="H61" s="45">
        <f>H46-H43*B46/B43</f>
        <v>11.777777777777777</v>
      </c>
      <c r="I61" s="45">
        <f>I46-I43*B46/B43</f>
        <v>1.1111111111111112</v>
      </c>
      <c r="J61" s="45">
        <f>J46-J43*B46/B43</f>
        <v>1</v>
      </c>
      <c r="K61" s="47">
        <f>K46-K43*B46/B43</f>
        <v>4633.333333333333</v>
      </c>
    </row>
    <row r="62" spans="1:13" x14ac:dyDescent="0.25">
      <c r="A62" s="1" t="str">
        <f t="shared" si="12"/>
        <v>1 Qx</v>
      </c>
      <c r="B62" s="53">
        <f>-B47/$B$43</f>
        <v>1.3333333333333344</v>
      </c>
      <c r="C62" s="17">
        <f>C47-C43*B47/B43</f>
        <v>0.33333333333333492</v>
      </c>
      <c r="D62" s="54">
        <f>D47-D43*B47/B43</f>
        <v>1.6666666666666667</v>
      </c>
      <c r="E62" s="54">
        <f>E47-E43*B47/B43</f>
        <v>0.95238095238095244</v>
      </c>
      <c r="F62" s="17">
        <f>F47-F43*B47/B43</f>
        <v>0.33333333333333348</v>
      </c>
      <c r="G62" s="17">
        <f>G47-G43*B47/B43</f>
        <v>1.3333333333333344</v>
      </c>
      <c r="H62" s="17">
        <f>H47-H43*B47/B43</f>
        <v>1.6666666666666667</v>
      </c>
      <c r="I62" s="17">
        <f>I47-I43*B47/B43</f>
        <v>0</v>
      </c>
      <c r="J62" s="17">
        <f>J47-J43*B47/B43</f>
        <v>0</v>
      </c>
      <c r="K62" s="55">
        <f>K47-K43*B47/B43</f>
        <v>950.00000000000045</v>
      </c>
    </row>
    <row r="64" spans="1:13" x14ac:dyDescent="0.25">
      <c r="A64" s="1" t="s">
        <v>35</v>
      </c>
      <c r="B64" s="56">
        <f>K58</f>
        <v>144.44444444444446</v>
      </c>
      <c r="G64" s="1" t="s">
        <v>40</v>
      </c>
      <c r="H64" s="1">
        <f>B62</f>
        <v>1.3333333333333344</v>
      </c>
    </row>
    <row r="65" spans="1:8" x14ac:dyDescent="0.25">
      <c r="A65" s="1" t="s">
        <v>36</v>
      </c>
      <c r="B65" s="56">
        <v>0</v>
      </c>
      <c r="G65" s="1" t="s">
        <v>41</v>
      </c>
      <c r="H65" s="1">
        <f>D62</f>
        <v>1.6666666666666667</v>
      </c>
    </row>
    <row r="66" spans="1:8" x14ac:dyDescent="0.25">
      <c r="A66" s="1" t="s">
        <v>37</v>
      </c>
      <c r="B66" s="56">
        <f>K59</f>
        <v>255.55555555555554</v>
      </c>
      <c r="G66" s="1" t="s">
        <v>42</v>
      </c>
      <c r="H66" s="1">
        <f>E62</f>
        <v>0.95238095238095244</v>
      </c>
    </row>
    <row r="67" spans="1:8" x14ac:dyDescent="0.25">
      <c r="A67" s="1" t="s">
        <v>38</v>
      </c>
      <c r="B67" s="56">
        <f>K60</f>
        <v>250</v>
      </c>
      <c r="G67" s="1" t="s">
        <v>43</v>
      </c>
      <c r="H67" s="1">
        <v>0</v>
      </c>
    </row>
    <row r="68" spans="1:8" x14ac:dyDescent="0.25">
      <c r="A68" s="1" t="s">
        <v>39</v>
      </c>
      <c r="B68" s="56">
        <v>0</v>
      </c>
    </row>
  </sheetData>
  <mergeCells count="18">
    <mergeCell ref="A2:A3"/>
    <mergeCell ref="I2:I3"/>
    <mergeCell ref="A10:L10"/>
    <mergeCell ref="A19:L19"/>
    <mergeCell ref="A20:L20"/>
    <mergeCell ref="A21:L21"/>
    <mergeCell ref="A25:F25"/>
    <mergeCell ref="J25:L25"/>
    <mergeCell ref="A35:L35"/>
    <mergeCell ref="A34:L34"/>
    <mergeCell ref="A51:L51"/>
    <mergeCell ref="J55:L55"/>
    <mergeCell ref="A55:F55"/>
    <mergeCell ref="A36:L36"/>
    <mergeCell ref="J40:L40"/>
    <mergeCell ref="A40:F40"/>
    <mergeCell ref="A49:L49"/>
    <mergeCell ref="A50:L5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C21CB-065D-4E8A-A8F9-8412DF457B10}">
  <dimension ref="A1:M68"/>
  <sheetViews>
    <sheetView tabSelected="1" topLeftCell="A58" workbookViewId="0">
      <selection activeCell="G64" sqref="G64:H67"/>
    </sheetView>
  </sheetViews>
  <sheetFormatPr defaultRowHeight="15" x14ac:dyDescent="0.25"/>
  <cols>
    <col min="1" max="16384" width="9.140625" style="1"/>
  </cols>
  <sheetData>
    <row r="1" spans="1:13" x14ac:dyDescent="0.25">
      <c r="B1" s="31">
        <v>1</v>
      </c>
      <c r="C1" s="1">
        <v>1</v>
      </c>
      <c r="D1" s="1">
        <v>1</v>
      </c>
      <c r="E1" s="1">
        <v>0</v>
      </c>
      <c r="F1" s="32">
        <v>0</v>
      </c>
      <c r="J1" s="31">
        <v>1</v>
      </c>
      <c r="K1" s="1">
        <v>0</v>
      </c>
      <c r="L1" s="1">
        <v>16</v>
      </c>
      <c r="M1" s="32">
        <v>-22</v>
      </c>
    </row>
    <row r="2" spans="1:13" x14ac:dyDescent="0.25">
      <c r="A2" s="79" t="s">
        <v>44</v>
      </c>
      <c r="B2" s="31">
        <v>0</v>
      </c>
      <c r="C2" s="1">
        <v>0</v>
      </c>
      <c r="D2" s="1">
        <v>0</v>
      </c>
      <c r="E2" s="1">
        <v>1</v>
      </c>
      <c r="F2" s="32">
        <v>1</v>
      </c>
      <c r="I2" s="79" t="s">
        <v>47</v>
      </c>
      <c r="J2" s="31">
        <v>1</v>
      </c>
      <c r="K2" s="1">
        <v>2</v>
      </c>
      <c r="L2" s="1">
        <v>-6</v>
      </c>
      <c r="M2" s="32">
        <v>-42</v>
      </c>
    </row>
    <row r="3" spans="1:13" x14ac:dyDescent="0.25">
      <c r="A3" s="79"/>
      <c r="B3" s="31">
        <v>16</v>
      </c>
      <c r="C3" s="1">
        <v>-6</v>
      </c>
      <c r="D3" s="1">
        <v>-11</v>
      </c>
      <c r="E3" s="1">
        <v>2</v>
      </c>
      <c r="F3" s="32">
        <v>1</v>
      </c>
      <c r="I3" s="79"/>
      <c r="J3" s="31">
        <v>1</v>
      </c>
      <c r="K3" s="1">
        <v>0</v>
      </c>
      <c r="L3" s="1">
        <v>-11</v>
      </c>
      <c r="M3" s="32">
        <v>8</v>
      </c>
    </row>
    <row r="4" spans="1:13" x14ac:dyDescent="0.25">
      <c r="B4" s="31">
        <v>-22</v>
      </c>
      <c r="C4" s="1">
        <v>-42</v>
      </c>
      <c r="D4" s="1">
        <v>8</v>
      </c>
      <c r="E4" s="1">
        <v>-14</v>
      </c>
      <c r="F4" s="32">
        <v>8</v>
      </c>
      <c r="J4" s="31">
        <v>0</v>
      </c>
      <c r="K4" s="1">
        <v>1</v>
      </c>
      <c r="L4" s="1">
        <v>2</v>
      </c>
      <c r="M4" s="32">
        <v>-14</v>
      </c>
    </row>
    <row r="5" spans="1:13" x14ac:dyDescent="0.25">
      <c r="J5" s="31">
        <v>0</v>
      </c>
      <c r="K5" s="1">
        <v>1</v>
      </c>
      <c r="L5" s="1">
        <v>1</v>
      </c>
      <c r="M5" s="32">
        <v>8</v>
      </c>
    </row>
    <row r="6" spans="1:13" x14ac:dyDescent="0.25">
      <c r="A6" s="30" t="s">
        <v>45</v>
      </c>
      <c r="B6" s="57">
        <v>1.3333333333333333</v>
      </c>
      <c r="C6" s="58">
        <v>1</v>
      </c>
      <c r="D6" s="58">
        <v>1.3333333333333333</v>
      </c>
      <c r="E6" s="58">
        <v>1.6666666666666667</v>
      </c>
      <c r="F6" s="59">
        <v>1.3333333333333333</v>
      </c>
    </row>
    <row r="8" spans="1:13" x14ac:dyDescent="0.25">
      <c r="A8" s="30" t="s">
        <v>46</v>
      </c>
      <c r="B8" s="31">
        <v>400</v>
      </c>
      <c r="C8" s="1">
        <v>250</v>
      </c>
      <c r="D8" s="1">
        <v>0</v>
      </c>
      <c r="E8" s="32">
        <v>0</v>
      </c>
    </row>
    <row r="10" spans="1:13" ht="27" customHeight="1" x14ac:dyDescent="0.25">
      <c r="A10" s="78" t="s">
        <v>14</v>
      </c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</row>
    <row r="12" spans="1:13" x14ac:dyDescent="0.25">
      <c r="B12" s="37" t="s">
        <v>34</v>
      </c>
      <c r="C12" s="38" t="s">
        <v>19</v>
      </c>
      <c r="D12" s="38" t="s">
        <v>20</v>
      </c>
      <c r="E12" s="60" t="s">
        <v>21</v>
      </c>
      <c r="F12" s="38" t="s">
        <v>22</v>
      </c>
      <c r="G12" s="38" t="s">
        <v>23</v>
      </c>
      <c r="H12" s="38" t="s">
        <v>24</v>
      </c>
      <c r="I12" s="40" t="s">
        <v>49</v>
      </c>
    </row>
    <row r="13" spans="1:13" x14ac:dyDescent="0.25">
      <c r="A13" s="37" t="s">
        <v>15</v>
      </c>
      <c r="B13" s="7">
        <f>B1</f>
        <v>1</v>
      </c>
      <c r="C13" s="8">
        <f t="shared" ref="C13:F13" si="0">C1</f>
        <v>1</v>
      </c>
      <c r="D13" s="8">
        <f t="shared" si="0"/>
        <v>1</v>
      </c>
      <c r="E13" s="23">
        <f t="shared" si="0"/>
        <v>0</v>
      </c>
      <c r="F13" s="8">
        <f t="shared" si="0"/>
        <v>0</v>
      </c>
      <c r="G13" s="8">
        <v>0</v>
      </c>
      <c r="H13" s="8">
        <v>0</v>
      </c>
      <c r="I13" s="9">
        <f>B8</f>
        <v>400</v>
      </c>
    </row>
    <row r="14" spans="1:13" x14ac:dyDescent="0.25">
      <c r="A14" s="31" t="s">
        <v>18</v>
      </c>
      <c r="B14" s="10">
        <f t="shared" ref="B14:F16" si="1">B2</f>
        <v>0</v>
      </c>
      <c r="C14" s="11">
        <f t="shared" si="1"/>
        <v>0</v>
      </c>
      <c r="D14" s="11">
        <f t="shared" si="1"/>
        <v>0</v>
      </c>
      <c r="E14" s="24">
        <f t="shared" si="1"/>
        <v>1</v>
      </c>
      <c r="F14" s="11">
        <f t="shared" si="1"/>
        <v>1</v>
      </c>
      <c r="G14" s="11">
        <v>0</v>
      </c>
      <c r="H14" s="11">
        <v>0</v>
      </c>
      <c r="I14" s="12">
        <f>C8</f>
        <v>250</v>
      </c>
    </row>
    <row r="15" spans="1:13" x14ac:dyDescent="0.25">
      <c r="A15" s="31" t="s">
        <v>16</v>
      </c>
      <c r="B15" s="10">
        <f t="shared" si="1"/>
        <v>16</v>
      </c>
      <c r="C15" s="11">
        <f t="shared" si="1"/>
        <v>-6</v>
      </c>
      <c r="D15" s="11">
        <f t="shared" si="1"/>
        <v>-11</v>
      </c>
      <c r="E15" s="61">
        <f t="shared" si="1"/>
        <v>2</v>
      </c>
      <c r="F15" s="11">
        <f t="shared" si="1"/>
        <v>1</v>
      </c>
      <c r="G15" s="11">
        <v>1</v>
      </c>
      <c r="H15" s="11">
        <v>0</v>
      </c>
      <c r="I15" s="12">
        <f>D8</f>
        <v>0</v>
      </c>
    </row>
    <row r="16" spans="1:13" x14ac:dyDescent="0.25">
      <c r="A16" s="44" t="s">
        <v>17</v>
      </c>
      <c r="B16" s="13">
        <f t="shared" si="1"/>
        <v>-22</v>
      </c>
      <c r="C16" s="14">
        <f t="shared" si="1"/>
        <v>-42</v>
      </c>
      <c r="D16" s="14">
        <f t="shared" si="1"/>
        <v>8</v>
      </c>
      <c r="E16" s="25">
        <f t="shared" si="1"/>
        <v>-14</v>
      </c>
      <c r="F16" s="14">
        <f t="shared" si="1"/>
        <v>8</v>
      </c>
      <c r="G16" s="14">
        <v>0</v>
      </c>
      <c r="H16" s="14">
        <v>1</v>
      </c>
      <c r="I16" s="15">
        <f>E8</f>
        <v>0</v>
      </c>
    </row>
    <row r="17" spans="1:13" x14ac:dyDescent="0.25">
      <c r="A17" s="1" t="s">
        <v>48</v>
      </c>
      <c r="B17" s="44">
        <v>-1.3333333333333299</v>
      </c>
      <c r="C17" s="45">
        <v>-1</v>
      </c>
      <c r="D17" s="45">
        <v>-1.3333333333333333</v>
      </c>
      <c r="E17" s="66">
        <v>-1.6666666666666667</v>
      </c>
      <c r="F17" s="45">
        <v>-1.3333333333333333</v>
      </c>
      <c r="G17" s="45">
        <v>0</v>
      </c>
      <c r="H17" s="45">
        <v>0</v>
      </c>
      <c r="I17" s="47">
        <v>0</v>
      </c>
    </row>
    <row r="19" spans="1:13" ht="27" customHeight="1" x14ac:dyDescent="0.25">
      <c r="A19" s="78" t="s">
        <v>27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1:13" x14ac:dyDescent="0.25">
      <c r="A20" s="78" t="s">
        <v>28</v>
      </c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1">
        <f>ABS(MIN(B17:I17))</f>
        <v>1.6666666666666667</v>
      </c>
    </row>
    <row r="21" spans="1:13" ht="15" customHeight="1" x14ac:dyDescent="0.25">
      <c r="A21" s="78" t="s">
        <v>50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19" t="str">
        <f>IF(E13&gt;0, I13/E13, "-")</f>
        <v>-</v>
      </c>
    </row>
    <row r="22" spans="1:13" x14ac:dyDescent="0.25">
      <c r="M22" s="19">
        <f>IF(E14&gt;0, I14/E14, "-")</f>
        <v>250</v>
      </c>
    </row>
    <row r="23" spans="1:13" x14ac:dyDescent="0.25">
      <c r="M23" s="33">
        <f>IF(E15&gt;0, I15/E15, "-")</f>
        <v>0</v>
      </c>
    </row>
    <row r="24" spans="1:13" x14ac:dyDescent="0.25">
      <c r="M24" s="27" t="str">
        <f>IF(E16&gt;0, I16/E16, "-")</f>
        <v>-</v>
      </c>
    </row>
    <row r="25" spans="1:13" x14ac:dyDescent="0.25">
      <c r="A25" s="77" t="s">
        <v>29</v>
      </c>
      <c r="B25" s="77"/>
      <c r="C25" s="77"/>
      <c r="D25" s="77"/>
      <c r="E25" s="77"/>
      <c r="F25" s="77"/>
      <c r="J25" s="77" t="s">
        <v>30</v>
      </c>
      <c r="K25" s="77"/>
      <c r="L25" s="77"/>
      <c r="M25" s="1">
        <f>E15</f>
        <v>2</v>
      </c>
    </row>
    <row r="27" spans="1:13" x14ac:dyDescent="0.25">
      <c r="B27" s="16" t="str">
        <f>B12</f>
        <v>v1=x1</v>
      </c>
      <c r="C27" s="17" t="str">
        <f t="shared" ref="C27:I27" si="2">C12</f>
        <v>v2=x2</v>
      </c>
      <c r="D27" s="62" t="str">
        <f t="shared" si="2"/>
        <v>v3=x3</v>
      </c>
      <c r="E27" s="17" t="str">
        <f>A15</f>
        <v>u3 y3=</v>
      </c>
      <c r="F27" s="17" t="str">
        <f t="shared" si="2"/>
        <v>v5=x5</v>
      </c>
      <c r="G27" s="17" t="str">
        <f t="shared" si="2"/>
        <v>v6=x6</v>
      </c>
      <c r="H27" s="17" t="str">
        <f t="shared" si="2"/>
        <v>v7=x7</v>
      </c>
      <c r="I27" s="18" t="str">
        <f t="shared" si="2"/>
        <v>W= 1</v>
      </c>
      <c r="J27"/>
      <c r="K27"/>
    </row>
    <row r="28" spans="1:13" x14ac:dyDescent="0.25">
      <c r="A28" s="37" t="str">
        <f>A13</f>
        <v>u1 y1=</v>
      </c>
      <c r="B28" s="37">
        <f>B13-$E$13*B15/$E$15</f>
        <v>1</v>
      </c>
      <c r="C28" s="38">
        <f t="shared" ref="C28:I28" si="3">C13-$E$13*C15/$E$15</f>
        <v>1</v>
      </c>
      <c r="D28" s="67">
        <f t="shared" si="3"/>
        <v>1</v>
      </c>
      <c r="E28" s="38">
        <f>-E13/E15</f>
        <v>0</v>
      </c>
      <c r="F28" s="38">
        <f t="shared" si="3"/>
        <v>0</v>
      </c>
      <c r="G28" s="38">
        <f t="shared" si="3"/>
        <v>0</v>
      </c>
      <c r="H28" s="38">
        <f t="shared" si="3"/>
        <v>0</v>
      </c>
      <c r="I28" s="40">
        <f t="shared" si="3"/>
        <v>400</v>
      </c>
      <c r="J28"/>
      <c r="K28"/>
    </row>
    <row r="29" spans="1:13" x14ac:dyDescent="0.25">
      <c r="A29" s="31" t="str">
        <f t="shared" ref="A29:A31" si="4">A14</f>
        <v>u2 y2=</v>
      </c>
      <c r="B29" s="31">
        <f>B14-$E$14*B15/$E$15</f>
        <v>-8</v>
      </c>
      <c r="C29" s="41">
        <f t="shared" ref="C29:I29" si="5">C14-$E$14*C15/$E$15</f>
        <v>3</v>
      </c>
      <c r="D29" s="64">
        <f t="shared" si="5"/>
        <v>5.5</v>
      </c>
      <c r="E29" s="41">
        <f>-E14/E15</f>
        <v>-0.5</v>
      </c>
      <c r="F29" s="41">
        <f t="shared" si="5"/>
        <v>0.5</v>
      </c>
      <c r="G29" s="41">
        <f t="shared" si="5"/>
        <v>-0.5</v>
      </c>
      <c r="H29" s="41">
        <f t="shared" si="5"/>
        <v>0</v>
      </c>
      <c r="I29" s="32">
        <f t="shared" si="5"/>
        <v>250</v>
      </c>
      <c r="J29"/>
      <c r="K29"/>
    </row>
    <row r="30" spans="1:13" x14ac:dyDescent="0.25">
      <c r="A30" s="31" t="str">
        <f>E12</f>
        <v>v4=x4</v>
      </c>
      <c r="B30" s="31">
        <f>B15/$E$15</f>
        <v>8</v>
      </c>
      <c r="C30" s="41">
        <f t="shared" ref="C30:I30" si="6">C15/$E$15</f>
        <v>-3</v>
      </c>
      <c r="D30" s="68">
        <f t="shared" si="6"/>
        <v>-5.5</v>
      </c>
      <c r="E30" s="41">
        <f>1/E15</f>
        <v>0.5</v>
      </c>
      <c r="F30" s="41">
        <f t="shared" si="6"/>
        <v>0.5</v>
      </c>
      <c r="G30" s="41">
        <f t="shared" si="6"/>
        <v>0.5</v>
      </c>
      <c r="H30" s="41">
        <f t="shared" si="6"/>
        <v>0</v>
      </c>
      <c r="I30" s="32">
        <f t="shared" si="6"/>
        <v>0</v>
      </c>
      <c r="J30"/>
      <c r="K30"/>
    </row>
    <row r="31" spans="1:13" x14ac:dyDescent="0.25">
      <c r="A31" s="44" t="str">
        <f t="shared" si="4"/>
        <v>u4 y4=</v>
      </c>
      <c r="B31" s="44">
        <f>B16-B15*$E$16/$E$15</f>
        <v>90</v>
      </c>
      <c r="C31" s="45">
        <f t="shared" ref="C31:D31" si="7">C16-C15*$E$16/$E$15</f>
        <v>-84</v>
      </c>
      <c r="D31" s="69">
        <f t="shared" si="7"/>
        <v>-69</v>
      </c>
      <c r="E31" s="45">
        <f>-E16/E15</f>
        <v>7</v>
      </c>
      <c r="F31" s="45">
        <f>F16-F15*$E$16/$E$15</f>
        <v>15</v>
      </c>
      <c r="G31" s="45">
        <f>G16-G15*$E$16/$E$15</f>
        <v>7</v>
      </c>
      <c r="H31" s="45">
        <f>H16-H15*$E$16/$E$15</f>
        <v>1</v>
      </c>
      <c r="I31" s="47">
        <f>I16-I15*$E$16/$E$15</f>
        <v>0</v>
      </c>
      <c r="J31"/>
      <c r="K31"/>
    </row>
    <row r="32" spans="1:13" x14ac:dyDescent="0.25">
      <c r="A32" s="1" t="str">
        <f>A17</f>
        <v>1 Qx</v>
      </c>
      <c r="B32" s="16">
        <f>B17-B15*$E$17/$E$15</f>
        <v>12.000000000000004</v>
      </c>
      <c r="C32" s="17">
        <f t="shared" ref="C32:I32" si="8">C17-C15*$E$17/$E$15</f>
        <v>-6</v>
      </c>
      <c r="D32" s="62">
        <f t="shared" si="8"/>
        <v>-10.500000000000002</v>
      </c>
      <c r="E32" s="17">
        <f>-E17/E15</f>
        <v>0.83333333333333337</v>
      </c>
      <c r="F32" s="17">
        <f t="shared" si="8"/>
        <v>-0.49999999999999989</v>
      </c>
      <c r="G32" s="17">
        <f t="shared" si="8"/>
        <v>0.83333333333333337</v>
      </c>
      <c r="H32" s="17">
        <f t="shared" si="8"/>
        <v>0</v>
      </c>
      <c r="I32" s="18">
        <f t="shared" si="8"/>
        <v>0</v>
      </c>
      <c r="J32"/>
      <c r="K32"/>
    </row>
    <row r="34" spans="1:13" x14ac:dyDescent="0.25">
      <c r="A34" s="77" t="s">
        <v>31</v>
      </c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</row>
    <row r="35" spans="1:13" x14ac:dyDescent="0.25">
      <c r="A35" s="77" t="s">
        <v>32</v>
      </c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1">
        <f>ABS(MIN(B32:K32))</f>
        <v>10.500000000000002</v>
      </c>
    </row>
    <row r="36" spans="1:13" x14ac:dyDescent="0.25">
      <c r="A36" s="77" t="s">
        <v>51</v>
      </c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19">
        <f>IF(D28&gt;0, I28/D28, "-")</f>
        <v>400</v>
      </c>
    </row>
    <row r="37" spans="1:13" x14ac:dyDescent="0.25">
      <c r="M37" s="63">
        <f t="shared" ref="M37:M39" si="9">IF(D29&gt;0, I29/D29, "-")</f>
        <v>45.454545454545453</v>
      </c>
    </row>
    <row r="38" spans="1:13" x14ac:dyDescent="0.25">
      <c r="M38" s="19" t="str">
        <f t="shared" si="9"/>
        <v>-</v>
      </c>
    </row>
    <row r="39" spans="1:13" x14ac:dyDescent="0.25">
      <c r="M39" s="19" t="str">
        <f t="shared" si="9"/>
        <v>-</v>
      </c>
    </row>
    <row r="40" spans="1:13" x14ac:dyDescent="0.25">
      <c r="A40" s="77" t="s">
        <v>29</v>
      </c>
      <c r="B40" s="77"/>
      <c r="C40" s="77"/>
      <c r="D40" s="77"/>
      <c r="E40" s="77"/>
      <c r="F40" s="77"/>
      <c r="J40" s="77" t="s">
        <v>30</v>
      </c>
      <c r="K40" s="77"/>
      <c r="L40" s="77"/>
      <c r="M40" s="1">
        <f>D29</f>
        <v>5.5</v>
      </c>
    </row>
    <row r="42" spans="1:13" x14ac:dyDescent="0.25">
      <c r="B42" s="48" t="str">
        <f>B27</f>
        <v>v1=x1</v>
      </c>
      <c r="C42" s="17" t="str">
        <f t="shared" ref="C42:I42" si="10">C27</f>
        <v>v2=x2</v>
      </c>
      <c r="D42" s="17" t="str">
        <f>A29</f>
        <v>u2 y2=</v>
      </c>
      <c r="E42" s="17" t="str">
        <f t="shared" si="10"/>
        <v>u3 y3=</v>
      </c>
      <c r="F42" s="17" t="str">
        <f t="shared" si="10"/>
        <v>v5=x5</v>
      </c>
      <c r="G42" s="17" t="str">
        <f t="shared" si="10"/>
        <v>v6=x6</v>
      </c>
      <c r="H42" s="17" t="str">
        <f t="shared" si="10"/>
        <v>v7=x7</v>
      </c>
      <c r="I42" s="18" t="str">
        <f t="shared" si="10"/>
        <v>W= 1</v>
      </c>
      <c r="J42"/>
      <c r="K42"/>
    </row>
    <row r="43" spans="1:13" x14ac:dyDescent="0.25">
      <c r="A43" s="19" t="str">
        <f>A28</f>
        <v>u1 y1=</v>
      </c>
      <c r="B43" s="29">
        <f>B28-B29*$D$28/$D$29</f>
        <v>2.4545454545454546</v>
      </c>
      <c r="C43" s="70">
        <f t="shared" ref="C43:I43" si="11">C28-C29*$D$28/$D$29</f>
        <v>0.45454545454545459</v>
      </c>
      <c r="D43" s="70">
        <f>-D28/D29</f>
        <v>-0.18181818181818182</v>
      </c>
      <c r="E43" s="70">
        <f>E28-E29*$D$28/$D$29</f>
        <v>9.0909090909090912E-2</v>
      </c>
      <c r="F43" s="70">
        <f>F28-F29*$D$28/$D$29</f>
        <v>-9.0909090909090912E-2</v>
      </c>
      <c r="G43" s="70">
        <f>G28-G29*$D$28/$D$29</f>
        <v>9.0909090909090912E-2</v>
      </c>
      <c r="H43" s="70">
        <f>H28-H29*$D$28/$D$29</f>
        <v>0</v>
      </c>
      <c r="I43" s="71">
        <f t="shared" si="11"/>
        <v>354.54545454545456</v>
      </c>
      <c r="J43"/>
      <c r="K43"/>
    </row>
    <row r="44" spans="1:13" x14ac:dyDescent="0.25">
      <c r="A44" s="20" t="str">
        <f>D27</f>
        <v>v3=x3</v>
      </c>
      <c r="B44" s="49">
        <f>B29/$D$29</f>
        <v>-1.4545454545454546</v>
      </c>
      <c r="C44" s="65">
        <f>C29/$D$29</f>
        <v>0.54545454545454541</v>
      </c>
      <c r="D44" s="65">
        <f>1/D29</f>
        <v>0.18181818181818182</v>
      </c>
      <c r="E44" s="65">
        <f>E29/$D$29</f>
        <v>-9.0909090909090912E-2</v>
      </c>
      <c r="F44" s="65">
        <f t="shared" ref="F44:I44" si="12">F29/$D$29</f>
        <v>9.0909090909090912E-2</v>
      </c>
      <c r="G44" s="65">
        <f t="shared" si="12"/>
        <v>-9.0909090909090912E-2</v>
      </c>
      <c r="H44" s="65">
        <f t="shared" si="12"/>
        <v>0</v>
      </c>
      <c r="I44" s="72">
        <f t="shared" si="12"/>
        <v>45.454545454545453</v>
      </c>
      <c r="J44"/>
      <c r="K44"/>
    </row>
    <row r="45" spans="1:13" x14ac:dyDescent="0.25">
      <c r="A45" s="20" t="str">
        <f t="shared" ref="A45:A47" si="13">A30</f>
        <v>v4=x4</v>
      </c>
      <c r="B45" s="49">
        <f>B30-B29*$D$30/$D$29</f>
        <v>0</v>
      </c>
      <c r="C45" s="65">
        <f t="shared" ref="C45:I45" si="14">C30-C29*$D$30/$D$29</f>
        <v>0</v>
      </c>
      <c r="D45" s="65">
        <f>-D30/D29</f>
        <v>1</v>
      </c>
      <c r="E45" s="65">
        <f t="shared" si="14"/>
        <v>0</v>
      </c>
      <c r="F45" s="65">
        <f t="shared" si="14"/>
        <v>1</v>
      </c>
      <c r="G45" s="65">
        <f t="shared" si="14"/>
        <v>0</v>
      </c>
      <c r="H45" s="65">
        <f t="shared" si="14"/>
        <v>0</v>
      </c>
      <c r="I45" s="72">
        <f t="shared" si="14"/>
        <v>250</v>
      </c>
      <c r="J45"/>
      <c r="K45"/>
    </row>
    <row r="46" spans="1:13" x14ac:dyDescent="0.25">
      <c r="A46" s="21" t="str">
        <f t="shared" si="13"/>
        <v>u4 y4=</v>
      </c>
      <c r="B46" s="50">
        <f>B31-B29*$D$31/$D$29</f>
        <v>-10.36363636363636</v>
      </c>
      <c r="C46" s="73">
        <f t="shared" ref="C46:I46" si="15">C31-C29*$D$31/$D$29</f>
        <v>-46.363636363636367</v>
      </c>
      <c r="D46" s="73">
        <f>-D31/D29</f>
        <v>12.545454545454545</v>
      </c>
      <c r="E46" s="73">
        <f t="shared" si="15"/>
        <v>0.72727272727272751</v>
      </c>
      <c r="F46" s="73">
        <f t="shared" si="15"/>
        <v>21.272727272727273</v>
      </c>
      <c r="G46" s="73">
        <f t="shared" si="15"/>
        <v>0.72727272727272751</v>
      </c>
      <c r="H46" s="73">
        <f t="shared" si="15"/>
        <v>1</v>
      </c>
      <c r="I46" s="74">
        <f t="shared" si="15"/>
        <v>3136.3636363636365</v>
      </c>
      <c r="J46"/>
      <c r="K46"/>
    </row>
    <row r="47" spans="1:13" x14ac:dyDescent="0.25">
      <c r="A47" s="1" t="str">
        <f t="shared" si="13"/>
        <v>1 Qx</v>
      </c>
      <c r="B47" s="48">
        <f>B32-B29*$D$32/$D$29</f>
        <v>-3.2727272727272716</v>
      </c>
      <c r="C47" s="75">
        <f t="shared" ref="C47:I47" si="16">C32-C29*$D$32/$D$29</f>
        <v>-0.2727272727272716</v>
      </c>
      <c r="D47" s="75">
        <f>-D32/D29</f>
        <v>1.9090909090909094</v>
      </c>
      <c r="E47" s="75">
        <f t="shared" si="16"/>
        <v>-0.12121212121212133</v>
      </c>
      <c r="F47" s="75">
        <f t="shared" si="16"/>
        <v>0.45454545454545481</v>
      </c>
      <c r="G47" s="75">
        <f t="shared" si="16"/>
        <v>-0.12121212121212133</v>
      </c>
      <c r="H47" s="75">
        <f t="shared" si="16"/>
        <v>0</v>
      </c>
      <c r="I47" s="76">
        <f t="shared" si="16"/>
        <v>477.27272727272737</v>
      </c>
      <c r="J47"/>
      <c r="K47"/>
    </row>
    <row r="49" spans="1:13" x14ac:dyDescent="0.25">
      <c r="A49" s="77" t="s">
        <v>31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</row>
    <row r="50" spans="1:13" x14ac:dyDescent="0.25">
      <c r="A50" s="77" t="s">
        <v>33</v>
      </c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1">
        <f>ABS(MIN(B47:K47))</f>
        <v>3.2727272727272716</v>
      </c>
    </row>
    <row r="51" spans="1:13" x14ac:dyDescent="0.25">
      <c r="A51" s="77" t="s">
        <v>52</v>
      </c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28">
        <f>IF(B43&gt;0, I43/B43, "-")</f>
        <v>144.44444444444446</v>
      </c>
    </row>
    <row r="52" spans="1:13" x14ac:dyDescent="0.25">
      <c r="M52" s="28" t="str">
        <f t="shared" ref="M52:M54" si="17">IF(B44&gt;0, I44/B44, "-")</f>
        <v>-</v>
      </c>
    </row>
    <row r="53" spans="1:13" x14ac:dyDescent="0.25">
      <c r="M53" s="28" t="str">
        <f t="shared" si="17"/>
        <v>-</v>
      </c>
    </row>
    <row r="54" spans="1:13" x14ac:dyDescent="0.25">
      <c r="M54" s="28" t="str">
        <f t="shared" si="17"/>
        <v>-</v>
      </c>
    </row>
    <row r="55" spans="1:13" x14ac:dyDescent="0.25">
      <c r="A55" s="77" t="s">
        <v>29</v>
      </c>
      <c r="B55" s="77"/>
      <c r="C55" s="77"/>
      <c r="D55" s="77"/>
      <c r="E55" s="77"/>
      <c r="F55" s="77"/>
      <c r="J55" s="77" t="s">
        <v>30</v>
      </c>
      <c r="K55" s="77"/>
      <c r="L55" s="77"/>
      <c r="M55" s="1">
        <f>B43</f>
        <v>2.4545454545454546</v>
      </c>
    </row>
    <row r="57" spans="1:13" x14ac:dyDescent="0.25">
      <c r="B57" s="16" t="str">
        <f>A43</f>
        <v>u1 y1=</v>
      </c>
      <c r="C57" s="17" t="str">
        <f t="shared" ref="C57:I57" si="18">C42</f>
        <v>v2=x2</v>
      </c>
      <c r="D57" s="17" t="str">
        <f t="shared" si="18"/>
        <v>u2 y2=</v>
      </c>
      <c r="E57" s="17" t="str">
        <f t="shared" si="18"/>
        <v>u3 y3=</v>
      </c>
      <c r="F57" s="17" t="str">
        <f t="shared" si="18"/>
        <v>v5=x5</v>
      </c>
      <c r="G57" s="17" t="str">
        <f t="shared" si="18"/>
        <v>v6=x6</v>
      </c>
      <c r="H57" s="17" t="str">
        <f t="shared" si="18"/>
        <v>v7=x7</v>
      </c>
      <c r="I57" s="18" t="str">
        <f t="shared" si="18"/>
        <v>W= 1</v>
      </c>
      <c r="J57"/>
      <c r="K57"/>
    </row>
    <row r="58" spans="1:13" x14ac:dyDescent="0.25">
      <c r="A58" s="19" t="str">
        <f>B42</f>
        <v>v1=x1</v>
      </c>
      <c r="B58" s="37">
        <f>1/B43</f>
        <v>0.40740740740740738</v>
      </c>
      <c r="C58" s="38">
        <f t="shared" ref="C58:I58" si="19">C43/$B$43</f>
        <v>0.1851851851851852</v>
      </c>
      <c r="D58" s="38">
        <f t="shared" si="19"/>
        <v>-7.407407407407407E-2</v>
      </c>
      <c r="E58" s="38">
        <f t="shared" si="19"/>
        <v>3.7037037037037035E-2</v>
      </c>
      <c r="F58" s="38">
        <f t="shared" si="19"/>
        <v>-3.7037037037037035E-2</v>
      </c>
      <c r="G58" s="38">
        <f t="shared" si="19"/>
        <v>3.7037037037037035E-2</v>
      </c>
      <c r="H58" s="38">
        <f t="shared" si="19"/>
        <v>0</v>
      </c>
      <c r="I58" s="51">
        <f t="shared" si="19"/>
        <v>144.44444444444446</v>
      </c>
      <c r="J58"/>
      <c r="K58"/>
    </row>
    <row r="59" spans="1:13" x14ac:dyDescent="0.25">
      <c r="A59" s="20" t="str">
        <f t="shared" ref="A59:A62" si="20">A44</f>
        <v>v3=x3</v>
      </c>
      <c r="B59" s="31">
        <f>-B44/$B$43</f>
        <v>0.59259259259259256</v>
      </c>
      <c r="C59" s="41">
        <f>C44-C43*B44/B43</f>
        <v>0.81481481481481488</v>
      </c>
      <c r="D59" s="41">
        <f>D44-D43*B44/B43</f>
        <v>7.4074074074074084E-2</v>
      </c>
      <c r="E59" s="41">
        <f>E44-E43*B44/B43</f>
        <v>-3.7037037037037042E-2</v>
      </c>
      <c r="F59" s="41">
        <f>F44-F43*B44/B43</f>
        <v>3.7037037037037042E-2</v>
      </c>
      <c r="G59" s="41">
        <f>G44-G43*B44/B43</f>
        <v>-3.7037037037037042E-2</v>
      </c>
      <c r="H59" s="41">
        <f>H44-H43*B44/B43</f>
        <v>0</v>
      </c>
      <c r="I59" s="52">
        <f>I44-I43*B44/B43</f>
        <v>255.55555555555554</v>
      </c>
      <c r="J59"/>
      <c r="K59"/>
    </row>
    <row r="60" spans="1:13" x14ac:dyDescent="0.25">
      <c r="A60" s="20" t="str">
        <f t="shared" si="20"/>
        <v>v4=x4</v>
      </c>
      <c r="B60" s="31">
        <f>-B45/$B$43</f>
        <v>0</v>
      </c>
      <c r="C60" s="41">
        <f>C45-C43*B45/B43</f>
        <v>0</v>
      </c>
      <c r="D60" s="41">
        <f>D45-D43*B45/B43</f>
        <v>1</v>
      </c>
      <c r="E60" s="41">
        <f>E45-E43*B45/B43</f>
        <v>0</v>
      </c>
      <c r="F60" s="41">
        <f>F45-F43*B45/B43</f>
        <v>1</v>
      </c>
      <c r="G60" s="41">
        <f>G45-G43*B45/B43</f>
        <v>0</v>
      </c>
      <c r="H60" s="41">
        <f>H45-H43*B45/B43</f>
        <v>0</v>
      </c>
      <c r="I60" s="52">
        <f>I45-I43*B45/B43</f>
        <v>250</v>
      </c>
      <c r="J60"/>
      <c r="K60"/>
    </row>
    <row r="61" spans="1:13" x14ac:dyDescent="0.25">
      <c r="A61" s="21" t="str">
        <f t="shared" si="20"/>
        <v>u4 y4=</v>
      </c>
      <c r="B61" s="44">
        <f>-B46/$B$43</f>
        <v>4.2222222222222205</v>
      </c>
      <c r="C61" s="45">
        <f>C46-C43*B46/B43</f>
        <v>-44.44444444444445</v>
      </c>
      <c r="D61" s="45">
        <f>D46-D43*B46/B43</f>
        <v>11.777777777777777</v>
      </c>
      <c r="E61" s="45">
        <f>E46-E43*B46/B43</f>
        <v>1.1111111111111112</v>
      </c>
      <c r="F61" s="45">
        <f>F46-F43*B46/B43</f>
        <v>20.888888888888889</v>
      </c>
      <c r="G61" s="45">
        <f>G46-G43*B46/B43</f>
        <v>1.1111111111111112</v>
      </c>
      <c r="H61" s="45">
        <f>H46-H43*B46/B43</f>
        <v>1</v>
      </c>
      <c r="I61" s="47">
        <f>I46-I43*B46/B43</f>
        <v>4633.333333333333</v>
      </c>
      <c r="J61"/>
      <c r="K61"/>
    </row>
    <row r="62" spans="1:13" x14ac:dyDescent="0.25">
      <c r="A62" s="1" t="str">
        <f t="shared" si="20"/>
        <v>1 Qx</v>
      </c>
      <c r="B62" s="53">
        <f>-B47/$B$43</f>
        <v>1.3333333333333328</v>
      </c>
      <c r="C62" s="17">
        <f>C47-C43*B47/B43</f>
        <v>0.33333333333333437</v>
      </c>
      <c r="D62" s="54">
        <f>D47-D43*B47/B43</f>
        <v>1.666666666666667</v>
      </c>
      <c r="E62" s="54">
        <f>E47-E43*B47/B43</f>
        <v>-1.5265566588595902E-16</v>
      </c>
      <c r="F62" s="17">
        <f>F47-F43*B47/B43</f>
        <v>0.33333333333333365</v>
      </c>
      <c r="G62" s="17">
        <f>G47-G43*B47/B43</f>
        <v>-1.5265566588595902E-16</v>
      </c>
      <c r="H62" s="17">
        <f>H47-H43*B47/B43</f>
        <v>0</v>
      </c>
      <c r="I62" s="55">
        <f>I47-I43*B47/B43</f>
        <v>950</v>
      </c>
      <c r="J62"/>
      <c r="K62"/>
    </row>
    <row r="63" spans="1:13" x14ac:dyDescent="0.25">
      <c r="J63"/>
      <c r="K63"/>
    </row>
    <row r="64" spans="1:13" x14ac:dyDescent="0.25">
      <c r="A64" s="1" t="s">
        <v>35</v>
      </c>
      <c r="B64" s="1">
        <f>I58</f>
        <v>144.44444444444446</v>
      </c>
      <c r="G64" s="1" t="s">
        <v>40</v>
      </c>
      <c r="H64" s="1">
        <f>B62</f>
        <v>1.3333333333333328</v>
      </c>
    </row>
    <row r="65" spans="1:8" x14ac:dyDescent="0.25">
      <c r="A65" s="1" t="s">
        <v>36</v>
      </c>
      <c r="B65" s="1">
        <v>0</v>
      </c>
      <c r="G65" s="1" t="s">
        <v>41</v>
      </c>
      <c r="H65" s="1">
        <f>D62</f>
        <v>1.666666666666667</v>
      </c>
    </row>
    <row r="66" spans="1:8" x14ac:dyDescent="0.25">
      <c r="A66" s="1" t="s">
        <v>37</v>
      </c>
      <c r="B66" s="1">
        <f>I59</f>
        <v>255.55555555555554</v>
      </c>
      <c r="G66" s="1" t="s">
        <v>42</v>
      </c>
      <c r="H66" s="1">
        <f>E62</f>
        <v>-1.5265566588595902E-16</v>
      </c>
    </row>
    <row r="67" spans="1:8" x14ac:dyDescent="0.25">
      <c r="A67" s="1" t="s">
        <v>38</v>
      </c>
      <c r="B67" s="1">
        <f>I60</f>
        <v>250</v>
      </c>
      <c r="G67" s="1" t="s">
        <v>43</v>
      </c>
      <c r="H67" s="1">
        <v>0</v>
      </c>
    </row>
    <row r="68" spans="1:8" x14ac:dyDescent="0.25">
      <c r="A68" s="1" t="s">
        <v>39</v>
      </c>
      <c r="B68" s="1">
        <v>0</v>
      </c>
    </row>
  </sheetData>
  <mergeCells count="18">
    <mergeCell ref="A40:F40"/>
    <mergeCell ref="J40:L40"/>
    <mergeCell ref="A2:A3"/>
    <mergeCell ref="I2:I3"/>
    <mergeCell ref="A10:L10"/>
    <mergeCell ref="A19:L19"/>
    <mergeCell ref="A20:L20"/>
    <mergeCell ref="A21:L21"/>
    <mergeCell ref="A25:F25"/>
    <mergeCell ref="J25:L25"/>
    <mergeCell ref="A34:L34"/>
    <mergeCell ref="A35:L35"/>
    <mergeCell ref="A36:L36"/>
    <mergeCell ref="A49:L49"/>
    <mergeCell ref="A50:L50"/>
    <mergeCell ref="A51:L51"/>
    <mergeCell ref="A55:F55"/>
    <mergeCell ref="J55:L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2021-09-21T09:59:52Z</dcterms:modified>
</cp:coreProperties>
</file>