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8800" windowHeight="12300" tabRatio="772" activeTab="12"/>
  </bookViews>
  <sheets>
    <sheet name="Задание 1" sheetId="3" r:id="rId1"/>
    <sheet name="Задание 2" sheetId="4" r:id="rId2"/>
    <sheet name="Задание 3" sheetId="5" r:id="rId3"/>
    <sheet name="Задание 4" sheetId="6" r:id="rId4"/>
    <sheet name="Задание 5" sheetId="7" r:id="rId5"/>
    <sheet name="Задание 6" sheetId="8" r:id="rId6"/>
    <sheet name="Задание 7" sheetId="9" r:id="rId7"/>
    <sheet name="Задание 8" sheetId="10" r:id="rId8"/>
    <sheet name="Задание 9" sheetId="11" r:id="rId9"/>
    <sheet name="Задание 10" sheetId="12" r:id="rId10"/>
    <sheet name="Задание 11" sheetId="13" r:id="rId11"/>
    <sheet name="Задание 12" sheetId="15" r:id="rId12"/>
    <sheet name="Задание 13" sheetId="14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5" l="1"/>
  <c r="F8" i="15" l="1"/>
  <c r="F7" i="15"/>
  <c r="C3" i="5" l="1"/>
  <c r="D3" i="5"/>
  <c r="E3" i="5"/>
  <c r="F3" i="5"/>
  <c r="G3" i="5"/>
  <c r="H3" i="5"/>
  <c r="I3" i="5"/>
  <c r="J3" i="5"/>
  <c r="C4" i="5"/>
  <c r="D4" i="5"/>
  <c r="E4" i="5"/>
  <c r="F4" i="5"/>
  <c r="G4" i="5"/>
  <c r="H4" i="5"/>
  <c r="I4" i="5"/>
  <c r="J4" i="5"/>
  <c r="C5" i="5"/>
  <c r="D5" i="5"/>
  <c r="E5" i="5"/>
  <c r="F5" i="5"/>
  <c r="G5" i="5"/>
  <c r="H5" i="5"/>
  <c r="I5" i="5"/>
  <c r="J5" i="5"/>
  <c r="C6" i="5"/>
  <c r="D6" i="5"/>
  <c r="E6" i="5"/>
  <c r="F6" i="5"/>
  <c r="G6" i="5"/>
  <c r="H6" i="5"/>
  <c r="I6" i="5"/>
  <c r="J6" i="5"/>
  <c r="C7" i="5"/>
  <c r="D7" i="5"/>
  <c r="E7" i="5"/>
  <c r="F7" i="5"/>
  <c r="G7" i="5"/>
  <c r="H7" i="5"/>
  <c r="I7" i="5"/>
  <c r="J7" i="5"/>
  <c r="C8" i="5"/>
  <c r="D8" i="5"/>
  <c r="E8" i="5"/>
  <c r="F8" i="5"/>
  <c r="G8" i="5"/>
  <c r="H8" i="5"/>
  <c r="I8" i="5"/>
  <c r="J8" i="5"/>
  <c r="C9" i="5"/>
  <c r="D9" i="5"/>
  <c r="E9" i="5"/>
  <c r="F9" i="5"/>
  <c r="G9" i="5"/>
  <c r="H9" i="5"/>
  <c r="I9" i="5"/>
  <c r="J9" i="5"/>
  <c r="C10" i="5"/>
  <c r="D10" i="5"/>
  <c r="E10" i="5"/>
  <c r="F10" i="5"/>
  <c r="G10" i="5"/>
  <c r="H10" i="5"/>
  <c r="I10" i="5"/>
  <c r="J10" i="5"/>
  <c r="B4" i="5"/>
  <c r="B5" i="5"/>
  <c r="B6" i="5"/>
  <c r="B7" i="5"/>
  <c r="B8" i="5"/>
  <c r="B9" i="5"/>
  <c r="B10" i="5"/>
  <c r="B3" i="4"/>
  <c r="C3" i="4"/>
  <c r="D3" i="4"/>
  <c r="E3" i="4"/>
  <c r="E4" i="4" s="1"/>
  <c r="E5" i="4" s="1"/>
  <c r="E6" i="4" s="1"/>
  <c r="E7" i="4" s="1"/>
  <c r="E8" i="4" s="1"/>
  <c r="E9" i="4" s="1"/>
  <c r="E10" i="4" s="1"/>
  <c r="E11" i="4" s="1"/>
  <c r="F3" i="4"/>
  <c r="G3" i="4"/>
  <c r="H3" i="4"/>
  <c r="B4" i="4"/>
  <c r="B5" i="4" s="1"/>
  <c r="B6" i="4" s="1"/>
  <c r="B7" i="4" s="1"/>
  <c r="B8" i="4" s="1"/>
  <c r="B9" i="4" s="1"/>
  <c r="B10" i="4" s="1"/>
  <c r="B11" i="4" s="1"/>
  <c r="C4" i="4"/>
  <c r="D4" i="4"/>
  <c r="F4" i="4"/>
  <c r="F5" i="4" s="1"/>
  <c r="F6" i="4" s="1"/>
  <c r="F7" i="4" s="1"/>
  <c r="F8" i="4" s="1"/>
  <c r="F9" i="4" s="1"/>
  <c r="F10" i="4" s="1"/>
  <c r="F11" i="4" s="1"/>
  <c r="G4" i="4"/>
  <c r="H4" i="4"/>
  <c r="C5" i="4"/>
  <c r="C6" i="4" s="1"/>
  <c r="C7" i="4" s="1"/>
  <c r="C8" i="4" s="1"/>
  <c r="C9" i="4" s="1"/>
  <c r="C10" i="4" s="1"/>
  <c r="C11" i="4" s="1"/>
  <c r="D5" i="4"/>
  <c r="G5" i="4"/>
  <c r="G6" i="4" s="1"/>
  <c r="G7" i="4" s="1"/>
  <c r="G8" i="4" s="1"/>
  <c r="G9" i="4" s="1"/>
  <c r="G10" i="4" s="1"/>
  <c r="G11" i="4" s="1"/>
  <c r="H5" i="4"/>
  <c r="D6" i="4"/>
  <c r="D7" i="4" s="1"/>
  <c r="D8" i="4" s="1"/>
  <c r="D9" i="4" s="1"/>
  <c r="D10" i="4" s="1"/>
  <c r="D11" i="4" s="1"/>
  <c r="H6" i="4"/>
  <c r="H7" i="4" s="1"/>
  <c r="H8" i="4" s="1"/>
  <c r="H9" i="4" s="1"/>
  <c r="H10" i="4" s="1"/>
  <c r="H11" i="4" s="1"/>
  <c r="A4" i="4"/>
  <c r="A5" i="4"/>
  <c r="A6" i="4"/>
  <c r="A7" i="4"/>
  <c r="A8" i="4" s="1"/>
  <c r="A9" i="4" s="1"/>
  <c r="A10" i="4" s="1"/>
  <c r="A11" i="4" s="1"/>
  <c r="C3" i="3"/>
  <c r="D3" i="3"/>
  <c r="E3" i="3"/>
  <c r="F3" i="3"/>
  <c r="G3" i="3"/>
  <c r="C4" i="3"/>
  <c r="D4" i="3"/>
  <c r="E4" i="3"/>
  <c r="F4" i="3"/>
  <c r="G4" i="3"/>
  <c r="C5" i="3"/>
  <c r="D5" i="3"/>
  <c r="E5" i="3"/>
  <c r="F5" i="3"/>
  <c r="G5" i="3"/>
  <c r="C6" i="3"/>
  <c r="D6" i="3"/>
  <c r="E6" i="3"/>
  <c r="F6" i="3"/>
  <c r="G6" i="3"/>
  <c r="C7" i="3"/>
  <c r="D7" i="3"/>
  <c r="E7" i="3"/>
  <c r="F7" i="3"/>
  <c r="G7" i="3"/>
  <c r="C8" i="3"/>
  <c r="D8" i="3"/>
  <c r="E8" i="3"/>
  <c r="F8" i="3"/>
  <c r="G8" i="3"/>
  <c r="C9" i="3"/>
  <c r="D9" i="3"/>
  <c r="E9" i="3"/>
  <c r="F9" i="3"/>
  <c r="G9" i="3"/>
  <c r="C10" i="3"/>
  <c r="D10" i="3"/>
  <c r="E10" i="3"/>
  <c r="F10" i="3"/>
  <c r="G10" i="3"/>
  <c r="C11" i="3"/>
  <c r="D11" i="3"/>
  <c r="E11" i="3"/>
  <c r="F11" i="3"/>
  <c r="G11" i="3"/>
  <c r="B4" i="3"/>
  <c r="B5" i="3"/>
  <c r="B6" i="3"/>
  <c r="B7" i="3"/>
  <c r="B8" i="3"/>
  <c r="B9" i="3"/>
  <c r="B10" i="3"/>
  <c r="B11" i="3"/>
  <c r="C11" i="7" l="1"/>
  <c r="I3" i="4" l="1"/>
  <c r="I4" i="4"/>
  <c r="I5" i="4" s="1"/>
  <c r="I6" i="4" s="1"/>
  <c r="I7" i="4" s="1"/>
  <c r="I8" i="4" s="1"/>
  <c r="I9" i="4" s="1"/>
  <c r="I10" i="4" s="1"/>
  <c r="I11" i="4" s="1"/>
  <c r="D3" i="11" l="1"/>
  <c r="K8" i="14" l="1" a="1"/>
  <c r="K8" i="14" s="1"/>
  <c r="F23" i="15"/>
  <c r="F24" i="15"/>
  <c r="F22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20" i="15"/>
  <c r="C3" i="15"/>
  <c r="C4" i="15"/>
  <c r="C6" i="15"/>
  <c r="C7" i="15"/>
  <c r="C8" i="15"/>
  <c r="C9" i="15"/>
  <c r="C10" i="15"/>
  <c r="C11" i="15"/>
  <c r="C12" i="15"/>
  <c r="C13" i="15"/>
  <c r="C14" i="15"/>
  <c r="C15" i="15"/>
  <c r="C16" i="15"/>
  <c r="C2" i="15"/>
  <c r="H10" i="13" a="1"/>
  <c r="I10" i="13" s="1"/>
  <c r="C10" i="13" a="1"/>
  <c r="C10" i="13" s="1"/>
  <c r="H6" i="13" a="1"/>
  <c r="H6" i="13" s="1"/>
  <c r="C7" i="13" a="1"/>
  <c r="C7" i="13" s="1"/>
  <c r="D7" i="13" a="1"/>
  <c r="D7" i="13" s="1"/>
  <c r="E7" i="13" a="1"/>
  <c r="E7" i="13" s="1"/>
  <c r="C8" i="13" a="1"/>
  <c r="C8" i="13"/>
  <c r="D8" i="13" a="1"/>
  <c r="D8" i="13" s="1"/>
  <c r="E8" i="13" a="1"/>
  <c r="E8" i="13" s="1"/>
  <c r="D6" i="13" a="1"/>
  <c r="D6" i="13" s="1"/>
  <c r="E6" i="13" a="1"/>
  <c r="E6" i="13" s="1"/>
  <c r="C6" i="13" a="1"/>
  <c r="C6" i="13" s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3" i="11"/>
  <c r="D7" i="11" s="1"/>
  <c r="K10" i="14" l="1"/>
  <c r="K9" i="14"/>
  <c r="D22" i="11"/>
  <c r="D14" i="11"/>
  <c r="D6" i="11"/>
  <c r="D21" i="11"/>
  <c r="D13" i="11"/>
  <c r="D5" i="11"/>
  <c r="D20" i="11"/>
  <c r="D12" i="11"/>
  <c r="D4" i="11"/>
  <c r="D19" i="11"/>
  <c r="D11" i="11"/>
  <c r="D18" i="11"/>
  <c r="D10" i="11"/>
  <c r="D17" i="11"/>
  <c r="D9" i="11"/>
  <c r="D16" i="11"/>
  <c r="D8" i="11"/>
  <c r="D15" i="11"/>
  <c r="J12" i="13"/>
  <c r="I11" i="13"/>
  <c r="H10" i="13"/>
  <c r="I12" i="13"/>
  <c r="H11" i="13"/>
  <c r="H12" i="13"/>
  <c r="J10" i="13"/>
  <c r="J11" i="13"/>
  <c r="C11" i="13"/>
  <c r="D10" i="13"/>
  <c r="D12" i="13"/>
  <c r="C12" i="13"/>
  <c r="E10" i="13"/>
  <c r="E11" i="13"/>
  <c r="E12" i="13"/>
  <c r="D11" i="13"/>
  <c r="H7" i="13"/>
  <c r="J7" i="13"/>
  <c r="I8" i="13"/>
  <c r="H8" i="13"/>
  <c r="J6" i="13"/>
  <c r="I6" i="13"/>
  <c r="J8" i="13"/>
  <c r="I7" i="13"/>
  <c r="B3" i="5"/>
  <c r="A3" i="4"/>
  <c r="B3" i="3"/>
  <c r="D8" i="10" l="1"/>
  <c r="D7" i="10"/>
  <c r="D10" i="10" s="1"/>
  <c r="D5" i="10"/>
  <c r="D6" i="10" s="1"/>
  <c r="D9" i="10" s="1"/>
  <c r="D11" i="10" s="1"/>
  <c r="C4" i="9"/>
  <c r="C5" i="9"/>
  <c r="C6" i="9"/>
  <c r="C7" i="9"/>
  <c r="C8" i="9"/>
  <c r="C9" i="9"/>
  <c r="C10" i="9"/>
  <c r="C11" i="9"/>
  <c r="C3" i="9"/>
  <c r="Y2" i="8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Z2" i="8"/>
  <c r="AA2" i="8"/>
  <c r="AB2" i="8"/>
  <c r="B2" i="8"/>
  <c r="D12" i="10" l="1"/>
  <c r="D13" i="10" s="1"/>
  <c r="C6" i="7"/>
  <c r="C7" i="7"/>
  <c r="C8" i="7"/>
  <c r="C9" i="7"/>
  <c r="C10" i="7"/>
  <c r="C5" i="7"/>
  <c r="B4" i="6"/>
  <c r="D4" i="6" s="1"/>
  <c r="C4" i="6" l="1"/>
  <c r="D15" i="10"/>
  <c r="D14" i="10"/>
</calcChain>
</file>

<file path=xl/sharedStrings.xml><?xml version="1.0" encoding="utf-8"?>
<sst xmlns="http://schemas.openxmlformats.org/spreadsheetml/2006/main" count="318" uniqueCount="113">
  <si>
    <t>Таблица степеней</t>
  </si>
  <si>
    <t>Таблица сложения</t>
  </si>
  <si>
    <t>Таблица кубов</t>
  </si>
  <si>
    <t>Решение линейного уравнения</t>
  </si>
  <si>
    <t>Есть ли корень?</t>
  </si>
  <si>
    <t>Оценки за 1 полугодие ученика(цы)</t>
  </si>
  <si>
    <t>класса школы №</t>
  </si>
  <si>
    <t>Фамилия, имя, отчество</t>
  </si>
  <si>
    <t>Предмет</t>
  </si>
  <si>
    <t>Оценка</t>
  </si>
  <si>
    <t>Справочная таблица</t>
  </si>
  <si>
    <t>Ошибка!</t>
  </si>
  <si>
    <t>(отлично)</t>
  </si>
  <si>
    <t>(хорошо)</t>
  </si>
  <si>
    <t>(неудовл.)</t>
  </si>
  <si>
    <t>Алгебра</t>
  </si>
  <si>
    <t>Геометрия</t>
  </si>
  <si>
    <t>Литература</t>
  </si>
  <si>
    <t>Русский язык</t>
  </si>
  <si>
    <t>Физика</t>
  </si>
  <si>
    <t>Химия</t>
  </si>
  <si>
    <t>Информатика</t>
  </si>
  <si>
    <t>(удовл.)</t>
  </si>
  <si>
    <t>x</t>
  </si>
  <si>
    <t>f(x)</t>
  </si>
  <si>
    <t>y</t>
  </si>
  <si>
    <t>Калькуляция</t>
  </si>
  <si>
    <t>№</t>
  </si>
  <si>
    <t>Статься затрат</t>
  </si>
  <si>
    <t>Расчёт</t>
  </si>
  <si>
    <r>
      <t xml:space="preserve">Прибыль </t>
    </r>
    <r>
      <rPr>
        <i/>
        <sz val="12"/>
        <color theme="1"/>
        <rFont val="Times New Roman"/>
        <family val="1"/>
        <charset val="204"/>
      </rPr>
      <t>(П)</t>
    </r>
  </si>
  <si>
    <r>
      <t xml:space="preserve">Общехозяйственные расходы </t>
    </r>
    <r>
      <rPr>
        <i/>
        <sz val="12"/>
        <color theme="1"/>
        <rFont val="Times New Roman"/>
        <family val="1"/>
        <charset val="204"/>
      </rPr>
      <t>(ОХР)</t>
    </r>
  </si>
  <si>
    <r>
      <t xml:space="preserve">Расходы на содержание и эксплуатацию </t>
    </r>
    <r>
      <rPr>
        <i/>
        <sz val="12"/>
        <color theme="1"/>
        <rFont val="Times New Roman"/>
        <family val="1"/>
        <charset val="204"/>
      </rPr>
      <t>(РСЭО)</t>
    </r>
  </si>
  <si>
    <r>
      <t xml:space="preserve">Единый социальный налог </t>
    </r>
    <r>
      <rPr>
        <i/>
        <sz val="12"/>
        <color theme="1"/>
        <rFont val="Times New Roman"/>
        <family val="1"/>
        <charset val="204"/>
      </rPr>
      <t>(ЕСН)</t>
    </r>
  </si>
  <si>
    <r>
      <t xml:space="preserve">Дополнительная заработная плата </t>
    </r>
    <r>
      <rPr>
        <i/>
        <sz val="12"/>
        <color theme="1"/>
        <rFont val="Times New Roman"/>
        <family val="1"/>
        <charset val="204"/>
      </rPr>
      <t>(ЗП доп)</t>
    </r>
  </si>
  <si>
    <r>
      <t xml:space="preserve">Сырье и материалы затраты </t>
    </r>
    <r>
      <rPr>
        <i/>
        <sz val="12"/>
        <color theme="1"/>
        <rFont val="Times New Roman"/>
        <family val="1"/>
        <charset val="204"/>
      </rPr>
      <t>(М)</t>
    </r>
  </si>
  <si>
    <r>
      <t>120% · (ЗП</t>
    </r>
    <r>
      <rPr>
        <i/>
        <sz val="8"/>
        <color theme="1"/>
        <rFont val="Times New Roman"/>
        <family val="1"/>
        <charset val="204"/>
      </rPr>
      <t>осн</t>
    </r>
    <r>
      <rPr>
        <i/>
        <sz val="12"/>
        <color theme="1"/>
        <rFont val="Times New Roman"/>
        <family val="1"/>
        <charset val="204"/>
      </rPr>
      <t xml:space="preserve"> + РСЭО)</t>
    </r>
  </si>
  <si>
    <r>
      <t>40% · С</t>
    </r>
    <r>
      <rPr>
        <i/>
        <sz val="8"/>
        <color theme="1"/>
        <rFont val="Times New Roman"/>
        <family val="1"/>
        <charset val="204"/>
      </rPr>
      <t>полн</t>
    </r>
  </si>
  <si>
    <t>-</t>
  </si>
  <si>
    <t>шаг измерения фазы</t>
  </si>
  <si>
    <t>интервал</t>
  </si>
  <si>
    <t>сила тока</t>
  </si>
  <si>
    <t>квадраты</t>
  </si>
  <si>
    <t>ср. квадр</t>
  </si>
  <si>
    <t>Музей</t>
  </si>
  <si>
    <t>Ближайшая станция метро</t>
  </si>
  <si>
    <t>Начало работы</t>
  </si>
  <si>
    <t>Окончание работы</t>
  </si>
  <si>
    <t>Выходные дни</t>
  </si>
  <si>
    <t>Стоимость входного билета</t>
  </si>
  <si>
    <t>Истории города Москвы</t>
  </si>
  <si>
    <t>Коломенское</t>
  </si>
  <si>
    <t>Третьяковская галерея</t>
  </si>
  <si>
    <t>Народной графики</t>
  </si>
  <si>
    <t>Архитектурный</t>
  </si>
  <si>
    <t>Музей Востока</t>
  </si>
  <si>
    <t>Истории отечественного предпринимательства</t>
  </si>
  <si>
    <t>Киатй-город</t>
  </si>
  <si>
    <t>Коломенская</t>
  </si>
  <si>
    <t>Октябрьская</t>
  </si>
  <si>
    <t>Сухаревская</t>
  </si>
  <si>
    <t>Арбатская</t>
  </si>
  <si>
    <t>Серпуховская</t>
  </si>
  <si>
    <t>10-00</t>
  </si>
  <si>
    <t>11-00</t>
  </si>
  <si>
    <t>12-00</t>
  </si>
  <si>
    <t>18-00</t>
  </si>
  <si>
    <t>20-00</t>
  </si>
  <si>
    <t>17-00</t>
  </si>
  <si>
    <t>Понедельник</t>
  </si>
  <si>
    <t>Понедельник и воскресенье</t>
  </si>
  <si>
    <t>Суббота и воскресенье</t>
  </si>
  <si>
    <t>50 руб.</t>
  </si>
  <si>
    <t>90 руб.</t>
  </si>
  <si>
    <t>100 руб.</t>
  </si>
  <si>
    <t>I вар.</t>
  </si>
  <si>
    <t>II вар.</t>
  </si>
  <si>
    <t>A=</t>
  </si>
  <si>
    <t>B=</t>
  </si>
  <si>
    <t>a) 6A+3B</t>
  </si>
  <si>
    <t>X</t>
  </si>
  <si>
    <t>F(x)</t>
  </si>
  <si>
    <t>a)</t>
  </si>
  <si>
    <t>b)</t>
  </si>
  <si>
    <t>x1</t>
  </si>
  <si>
    <t>x2</t>
  </si>
  <si>
    <t>x3</t>
  </si>
  <si>
    <r>
      <t xml:space="preserve">Оптовая цена </t>
    </r>
    <r>
      <rPr>
        <i/>
        <sz val="12"/>
        <color theme="1"/>
        <rFont val="Times New Roman"/>
        <family val="1"/>
        <charset val="204"/>
      </rPr>
      <t>(Ц</t>
    </r>
    <r>
      <rPr>
        <i/>
        <vertAlign val="subscript"/>
        <sz val="12"/>
        <color theme="1"/>
        <rFont val="Times New Roman"/>
        <family val="1"/>
        <charset val="204"/>
      </rPr>
      <t>опт</t>
    </r>
    <r>
      <rPr>
        <i/>
        <sz val="12"/>
        <color theme="1"/>
        <rFont val="Times New Roman"/>
        <family val="1"/>
        <charset val="204"/>
      </rPr>
      <t>)</t>
    </r>
  </si>
  <si>
    <r>
      <t xml:space="preserve">Полная себестоимость </t>
    </r>
    <r>
      <rPr>
        <i/>
        <sz val="12"/>
        <color theme="1"/>
        <rFont val="Times New Roman"/>
        <family val="1"/>
        <charset val="204"/>
      </rPr>
      <t>(С</t>
    </r>
    <r>
      <rPr>
        <i/>
        <vertAlign val="subscript"/>
        <sz val="12"/>
        <color theme="1"/>
        <rFont val="Times New Roman"/>
        <family val="1"/>
        <charset val="204"/>
      </rPr>
      <t>полн</t>
    </r>
    <r>
      <rPr>
        <i/>
        <sz val="12"/>
        <color theme="1"/>
        <rFont val="Times New Roman"/>
        <family val="1"/>
        <charset val="204"/>
      </rPr>
      <t>)</t>
    </r>
  </si>
  <si>
    <r>
      <t xml:space="preserve">Коммерческие расходы </t>
    </r>
    <r>
      <rPr>
        <i/>
        <sz val="12"/>
        <color theme="1"/>
        <rFont val="Times New Roman"/>
        <family val="1"/>
        <charset val="204"/>
      </rPr>
      <t>(Р</t>
    </r>
    <r>
      <rPr>
        <i/>
        <vertAlign val="subscript"/>
        <sz val="12"/>
        <color theme="1"/>
        <rFont val="Times New Roman"/>
        <family val="1"/>
        <charset val="204"/>
      </rPr>
      <t>комм</t>
    </r>
    <r>
      <rPr>
        <i/>
        <sz val="12"/>
        <color theme="1"/>
        <rFont val="Times New Roman"/>
        <family val="1"/>
        <charset val="204"/>
      </rPr>
      <t>)</t>
    </r>
  </si>
  <si>
    <r>
      <t xml:space="preserve">Производственная себестоимость </t>
    </r>
    <r>
      <rPr>
        <i/>
        <sz val="12"/>
        <color theme="1"/>
        <rFont val="Times New Roman"/>
        <family val="1"/>
        <charset val="204"/>
      </rPr>
      <t>(С</t>
    </r>
    <r>
      <rPr>
        <i/>
        <vertAlign val="subscript"/>
        <sz val="12"/>
        <color theme="1"/>
        <rFont val="Times New Roman"/>
        <family val="1"/>
        <charset val="204"/>
      </rPr>
      <t>пр</t>
    </r>
    <r>
      <rPr>
        <i/>
        <sz val="12"/>
        <color theme="1"/>
        <rFont val="Times New Roman"/>
        <family val="1"/>
        <charset val="204"/>
      </rPr>
      <t>)</t>
    </r>
  </si>
  <si>
    <r>
      <t xml:space="preserve">Цеховая себестоимость </t>
    </r>
    <r>
      <rPr>
        <i/>
        <sz val="12"/>
        <color theme="1"/>
        <rFont val="Times New Roman"/>
        <family val="1"/>
        <charset val="204"/>
      </rPr>
      <t>(С</t>
    </r>
    <r>
      <rPr>
        <i/>
        <vertAlign val="subscript"/>
        <sz val="12"/>
        <color theme="1"/>
        <rFont val="Times New Roman"/>
        <family val="1"/>
        <charset val="204"/>
      </rPr>
      <t>цех</t>
    </r>
    <r>
      <rPr>
        <i/>
        <sz val="12"/>
        <color theme="1"/>
        <rFont val="Times New Roman"/>
        <family val="1"/>
        <charset val="204"/>
      </rPr>
      <t>)</t>
    </r>
  </si>
  <si>
    <r>
      <t xml:space="preserve">Цеховые расходы </t>
    </r>
    <r>
      <rPr>
        <i/>
        <sz val="12"/>
        <color theme="1"/>
        <rFont val="Times New Roman"/>
        <family val="1"/>
        <charset val="204"/>
      </rPr>
      <t>(Р</t>
    </r>
    <r>
      <rPr>
        <i/>
        <vertAlign val="subscript"/>
        <sz val="12"/>
        <color theme="1"/>
        <rFont val="Times New Roman"/>
        <family val="1"/>
        <charset val="204"/>
      </rPr>
      <t>ц</t>
    </r>
    <r>
      <rPr>
        <i/>
        <sz val="12"/>
        <color theme="1"/>
        <rFont val="Times New Roman"/>
        <family val="1"/>
        <charset val="204"/>
      </rPr>
      <t>)</t>
    </r>
  </si>
  <si>
    <r>
      <t xml:space="preserve">Основная заработная плата </t>
    </r>
    <r>
      <rPr>
        <i/>
        <sz val="12"/>
        <color theme="1"/>
        <rFont val="Times New Roman"/>
        <family val="1"/>
        <charset val="204"/>
      </rPr>
      <t>(ЗП</t>
    </r>
    <r>
      <rPr>
        <i/>
        <vertAlign val="subscript"/>
        <sz val="12"/>
        <color theme="1"/>
        <rFont val="Times New Roman"/>
        <family val="1"/>
        <charset val="204"/>
      </rPr>
      <t>осн</t>
    </r>
    <r>
      <rPr>
        <i/>
        <sz val="12"/>
        <color theme="1"/>
        <rFont val="Times New Roman"/>
        <family val="1"/>
        <charset val="204"/>
      </rPr>
      <t>)</t>
    </r>
  </si>
  <si>
    <r>
      <t>30% · З</t>
    </r>
    <r>
      <rPr>
        <i/>
        <vertAlign val="subscript"/>
        <sz val="12"/>
        <color theme="1"/>
        <rFont val="Times New Roman"/>
        <family val="1"/>
        <charset val="204"/>
      </rPr>
      <t>посн</t>
    </r>
  </si>
  <si>
    <r>
      <t>35,8% · (ЗП</t>
    </r>
    <r>
      <rPr>
        <i/>
        <vertAlign val="subscript"/>
        <sz val="12"/>
        <color theme="1"/>
        <rFont val="Times New Roman"/>
        <family val="1"/>
        <charset val="204"/>
      </rPr>
      <t>осн</t>
    </r>
    <r>
      <rPr>
        <i/>
        <sz val="12"/>
        <color theme="1"/>
        <rFont val="Times New Roman"/>
        <family val="1"/>
        <charset val="204"/>
      </rPr>
      <t xml:space="preserve"> +ЗП </t>
    </r>
    <r>
      <rPr>
        <i/>
        <vertAlign val="subscript"/>
        <sz val="12"/>
        <color theme="1"/>
        <rFont val="Times New Roman"/>
        <family val="1"/>
        <charset val="204"/>
      </rPr>
      <t>доп</t>
    </r>
    <r>
      <rPr>
        <i/>
        <sz val="12"/>
        <color theme="1"/>
        <rFont val="Times New Roman"/>
        <family val="1"/>
        <charset val="204"/>
      </rPr>
      <t>)</t>
    </r>
  </si>
  <si>
    <r>
      <t>70% ·ЗП</t>
    </r>
    <r>
      <rPr>
        <i/>
        <vertAlign val="subscript"/>
        <sz val="12"/>
        <color theme="1"/>
        <rFont val="Times New Roman"/>
        <family val="1"/>
        <charset val="204"/>
      </rPr>
      <t>осн</t>
    </r>
  </si>
  <si>
    <r>
      <t>М+ЗП</t>
    </r>
    <r>
      <rPr>
        <i/>
        <vertAlign val="subscript"/>
        <sz val="12"/>
        <color theme="1"/>
        <rFont val="Times New Roman"/>
        <family val="1"/>
        <charset val="204"/>
      </rPr>
      <t>осн</t>
    </r>
    <r>
      <rPr>
        <i/>
        <sz val="12"/>
        <color theme="1"/>
        <rFont val="Times New Roman"/>
        <family val="1"/>
        <charset val="204"/>
      </rPr>
      <t>+ЗП</t>
    </r>
    <r>
      <rPr>
        <i/>
        <vertAlign val="subscript"/>
        <sz val="12"/>
        <color theme="1"/>
        <rFont val="Times New Roman"/>
        <family val="1"/>
        <charset val="204"/>
      </rPr>
      <t>доп</t>
    </r>
    <r>
      <rPr>
        <i/>
        <sz val="12"/>
        <color theme="1"/>
        <rFont val="Times New Roman"/>
        <family val="1"/>
        <charset val="204"/>
      </rPr>
      <t>+ЕСН+РСЭО+Р</t>
    </r>
    <r>
      <rPr>
        <i/>
        <vertAlign val="subscript"/>
        <sz val="12"/>
        <color theme="1"/>
        <rFont val="Times New Roman"/>
        <family val="1"/>
        <charset val="204"/>
      </rPr>
      <t>ц</t>
    </r>
  </si>
  <si>
    <r>
      <t>80% · (ЗП</t>
    </r>
    <r>
      <rPr>
        <i/>
        <vertAlign val="subscript"/>
        <sz val="12"/>
        <color theme="1"/>
        <rFont val="Times New Roman"/>
        <family val="1"/>
        <charset val="204"/>
      </rPr>
      <t>осн</t>
    </r>
    <r>
      <rPr>
        <i/>
        <sz val="12"/>
        <color theme="1"/>
        <rFont val="Times New Roman"/>
        <family val="1"/>
        <charset val="204"/>
      </rPr>
      <t xml:space="preserve"> + РСЭО)</t>
    </r>
  </si>
  <si>
    <r>
      <t>С</t>
    </r>
    <r>
      <rPr>
        <i/>
        <vertAlign val="subscript"/>
        <sz val="12"/>
        <color theme="1"/>
        <rFont val="Times New Roman"/>
        <family val="1"/>
        <charset val="204"/>
      </rPr>
      <t>цех</t>
    </r>
    <r>
      <rPr>
        <i/>
        <sz val="12"/>
        <color theme="1"/>
        <rFont val="Times New Roman"/>
        <family val="1"/>
        <charset val="204"/>
      </rPr>
      <t xml:space="preserve"> + ОХР</t>
    </r>
  </si>
  <si>
    <r>
      <t>5% ·С</t>
    </r>
    <r>
      <rPr>
        <i/>
        <vertAlign val="subscript"/>
        <sz val="12"/>
        <color theme="1"/>
        <rFont val="Times New Roman"/>
        <family val="1"/>
        <charset val="204"/>
      </rPr>
      <t>пр</t>
    </r>
  </si>
  <si>
    <r>
      <t>С</t>
    </r>
    <r>
      <rPr>
        <i/>
        <vertAlign val="subscript"/>
        <sz val="12"/>
        <color theme="1"/>
        <rFont val="Times New Roman"/>
        <family val="1"/>
        <charset val="204"/>
      </rPr>
      <t>пр</t>
    </r>
    <r>
      <rPr>
        <i/>
        <sz val="12"/>
        <color theme="1"/>
        <rFont val="Times New Roman"/>
        <family val="1"/>
        <charset val="204"/>
      </rPr>
      <t xml:space="preserve"> + Р</t>
    </r>
    <r>
      <rPr>
        <i/>
        <vertAlign val="subscript"/>
        <sz val="12"/>
        <color theme="1"/>
        <rFont val="Times New Roman"/>
        <family val="1"/>
        <charset val="204"/>
      </rPr>
      <t>комм</t>
    </r>
  </si>
  <si>
    <r>
      <t>С</t>
    </r>
    <r>
      <rPr>
        <i/>
        <vertAlign val="subscript"/>
        <sz val="12"/>
        <color theme="1"/>
        <rFont val="Times New Roman"/>
        <family val="1"/>
        <charset val="204"/>
      </rPr>
      <t>полн</t>
    </r>
    <r>
      <rPr>
        <i/>
        <sz val="12"/>
        <color theme="1"/>
        <rFont val="Times New Roman"/>
        <family val="1"/>
        <charset val="204"/>
      </rPr>
      <t xml:space="preserve"> + П</t>
    </r>
  </si>
  <si>
    <r>
      <t>b)A</t>
    </r>
    <r>
      <rPr>
        <vertAlign val="super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-5B</t>
    </r>
    <r>
      <rPr>
        <vertAlign val="superscript"/>
        <sz val="12"/>
        <color theme="1"/>
        <rFont val="Times New Roman"/>
        <family val="1"/>
        <charset val="204"/>
      </rPr>
      <t>T</t>
    </r>
  </si>
  <si>
    <r>
      <t>a)(AB)</t>
    </r>
    <r>
      <rPr>
        <vertAlign val="superscript"/>
        <sz val="12"/>
        <color theme="1"/>
        <rFont val="Times New Roman"/>
        <family val="1"/>
        <charset val="204"/>
      </rPr>
      <t>T</t>
    </r>
  </si>
  <si>
    <r>
      <t>b)A</t>
    </r>
    <r>
      <rPr>
        <vertAlign val="superscript"/>
        <sz val="12"/>
        <color theme="1"/>
        <rFont val="Times New Roman"/>
        <family val="1"/>
        <charset val="204"/>
      </rPr>
      <t>-1</t>
    </r>
    <r>
      <rPr>
        <sz val="12"/>
        <color theme="1"/>
        <rFont val="Times New Roman"/>
        <family val="1"/>
        <charset val="204"/>
      </rPr>
      <t>+B</t>
    </r>
    <r>
      <rPr>
        <vertAlign val="superscript"/>
        <sz val="12"/>
        <color theme="1"/>
        <rFont val="Times New Roman"/>
        <family val="1"/>
        <charset val="204"/>
      </rPr>
      <t>2</t>
    </r>
  </si>
  <si>
    <r>
      <t>7x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>-5x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=31</t>
    </r>
  </si>
  <si>
    <r>
      <t>4x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>+11x</t>
    </r>
    <r>
      <rPr>
        <vertAlign val="sub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=-43</t>
    </r>
  </si>
  <si>
    <r>
      <t>2x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>+3x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+4x</t>
    </r>
    <r>
      <rPr>
        <vertAlign val="sub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=-20</t>
    </r>
  </si>
  <si>
    <r>
      <t xml:space="preserve">Введите значение коэффициента </t>
    </r>
    <r>
      <rPr>
        <b/>
        <sz val="12"/>
        <color theme="1"/>
        <rFont val="Times New Roman"/>
        <family val="1"/>
        <charset val="204"/>
      </rPr>
      <t>a</t>
    </r>
    <r>
      <rPr>
        <sz val="12"/>
        <color theme="1"/>
        <rFont val="Times New Roman"/>
        <family val="1"/>
        <charset val="204"/>
      </rPr>
      <t>:</t>
    </r>
  </si>
  <si>
    <r>
      <t xml:space="preserve">Введите значение коэффициента </t>
    </r>
    <r>
      <rPr>
        <b/>
        <sz val="12"/>
        <color theme="1"/>
        <rFont val="Times New Roman"/>
        <family val="1"/>
        <charset val="204"/>
      </rPr>
      <t>b</t>
    </r>
    <r>
      <rPr>
        <sz val="12"/>
        <color theme="1"/>
        <rFont val="Times New Roman"/>
        <family val="1"/>
        <charset val="204"/>
      </rPr>
      <t>:</t>
    </r>
  </si>
  <si>
    <t>Сумма, руб.</t>
  </si>
  <si>
    <t>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</si>
</sst>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Border="1"/>
    <xf numFmtId="0" fontId="3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/>
    <xf numFmtId="0" fontId="3" fillId="0" borderId="6" xfId="0" applyFont="1" applyBorder="1"/>
    <xf numFmtId="0" fontId="3" fillId="0" borderId="9" xfId="0" applyFont="1" applyBorder="1"/>
    <xf numFmtId="0" fontId="3" fillId="0" borderId="5" xfId="0" applyFont="1" applyBorder="1" applyAlignment="1">
      <alignment horizontal="center" vertical="center"/>
    </xf>
    <xf numFmtId="0" fontId="3" fillId="0" borderId="2" xfId="0" applyFont="1" applyBorder="1"/>
    <xf numFmtId="0" fontId="4" fillId="0" borderId="6" xfId="0" applyFont="1" applyBorder="1"/>
    <xf numFmtId="0" fontId="4" fillId="0" borderId="4" xfId="0" applyFont="1" applyBorder="1"/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2" fontId="3" fillId="0" borderId="28" xfId="0" applyNumberFormat="1" applyFont="1" applyBorder="1" applyAlignment="1">
      <alignment horizontal="center" vertical="center"/>
    </xf>
    <xf numFmtId="2" fontId="3" fillId="0" borderId="31" xfId="0" applyNumberFormat="1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3" fillId="0" borderId="32" xfId="0" applyFont="1" applyBorder="1"/>
    <xf numFmtId="0" fontId="3" fillId="0" borderId="33" xfId="0" applyFont="1" applyBorder="1"/>
    <xf numFmtId="0" fontId="3" fillId="0" borderId="39" xfId="0" applyFont="1" applyBorder="1"/>
    <xf numFmtId="0" fontId="3" fillId="0" borderId="41" xfId="0" applyFont="1" applyBorder="1"/>
    <xf numFmtId="0" fontId="3" fillId="0" borderId="33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9" xfId="0" applyFont="1" applyBorder="1" applyAlignment="1">
      <alignment horizontal="right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 applyAlignment="1"/>
    <xf numFmtId="0" fontId="3" fillId="0" borderId="4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2" fontId="3" fillId="0" borderId="22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horizontal="right" vertical="center"/>
    </xf>
    <xf numFmtId="0" fontId="3" fillId="0" borderId="44" xfId="0" applyFont="1" applyBorder="1"/>
    <xf numFmtId="0" fontId="3" fillId="0" borderId="45" xfId="0" applyFont="1" applyBorder="1"/>
    <xf numFmtId="0" fontId="3" fillId="0" borderId="4" xfId="0" applyFont="1" applyBorder="1" applyAlignment="1">
      <alignment horizontal="right" vertical="center" indent="1"/>
    </xf>
    <xf numFmtId="0" fontId="3" fillId="0" borderId="4" xfId="0" applyNumberFormat="1" applyFont="1" applyBorder="1"/>
    <xf numFmtId="0" fontId="3" fillId="0" borderId="6" xfId="0" applyNumberFormat="1" applyFont="1" applyBorder="1"/>
    <xf numFmtId="0" fontId="3" fillId="0" borderId="7" xfId="0" applyNumberFormat="1" applyFont="1" applyBorder="1"/>
    <xf numFmtId="0" fontId="3" fillId="0" borderId="9" xfId="0" applyNumberFormat="1" applyFont="1" applyBorder="1"/>
    <xf numFmtId="0" fontId="5" fillId="0" borderId="3" xfId="0" applyFont="1" applyBorder="1" applyAlignment="1">
      <alignment horizontal="center" vertical="center"/>
    </xf>
    <xf numFmtId="2" fontId="3" fillId="0" borderId="33" xfId="0" applyNumberFormat="1" applyFont="1" applyBorder="1" applyAlignment="1">
      <alignment horizontal="center" vertical="center"/>
    </xf>
    <xf numFmtId="2" fontId="3" fillId="0" borderId="38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40" xfId="0" applyNumberFormat="1" applyFont="1" applyBorder="1" applyAlignment="1">
      <alignment horizontal="center" vertic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4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i="1">
                <a:latin typeface="Times New Roman" panose="02020603050405020304" pitchFamily="18" charset="0"/>
                <a:cs typeface="Times New Roman" panose="02020603050405020304" pitchFamily="18" charset="0"/>
              </a:rPr>
              <a:t>y=1/2x^2-3x+2</a:t>
            </a:r>
          </a:p>
        </c:rich>
      </c:tx>
      <c:layout>
        <c:manualLayout>
          <c:xMode val="edge"/>
          <c:yMode val="edge"/>
          <c:x val="0.56740601086835973"/>
          <c:y val="2.176278563656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5837218114288535E-2"/>
          <c:y val="0.15038404561617996"/>
          <c:w val="0.85635851584673861"/>
          <c:h val="0.7280537089833540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'Задание 6'!$A$2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6'!$B$1:$AB$1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'Задание 6'!$B$2:$AB$2</c:f>
              <c:numCache>
                <c:formatCode>General</c:formatCode>
                <c:ptCount val="27"/>
                <c:pt idx="0">
                  <c:v>29.5</c:v>
                </c:pt>
                <c:pt idx="1">
                  <c:v>25.625</c:v>
                </c:pt>
                <c:pt idx="2">
                  <c:v>22</c:v>
                </c:pt>
                <c:pt idx="3">
                  <c:v>18.625</c:v>
                </c:pt>
                <c:pt idx="4">
                  <c:v>15.5</c:v>
                </c:pt>
                <c:pt idx="5">
                  <c:v>12.625</c:v>
                </c:pt>
                <c:pt idx="6">
                  <c:v>10</c:v>
                </c:pt>
                <c:pt idx="7">
                  <c:v>7.625</c:v>
                </c:pt>
                <c:pt idx="8">
                  <c:v>5.5</c:v>
                </c:pt>
                <c:pt idx="9">
                  <c:v>3.625</c:v>
                </c:pt>
                <c:pt idx="10">
                  <c:v>2</c:v>
                </c:pt>
                <c:pt idx="11">
                  <c:v>0.625</c:v>
                </c:pt>
                <c:pt idx="12">
                  <c:v>-0.5</c:v>
                </c:pt>
                <c:pt idx="13">
                  <c:v>-1.375</c:v>
                </c:pt>
                <c:pt idx="14">
                  <c:v>-2</c:v>
                </c:pt>
                <c:pt idx="15">
                  <c:v>-2.375</c:v>
                </c:pt>
                <c:pt idx="16">
                  <c:v>-2.5</c:v>
                </c:pt>
                <c:pt idx="17">
                  <c:v>-2.375</c:v>
                </c:pt>
                <c:pt idx="18">
                  <c:v>-2</c:v>
                </c:pt>
                <c:pt idx="19">
                  <c:v>-1.375</c:v>
                </c:pt>
                <c:pt idx="20">
                  <c:v>-0.5</c:v>
                </c:pt>
                <c:pt idx="21">
                  <c:v>0.625</c:v>
                </c:pt>
                <c:pt idx="22">
                  <c:v>2</c:v>
                </c:pt>
                <c:pt idx="23">
                  <c:v>3.625</c:v>
                </c:pt>
                <c:pt idx="24">
                  <c:v>5.5</c:v>
                </c:pt>
                <c:pt idx="25">
                  <c:v>7.625</c:v>
                </c:pt>
                <c:pt idx="26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C2-47E3-8AEF-DFA550F57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042143"/>
        <c:axId val="639037567"/>
      </c:scatterChart>
      <c:valAx>
        <c:axId val="63904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endParaRPr lang="ru-RU" sz="1800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95506750702187904"/>
              <c:y val="0.734804694342266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9037567"/>
        <c:crosses val="autoZero"/>
        <c:crossBetween val="midCat"/>
      </c:valAx>
      <c:valAx>
        <c:axId val="63903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" wrap="square" anchor="ctr" anchorCtr="1"/>
              <a:lstStyle/>
              <a:p>
                <a:pPr>
                  <a:defRPr sz="18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</a:t>
                </a:r>
                <a:endParaRPr lang="ru-RU" sz="1800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8298343467416252"/>
              <c:y val="5.120113073664047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" wrap="square" anchor="ctr" anchorCtr="1"/>
            <a:lstStyle/>
            <a:p>
              <a:pPr>
                <a:defRPr sz="18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904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151183970856103E-2"/>
          <c:y val="9.0791161740829129E-2"/>
          <c:w val="0.87190959320793948"/>
          <c:h val="0.794025185815499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'Задание 7'!$C$2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7'!$B$3:$B$11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'Задание 7'!$C$3:$C$11</c:f>
              <c:numCache>
                <c:formatCode>0.00</c:formatCode>
                <c:ptCount val="9"/>
                <c:pt idx="0">
                  <c:v>2</c:v>
                </c:pt>
                <c:pt idx="1">
                  <c:v>1.7320508075688772</c:v>
                </c:pt>
                <c:pt idx="2">
                  <c:v>1.4142135623730951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11</c:v>
                </c:pt>
                <c:pt idx="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16-49DD-B765-6F9A48BC5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939880"/>
        <c:axId val="434937912"/>
      </c:scatterChart>
      <c:valAx>
        <c:axId val="434939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endParaRPr lang="ru-RU" sz="1800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95735774470733948"/>
              <c:y val="0.861984361860685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4937912"/>
        <c:crosses val="autoZero"/>
        <c:crossBetween val="midCat"/>
      </c:valAx>
      <c:valAx>
        <c:axId val="43493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</a:t>
                </a:r>
                <a:endParaRPr lang="ru-RU" sz="1800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8930930699677211"/>
              <c:y val="8.3873059045301811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4939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Калькуляция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4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explosion val="20"/>
          <c:dPt>
            <c:idx val="0"/>
            <c:bubble3D val="0"/>
            <c:explosion val="12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F4B1-46F7-B32B-19C11E7362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4B1-46F7-B32B-19C11E7362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F4B1-46F7-B32B-19C11E7362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F4B1-46F7-B32B-19C11E73620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4B1-46F7-B32B-19C11E73620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F4B1-46F7-B32B-19C11E73620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4B1-46F7-B32B-19C11E73620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F4B1-46F7-B32B-19C11E736209}"/>
              </c:ext>
            </c:extLst>
          </c:dPt>
          <c:dPt>
            <c:idx val="8"/>
            <c:bubble3D val="0"/>
            <c:explosion val="22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4B1-46F7-B32B-19C11E736209}"/>
              </c:ext>
            </c:extLst>
          </c:dPt>
          <c:dLbls>
            <c:dLbl>
              <c:idx val="0"/>
              <c:layout>
                <c:manualLayout>
                  <c:x val="1.3875188818824312E-2"/>
                  <c:y val="-0.1561152093142484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F4B1-46F7-B32B-19C11E736209}"/>
                </c:ext>
              </c:extLst>
            </c:dLbl>
            <c:dLbl>
              <c:idx val="1"/>
              <c:layout>
                <c:manualLayout>
                  <c:x val="6.9517457804676719E-2"/>
                  <c:y val="3.831390254778522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F4B1-46F7-B32B-19C11E736209}"/>
                </c:ext>
              </c:extLst>
            </c:dLbl>
            <c:dLbl>
              <c:idx val="2"/>
              <c:layout>
                <c:manualLayout>
                  <c:x val="2.1422493583338028E-2"/>
                  <c:y val="4.569286619587319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F4B1-46F7-B32B-19C11E736209}"/>
                </c:ext>
              </c:extLst>
            </c:dLbl>
            <c:dLbl>
              <c:idx val="3"/>
              <c:layout>
                <c:manualLayout>
                  <c:x val="-1.5930141121160247E-2"/>
                  <c:y val="3.011288657683620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F4B1-46F7-B32B-19C11E736209}"/>
                </c:ext>
              </c:extLst>
            </c:dLbl>
            <c:dLbl>
              <c:idx val="4"/>
              <c:layout>
                <c:manualLayout>
                  <c:x val="-6.1182537738968534E-2"/>
                  <c:y val="1.486947583998663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F4B1-46F7-B32B-19C11E736209}"/>
                </c:ext>
              </c:extLst>
            </c:dLbl>
            <c:dLbl>
              <c:idx val="5"/>
              <c:layout>
                <c:manualLayout>
                  <c:x val="-7.8604370273068408E-2"/>
                  <c:y val="-1.3410552766993959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F4B1-46F7-B32B-19C11E736209}"/>
                </c:ext>
              </c:extLst>
            </c:dLbl>
            <c:dLbl>
              <c:idx val="6"/>
              <c:layout>
                <c:manualLayout>
                  <c:x val="-7.4902662176039428E-2"/>
                  <c:y val="-4.411662482680440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F4B1-46F7-B32B-19C11E736209}"/>
                </c:ext>
              </c:extLst>
            </c:dLbl>
            <c:dLbl>
              <c:idx val="7"/>
              <c:layout>
                <c:manualLayout>
                  <c:x val="-6.9628517429446049E-2"/>
                  <c:y val="-2.839102765057611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F4B1-46F7-B32B-19C11E736209}"/>
                </c:ext>
              </c:extLst>
            </c:dLbl>
            <c:dLbl>
              <c:idx val="8"/>
              <c:layout>
                <c:manualLayout>
                  <c:x val="-4.3154976232541775E-2"/>
                  <c:y val="-1.686608487415483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F4B1-46F7-B32B-19C11E736209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('Задание 8'!$B$3:$C$8,'Задание 8'!$B$10:$C$10,'Задание 8'!$B$12:$C$12,'Задание 8'!$B$14:$C$14)</c:f>
              <c:multiLvlStrCache>
                <c:ptCount val="9"/>
                <c:lvl>
                  <c:pt idx="0">
                    <c:v>-</c:v>
                  </c:pt>
                  <c:pt idx="1">
                    <c:v>-</c:v>
                  </c:pt>
                  <c:pt idx="2">
                    <c:v>30% · Зпосн</c:v>
                  </c:pt>
                  <c:pt idx="3">
                    <c:v>35,8% · (ЗПосн +ЗП доп)</c:v>
                  </c:pt>
                  <c:pt idx="4">
                    <c:v>70% ·ЗПосн</c:v>
                  </c:pt>
                  <c:pt idx="5">
                    <c:v>120% · (ЗПосн + РСЭО)</c:v>
                  </c:pt>
                  <c:pt idx="6">
                    <c:v>80% · (ЗПосн + РСЭО)</c:v>
                  </c:pt>
                  <c:pt idx="7">
                    <c:v>5% ·Спр</c:v>
                  </c:pt>
                  <c:pt idx="8">
                    <c:v>40% · Сполн</c:v>
                  </c:pt>
                </c:lvl>
                <c:lvl>
                  <c:pt idx="0">
                    <c:v>Сырье и материалы затраты (М)</c:v>
                  </c:pt>
                  <c:pt idx="1">
                    <c:v>Основная заработная плата (ЗПосн)</c:v>
                  </c:pt>
                  <c:pt idx="2">
                    <c:v>Дополнительная заработная плата (ЗП доп)</c:v>
                  </c:pt>
                  <c:pt idx="3">
                    <c:v>Единый социальный налог (ЕСН)</c:v>
                  </c:pt>
                  <c:pt idx="4">
                    <c:v>Расходы на содержание и эксплуатацию (РСЭО)</c:v>
                  </c:pt>
                  <c:pt idx="5">
                    <c:v>Цеховые расходы (Рц)</c:v>
                  </c:pt>
                  <c:pt idx="6">
                    <c:v>Общехозяйственные расходы (ОХР)</c:v>
                  </c:pt>
                  <c:pt idx="7">
                    <c:v>Коммерческие расходы (Ркомм)</c:v>
                  </c:pt>
                  <c:pt idx="8">
                    <c:v>Прибыль (П)</c:v>
                  </c:pt>
                </c:lvl>
              </c:multiLvlStrCache>
            </c:multiLvlStrRef>
          </c:cat>
          <c:val>
            <c:numRef>
              <c:f>('Задание 8'!$D$3:$D$8,'Задание 8'!$D$10,'Задание 8'!$D$12,'Задание 8'!$D$14)</c:f>
              <c:numCache>
                <c:formatCode>0.00</c:formatCode>
                <c:ptCount val="9"/>
                <c:pt idx="0">
                  <c:v>960</c:v>
                </c:pt>
                <c:pt idx="1">
                  <c:v>48.7</c:v>
                </c:pt>
                <c:pt idx="2">
                  <c:v>14.61</c:v>
                </c:pt>
                <c:pt idx="3">
                  <c:v>22.66498</c:v>
                </c:pt>
                <c:pt idx="4">
                  <c:v>34.089999999999996</c:v>
                </c:pt>
                <c:pt idx="5">
                  <c:v>99.347999999999985</c:v>
                </c:pt>
                <c:pt idx="6">
                  <c:v>66.231999999999999</c:v>
                </c:pt>
                <c:pt idx="7">
                  <c:v>62.282248999999993</c:v>
                </c:pt>
                <c:pt idx="8">
                  <c:v>523.1708916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B1-46F7-B32B-19C11E73620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144505533576356"/>
          <c:y val="0.15240480102868997"/>
          <c:w val="0.33755986161150248"/>
          <c:h val="0.740663338982816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r>
              <a:rPr lang="ru-RU"/>
              <a:t>Эффективное значение тока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9'!$A$4:$A$22</c:f>
              <c:numCache>
                <c:formatCode>General</c:formatCode>
                <c:ptCount val="19"/>
                <c:pt idx="0">
                  <c:v>0.15708</c:v>
                </c:pt>
                <c:pt idx="1">
                  <c:v>0.31415999999999999</c:v>
                </c:pt>
                <c:pt idx="2">
                  <c:v>0.47123999999999999</c:v>
                </c:pt>
                <c:pt idx="3">
                  <c:v>0.62831999999999999</c:v>
                </c:pt>
                <c:pt idx="4">
                  <c:v>0.78539999999999999</c:v>
                </c:pt>
                <c:pt idx="5">
                  <c:v>0.94247999999999998</c:v>
                </c:pt>
                <c:pt idx="6">
                  <c:v>1.0995600000000001</c:v>
                </c:pt>
                <c:pt idx="7">
                  <c:v>1.25664</c:v>
                </c:pt>
                <c:pt idx="8">
                  <c:v>1.4137200000000001</c:v>
                </c:pt>
                <c:pt idx="9">
                  <c:v>1.5708</c:v>
                </c:pt>
                <c:pt idx="10">
                  <c:v>1.7278800000000001</c:v>
                </c:pt>
                <c:pt idx="11">
                  <c:v>1.88496</c:v>
                </c:pt>
                <c:pt idx="12">
                  <c:v>2.0420400000000001</c:v>
                </c:pt>
                <c:pt idx="13">
                  <c:v>2.1991200000000002</c:v>
                </c:pt>
                <c:pt idx="14">
                  <c:v>2.3561999999999999</c:v>
                </c:pt>
                <c:pt idx="15">
                  <c:v>2.51328</c:v>
                </c:pt>
                <c:pt idx="16">
                  <c:v>2.6703600000000001</c:v>
                </c:pt>
                <c:pt idx="17">
                  <c:v>2.8274400000000002</c:v>
                </c:pt>
                <c:pt idx="18">
                  <c:v>2.9845199999999998</c:v>
                </c:pt>
              </c:numCache>
            </c:numRef>
          </c:xVal>
          <c:yVal>
            <c:numRef>
              <c:f>'Задание 9'!$B$4:$B$22</c:f>
              <c:numCache>
                <c:formatCode>General</c:formatCode>
                <c:ptCount val="19"/>
                <c:pt idx="0">
                  <c:v>0.16</c:v>
                </c:pt>
                <c:pt idx="1">
                  <c:v>0.3</c:v>
                </c:pt>
                <c:pt idx="2">
                  <c:v>0.45</c:v>
                </c:pt>
                <c:pt idx="3">
                  <c:v>0.55000000000000004</c:v>
                </c:pt>
                <c:pt idx="4">
                  <c:v>0.7</c:v>
                </c:pt>
                <c:pt idx="5">
                  <c:v>0.8</c:v>
                </c:pt>
                <c:pt idx="6">
                  <c:v>0.85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0.9</c:v>
                </c:pt>
                <c:pt idx="13">
                  <c:v>0.8</c:v>
                </c:pt>
                <c:pt idx="14">
                  <c:v>0.70699999999999996</c:v>
                </c:pt>
                <c:pt idx="15">
                  <c:v>0.6</c:v>
                </c:pt>
                <c:pt idx="16">
                  <c:v>0.4</c:v>
                </c:pt>
                <c:pt idx="17">
                  <c:v>0.3</c:v>
                </c:pt>
                <c:pt idx="18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4D-4F59-87DB-1CD65A4D4B3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9'!$A$4:$A$22</c:f>
              <c:numCache>
                <c:formatCode>General</c:formatCode>
                <c:ptCount val="19"/>
                <c:pt idx="0">
                  <c:v>0.15708</c:v>
                </c:pt>
                <c:pt idx="1">
                  <c:v>0.31415999999999999</c:v>
                </c:pt>
                <c:pt idx="2">
                  <c:v>0.47123999999999999</c:v>
                </c:pt>
                <c:pt idx="3">
                  <c:v>0.62831999999999999</c:v>
                </c:pt>
                <c:pt idx="4">
                  <c:v>0.78539999999999999</c:v>
                </c:pt>
                <c:pt idx="5">
                  <c:v>0.94247999999999998</c:v>
                </c:pt>
                <c:pt idx="6">
                  <c:v>1.0995600000000001</c:v>
                </c:pt>
                <c:pt idx="7">
                  <c:v>1.25664</c:v>
                </c:pt>
                <c:pt idx="8">
                  <c:v>1.4137200000000001</c:v>
                </c:pt>
                <c:pt idx="9">
                  <c:v>1.5708</c:v>
                </c:pt>
                <c:pt idx="10">
                  <c:v>1.7278800000000001</c:v>
                </c:pt>
                <c:pt idx="11">
                  <c:v>1.88496</c:v>
                </c:pt>
                <c:pt idx="12">
                  <c:v>2.0420400000000001</c:v>
                </c:pt>
                <c:pt idx="13">
                  <c:v>2.1991200000000002</c:v>
                </c:pt>
                <c:pt idx="14">
                  <c:v>2.3561999999999999</c:v>
                </c:pt>
                <c:pt idx="15">
                  <c:v>2.51328</c:v>
                </c:pt>
                <c:pt idx="16">
                  <c:v>2.6703600000000001</c:v>
                </c:pt>
                <c:pt idx="17">
                  <c:v>2.8274400000000002</c:v>
                </c:pt>
                <c:pt idx="18">
                  <c:v>2.9845199999999998</c:v>
                </c:pt>
              </c:numCache>
            </c:numRef>
          </c:xVal>
          <c:yVal>
            <c:numRef>
              <c:f>'Задание 9'!$D$4:$D$22</c:f>
              <c:numCache>
                <c:formatCode>0.00</c:formatCode>
                <c:ptCount val="19"/>
                <c:pt idx="0">
                  <c:v>0.69840708043375388</c:v>
                </c:pt>
                <c:pt idx="1">
                  <c:v>0.69840708043375388</c:v>
                </c:pt>
                <c:pt idx="2">
                  <c:v>0.69840708043375388</c:v>
                </c:pt>
                <c:pt idx="3">
                  <c:v>0.69840708043375388</c:v>
                </c:pt>
                <c:pt idx="4">
                  <c:v>0.69840708043375388</c:v>
                </c:pt>
                <c:pt idx="5">
                  <c:v>0.69840708043375388</c:v>
                </c:pt>
                <c:pt idx="6">
                  <c:v>0.69840708043375388</c:v>
                </c:pt>
                <c:pt idx="7">
                  <c:v>0.69840708043375388</c:v>
                </c:pt>
                <c:pt idx="8">
                  <c:v>0.69840708043375388</c:v>
                </c:pt>
                <c:pt idx="9">
                  <c:v>0.69840708043375388</c:v>
                </c:pt>
                <c:pt idx="10">
                  <c:v>0.69840708043375388</c:v>
                </c:pt>
                <c:pt idx="11">
                  <c:v>0.69840708043375388</c:v>
                </c:pt>
                <c:pt idx="12">
                  <c:v>0.69840708043375388</c:v>
                </c:pt>
                <c:pt idx="13">
                  <c:v>0.69840708043375388</c:v>
                </c:pt>
                <c:pt idx="14">
                  <c:v>0.69840708043375388</c:v>
                </c:pt>
                <c:pt idx="15">
                  <c:v>0.69840708043375388</c:v>
                </c:pt>
                <c:pt idx="16">
                  <c:v>0.69840708043375388</c:v>
                </c:pt>
                <c:pt idx="17">
                  <c:v>0.69840708043375388</c:v>
                </c:pt>
                <c:pt idx="18">
                  <c:v>0.69840708043375388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4D-4F59-87DB-1CD65A4D4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907448"/>
        <c:axId val="516903840"/>
      </c:scatterChart>
      <c:valAx>
        <c:axId val="516907448"/>
        <c:scaling>
          <c:orientation val="minMax"/>
          <c:max val="3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ru-RU" sz="1600" i="1"/>
                  <a:t>Интервал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ru-RU"/>
          </a:p>
        </c:txPr>
        <c:crossAx val="516903840"/>
        <c:crosses val="autoZero"/>
        <c:crossBetween val="midCat"/>
        <c:majorUnit val="0.30000000000000004"/>
      </c:valAx>
      <c:valAx>
        <c:axId val="51690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ru-RU" sz="1600" i="1"/>
                  <a:t>Сила</a:t>
                </a:r>
                <a:r>
                  <a:rPr lang="ru-RU" sz="1600" i="1" baseline="0"/>
                  <a:t> тока</a:t>
                </a:r>
                <a:endParaRPr lang="ru-RU" sz="1600" i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ru-RU"/>
          </a:p>
        </c:txPr>
        <c:crossAx val="516907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x</a:t>
            </a:r>
            <a:r>
              <a:rPr lang="en-US" baseline="30000"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+7x+3=0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4166666666666672E-2"/>
          <c:y val="0.2149439796481096"/>
          <c:w val="0.86542782181175659"/>
          <c:h val="0.62496397405023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'Задание 12'!$C$1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'Задание 12'!$B$2:$B$16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xVal>
          <c:yVal>
            <c:numRef>
              <c:f>'Задание 12'!$C$2:$C$16</c:f>
              <c:numCache>
                <c:formatCode>General</c:formatCode>
                <c:ptCount val="15"/>
                <c:pt idx="0">
                  <c:v>3</c:v>
                </c:pt>
                <c:pt idx="1">
                  <c:v>-3</c:v>
                </c:pt>
                <c:pt idx="2">
                  <c:v>-7</c:v>
                </c:pt>
                <c:pt idx="3">
                  <c:v>-9</c:v>
                </c:pt>
                <c:pt idx="4">
                  <c:v>-9</c:v>
                </c:pt>
                <c:pt idx="5">
                  <c:v>-7</c:v>
                </c:pt>
                <c:pt idx="6">
                  <c:v>-3</c:v>
                </c:pt>
                <c:pt idx="7">
                  <c:v>3</c:v>
                </c:pt>
                <c:pt idx="8">
                  <c:v>11</c:v>
                </c:pt>
                <c:pt idx="9">
                  <c:v>21</c:v>
                </c:pt>
                <c:pt idx="10">
                  <c:v>33</c:v>
                </c:pt>
                <c:pt idx="11">
                  <c:v>47</c:v>
                </c:pt>
                <c:pt idx="12">
                  <c:v>63</c:v>
                </c:pt>
                <c:pt idx="13">
                  <c:v>81</c:v>
                </c:pt>
                <c:pt idx="14">
                  <c:v>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15-4BBB-A351-FC46871E4FD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65030200"/>
        <c:axId val="465028560"/>
      </c:scatterChart>
      <c:valAx>
        <c:axId val="46503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endParaRPr lang="ru-RU" sz="1600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96269415213154819"/>
              <c:y val="0.694509091884833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5028560"/>
        <c:crosses val="autoZero"/>
        <c:crossBetween val="midCat"/>
      </c:valAx>
      <c:valAx>
        <c:axId val="465028560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</a:t>
                </a:r>
                <a:endParaRPr lang="ru-RU" sz="1600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9157392372789999"/>
              <c:y val="0.102330324704656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5030200"/>
        <c:crosses val="autoZero"/>
        <c:crossBetween val="midCat"/>
      </c:valAx>
      <c:spPr>
        <a:noFill/>
        <a:ln w="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latin typeface="Times New Roman" panose="02020603050405020304" pitchFamily="18" charset="0"/>
                <a:cs typeface="Times New Roman" panose="02020603050405020304" pitchFamily="18" charset="0"/>
              </a:rPr>
              <a:t>x</a:t>
            </a:r>
            <a:r>
              <a:rPr lang="en-US" sz="1400" baseline="30000"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  <a:r>
              <a:rPr lang="en-US" sz="1400">
                <a:latin typeface="Times New Roman" panose="02020603050405020304" pitchFamily="18" charset="0"/>
                <a:cs typeface="Times New Roman" panose="02020603050405020304" pitchFamily="18" charset="0"/>
              </a:rPr>
              <a:t>-12x+1=0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975434468925511"/>
          <c:y val="0.10937062063281265"/>
          <c:w val="0.76584405167570824"/>
          <c:h val="0.8400386430345386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'Задание 12'!$C$19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12'!$B$20:$B$44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'Задание 12'!$C$20:$C$44</c:f>
              <c:numCache>
                <c:formatCode>General</c:formatCode>
                <c:ptCount val="25"/>
                <c:pt idx="0">
                  <c:v>-1583</c:v>
                </c:pt>
                <c:pt idx="1">
                  <c:v>-1198</c:v>
                </c:pt>
                <c:pt idx="2">
                  <c:v>-879</c:v>
                </c:pt>
                <c:pt idx="3">
                  <c:v>-620</c:v>
                </c:pt>
                <c:pt idx="4">
                  <c:v>-415</c:v>
                </c:pt>
                <c:pt idx="5">
                  <c:v>-258</c:v>
                </c:pt>
                <c:pt idx="6">
                  <c:v>-143</c:v>
                </c:pt>
                <c:pt idx="7">
                  <c:v>-64</c:v>
                </c:pt>
                <c:pt idx="8">
                  <c:v>-15</c:v>
                </c:pt>
                <c:pt idx="9">
                  <c:v>10</c:v>
                </c:pt>
                <c:pt idx="10">
                  <c:v>17</c:v>
                </c:pt>
                <c:pt idx="11">
                  <c:v>12</c:v>
                </c:pt>
                <c:pt idx="12">
                  <c:v>1</c:v>
                </c:pt>
                <c:pt idx="13">
                  <c:v>-10</c:v>
                </c:pt>
                <c:pt idx="14">
                  <c:v>-15</c:v>
                </c:pt>
                <c:pt idx="15">
                  <c:v>-8</c:v>
                </c:pt>
                <c:pt idx="16">
                  <c:v>17</c:v>
                </c:pt>
                <c:pt idx="17">
                  <c:v>66</c:v>
                </c:pt>
                <c:pt idx="18">
                  <c:v>145</c:v>
                </c:pt>
                <c:pt idx="19">
                  <c:v>260</c:v>
                </c:pt>
                <c:pt idx="20">
                  <c:v>417</c:v>
                </c:pt>
                <c:pt idx="21">
                  <c:v>622</c:v>
                </c:pt>
                <c:pt idx="22">
                  <c:v>881</c:v>
                </c:pt>
                <c:pt idx="23">
                  <c:v>1200</c:v>
                </c:pt>
                <c:pt idx="24">
                  <c:v>1585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66-46AD-901F-6900368F5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694143"/>
        <c:axId val="535714527"/>
      </c:scatterChart>
      <c:valAx>
        <c:axId val="53569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</a:p>
            </c:rich>
          </c:tx>
          <c:layout>
            <c:manualLayout>
              <c:xMode val="edge"/>
              <c:yMode val="edge"/>
              <c:x val="0.92545161436523138"/>
              <c:y val="0.51629432671877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714527"/>
        <c:crosses val="autoZero"/>
        <c:crossBetween val="midCat"/>
      </c:valAx>
      <c:valAx>
        <c:axId val="53571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</a:t>
                </a:r>
              </a:p>
            </c:rich>
          </c:tx>
          <c:layout>
            <c:manualLayout>
              <c:xMode val="edge"/>
              <c:yMode val="edge"/>
              <c:x val="0.50747751622946691"/>
              <c:y val="6.224454586983227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694143"/>
        <c:crosses val="autoZero"/>
        <c:crossBetween val="midCat"/>
      </c:valAx>
      <c:spPr>
        <a:noFill/>
        <a:ln w="3175">
          <a:solidFill>
            <a:schemeClr val="accent1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190499</xdr:colOff>
      <xdr:row>3</xdr:row>
      <xdr:rowOff>28576</xdr:rowOff>
    </xdr:from>
    <xdr:to>
      <xdr:col>19</xdr:col>
      <xdr:colOff>466725</xdr:colOff>
      <xdr:row>24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6C9D08C-A388-4B40-86D4-03F9CCCAF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</xdr:row>
      <xdr:rowOff>47625</xdr:rowOff>
    </xdr:from>
    <xdr:to>
      <xdr:col>20</xdr:col>
      <xdr:colOff>419100</xdr:colOff>
      <xdr:row>25</xdr:row>
      <xdr:rowOff>38101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297755</xdr:colOff>
      <xdr:row>1</xdr:row>
      <xdr:rowOff>228918</xdr:rowOff>
    </xdr:from>
    <xdr:to>
      <xdr:col>22</xdr:col>
      <xdr:colOff>235324</xdr:colOff>
      <xdr:row>33</xdr:row>
      <xdr:rowOff>56029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54372EE-73B1-42A9-AB71-86A71213D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493059</xdr:colOff>
      <xdr:row>3</xdr:row>
      <xdr:rowOff>179293</xdr:rowOff>
    </xdr:from>
    <xdr:to>
      <xdr:col>21</xdr:col>
      <xdr:colOff>381000</xdr:colOff>
      <xdr:row>31</xdr:row>
      <xdr:rowOff>22411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598170</xdr:colOff>
      <xdr:row>0</xdr:row>
      <xdr:rowOff>102578</xdr:rowOff>
    </xdr:from>
    <xdr:to>
      <xdr:col>15</xdr:col>
      <xdr:colOff>593481</xdr:colOff>
      <xdr:row>14</xdr:row>
      <xdr:rowOff>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388621</xdr:colOff>
      <xdr:row>17</xdr:row>
      <xdr:rowOff>3810</xdr:rowOff>
    </xdr:from>
    <xdr:to>
      <xdr:col>19</xdr:col>
      <xdr:colOff>561975</xdr:colOff>
      <xdr:row>38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C028D27-BD81-4A65-8518-E0493EEF7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2"/>
  <sheetViews>
    <sheetView workbookViewId="0">
      <selection activeCell="B4" sqref="B4"/>
    </sheetView>
  </sheetViews>
  <sheetFormatPr defaultRowHeight="15" x14ac:dyDescent="0.25"/>
  <cols>
    <col min="2" max="7" width="11.42578125" customWidth="1"/>
  </cols>
  <sheetData>
    <row r="1" spans="1:7" ht="16.5" thickBot="1" x14ac:dyDescent="0.3">
      <c r="A1" s="101" t="s">
        <v>0</v>
      </c>
      <c r="B1" s="101"/>
      <c r="C1" s="101"/>
      <c r="D1" s="101"/>
      <c r="E1" s="101"/>
      <c r="F1" s="101"/>
      <c r="G1" s="101"/>
    </row>
    <row r="2" spans="1:7" ht="17.25" thickTop="1" thickBot="1" x14ac:dyDescent="0.3">
      <c r="A2" s="16"/>
      <c r="B2" s="73">
        <v>1</v>
      </c>
      <c r="C2" s="73">
        <v>2</v>
      </c>
      <c r="D2" s="73">
        <v>3</v>
      </c>
      <c r="E2" s="73">
        <v>4</v>
      </c>
      <c r="F2" s="73">
        <v>5</v>
      </c>
      <c r="G2" s="74">
        <v>6</v>
      </c>
    </row>
    <row r="3" spans="1:7" ht="16.5" thickBot="1" x14ac:dyDescent="0.3">
      <c r="A3" s="75">
        <v>1</v>
      </c>
      <c r="B3" s="12">
        <f t="shared" ref="B3:G11" si="0">POWER($A3,B$2)</f>
        <v>1</v>
      </c>
      <c r="C3" s="12">
        <f t="shared" si="0"/>
        <v>1</v>
      </c>
      <c r="D3" s="12">
        <f t="shared" si="0"/>
        <v>1</v>
      </c>
      <c r="E3" s="12">
        <f t="shared" si="0"/>
        <v>1</v>
      </c>
      <c r="F3" s="12">
        <f t="shared" si="0"/>
        <v>1</v>
      </c>
      <c r="G3" s="12">
        <f t="shared" si="0"/>
        <v>1</v>
      </c>
    </row>
    <row r="4" spans="1:7" ht="16.5" thickBot="1" x14ac:dyDescent="0.3">
      <c r="A4" s="75">
        <v>2</v>
      </c>
      <c r="B4" s="12">
        <f t="shared" si="0"/>
        <v>2</v>
      </c>
      <c r="C4" s="12">
        <f t="shared" si="0"/>
        <v>4</v>
      </c>
      <c r="D4" s="12">
        <f t="shared" si="0"/>
        <v>8</v>
      </c>
      <c r="E4" s="12">
        <f t="shared" si="0"/>
        <v>16</v>
      </c>
      <c r="F4" s="12">
        <f t="shared" si="0"/>
        <v>32</v>
      </c>
      <c r="G4" s="12">
        <f t="shared" si="0"/>
        <v>64</v>
      </c>
    </row>
    <row r="5" spans="1:7" ht="16.5" thickBot="1" x14ac:dyDescent="0.3">
      <c r="A5" s="75">
        <v>3</v>
      </c>
      <c r="B5" s="12">
        <f t="shared" si="0"/>
        <v>3</v>
      </c>
      <c r="C5" s="12">
        <f t="shared" si="0"/>
        <v>9</v>
      </c>
      <c r="D5" s="12">
        <f t="shared" si="0"/>
        <v>27</v>
      </c>
      <c r="E5" s="12">
        <f t="shared" si="0"/>
        <v>81</v>
      </c>
      <c r="F5" s="12">
        <f t="shared" si="0"/>
        <v>243</v>
      </c>
      <c r="G5" s="12">
        <f t="shared" si="0"/>
        <v>729</v>
      </c>
    </row>
    <row r="6" spans="1:7" ht="16.5" thickBot="1" x14ac:dyDescent="0.3">
      <c r="A6" s="75">
        <v>4</v>
      </c>
      <c r="B6" s="12">
        <f t="shared" si="0"/>
        <v>4</v>
      </c>
      <c r="C6" s="12">
        <f t="shared" si="0"/>
        <v>16</v>
      </c>
      <c r="D6" s="12">
        <f t="shared" si="0"/>
        <v>64</v>
      </c>
      <c r="E6" s="12">
        <f t="shared" si="0"/>
        <v>256</v>
      </c>
      <c r="F6" s="12">
        <f t="shared" si="0"/>
        <v>1024</v>
      </c>
      <c r="G6" s="12">
        <f t="shared" si="0"/>
        <v>4096</v>
      </c>
    </row>
    <row r="7" spans="1:7" ht="16.5" thickBot="1" x14ac:dyDescent="0.3">
      <c r="A7" s="75">
        <v>5</v>
      </c>
      <c r="B7" s="12">
        <f t="shared" si="0"/>
        <v>5</v>
      </c>
      <c r="C7" s="12">
        <f t="shared" si="0"/>
        <v>25</v>
      </c>
      <c r="D7" s="12">
        <f t="shared" si="0"/>
        <v>125</v>
      </c>
      <c r="E7" s="12">
        <f t="shared" si="0"/>
        <v>625</v>
      </c>
      <c r="F7" s="12">
        <f t="shared" si="0"/>
        <v>3125</v>
      </c>
      <c r="G7" s="12">
        <f t="shared" si="0"/>
        <v>15625</v>
      </c>
    </row>
    <row r="8" spans="1:7" ht="16.5" thickBot="1" x14ac:dyDescent="0.3">
      <c r="A8" s="75">
        <v>6</v>
      </c>
      <c r="B8" s="12">
        <f t="shared" si="0"/>
        <v>6</v>
      </c>
      <c r="C8" s="12">
        <f t="shared" si="0"/>
        <v>36</v>
      </c>
      <c r="D8" s="12">
        <f t="shared" si="0"/>
        <v>216</v>
      </c>
      <c r="E8" s="12">
        <f t="shared" si="0"/>
        <v>1296</v>
      </c>
      <c r="F8" s="12">
        <f t="shared" si="0"/>
        <v>7776</v>
      </c>
      <c r="G8" s="12">
        <f t="shared" si="0"/>
        <v>46656</v>
      </c>
    </row>
    <row r="9" spans="1:7" ht="16.5" thickBot="1" x14ac:dyDescent="0.3">
      <c r="A9" s="75">
        <v>7</v>
      </c>
      <c r="B9" s="12">
        <f t="shared" si="0"/>
        <v>7</v>
      </c>
      <c r="C9" s="12">
        <f t="shared" si="0"/>
        <v>49</v>
      </c>
      <c r="D9" s="12">
        <f t="shared" si="0"/>
        <v>343</v>
      </c>
      <c r="E9" s="12">
        <f t="shared" si="0"/>
        <v>2401</v>
      </c>
      <c r="F9" s="12">
        <f t="shared" si="0"/>
        <v>16807</v>
      </c>
      <c r="G9" s="12">
        <f t="shared" si="0"/>
        <v>117649</v>
      </c>
    </row>
    <row r="10" spans="1:7" ht="16.5" thickBot="1" x14ac:dyDescent="0.3">
      <c r="A10" s="75">
        <v>8</v>
      </c>
      <c r="B10" s="12">
        <f t="shared" si="0"/>
        <v>8</v>
      </c>
      <c r="C10" s="12">
        <f t="shared" si="0"/>
        <v>64</v>
      </c>
      <c r="D10" s="12">
        <f t="shared" si="0"/>
        <v>512</v>
      </c>
      <c r="E10" s="12">
        <f t="shared" si="0"/>
        <v>4096</v>
      </c>
      <c r="F10" s="12">
        <f t="shared" si="0"/>
        <v>32768</v>
      </c>
      <c r="G10" s="12">
        <f t="shared" si="0"/>
        <v>262144</v>
      </c>
    </row>
    <row r="11" spans="1:7" ht="16.5" thickBot="1" x14ac:dyDescent="0.3">
      <c r="A11" s="76">
        <v>9</v>
      </c>
      <c r="B11" s="12">
        <f t="shared" si="0"/>
        <v>9</v>
      </c>
      <c r="C11" s="12">
        <f t="shared" si="0"/>
        <v>81</v>
      </c>
      <c r="D11" s="12">
        <f t="shared" si="0"/>
        <v>729</v>
      </c>
      <c r="E11" s="12">
        <f t="shared" si="0"/>
        <v>6561</v>
      </c>
      <c r="F11" s="12">
        <f t="shared" si="0"/>
        <v>59049</v>
      </c>
      <c r="G11" s="12">
        <f t="shared" si="0"/>
        <v>531441</v>
      </c>
    </row>
    <row r="12" spans="1:7" ht="15.75" thickTop="1" x14ac:dyDescent="0.25"/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J11"/>
  <sheetViews>
    <sheetView workbookViewId="0">
      <selection activeCell="B4" sqref="B4"/>
    </sheetView>
  </sheetViews>
  <sheetFormatPr defaultRowHeight="15" x14ac:dyDescent="0.25"/>
  <sheetData>
    <row r="1" spans="1:10" ht="16.5" thickBot="1" x14ac:dyDescent="0.3">
      <c r="A1" s="102" t="s">
        <v>1</v>
      </c>
      <c r="B1" s="102"/>
      <c r="C1" s="102"/>
      <c r="D1" s="102"/>
      <c r="E1" s="102"/>
      <c r="F1" s="102"/>
      <c r="G1" s="102"/>
      <c r="H1" s="102"/>
      <c r="I1" s="102"/>
    </row>
    <row r="2" spans="1:10" ht="17.25" thickTop="1" thickBot="1" x14ac:dyDescent="0.3">
      <c r="A2" s="68">
        <v>1</v>
      </c>
      <c r="B2" s="73">
        <v>2</v>
      </c>
      <c r="C2" s="73">
        <v>3</v>
      </c>
      <c r="D2" s="73">
        <v>4</v>
      </c>
      <c r="E2" s="73">
        <v>5</v>
      </c>
      <c r="F2" s="73">
        <v>6</v>
      </c>
      <c r="G2" s="73">
        <v>7</v>
      </c>
      <c r="H2" s="73">
        <v>8</v>
      </c>
      <c r="I2" s="74">
        <v>9</v>
      </c>
      <c r="J2" s="28"/>
    </row>
    <row r="3" spans="1:10" ht="16.5" thickBot="1" x14ac:dyDescent="0.3">
      <c r="A3" s="22">
        <f>A2+1</f>
        <v>2</v>
      </c>
      <c r="B3" s="22">
        <f t="shared" ref="B3:H11" si="0">B2+1</f>
        <v>3</v>
      </c>
      <c r="C3" s="22">
        <f t="shared" si="0"/>
        <v>4</v>
      </c>
      <c r="D3" s="22">
        <f t="shared" si="0"/>
        <v>5</v>
      </c>
      <c r="E3" s="22">
        <f t="shared" si="0"/>
        <v>6</v>
      </c>
      <c r="F3" s="22">
        <f t="shared" si="0"/>
        <v>7</v>
      </c>
      <c r="G3" s="22">
        <f t="shared" si="0"/>
        <v>8</v>
      </c>
      <c r="H3" s="22">
        <f t="shared" si="0"/>
        <v>9</v>
      </c>
      <c r="I3" s="22">
        <f t="shared" ref="I3:I11" si="1">I2+1</f>
        <v>10</v>
      </c>
      <c r="J3" s="28"/>
    </row>
    <row r="4" spans="1:10" ht="16.5" thickBot="1" x14ac:dyDescent="0.3">
      <c r="A4" s="22">
        <f t="shared" ref="A4:A11" si="2">A3+1</f>
        <v>3</v>
      </c>
      <c r="B4" s="22">
        <f t="shared" si="0"/>
        <v>4</v>
      </c>
      <c r="C4" s="22">
        <f t="shared" si="0"/>
        <v>5</v>
      </c>
      <c r="D4" s="22">
        <f t="shared" si="0"/>
        <v>6</v>
      </c>
      <c r="E4" s="22">
        <f t="shared" si="0"/>
        <v>7</v>
      </c>
      <c r="F4" s="22">
        <f t="shared" si="0"/>
        <v>8</v>
      </c>
      <c r="G4" s="22">
        <f t="shared" si="0"/>
        <v>9</v>
      </c>
      <c r="H4" s="22">
        <f t="shared" si="0"/>
        <v>10</v>
      </c>
      <c r="I4" s="22">
        <f t="shared" si="1"/>
        <v>11</v>
      </c>
      <c r="J4" s="28"/>
    </row>
    <row r="5" spans="1:10" ht="16.5" thickBot="1" x14ac:dyDescent="0.3">
      <c r="A5" s="22">
        <f t="shared" si="2"/>
        <v>4</v>
      </c>
      <c r="B5" s="22">
        <f t="shared" si="0"/>
        <v>5</v>
      </c>
      <c r="C5" s="22">
        <f t="shared" si="0"/>
        <v>6</v>
      </c>
      <c r="D5" s="22">
        <f t="shared" si="0"/>
        <v>7</v>
      </c>
      <c r="E5" s="22">
        <f t="shared" si="0"/>
        <v>8</v>
      </c>
      <c r="F5" s="22">
        <f t="shared" si="0"/>
        <v>9</v>
      </c>
      <c r="G5" s="22">
        <f t="shared" si="0"/>
        <v>10</v>
      </c>
      <c r="H5" s="22">
        <f t="shared" si="0"/>
        <v>11</v>
      </c>
      <c r="I5" s="22">
        <f t="shared" si="1"/>
        <v>12</v>
      </c>
      <c r="J5" s="28"/>
    </row>
    <row r="6" spans="1:10" ht="16.5" thickBot="1" x14ac:dyDescent="0.3">
      <c r="A6" s="22">
        <f t="shared" si="2"/>
        <v>5</v>
      </c>
      <c r="B6" s="22">
        <f t="shared" si="0"/>
        <v>6</v>
      </c>
      <c r="C6" s="22">
        <f t="shared" si="0"/>
        <v>7</v>
      </c>
      <c r="D6" s="22">
        <f t="shared" si="0"/>
        <v>8</v>
      </c>
      <c r="E6" s="22">
        <f t="shared" si="0"/>
        <v>9</v>
      </c>
      <c r="F6" s="22">
        <f t="shared" si="0"/>
        <v>10</v>
      </c>
      <c r="G6" s="22">
        <f t="shared" si="0"/>
        <v>11</v>
      </c>
      <c r="H6" s="22">
        <f t="shared" si="0"/>
        <v>12</v>
      </c>
      <c r="I6" s="22">
        <f t="shared" si="1"/>
        <v>13</v>
      </c>
      <c r="J6" s="28"/>
    </row>
    <row r="7" spans="1:10" ht="16.5" thickBot="1" x14ac:dyDescent="0.3">
      <c r="A7" s="22">
        <f t="shared" si="2"/>
        <v>6</v>
      </c>
      <c r="B7" s="22">
        <f t="shared" si="0"/>
        <v>7</v>
      </c>
      <c r="C7" s="22">
        <f t="shared" si="0"/>
        <v>8</v>
      </c>
      <c r="D7" s="22">
        <f t="shared" si="0"/>
        <v>9</v>
      </c>
      <c r="E7" s="22">
        <f t="shared" si="0"/>
        <v>10</v>
      </c>
      <c r="F7" s="22">
        <f t="shared" si="0"/>
        <v>11</v>
      </c>
      <c r="G7" s="22">
        <f t="shared" si="0"/>
        <v>12</v>
      </c>
      <c r="H7" s="22">
        <f t="shared" si="0"/>
        <v>13</v>
      </c>
      <c r="I7" s="22">
        <f t="shared" si="1"/>
        <v>14</v>
      </c>
      <c r="J7" s="28"/>
    </row>
    <row r="8" spans="1:10" ht="16.5" thickBot="1" x14ac:dyDescent="0.3">
      <c r="A8" s="22">
        <f t="shared" si="2"/>
        <v>7</v>
      </c>
      <c r="B8" s="22">
        <f t="shared" si="0"/>
        <v>8</v>
      </c>
      <c r="C8" s="22">
        <f t="shared" si="0"/>
        <v>9</v>
      </c>
      <c r="D8" s="22">
        <f t="shared" si="0"/>
        <v>10</v>
      </c>
      <c r="E8" s="22">
        <f t="shared" si="0"/>
        <v>11</v>
      </c>
      <c r="F8" s="22">
        <f t="shared" si="0"/>
        <v>12</v>
      </c>
      <c r="G8" s="22">
        <f t="shared" si="0"/>
        <v>13</v>
      </c>
      <c r="H8" s="22">
        <f t="shared" si="0"/>
        <v>14</v>
      </c>
      <c r="I8" s="22">
        <f t="shared" si="1"/>
        <v>15</v>
      </c>
      <c r="J8" s="28"/>
    </row>
    <row r="9" spans="1:10" ht="16.5" thickBot="1" x14ac:dyDescent="0.3">
      <c r="A9" s="22">
        <f t="shared" si="2"/>
        <v>8</v>
      </c>
      <c r="B9" s="22">
        <f t="shared" si="0"/>
        <v>9</v>
      </c>
      <c r="C9" s="22">
        <f t="shared" si="0"/>
        <v>10</v>
      </c>
      <c r="D9" s="22">
        <f t="shared" si="0"/>
        <v>11</v>
      </c>
      <c r="E9" s="22">
        <f t="shared" si="0"/>
        <v>12</v>
      </c>
      <c r="F9" s="22">
        <f t="shared" si="0"/>
        <v>13</v>
      </c>
      <c r="G9" s="22">
        <f t="shared" si="0"/>
        <v>14</v>
      </c>
      <c r="H9" s="22">
        <f t="shared" si="0"/>
        <v>15</v>
      </c>
      <c r="I9" s="22">
        <f t="shared" si="1"/>
        <v>16</v>
      </c>
      <c r="J9" s="28"/>
    </row>
    <row r="10" spans="1:10" ht="16.5" thickBot="1" x14ac:dyDescent="0.3">
      <c r="A10" s="22">
        <f t="shared" si="2"/>
        <v>9</v>
      </c>
      <c r="B10" s="22">
        <f t="shared" si="0"/>
        <v>10</v>
      </c>
      <c r="C10" s="22">
        <f t="shared" si="0"/>
        <v>11</v>
      </c>
      <c r="D10" s="22">
        <f t="shared" si="0"/>
        <v>12</v>
      </c>
      <c r="E10" s="22">
        <f t="shared" si="0"/>
        <v>13</v>
      </c>
      <c r="F10" s="22">
        <f t="shared" si="0"/>
        <v>14</v>
      </c>
      <c r="G10" s="22">
        <f t="shared" si="0"/>
        <v>15</v>
      </c>
      <c r="H10" s="22">
        <f t="shared" si="0"/>
        <v>16</v>
      </c>
      <c r="I10" s="22">
        <f t="shared" si="1"/>
        <v>17</v>
      </c>
      <c r="J10" s="28"/>
    </row>
    <row r="11" spans="1:10" ht="16.5" thickBot="1" x14ac:dyDescent="0.3">
      <c r="A11" s="22">
        <f t="shared" si="2"/>
        <v>10</v>
      </c>
      <c r="B11" s="22">
        <f t="shared" si="0"/>
        <v>11</v>
      </c>
      <c r="C11" s="22">
        <f t="shared" si="0"/>
        <v>12</v>
      </c>
      <c r="D11" s="22">
        <f t="shared" si="0"/>
        <v>13</v>
      </c>
      <c r="E11" s="22">
        <f t="shared" si="0"/>
        <v>14</v>
      </c>
      <c r="F11" s="22">
        <f t="shared" si="0"/>
        <v>15</v>
      </c>
      <c r="G11" s="22">
        <f t="shared" si="0"/>
        <v>16</v>
      </c>
      <c r="H11" s="22">
        <f t="shared" si="0"/>
        <v>17</v>
      </c>
      <c r="I11" s="22">
        <f t="shared" si="1"/>
        <v>18</v>
      </c>
      <c r="J11" s="28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J11"/>
  <sheetViews>
    <sheetView zoomScaleNormal="100" workbookViewId="0">
      <selection activeCell="D7" sqref="D7"/>
    </sheetView>
  </sheetViews>
  <sheetFormatPr defaultRowHeight="15" x14ac:dyDescent="0.25"/>
  <sheetData>
    <row r="1" spans="1:10" ht="16.5" thickBot="1" x14ac:dyDescent="0.3">
      <c r="A1" s="103" t="s">
        <v>2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7.25" thickTop="1" thickBot="1" x14ac:dyDescent="0.3">
      <c r="A2" s="2"/>
      <c r="B2" s="73">
        <v>1</v>
      </c>
      <c r="C2" s="73">
        <v>2</v>
      </c>
      <c r="D2" s="73">
        <v>3</v>
      </c>
      <c r="E2" s="73">
        <v>4</v>
      </c>
      <c r="F2" s="73">
        <v>5</v>
      </c>
      <c r="G2" s="73">
        <v>6</v>
      </c>
      <c r="H2" s="73">
        <v>7</v>
      </c>
      <c r="I2" s="73">
        <v>8</v>
      </c>
      <c r="J2" s="74">
        <v>9</v>
      </c>
    </row>
    <row r="3" spans="1:10" ht="16.5" thickBot="1" x14ac:dyDescent="0.3">
      <c r="A3" s="75">
        <v>1</v>
      </c>
      <c r="B3" s="12">
        <f t="shared" ref="B3:J10" si="0">($A3*10+B$2)^3</f>
        <v>1331</v>
      </c>
      <c r="C3" s="12">
        <f t="shared" si="0"/>
        <v>1728</v>
      </c>
      <c r="D3" s="12">
        <f t="shared" si="0"/>
        <v>2197</v>
      </c>
      <c r="E3" s="12">
        <f t="shared" si="0"/>
        <v>2744</v>
      </c>
      <c r="F3" s="12">
        <f t="shared" si="0"/>
        <v>3375</v>
      </c>
      <c r="G3" s="12">
        <f t="shared" si="0"/>
        <v>4096</v>
      </c>
      <c r="H3" s="12">
        <f t="shared" si="0"/>
        <v>4913</v>
      </c>
      <c r="I3" s="12">
        <f t="shared" si="0"/>
        <v>5832</v>
      </c>
      <c r="J3" s="12">
        <f t="shared" si="0"/>
        <v>6859</v>
      </c>
    </row>
    <row r="4" spans="1:10" ht="16.5" thickBot="1" x14ac:dyDescent="0.3">
      <c r="A4" s="75">
        <v>2</v>
      </c>
      <c r="B4" s="12">
        <f t="shared" si="0"/>
        <v>9261</v>
      </c>
      <c r="C4" s="12">
        <f t="shared" si="0"/>
        <v>10648</v>
      </c>
      <c r="D4" s="12">
        <f t="shared" si="0"/>
        <v>12167</v>
      </c>
      <c r="E4" s="12">
        <f t="shared" si="0"/>
        <v>13824</v>
      </c>
      <c r="F4" s="12">
        <f t="shared" si="0"/>
        <v>15625</v>
      </c>
      <c r="G4" s="12">
        <f t="shared" si="0"/>
        <v>17576</v>
      </c>
      <c r="H4" s="12">
        <f t="shared" si="0"/>
        <v>19683</v>
      </c>
      <c r="I4" s="12">
        <f t="shared" si="0"/>
        <v>21952</v>
      </c>
      <c r="J4" s="12">
        <f t="shared" si="0"/>
        <v>24389</v>
      </c>
    </row>
    <row r="5" spans="1:10" ht="16.5" thickBot="1" x14ac:dyDescent="0.3">
      <c r="A5" s="75">
        <v>3</v>
      </c>
      <c r="B5" s="12">
        <f t="shared" si="0"/>
        <v>29791</v>
      </c>
      <c r="C5" s="12">
        <f t="shared" si="0"/>
        <v>32768</v>
      </c>
      <c r="D5" s="12">
        <f t="shared" si="0"/>
        <v>35937</v>
      </c>
      <c r="E5" s="12">
        <f t="shared" si="0"/>
        <v>39304</v>
      </c>
      <c r="F5" s="12">
        <f t="shared" si="0"/>
        <v>42875</v>
      </c>
      <c r="G5" s="12">
        <f t="shared" si="0"/>
        <v>46656</v>
      </c>
      <c r="H5" s="12">
        <f t="shared" si="0"/>
        <v>50653</v>
      </c>
      <c r="I5" s="12">
        <f t="shared" si="0"/>
        <v>54872</v>
      </c>
      <c r="J5" s="12">
        <f t="shared" si="0"/>
        <v>59319</v>
      </c>
    </row>
    <row r="6" spans="1:10" ht="16.5" thickBot="1" x14ac:dyDescent="0.3">
      <c r="A6" s="75">
        <v>4</v>
      </c>
      <c r="B6" s="12">
        <f t="shared" si="0"/>
        <v>68921</v>
      </c>
      <c r="C6" s="12">
        <f t="shared" si="0"/>
        <v>74088</v>
      </c>
      <c r="D6" s="12">
        <f t="shared" si="0"/>
        <v>79507</v>
      </c>
      <c r="E6" s="12">
        <f t="shared" si="0"/>
        <v>85184</v>
      </c>
      <c r="F6" s="12">
        <f t="shared" si="0"/>
        <v>91125</v>
      </c>
      <c r="G6" s="12">
        <f t="shared" si="0"/>
        <v>97336</v>
      </c>
      <c r="H6" s="12">
        <f t="shared" si="0"/>
        <v>103823</v>
      </c>
      <c r="I6" s="12">
        <f t="shared" si="0"/>
        <v>110592</v>
      </c>
      <c r="J6" s="12">
        <f t="shared" si="0"/>
        <v>117649</v>
      </c>
    </row>
    <row r="7" spans="1:10" ht="16.5" thickBot="1" x14ac:dyDescent="0.3">
      <c r="A7" s="75">
        <v>5</v>
      </c>
      <c r="B7" s="12">
        <f t="shared" si="0"/>
        <v>132651</v>
      </c>
      <c r="C7" s="12">
        <f t="shared" si="0"/>
        <v>140608</v>
      </c>
      <c r="D7" s="12">
        <f t="shared" si="0"/>
        <v>148877</v>
      </c>
      <c r="E7" s="12">
        <f t="shared" si="0"/>
        <v>157464</v>
      </c>
      <c r="F7" s="12">
        <f t="shared" si="0"/>
        <v>166375</v>
      </c>
      <c r="G7" s="12">
        <f t="shared" si="0"/>
        <v>175616</v>
      </c>
      <c r="H7" s="12">
        <f t="shared" si="0"/>
        <v>185193</v>
      </c>
      <c r="I7" s="12">
        <f t="shared" si="0"/>
        <v>195112</v>
      </c>
      <c r="J7" s="12">
        <f t="shared" si="0"/>
        <v>205379</v>
      </c>
    </row>
    <row r="8" spans="1:10" ht="16.5" thickBot="1" x14ac:dyDescent="0.3">
      <c r="A8" s="75">
        <v>6</v>
      </c>
      <c r="B8" s="12">
        <f t="shared" si="0"/>
        <v>226981</v>
      </c>
      <c r="C8" s="12">
        <f t="shared" si="0"/>
        <v>238328</v>
      </c>
      <c r="D8" s="12">
        <f t="shared" si="0"/>
        <v>250047</v>
      </c>
      <c r="E8" s="12">
        <f t="shared" si="0"/>
        <v>262144</v>
      </c>
      <c r="F8" s="12">
        <f t="shared" si="0"/>
        <v>274625</v>
      </c>
      <c r="G8" s="12">
        <f t="shared" si="0"/>
        <v>287496</v>
      </c>
      <c r="H8" s="12">
        <f t="shared" si="0"/>
        <v>300763</v>
      </c>
      <c r="I8" s="12">
        <f t="shared" si="0"/>
        <v>314432</v>
      </c>
      <c r="J8" s="12">
        <f t="shared" si="0"/>
        <v>328509</v>
      </c>
    </row>
    <row r="9" spans="1:10" ht="16.5" thickBot="1" x14ac:dyDescent="0.3">
      <c r="A9" s="75">
        <v>7</v>
      </c>
      <c r="B9" s="12">
        <f t="shared" si="0"/>
        <v>357911</v>
      </c>
      <c r="C9" s="12">
        <f t="shared" si="0"/>
        <v>373248</v>
      </c>
      <c r="D9" s="12">
        <f t="shared" si="0"/>
        <v>389017</v>
      </c>
      <c r="E9" s="12">
        <f t="shared" si="0"/>
        <v>405224</v>
      </c>
      <c r="F9" s="12">
        <f t="shared" si="0"/>
        <v>421875</v>
      </c>
      <c r="G9" s="12">
        <f t="shared" si="0"/>
        <v>438976</v>
      </c>
      <c r="H9" s="12">
        <f t="shared" si="0"/>
        <v>456533</v>
      </c>
      <c r="I9" s="12">
        <f t="shared" si="0"/>
        <v>474552</v>
      </c>
      <c r="J9" s="12">
        <f t="shared" si="0"/>
        <v>493039</v>
      </c>
    </row>
    <row r="10" spans="1:10" ht="16.5" thickBot="1" x14ac:dyDescent="0.3">
      <c r="A10" s="76">
        <v>8</v>
      </c>
      <c r="B10" s="12">
        <f t="shared" si="0"/>
        <v>531441</v>
      </c>
      <c r="C10" s="12">
        <f t="shared" si="0"/>
        <v>551368</v>
      </c>
      <c r="D10" s="12">
        <f t="shared" si="0"/>
        <v>571787</v>
      </c>
      <c r="E10" s="12">
        <f t="shared" si="0"/>
        <v>592704</v>
      </c>
      <c r="F10" s="12">
        <f t="shared" si="0"/>
        <v>614125</v>
      </c>
      <c r="G10" s="12">
        <f t="shared" si="0"/>
        <v>636056</v>
      </c>
      <c r="H10" s="12">
        <f t="shared" si="0"/>
        <v>658503</v>
      </c>
      <c r="I10" s="12">
        <f t="shared" si="0"/>
        <v>681472</v>
      </c>
      <c r="J10" s="12">
        <f t="shared" si="0"/>
        <v>704969</v>
      </c>
    </row>
    <row r="11" spans="1:10" ht="15.75" thickTop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G15"/>
  <sheetViews>
    <sheetView zoomScaleNormal="100" workbookViewId="0">
      <selection activeCell="D4" sqref="D4"/>
    </sheetView>
  </sheetViews>
  <sheetFormatPr defaultRowHeight="15" x14ac:dyDescent="0.25"/>
  <cols>
    <col min="1" max="1" width="39.7109375" customWidth="1"/>
    <col min="2" max="2" width="12" customWidth="1"/>
    <col min="3" max="3" width="15.140625" customWidth="1"/>
    <col min="4" max="4" width="20.5703125" customWidth="1"/>
  </cols>
  <sheetData>
    <row r="1" spans="1:7" ht="17.25" thickTop="1" thickBot="1" x14ac:dyDescent="0.3">
      <c r="A1" s="104" t="s">
        <v>3</v>
      </c>
      <c r="B1" s="105"/>
      <c r="C1" s="105"/>
      <c r="D1" s="106"/>
      <c r="E1" s="9"/>
      <c r="F1" s="9"/>
      <c r="G1" s="9"/>
    </row>
    <row r="2" spans="1:7" ht="16.5" thickBot="1" x14ac:dyDescent="0.3">
      <c r="A2" s="89" t="s">
        <v>109</v>
      </c>
      <c r="B2" s="12">
        <v>5</v>
      </c>
      <c r="C2" s="6"/>
      <c r="D2" s="10"/>
      <c r="E2" s="9"/>
      <c r="F2" s="9"/>
      <c r="G2" s="9"/>
    </row>
    <row r="3" spans="1:7" ht="16.5" thickBot="1" x14ac:dyDescent="0.3">
      <c r="A3" s="89" t="s">
        <v>110</v>
      </c>
      <c r="B3" s="12">
        <v>4</v>
      </c>
      <c r="C3" s="6"/>
      <c r="D3" s="10"/>
      <c r="E3" s="9"/>
      <c r="F3" s="9"/>
      <c r="G3" s="9"/>
    </row>
    <row r="4" spans="1:7" ht="16.5" thickBot="1" x14ac:dyDescent="0.3">
      <c r="A4" s="86" t="s">
        <v>4</v>
      </c>
      <c r="B4" s="87" t="str">
        <f>IF(B2=0,IF(B3=0,"Есть","Нет"),"Есть")</f>
        <v>Есть</v>
      </c>
      <c r="C4" s="87" t="str">
        <f>IF(B4="Есть","Его значение:","")</f>
        <v>Его значение:</v>
      </c>
      <c r="D4" s="88">
        <f>IF(B4="Есть",IF(AND(B2=0,B3=0),"Любое значение",(-B3)/B2),"")</f>
        <v>-0.8</v>
      </c>
      <c r="E4" s="9"/>
      <c r="F4" s="9"/>
      <c r="G4" s="9"/>
    </row>
    <row r="5" spans="1:7" ht="16.5" thickTop="1" x14ac:dyDescent="0.25">
      <c r="A5" s="57"/>
      <c r="B5" s="57"/>
      <c r="C5" s="57"/>
      <c r="D5" s="57"/>
      <c r="E5" s="9"/>
      <c r="F5" s="9"/>
      <c r="G5" s="9"/>
    </row>
    <row r="6" spans="1:7" ht="15.75" x14ac:dyDescent="0.25">
      <c r="A6" s="9"/>
      <c r="B6" s="9"/>
      <c r="C6" s="9"/>
      <c r="D6" s="9"/>
      <c r="E6" s="9"/>
      <c r="F6" s="9"/>
      <c r="G6" s="9"/>
    </row>
    <row r="7" spans="1:7" ht="15.75" x14ac:dyDescent="0.25">
      <c r="A7" s="9"/>
      <c r="B7" s="9"/>
      <c r="C7" s="9"/>
      <c r="D7" s="9"/>
      <c r="E7" s="9"/>
      <c r="F7" s="9"/>
      <c r="G7" s="9"/>
    </row>
    <row r="8" spans="1:7" ht="15.75" x14ac:dyDescent="0.25">
      <c r="A8" s="9"/>
      <c r="B8" s="9"/>
      <c r="C8" s="9"/>
      <c r="D8" s="9"/>
      <c r="E8" s="9"/>
      <c r="F8" s="9"/>
      <c r="G8" s="9"/>
    </row>
    <row r="9" spans="1:7" ht="15.75" x14ac:dyDescent="0.25">
      <c r="A9" s="9"/>
      <c r="B9" s="9"/>
      <c r="C9" s="9"/>
      <c r="D9" s="9"/>
      <c r="E9" s="9"/>
      <c r="F9" s="9"/>
      <c r="G9" s="9"/>
    </row>
    <row r="10" spans="1:7" ht="15.75" x14ac:dyDescent="0.25">
      <c r="A10" s="9"/>
      <c r="B10" s="9"/>
      <c r="C10" s="9"/>
      <c r="D10" s="9"/>
      <c r="E10" s="9"/>
      <c r="F10" s="9"/>
      <c r="G10" s="9"/>
    </row>
    <row r="11" spans="1:7" ht="15.75" x14ac:dyDescent="0.25">
      <c r="A11" s="9"/>
      <c r="B11" s="9"/>
      <c r="C11" s="9"/>
      <c r="D11" s="9"/>
      <c r="E11" s="9"/>
      <c r="F11" s="9"/>
      <c r="G11" s="9"/>
    </row>
    <row r="12" spans="1:7" ht="15.75" x14ac:dyDescent="0.25">
      <c r="A12" s="9"/>
      <c r="B12" s="9"/>
      <c r="C12" s="9"/>
      <c r="D12" s="9"/>
      <c r="E12" s="9"/>
      <c r="F12" s="9"/>
      <c r="G12" s="9"/>
    </row>
    <row r="13" spans="1:7" ht="15.75" x14ac:dyDescent="0.25">
      <c r="A13" s="9"/>
      <c r="B13" s="9"/>
      <c r="C13" s="9"/>
      <c r="D13" s="9"/>
      <c r="E13" s="9"/>
      <c r="F13" s="9"/>
      <c r="G13" s="9"/>
    </row>
    <row r="14" spans="1:7" ht="15.75" x14ac:dyDescent="0.25">
      <c r="A14" s="9"/>
      <c r="B14" s="9"/>
      <c r="C14" s="9"/>
      <c r="D14" s="9"/>
      <c r="E14" s="9"/>
      <c r="F14" s="9"/>
      <c r="G14" s="9"/>
    </row>
    <row r="15" spans="1:7" ht="15.75" x14ac:dyDescent="0.25">
      <c r="A15" s="9"/>
      <c r="B15" s="9"/>
      <c r="C15" s="9"/>
      <c r="D15" s="9"/>
      <c r="E15" s="9"/>
      <c r="F15" s="9"/>
      <c r="G15" s="9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F12"/>
  <sheetViews>
    <sheetView workbookViewId="0">
      <selection activeCell="C10" sqref="C10"/>
    </sheetView>
  </sheetViews>
  <sheetFormatPr defaultRowHeight="15" x14ac:dyDescent="0.25"/>
  <cols>
    <col min="1" max="1" width="14.28515625" bestFit="1" customWidth="1"/>
    <col min="3" max="3" width="20.140625" customWidth="1"/>
    <col min="6" max="6" width="12.42578125" customWidth="1"/>
  </cols>
  <sheetData>
    <row r="1" spans="1:6" ht="17.25" thickTop="1" thickBot="1" x14ac:dyDescent="0.3">
      <c r="A1" s="109" t="s">
        <v>5</v>
      </c>
      <c r="B1" s="110"/>
      <c r="C1" s="111"/>
      <c r="D1" s="13"/>
      <c r="E1" s="107" t="s">
        <v>10</v>
      </c>
      <c r="F1" s="108"/>
    </row>
    <row r="2" spans="1:6" ht="16.5" thickBot="1" x14ac:dyDescent="0.3">
      <c r="A2" s="112" t="s">
        <v>6</v>
      </c>
      <c r="B2" s="113"/>
      <c r="C2" s="114"/>
      <c r="D2" s="6"/>
      <c r="E2" s="6">
        <v>2</v>
      </c>
      <c r="F2" s="10" t="s">
        <v>14</v>
      </c>
    </row>
    <row r="3" spans="1:6" ht="16.5" thickBot="1" x14ac:dyDescent="0.3">
      <c r="A3" s="112" t="s">
        <v>7</v>
      </c>
      <c r="B3" s="113"/>
      <c r="C3" s="114"/>
      <c r="D3" s="6"/>
      <c r="E3" s="6">
        <v>3</v>
      </c>
      <c r="F3" s="10" t="s">
        <v>22</v>
      </c>
    </row>
    <row r="4" spans="1:6" ht="16.5" thickBot="1" x14ac:dyDescent="0.3">
      <c r="A4" s="15" t="s">
        <v>8</v>
      </c>
      <c r="B4" s="115" t="s">
        <v>9</v>
      </c>
      <c r="C4" s="116"/>
      <c r="D4" s="6"/>
      <c r="E4" s="6">
        <v>4</v>
      </c>
      <c r="F4" s="10" t="s">
        <v>13</v>
      </c>
    </row>
    <row r="5" spans="1:6" ht="16.5" thickBot="1" x14ac:dyDescent="0.3">
      <c r="A5" s="5" t="s">
        <v>15</v>
      </c>
      <c r="B5" s="6">
        <v>4</v>
      </c>
      <c r="C5" s="6" t="str">
        <f>VLOOKUP(B5,$E$2:$F$6,2,1)</f>
        <v>(хорошо)</v>
      </c>
      <c r="D5" s="6"/>
      <c r="E5" s="6">
        <v>5</v>
      </c>
      <c r="F5" s="10" t="s">
        <v>12</v>
      </c>
    </row>
    <row r="6" spans="1:6" ht="16.5" thickBot="1" x14ac:dyDescent="0.3">
      <c r="A6" s="5" t="s">
        <v>16</v>
      </c>
      <c r="B6" s="6">
        <v>5</v>
      </c>
      <c r="C6" s="6" t="str">
        <f t="shared" ref="C6:C10" si="0">VLOOKUP(B6,$E$2:$F$6,2,1)</f>
        <v>(отлично)</v>
      </c>
      <c r="D6" s="6"/>
      <c r="E6" s="6">
        <v>6</v>
      </c>
      <c r="F6" s="14" t="s">
        <v>11</v>
      </c>
    </row>
    <row r="7" spans="1:6" ht="16.5" thickBot="1" x14ac:dyDescent="0.3">
      <c r="A7" s="5" t="s">
        <v>17</v>
      </c>
      <c r="B7" s="6">
        <v>5</v>
      </c>
      <c r="C7" s="6" t="str">
        <f t="shared" si="0"/>
        <v>(отлично)</v>
      </c>
      <c r="D7" s="6"/>
      <c r="E7" s="6"/>
      <c r="F7" s="10"/>
    </row>
    <row r="8" spans="1:6" ht="16.5" thickBot="1" x14ac:dyDescent="0.3">
      <c r="A8" s="5" t="s">
        <v>18</v>
      </c>
      <c r="B8" s="6">
        <v>11</v>
      </c>
      <c r="C8" s="6" t="str">
        <f t="shared" si="0"/>
        <v>Ошибка!</v>
      </c>
      <c r="D8" s="6"/>
      <c r="E8" s="6"/>
      <c r="F8" s="10"/>
    </row>
    <row r="9" spans="1:6" ht="16.5" thickBot="1" x14ac:dyDescent="0.3">
      <c r="A9" s="5" t="s">
        <v>19</v>
      </c>
      <c r="B9" s="6">
        <v>3</v>
      </c>
      <c r="C9" s="6" t="str">
        <f t="shared" si="0"/>
        <v>(удовл.)</v>
      </c>
      <c r="D9" s="6"/>
      <c r="E9" s="6"/>
      <c r="F9" s="10"/>
    </row>
    <row r="10" spans="1:6" ht="16.5" thickBot="1" x14ac:dyDescent="0.3">
      <c r="A10" s="5" t="s">
        <v>20</v>
      </c>
      <c r="B10" s="6">
        <v>4</v>
      </c>
      <c r="C10" s="6" t="str">
        <f t="shared" si="0"/>
        <v>(хорошо)</v>
      </c>
      <c r="D10" s="6"/>
      <c r="E10" s="6"/>
      <c r="F10" s="10"/>
    </row>
    <row r="11" spans="1:6" ht="16.5" thickBot="1" x14ac:dyDescent="0.3">
      <c r="A11" s="7" t="s">
        <v>21</v>
      </c>
      <c r="B11" s="8">
        <v>10</v>
      </c>
      <c r="C11" s="8" t="str">
        <f>VLOOKUP(B11,$E$2:$F$6,2,1)</f>
        <v>Ошибка!</v>
      </c>
      <c r="D11" s="8"/>
      <c r="E11" s="8"/>
      <c r="F11" s="11"/>
    </row>
    <row r="12" spans="1:6" ht="15.75" thickTop="1" x14ac:dyDescent="0.25"/>
  </sheetData>
  <mergeCells count="5">
    <mergeCell ref="E1:F1"/>
    <mergeCell ref="A1:C1"/>
    <mergeCell ref="A2:C2"/>
    <mergeCell ref="A3:C3"/>
    <mergeCell ref="B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AB3"/>
  <sheetViews>
    <sheetView workbookViewId="0">
      <selection activeCell="G2" sqref="G2"/>
    </sheetView>
  </sheetViews>
  <sheetFormatPr defaultRowHeight="15" x14ac:dyDescent="0.25"/>
  <sheetData>
    <row r="1" spans="1:28" ht="17.25" thickTop="1" thickBot="1" x14ac:dyDescent="0.3">
      <c r="A1" s="77" t="s">
        <v>23</v>
      </c>
      <c r="B1" s="3">
        <v>-5</v>
      </c>
      <c r="C1" s="3">
        <v>-4.5</v>
      </c>
      <c r="D1" s="3">
        <v>-4</v>
      </c>
      <c r="E1" s="3">
        <v>-3.5</v>
      </c>
      <c r="F1" s="3">
        <v>-3</v>
      </c>
      <c r="G1" s="3">
        <v>-2.5</v>
      </c>
      <c r="H1" s="3">
        <v>-2</v>
      </c>
      <c r="I1" s="3">
        <v>-1.5</v>
      </c>
      <c r="J1" s="3">
        <v>-1</v>
      </c>
      <c r="K1" s="3">
        <v>-0.5</v>
      </c>
      <c r="L1" s="3">
        <v>0</v>
      </c>
      <c r="M1" s="3">
        <v>0.5</v>
      </c>
      <c r="N1" s="3">
        <v>1</v>
      </c>
      <c r="O1" s="3">
        <v>1.5</v>
      </c>
      <c r="P1" s="3">
        <v>2</v>
      </c>
      <c r="Q1" s="3">
        <v>2.5</v>
      </c>
      <c r="R1" s="3">
        <v>3</v>
      </c>
      <c r="S1" s="3">
        <v>3.5</v>
      </c>
      <c r="T1" s="3">
        <v>4</v>
      </c>
      <c r="U1" s="3">
        <v>4.5</v>
      </c>
      <c r="V1" s="3">
        <v>5</v>
      </c>
      <c r="W1" s="3">
        <v>5.5</v>
      </c>
      <c r="X1" s="3">
        <v>6</v>
      </c>
      <c r="Y1" s="3">
        <v>6.5</v>
      </c>
      <c r="Z1" s="3">
        <v>7</v>
      </c>
      <c r="AA1" s="3">
        <v>7.5</v>
      </c>
      <c r="AB1" s="4">
        <v>8</v>
      </c>
    </row>
    <row r="2" spans="1:28" ht="16.5" thickBot="1" x14ac:dyDescent="0.3">
      <c r="A2" s="78" t="s">
        <v>24</v>
      </c>
      <c r="B2" s="26">
        <f>1/2*POWER(B1,2)-3*B1+2</f>
        <v>29.5</v>
      </c>
      <c r="C2" s="26">
        <f t="shared" ref="C2:AB2" si="0">1/2*POWER(C1,2)-3*C1+2</f>
        <v>25.625</v>
      </c>
      <c r="D2" s="26">
        <f t="shared" si="0"/>
        <v>22</v>
      </c>
      <c r="E2" s="26">
        <f t="shared" si="0"/>
        <v>18.625</v>
      </c>
      <c r="F2" s="26">
        <f t="shared" si="0"/>
        <v>15.5</v>
      </c>
      <c r="G2" s="26">
        <f t="shared" si="0"/>
        <v>12.625</v>
      </c>
      <c r="H2" s="26">
        <f t="shared" si="0"/>
        <v>10</v>
      </c>
      <c r="I2" s="26">
        <f t="shared" si="0"/>
        <v>7.625</v>
      </c>
      <c r="J2" s="26">
        <f t="shared" si="0"/>
        <v>5.5</v>
      </c>
      <c r="K2" s="26">
        <f t="shared" si="0"/>
        <v>3.625</v>
      </c>
      <c r="L2" s="26">
        <f t="shared" si="0"/>
        <v>2</v>
      </c>
      <c r="M2" s="26">
        <f t="shared" si="0"/>
        <v>0.625</v>
      </c>
      <c r="N2" s="26">
        <f t="shared" si="0"/>
        <v>-0.5</v>
      </c>
      <c r="O2" s="26">
        <f t="shared" si="0"/>
        <v>-1.375</v>
      </c>
      <c r="P2" s="26">
        <f t="shared" si="0"/>
        <v>-2</v>
      </c>
      <c r="Q2" s="26">
        <f t="shared" si="0"/>
        <v>-2.375</v>
      </c>
      <c r="R2" s="26">
        <f t="shared" si="0"/>
        <v>-2.5</v>
      </c>
      <c r="S2" s="26">
        <f t="shared" si="0"/>
        <v>-2.375</v>
      </c>
      <c r="T2" s="26">
        <f t="shared" si="0"/>
        <v>-2</v>
      </c>
      <c r="U2" s="26">
        <f t="shared" si="0"/>
        <v>-1.375</v>
      </c>
      <c r="V2" s="26">
        <f t="shared" si="0"/>
        <v>-0.5</v>
      </c>
      <c r="W2" s="26">
        <f t="shared" si="0"/>
        <v>0.625</v>
      </c>
      <c r="X2" s="26">
        <f t="shared" si="0"/>
        <v>2</v>
      </c>
      <c r="Y2" s="26">
        <f>1/2*POWER(Y1,2)-3*Y1+2</f>
        <v>3.625</v>
      </c>
      <c r="Z2" s="26">
        <f t="shared" si="0"/>
        <v>5.5</v>
      </c>
      <c r="AA2" s="26">
        <f t="shared" si="0"/>
        <v>7.625</v>
      </c>
      <c r="AB2" s="27">
        <f t="shared" si="0"/>
        <v>10</v>
      </c>
    </row>
    <row r="3" spans="1:28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B1:F19"/>
  <sheetViews>
    <sheetView workbookViewId="0">
      <selection activeCell="C3" sqref="C3"/>
    </sheetView>
  </sheetViews>
  <sheetFormatPr defaultRowHeight="15" x14ac:dyDescent="0.25"/>
  <sheetData>
    <row r="1" spans="2:6" ht="15.75" thickBot="1" x14ac:dyDescent="0.3"/>
    <row r="2" spans="2:6" ht="21" thickTop="1" thickBot="1" x14ac:dyDescent="0.3">
      <c r="B2" s="79" t="s">
        <v>23</v>
      </c>
      <c r="C2" s="80" t="s">
        <v>25</v>
      </c>
      <c r="D2" s="9"/>
      <c r="E2" s="9"/>
      <c r="F2" s="9"/>
    </row>
    <row r="3" spans="2:6" ht="16.5" thickBot="1" x14ac:dyDescent="0.3">
      <c r="B3" s="18">
        <v>-4</v>
      </c>
      <c r="C3" s="19">
        <f>IF(1+$B3&gt;3,2+$B3*$B3,IF(1+$B3=3, $B3*$B3,IF(1+$B3&lt;3,SQRT(ABS($B3)))))</f>
        <v>2</v>
      </c>
      <c r="D3" s="9"/>
      <c r="E3" s="9"/>
      <c r="F3" s="9"/>
    </row>
    <row r="4" spans="2:6" ht="16.5" thickBot="1" x14ac:dyDescent="0.3">
      <c r="B4" s="18">
        <v>-3</v>
      </c>
      <c r="C4" s="19">
        <f t="shared" ref="C4:C11" si="0">IF(1+$B4&gt;3,2+$B4*$B4,IF(1+$B4=3, $B4*$B4,IF(1+$B4&lt;3,SQRT(ABS($B4)))))</f>
        <v>1.7320508075688772</v>
      </c>
      <c r="D4" s="9"/>
      <c r="E4" s="9"/>
      <c r="F4" s="9"/>
    </row>
    <row r="5" spans="2:6" ht="16.5" thickBot="1" x14ac:dyDescent="0.3">
      <c r="B5" s="18">
        <v>-2</v>
      </c>
      <c r="C5" s="19">
        <f t="shared" si="0"/>
        <v>1.4142135623730951</v>
      </c>
      <c r="D5" s="9"/>
      <c r="E5" s="9"/>
      <c r="F5" s="9"/>
    </row>
    <row r="6" spans="2:6" ht="16.5" thickBot="1" x14ac:dyDescent="0.3">
      <c r="B6" s="18">
        <v>-1</v>
      </c>
      <c r="C6" s="19">
        <f t="shared" si="0"/>
        <v>1</v>
      </c>
      <c r="D6" s="9"/>
      <c r="E6" s="9"/>
      <c r="F6" s="9"/>
    </row>
    <row r="7" spans="2:6" ht="16.5" thickBot="1" x14ac:dyDescent="0.3">
      <c r="B7" s="18">
        <v>0</v>
      </c>
      <c r="C7" s="19">
        <f t="shared" si="0"/>
        <v>0</v>
      </c>
      <c r="D7" s="9"/>
      <c r="E7" s="9"/>
      <c r="F7" s="9"/>
    </row>
    <row r="8" spans="2:6" ht="16.5" thickBot="1" x14ac:dyDescent="0.3">
      <c r="B8" s="18">
        <v>1</v>
      </c>
      <c r="C8" s="19">
        <f t="shared" si="0"/>
        <v>1</v>
      </c>
      <c r="D8" s="9"/>
      <c r="E8" s="9"/>
      <c r="F8" s="9"/>
    </row>
    <row r="9" spans="2:6" ht="16.5" thickBot="1" x14ac:dyDescent="0.3">
      <c r="B9" s="18">
        <v>2</v>
      </c>
      <c r="C9" s="19">
        <f t="shared" si="0"/>
        <v>4</v>
      </c>
      <c r="D9" s="9"/>
      <c r="E9" s="9"/>
      <c r="F9" s="9"/>
    </row>
    <row r="10" spans="2:6" ht="16.5" thickBot="1" x14ac:dyDescent="0.3">
      <c r="B10" s="18">
        <v>3</v>
      </c>
      <c r="C10" s="19">
        <f t="shared" si="0"/>
        <v>11</v>
      </c>
      <c r="D10" s="9"/>
      <c r="E10" s="9"/>
      <c r="F10" s="9"/>
    </row>
    <row r="11" spans="2:6" ht="16.5" thickBot="1" x14ac:dyDescent="0.3">
      <c r="B11" s="20">
        <v>4</v>
      </c>
      <c r="C11" s="21">
        <f t="shared" si="0"/>
        <v>18</v>
      </c>
      <c r="D11" s="9"/>
      <c r="E11" s="9"/>
      <c r="F11" s="9"/>
    </row>
    <row r="12" spans="2:6" ht="16.5" thickTop="1" x14ac:dyDescent="0.25">
      <c r="B12" s="9"/>
      <c r="C12" s="9"/>
      <c r="D12" s="9"/>
      <c r="E12" s="9"/>
      <c r="F12" s="9"/>
    </row>
    <row r="13" spans="2:6" ht="15.75" x14ac:dyDescent="0.25">
      <c r="B13" s="9"/>
      <c r="C13" s="9"/>
      <c r="D13" s="9"/>
      <c r="E13" s="9"/>
      <c r="F13" s="9"/>
    </row>
    <row r="14" spans="2:6" ht="15.75" x14ac:dyDescent="0.25">
      <c r="B14" s="9"/>
      <c r="C14" s="9"/>
      <c r="D14" s="9"/>
      <c r="E14" s="9"/>
      <c r="F14" s="9"/>
    </row>
    <row r="15" spans="2:6" ht="15.75" x14ac:dyDescent="0.25">
      <c r="B15" s="9"/>
      <c r="C15" s="9"/>
      <c r="D15" s="9"/>
      <c r="E15" s="9"/>
      <c r="F15" s="9"/>
    </row>
    <row r="16" spans="2:6" ht="15.75" x14ac:dyDescent="0.25">
      <c r="B16" s="9"/>
      <c r="C16" s="9"/>
      <c r="D16" s="9"/>
      <c r="E16" s="9"/>
      <c r="F16" s="9"/>
    </row>
    <row r="17" spans="2:6" ht="15.75" x14ac:dyDescent="0.25">
      <c r="B17" s="9"/>
      <c r="C17" s="9"/>
      <c r="D17" s="9"/>
      <c r="E17" s="9"/>
      <c r="F17" s="9"/>
    </row>
    <row r="18" spans="2:6" ht="15.75" x14ac:dyDescent="0.25">
      <c r="B18" s="9"/>
      <c r="C18" s="9"/>
      <c r="D18" s="9"/>
      <c r="E18" s="9"/>
      <c r="F18" s="9"/>
    </row>
    <row r="19" spans="2:6" ht="15.75" x14ac:dyDescent="0.25">
      <c r="B19" s="9"/>
      <c r="C19" s="9"/>
      <c r="D19" s="9"/>
      <c r="E19" s="9"/>
      <c r="F19" s="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D16"/>
  <sheetViews>
    <sheetView zoomScale="85" zoomScaleNormal="85" workbookViewId="0">
      <selection activeCell="D6" sqref="D6"/>
    </sheetView>
  </sheetViews>
  <sheetFormatPr defaultRowHeight="15" x14ac:dyDescent="0.25"/>
  <cols>
    <col min="1" max="1" width="8.5703125" customWidth="1"/>
    <col min="2" max="2" width="44.28515625" customWidth="1"/>
    <col min="3" max="3" width="37.7109375" customWidth="1"/>
    <col min="4" max="4" width="9.7109375" customWidth="1"/>
  </cols>
  <sheetData>
    <row r="1" spans="1:4" ht="16.5" thickBot="1" x14ac:dyDescent="0.3">
      <c r="A1" s="103" t="s">
        <v>26</v>
      </c>
      <c r="B1" s="103"/>
      <c r="C1" s="103"/>
      <c r="D1" s="103"/>
    </row>
    <row r="2" spans="1:4" ht="32.450000000000003" customHeight="1" thickTop="1" thickBot="1" x14ac:dyDescent="0.3">
      <c r="A2" s="30" t="s">
        <v>27</v>
      </c>
      <c r="B2" s="31" t="s">
        <v>28</v>
      </c>
      <c r="C2" s="31" t="s">
        <v>29</v>
      </c>
      <c r="D2" s="32" t="s">
        <v>111</v>
      </c>
    </row>
    <row r="3" spans="1:4" ht="18.75" customHeight="1" thickTop="1" thickBot="1" x14ac:dyDescent="0.3">
      <c r="A3" s="82">
        <v>1</v>
      </c>
      <c r="B3" s="83" t="s">
        <v>35</v>
      </c>
      <c r="C3" s="29" t="s">
        <v>38</v>
      </c>
      <c r="D3" s="85">
        <v>960</v>
      </c>
    </row>
    <row r="4" spans="1:4" ht="19.899999999999999" customHeight="1" thickBot="1" x14ac:dyDescent="0.3">
      <c r="A4" s="75">
        <v>2</v>
      </c>
      <c r="B4" s="81" t="s">
        <v>93</v>
      </c>
      <c r="C4" s="12" t="s">
        <v>38</v>
      </c>
      <c r="D4" s="19">
        <v>48.7</v>
      </c>
    </row>
    <row r="5" spans="1:4" ht="18.75" customHeight="1" thickBot="1" x14ac:dyDescent="0.3">
      <c r="A5" s="75">
        <v>3</v>
      </c>
      <c r="B5" s="81" t="s">
        <v>34</v>
      </c>
      <c r="C5" s="24" t="s">
        <v>94</v>
      </c>
      <c r="D5" s="19">
        <f>PRODUCT(0.3,D4)</f>
        <v>14.61</v>
      </c>
    </row>
    <row r="6" spans="1:4" ht="19.899999999999999" customHeight="1" thickBot="1" x14ac:dyDescent="0.3">
      <c r="A6" s="75">
        <v>4</v>
      </c>
      <c r="B6" s="81" t="s">
        <v>33</v>
      </c>
      <c r="C6" s="24" t="s">
        <v>95</v>
      </c>
      <c r="D6" s="19">
        <f>PRODUCT(0.358,D4+D5)</f>
        <v>22.66498</v>
      </c>
    </row>
    <row r="7" spans="1:4" ht="31.15" customHeight="1" thickBot="1" x14ac:dyDescent="0.3">
      <c r="A7" s="75">
        <v>5</v>
      </c>
      <c r="B7" s="81" t="s">
        <v>32</v>
      </c>
      <c r="C7" s="24" t="s">
        <v>96</v>
      </c>
      <c r="D7" s="19">
        <f>PRODUCT(0.7,D4)</f>
        <v>34.089999999999996</v>
      </c>
    </row>
    <row r="8" spans="1:4" ht="19.899999999999999" customHeight="1" thickBot="1" x14ac:dyDescent="0.3">
      <c r="A8" s="75">
        <v>6</v>
      </c>
      <c r="B8" s="81" t="s">
        <v>92</v>
      </c>
      <c r="C8" s="24" t="s">
        <v>36</v>
      </c>
      <c r="D8" s="19">
        <f>PRODUCT(1.2,D4+D7)</f>
        <v>99.347999999999985</v>
      </c>
    </row>
    <row r="9" spans="1:4" ht="19.899999999999999" customHeight="1" thickBot="1" x14ac:dyDescent="0.3">
      <c r="A9" s="75">
        <v>7</v>
      </c>
      <c r="B9" s="81" t="s">
        <v>91</v>
      </c>
      <c r="C9" s="24" t="s">
        <v>97</v>
      </c>
      <c r="D9" s="19">
        <f>D3+D4+D5+D6+D7+D8</f>
        <v>1179.4129799999998</v>
      </c>
    </row>
    <row r="10" spans="1:4" ht="19.899999999999999" customHeight="1" thickBot="1" x14ac:dyDescent="0.3">
      <c r="A10" s="75">
        <v>8</v>
      </c>
      <c r="B10" s="81" t="s">
        <v>31</v>
      </c>
      <c r="C10" s="24" t="s">
        <v>98</v>
      </c>
      <c r="D10" s="19">
        <f>0.8*(D4+D7)</f>
        <v>66.231999999999999</v>
      </c>
    </row>
    <row r="11" spans="1:4" ht="19.899999999999999" customHeight="1" thickBot="1" x14ac:dyDescent="0.3">
      <c r="A11" s="75">
        <v>9</v>
      </c>
      <c r="B11" s="81" t="s">
        <v>90</v>
      </c>
      <c r="C11" s="24" t="s">
        <v>99</v>
      </c>
      <c r="D11" s="19">
        <f>D9+D10</f>
        <v>1245.6449799999998</v>
      </c>
    </row>
    <row r="12" spans="1:4" ht="19.899999999999999" customHeight="1" thickBot="1" x14ac:dyDescent="0.3">
      <c r="A12" s="75">
        <v>10</v>
      </c>
      <c r="B12" s="81" t="s">
        <v>89</v>
      </c>
      <c r="C12" s="24" t="s">
        <v>100</v>
      </c>
      <c r="D12" s="19">
        <f>0.05*D11</f>
        <v>62.282248999999993</v>
      </c>
    </row>
    <row r="13" spans="1:4" ht="19.899999999999999" customHeight="1" thickBot="1" x14ac:dyDescent="0.3">
      <c r="A13" s="75">
        <v>11</v>
      </c>
      <c r="B13" s="81" t="s">
        <v>88</v>
      </c>
      <c r="C13" s="24" t="s">
        <v>101</v>
      </c>
      <c r="D13" s="19">
        <f>D11+D12</f>
        <v>1307.9272289999999</v>
      </c>
    </row>
    <row r="14" spans="1:4" ht="19.899999999999999" customHeight="1" thickBot="1" x14ac:dyDescent="0.3">
      <c r="A14" s="75">
        <v>12</v>
      </c>
      <c r="B14" s="81" t="s">
        <v>30</v>
      </c>
      <c r="C14" s="24" t="s">
        <v>37</v>
      </c>
      <c r="D14" s="19">
        <f>0.4*D13</f>
        <v>523.1708916</v>
      </c>
    </row>
    <row r="15" spans="1:4" ht="19.899999999999999" customHeight="1" thickBot="1" x14ac:dyDescent="0.3">
      <c r="A15" s="76">
        <v>13</v>
      </c>
      <c r="B15" s="84" t="s">
        <v>87</v>
      </c>
      <c r="C15" s="25" t="s">
        <v>102</v>
      </c>
      <c r="D15" s="21">
        <f>D13+D14</f>
        <v>1831.0981205999999</v>
      </c>
    </row>
    <row r="16" spans="1:4" ht="15.75" thickTop="1" x14ac:dyDescent="0.25"/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N39"/>
  <sheetViews>
    <sheetView zoomScale="85" zoomScaleNormal="85" workbookViewId="0">
      <selection activeCell="D6" sqref="D6"/>
    </sheetView>
  </sheetViews>
  <sheetFormatPr defaultRowHeight="15" x14ac:dyDescent="0.25"/>
  <cols>
    <col min="1" max="3" width="12.7109375" customWidth="1"/>
    <col min="4" max="4" width="10.5703125" customWidth="1"/>
  </cols>
  <sheetData>
    <row r="1" spans="1:14" ht="17.25" thickTop="1" thickBot="1" x14ac:dyDescent="0.3">
      <c r="A1" s="117" t="s">
        <v>39</v>
      </c>
      <c r="B1" s="118"/>
      <c r="C1" s="119"/>
      <c r="D1" s="33">
        <v>0.15708</v>
      </c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6.5" thickTop="1" x14ac:dyDescent="0.25">
      <c r="A2" s="34" t="s">
        <v>40</v>
      </c>
      <c r="B2" s="35" t="s">
        <v>41</v>
      </c>
      <c r="C2" s="36" t="s">
        <v>42</v>
      </c>
      <c r="D2" s="37" t="s">
        <v>43</v>
      </c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5.75" x14ac:dyDescent="0.25">
      <c r="A3" s="38">
        <v>0</v>
      </c>
      <c r="B3" s="39">
        <v>0</v>
      </c>
      <c r="C3" s="39">
        <f>POWER(B3,2)</f>
        <v>0</v>
      </c>
      <c r="D3" s="42">
        <f>SQRT(SUM(C$3:C$22)/20)</f>
        <v>0.69840708043375388</v>
      </c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15.75" x14ac:dyDescent="0.25">
      <c r="A4" s="38">
        <v>0.15708</v>
      </c>
      <c r="B4" s="39">
        <v>0.16</v>
      </c>
      <c r="C4" s="39">
        <f t="shared" ref="C4:C22" si="0">POWER(B4,2)</f>
        <v>2.5600000000000001E-2</v>
      </c>
      <c r="D4" s="42">
        <f t="shared" ref="D4:D22" si="1">SQRT(SUM(C$3:C$22)/20)</f>
        <v>0.69840708043375388</v>
      </c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15.75" x14ac:dyDescent="0.25">
      <c r="A5" s="38">
        <v>0.31415999999999999</v>
      </c>
      <c r="B5" s="39">
        <v>0.3</v>
      </c>
      <c r="C5" s="39">
        <f t="shared" si="0"/>
        <v>0.09</v>
      </c>
      <c r="D5" s="42">
        <f t="shared" si="1"/>
        <v>0.69840708043375388</v>
      </c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ht="15.75" x14ac:dyDescent="0.25">
      <c r="A6" s="38">
        <v>0.47123999999999999</v>
      </c>
      <c r="B6" s="39">
        <v>0.45</v>
      </c>
      <c r="C6" s="39">
        <f t="shared" si="0"/>
        <v>0.20250000000000001</v>
      </c>
      <c r="D6" s="42">
        <f t="shared" si="1"/>
        <v>0.69840708043375388</v>
      </c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15.75" x14ac:dyDescent="0.25">
      <c r="A7" s="38">
        <v>0.62831999999999999</v>
      </c>
      <c r="B7" s="39">
        <v>0.55000000000000004</v>
      </c>
      <c r="C7" s="39">
        <f t="shared" si="0"/>
        <v>0.30250000000000005</v>
      </c>
      <c r="D7" s="42">
        <f t="shared" si="1"/>
        <v>0.69840708043375388</v>
      </c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5.75" x14ac:dyDescent="0.25">
      <c r="A8" s="38">
        <v>0.78539999999999999</v>
      </c>
      <c r="B8" s="39">
        <v>0.7</v>
      </c>
      <c r="C8" s="39">
        <f t="shared" si="0"/>
        <v>0.48999999999999994</v>
      </c>
      <c r="D8" s="42">
        <f t="shared" si="1"/>
        <v>0.69840708043375388</v>
      </c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5.75" x14ac:dyDescent="0.25">
      <c r="A9" s="38">
        <v>0.94247999999999998</v>
      </c>
      <c r="B9" s="39">
        <v>0.8</v>
      </c>
      <c r="C9" s="39">
        <f t="shared" si="0"/>
        <v>0.64000000000000012</v>
      </c>
      <c r="D9" s="42">
        <f t="shared" si="1"/>
        <v>0.69840708043375388</v>
      </c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15.75" x14ac:dyDescent="0.25">
      <c r="A10" s="38">
        <v>1.0995600000000001</v>
      </c>
      <c r="B10" s="39">
        <v>0.85</v>
      </c>
      <c r="C10" s="39">
        <f t="shared" si="0"/>
        <v>0.72249999999999992</v>
      </c>
      <c r="D10" s="42">
        <f t="shared" si="1"/>
        <v>0.69840708043375388</v>
      </c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ht="15.75" x14ac:dyDescent="0.25">
      <c r="A11" s="38">
        <v>1.25664</v>
      </c>
      <c r="B11" s="39">
        <v>0.9</v>
      </c>
      <c r="C11" s="39">
        <f t="shared" si="0"/>
        <v>0.81</v>
      </c>
      <c r="D11" s="42">
        <f t="shared" si="1"/>
        <v>0.69840708043375388</v>
      </c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ht="15.75" x14ac:dyDescent="0.25">
      <c r="A12" s="38">
        <v>1.4137200000000001</v>
      </c>
      <c r="B12" s="39">
        <v>1</v>
      </c>
      <c r="C12" s="39">
        <f t="shared" si="0"/>
        <v>1</v>
      </c>
      <c r="D12" s="42">
        <f t="shared" si="1"/>
        <v>0.69840708043375388</v>
      </c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ht="15.75" x14ac:dyDescent="0.25">
      <c r="A13" s="38">
        <v>1.5708</v>
      </c>
      <c r="B13" s="39">
        <v>1</v>
      </c>
      <c r="C13" s="39">
        <f t="shared" si="0"/>
        <v>1</v>
      </c>
      <c r="D13" s="42">
        <f t="shared" si="1"/>
        <v>0.69840708043375388</v>
      </c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ht="15.75" x14ac:dyDescent="0.25">
      <c r="A14" s="38">
        <v>1.7278800000000001</v>
      </c>
      <c r="B14" s="39">
        <v>1</v>
      </c>
      <c r="C14" s="39">
        <f t="shared" si="0"/>
        <v>1</v>
      </c>
      <c r="D14" s="42">
        <f t="shared" si="1"/>
        <v>0.69840708043375388</v>
      </c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ht="15.75" x14ac:dyDescent="0.25">
      <c r="A15" s="38">
        <v>1.88496</v>
      </c>
      <c r="B15" s="39">
        <v>0.95</v>
      </c>
      <c r="C15" s="39">
        <f t="shared" si="0"/>
        <v>0.90249999999999997</v>
      </c>
      <c r="D15" s="42">
        <f t="shared" si="1"/>
        <v>0.69840708043375388</v>
      </c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ht="15.75" x14ac:dyDescent="0.25">
      <c r="A16" s="38">
        <v>2.0420400000000001</v>
      </c>
      <c r="B16" s="39">
        <v>0.9</v>
      </c>
      <c r="C16" s="39">
        <f t="shared" si="0"/>
        <v>0.81</v>
      </c>
      <c r="D16" s="42">
        <f t="shared" si="1"/>
        <v>0.69840708043375388</v>
      </c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ht="15.75" x14ac:dyDescent="0.25">
      <c r="A17" s="38">
        <v>2.1991200000000002</v>
      </c>
      <c r="B17" s="39">
        <v>0.8</v>
      </c>
      <c r="C17" s="39">
        <f t="shared" si="0"/>
        <v>0.64000000000000012</v>
      </c>
      <c r="D17" s="42">
        <f t="shared" si="1"/>
        <v>0.69840708043375388</v>
      </c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ht="15.75" x14ac:dyDescent="0.25">
      <c r="A18" s="38">
        <v>2.3561999999999999</v>
      </c>
      <c r="B18" s="39">
        <v>0.70699999999999996</v>
      </c>
      <c r="C18" s="39">
        <f t="shared" si="0"/>
        <v>0.49984899999999993</v>
      </c>
      <c r="D18" s="42">
        <f t="shared" si="1"/>
        <v>0.69840708043375388</v>
      </c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ht="15.75" x14ac:dyDescent="0.25">
      <c r="A19" s="38">
        <v>2.51328</v>
      </c>
      <c r="B19" s="39">
        <v>0.6</v>
      </c>
      <c r="C19" s="39">
        <f t="shared" si="0"/>
        <v>0.36</v>
      </c>
      <c r="D19" s="42">
        <f t="shared" si="1"/>
        <v>0.69840708043375388</v>
      </c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ht="15.75" x14ac:dyDescent="0.25">
      <c r="A20" s="38">
        <v>2.6703600000000001</v>
      </c>
      <c r="B20" s="39">
        <v>0.4</v>
      </c>
      <c r="C20" s="39">
        <f t="shared" si="0"/>
        <v>0.16000000000000003</v>
      </c>
      <c r="D20" s="42">
        <f t="shared" si="1"/>
        <v>0.69840708043375388</v>
      </c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ht="15.75" x14ac:dyDescent="0.25">
      <c r="A21" s="38">
        <v>2.8274400000000002</v>
      </c>
      <c r="B21" s="39">
        <v>0.3</v>
      </c>
      <c r="C21" s="39">
        <f t="shared" si="0"/>
        <v>0.09</v>
      </c>
      <c r="D21" s="42">
        <f t="shared" si="1"/>
        <v>0.69840708043375388</v>
      </c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ht="16.5" thickBot="1" x14ac:dyDescent="0.3">
      <c r="A22" s="40">
        <v>2.9845199999999998</v>
      </c>
      <c r="B22" s="41">
        <v>0.1</v>
      </c>
      <c r="C22" s="41">
        <f t="shared" si="0"/>
        <v>1.0000000000000002E-2</v>
      </c>
      <c r="D22" s="43">
        <f t="shared" si="1"/>
        <v>0.69840708043375388</v>
      </c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ht="16.5" thickTop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ht="15.7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ht="15.7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ht="15.7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ht="15.7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ht="15.7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ht="15.7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ht="15.7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ht="15.7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ht="15.7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ht="15.7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15.75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5.7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5.75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5.7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5.75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5.75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P33"/>
  <sheetViews>
    <sheetView zoomScale="70" zoomScaleNormal="70" workbookViewId="0">
      <selection activeCell="S20" sqref="S20"/>
    </sheetView>
  </sheetViews>
  <sheetFormatPr defaultRowHeight="15" x14ac:dyDescent="0.25"/>
  <cols>
    <col min="1" max="1" width="10.85546875" customWidth="1"/>
    <col min="2" max="2" width="24.85546875" customWidth="1"/>
    <col min="3" max="3" width="19.28515625" customWidth="1"/>
    <col min="4" max="4" width="11.28515625" customWidth="1"/>
    <col min="5" max="5" width="12.28515625" customWidth="1"/>
    <col min="6" max="6" width="17" customWidth="1"/>
    <col min="7" max="7" width="14.5703125" customWidth="1"/>
    <col min="11" max="11" width="24.85546875" customWidth="1"/>
    <col min="12" max="12" width="19.28515625" customWidth="1"/>
    <col min="13" max="13" width="11.28515625" customWidth="1"/>
    <col min="14" max="14" width="12.28515625" customWidth="1"/>
    <col min="15" max="15" width="17" customWidth="1"/>
    <col min="16" max="16" width="14.5703125" customWidth="1"/>
  </cols>
  <sheetData>
    <row r="1" spans="1:16" ht="16.5" thickBot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48.75" customHeight="1" thickTop="1" thickBot="1" x14ac:dyDescent="0.3">
      <c r="A2" s="9"/>
      <c r="B2" s="16" t="s">
        <v>44</v>
      </c>
      <c r="C2" s="48" t="s">
        <v>45</v>
      </c>
      <c r="D2" s="48" t="s">
        <v>46</v>
      </c>
      <c r="E2" s="48" t="s">
        <v>47</v>
      </c>
      <c r="F2" s="48" t="s">
        <v>48</v>
      </c>
      <c r="G2" s="49" t="s">
        <v>49</v>
      </c>
      <c r="H2" s="46"/>
      <c r="I2" s="45"/>
      <c r="J2" s="45" t="s">
        <v>76</v>
      </c>
      <c r="K2" s="16" t="s">
        <v>44</v>
      </c>
      <c r="L2" s="48" t="s">
        <v>45</v>
      </c>
      <c r="M2" s="48" t="s">
        <v>46</v>
      </c>
      <c r="N2" s="48" t="s">
        <v>47</v>
      </c>
      <c r="O2" s="48" t="s">
        <v>48</v>
      </c>
      <c r="P2" s="49" t="s">
        <v>49</v>
      </c>
    </row>
    <row r="3" spans="1:16" ht="16.5" thickBot="1" x14ac:dyDescent="0.3">
      <c r="A3" s="9"/>
      <c r="B3" s="50" t="s">
        <v>50</v>
      </c>
      <c r="C3" s="12" t="s">
        <v>57</v>
      </c>
      <c r="D3" s="12" t="s">
        <v>63</v>
      </c>
      <c r="E3" s="12" t="s">
        <v>66</v>
      </c>
      <c r="F3" s="51" t="s">
        <v>69</v>
      </c>
      <c r="G3" s="10" t="s">
        <v>72</v>
      </c>
      <c r="H3" s="9"/>
      <c r="I3" s="9"/>
      <c r="J3" s="9"/>
      <c r="K3" s="50" t="s">
        <v>54</v>
      </c>
      <c r="L3" s="12" t="s">
        <v>61</v>
      </c>
      <c r="M3" s="12" t="s">
        <v>64</v>
      </c>
      <c r="N3" s="12" t="s">
        <v>66</v>
      </c>
      <c r="O3" s="51" t="s">
        <v>69</v>
      </c>
      <c r="P3" s="10" t="s">
        <v>72</v>
      </c>
    </row>
    <row r="4" spans="1:16" ht="16.5" thickBot="1" x14ac:dyDescent="0.3">
      <c r="A4" s="9"/>
      <c r="B4" s="50" t="s">
        <v>51</v>
      </c>
      <c r="C4" s="12" t="s">
        <v>58</v>
      </c>
      <c r="D4" s="12" t="s">
        <v>63</v>
      </c>
      <c r="E4" s="12" t="s">
        <v>68</v>
      </c>
      <c r="F4" s="51"/>
      <c r="G4" s="10"/>
      <c r="H4" s="9"/>
      <c r="I4" s="9"/>
      <c r="J4" s="9"/>
      <c r="K4" s="50" t="s">
        <v>55</v>
      </c>
      <c r="L4" s="12" t="s">
        <v>61</v>
      </c>
      <c r="M4" s="12" t="s">
        <v>64</v>
      </c>
      <c r="N4" s="12" t="s">
        <v>67</v>
      </c>
      <c r="O4" s="51" t="s">
        <v>69</v>
      </c>
      <c r="P4" s="10" t="s">
        <v>74</v>
      </c>
    </row>
    <row r="5" spans="1:16" ht="16.5" thickBot="1" x14ac:dyDescent="0.3">
      <c r="A5" s="9"/>
      <c r="B5" s="50" t="s">
        <v>52</v>
      </c>
      <c r="C5" s="12" t="s">
        <v>59</v>
      </c>
      <c r="D5" s="12" t="s">
        <v>63</v>
      </c>
      <c r="E5" s="12" t="s">
        <v>67</v>
      </c>
      <c r="F5" s="51" t="s">
        <v>69</v>
      </c>
      <c r="G5" s="10" t="s">
        <v>73</v>
      </c>
      <c r="H5" s="9"/>
      <c r="I5" s="9"/>
      <c r="J5" s="9"/>
      <c r="K5" s="50" t="s">
        <v>50</v>
      </c>
      <c r="L5" s="12" t="s">
        <v>57</v>
      </c>
      <c r="M5" s="12" t="s">
        <v>63</v>
      </c>
      <c r="N5" s="12" t="s">
        <v>66</v>
      </c>
      <c r="O5" s="51" t="s">
        <v>69</v>
      </c>
      <c r="P5" s="10" t="s">
        <v>72</v>
      </c>
    </row>
    <row r="6" spans="1:16" ht="32.25" thickBot="1" x14ac:dyDescent="0.3">
      <c r="A6" s="9"/>
      <c r="B6" s="50" t="s">
        <v>53</v>
      </c>
      <c r="C6" s="12" t="s">
        <v>60</v>
      </c>
      <c r="D6" s="12" t="s">
        <v>63</v>
      </c>
      <c r="E6" s="12" t="s">
        <v>66</v>
      </c>
      <c r="F6" s="51" t="s">
        <v>70</v>
      </c>
      <c r="G6" s="10" t="s">
        <v>72</v>
      </c>
      <c r="H6" s="9"/>
      <c r="I6" s="9"/>
      <c r="J6" s="9"/>
      <c r="K6" s="50" t="s">
        <v>51</v>
      </c>
      <c r="L6" s="12" t="s">
        <v>58</v>
      </c>
      <c r="M6" s="12" t="s">
        <v>63</v>
      </c>
      <c r="N6" s="12" t="s">
        <v>68</v>
      </c>
      <c r="O6" s="51"/>
      <c r="P6" s="10"/>
    </row>
    <row r="7" spans="1:16" ht="16.5" thickBot="1" x14ac:dyDescent="0.3">
      <c r="A7" s="9"/>
      <c r="B7" s="50" t="s">
        <v>54</v>
      </c>
      <c r="C7" s="12" t="s">
        <v>61</v>
      </c>
      <c r="D7" s="12" t="s">
        <v>64</v>
      </c>
      <c r="E7" s="12" t="s">
        <v>66</v>
      </c>
      <c r="F7" s="51" t="s">
        <v>69</v>
      </c>
      <c r="G7" s="10" t="s">
        <v>72</v>
      </c>
      <c r="H7" s="9"/>
      <c r="I7" s="9"/>
      <c r="J7" s="9"/>
      <c r="K7" s="50" t="s">
        <v>52</v>
      </c>
      <c r="L7" s="12" t="s">
        <v>59</v>
      </c>
      <c r="M7" s="12" t="s">
        <v>63</v>
      </c>
      <c r="N7" s="12" t="s">
        <v>67</v>
      </c>
      <c r="O7" s="51" t="s">
        <v>69</v>
      </c>
      <c r="P7" s="10" t="s">
        <v>73</v>
      </c>
    </row>
    <row r="8" spans="1:16" ht="32.25" thickBot="1" x14ac:dyDescent="0.3">
      <c r="A8" s="9"/>
      <c r="B8" s="50" t="s">
        <v>55</v>
      </c>
      <c r="C8" s="12" t="s">
        <v>61</v>
      </c>
      <c r="D8" s="12" t="s">
        <v>64</v>
      </c>
      <c r="E8" s="12" t="s">
        <v>67</v>
      </c>
      <c r="F8" s="51" t="s">
        <v>69</v>
      </c>
      <c r="G8" s="10" t="s">
        <v>74</v>
      </c>
      <c r="H8" s="9"/>
      <c r="I8" s="9"/>
      <c r="J8" s="9"/>
      <c r="K8" s="54" t="s">
        <v>56</v>
      </c>
      <c r="L8" s="12" t="s">
        <v>62</v>
      </c>
      <c r="M8" s="12" t="s">
        <v>65</v>
      </c>
      <c r="N8" s="12" t="s">
        <v>66</v>
      </c>
      <c r="O8" s="51" t="s">
        <v>71</v>
      </c>
      <c r="P8" s="10"/>
    </row>
    <row r="9" spans="1:16" ht="39" customHeight="1" thickBot="1" x14ac:dyDescent="0.3">
      <c r="A9" s="9"/>
      <c r="B9" s="52" t="s">
        <v>56</v>
      </c>
      <c r="C9" s="26" t="s">
        <v>62</v>
      </c>
      <c r="D9" s="26" t="s">
        <v>65</v>
      </c>
      <c r="E9" s="26" t="s">
        <v>66</v>
      </c>
      <c r="F9" s="53" t="s">
        <v>71</v>
      </c>
      <c r="G9" s="11"/>
      <c r="H9" s="9"/>
      <c r="I9" s="9"/>
      <c r="J9" s="9"/>
      <c r="K9" s="55" t="s">
        <v>53</v>
      </c>
      <c r="L9" s="26" t="s">
        <v>60</v>
      </c>
      <c r="M9" s="26" t="s">
        <v>63</v>
      </c>
      <c r="N9" s="26" t="s">
        <v>66</v>
      </c>
      <c r="O9" s="53" t="s">
        <v>70</v>
      </c>
      <c r="P9" s="11" t="s">
        <v>72</v>
      </c>
    </row>
    <row r="10" spans="1:16" ht="16.5" thickTop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ht="15.7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16.5" thickBo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48.75" thickTop="1" thickBot="1" x14ac:dyDescent="0.3">
      <c r="A13" s="45" t="s">
        <v>75</v>
      </c>
      <c r="B13" s="16" t="s">
        <v>44</v>
      </c>
      <c r="C13" s="48" t="s">
        <v>45</v>
      </c>
      <c r="D13" s="48" t="s">
        <v>46</v>
      </c>
      <c r="E13" s="48" t="s">
        <v>47</v>
      </c>
      <c r="F13" s="48" t="s">
        <v>48</v>
      </c>
      <c r="G13" s="49" t="s">
        <v>49</v>
      </c>
      <c r="H13" s="9"/>
      <c r="I13" s="9"/>
      <c r="J13" s="9"/>
      <c r="K13" s="16" t="s">
        <v>44</v>
      </c>
      <c r="L13" s="48" t="s">
        <v>45</v>
      </c>
      <c r="M13" s="48" t="s">
        <v>46</v>
      </c>
      <c r="N13" s="48" t="s">
        <v>47</v>
      </c>
      <c r="O13" s="48" t="s">
        <v>48</v>
      </c>
      <c r="P13" s="49" t="s">
        <v>49</v>
      </c>
    </row>
    <row r="14" spans="1:16" ht="16.5" thickBot="1" x14ac:dyDescent="0.3">
      <c r="A14" s="9"/>
      <c r="B14" s="50" t="s">
        <v>54</v>
      </c>
      <c r="C14" s="12" t="s">
        <v>61</v>
      </c>
      <c r="D14" s="12" t="s">
        <v>64</v>
      </c>
      <c r="E14" s="12" t="s">
        <v>66</v>
      </c>
      <c r="F14" s="51" t="s">
        <v>69</v>
      </c>
      <c r="G14" s="10" t="s">
        <v>72</v>
      </c>
      <c r="H14" s="9"/>
      <c r="I14" s="9"/>
      <c r="J14" s="9"/>
      <c r="K14" s="50" t="s">
        <v>52</v>
      </c>
      <c r="L14" s="12" t="s">
        <v>59</v>
      </c>
      <c r="M14" s="12" t="s">
        <v>63</v>
      </c>
      <c r="N14" s="12" t="s">
        <v>67</v>
      </c>
      <c r="O14" s="51" t="s">
        <v>69</v>
      </c>
      <c r="P14" s="10" t="s">
        <v>73</v>
      </c>
    </row>
    <row r="15" spans="1:16" ht="16.5" thickBot="1" x14ac:dyDescent="0.3">
      <c r="A15" s="9"/>
      <c r="B15" s="50" t="s">
        <v>50</v>
      </c>
      <c r="C15" s="12" t="s">
        <v>57</v>
      </c>
      <c r="D15" s="12" t="s">
        <v>63</v>
      </c>
      <c r="E15" s="12" t="s">
        <v>66</v>
      </c>
      <c r="F15" s="51" t="s">
        <v>69</v>
      </c>
      <c r="G15" s="10" t="s">
        <v>72</v>
      </c>
      <c r="H15" s="9"/>
      <c r="I15" s="9"/>
      <c r="J15" s="9"/>
      <c r="K15" s="50" t="s">
        <v>50</v>
      </c>
      <c r="L15" s="12" t="s">
        <v>57</v>
      </c>
      <c r="M15" s="12" t="s">
        <v>63</v>
      </c>
      <c r="N15" s="12" t="s">
        <v>66</v>
      </c>
      <c r="O15" s="51" t="s">
        <v>69</v>
      </c>
      <c r="P15" s="10" t="s">
        <v>72</v>
      </c>
    </row>
    <row r="16" spans="1:16" ht="32.25" thickBot="1" x14ac:dyDescent="0.3">
      <c r="A16" s="9"/>
      <c r="B16" s="54" t="s">
        <v>56</v>
      </c>
      <c r="C16" s="12" t="s">
        <v>62</v>
      </c>
      <c r="D16" s="12" t="s">
        <v>65</v>
      </c>
      <c r="E16" s="12" t="s">
        <v>66</v>
      </c>
      <c r="F16" s="51" t="s">
        <v>71</v>
      </c>
      <c r="G16" s="10"/>
      <c r="H16" s="9"/>
      <c r="I16" s="9"/>
      <c r="J16" s="9"/>
      <c r="K16" s="50" t="s">
        <v>53</v>
      </c>
      <c r="L16" s="12" t="s">
        <v>60</v>
      </c>
      <c r="M16" s="12" t="s">
        <v>63</v>
      </c>
      <c r="N16" s="12" t="s">
        <v>66</v>
      </c>
      <c r="O16" s="51" t="s">
        <v>70</v>
      </c>
      <c r="P16" s="10" t="s">
        <v>72</v>
      </c>
    </row>
    <row r="17" spans="1:16" ht="16.5" thickBot="1" x14ac:dyDescent="0.3">
      <c r="A17" s="9"/>
      <c r="B17" s="50" t="s">
        <v>51</v>
      </c>
      <c r="C17" s="12" t="s">
        <v>58</v>
      </c>
      <c r="D17" s="12" t="s">
        <v>63</v>
      </c>
      <c r="E17" s="12" t="s">
        <v>68</v>
      </c>
      <c r="F17" s="51"/>
      <c r="G17" s="10"/>
      <c r="H17" s="9"/>
      <c r="I17" s="9"/>
      <c r="J17" s="9"/>
      <c r="K17" s="50" t="s">
        <v>51</v>
      </c>
      <c r="L17" s="12" t="s">
        <v>58</v>
      </c>
      <c r="M17" s="12" t="s">
        <v>63</v>
      </c>
      <c r="N17" s="12" t="s">
        <v>68</v>
      </c>
      <c r="O17" s="51"/>
      <c r="P17" s="10"/>
    </row>
    <row r="18" spans="1:16" ht="16.5" thickBot="1" x14ac:dyDescent="0.3">
      <c r="A18" s="9"/>
      <c r="B18" s="50" t="s">
        <v>55</v>
      </c>
      <c r="C18" s="12" t="s">
        <v>61</v>
      </c>
      <c r="D18" s="12" t="s">
        <v>64</v>
      </c>
      <c r="E18" s="12" t="s">
        <v>67</v>
      </c>
      <c r="F18" s="51" t="s">
        <v>69</v>
      </c>
      <c r="G18" s="10" t="s">
        <v>74</v>
      </c>
      <c r="H18" s="9"/>
      <c r="I18" s="9"/>
      <c r="J18" s="9"/>
      <c r="K18" s="50" t="s">
        <v>54</v>
      </c>
      <c r="L18" s="12" t="s">
        <v>61</v>
      </c>
      <c r="M18" s="12" t="s">
        <v>64</v>
      </c>
      <c r="N18" s="12" t="s">
        <v>66</v>
      </c>
      <c r="O18" s="51" t="s">
        <v>69</v>
      </c>
      <c r="P18" s="10" t="s">
        <v>72</v>
      </c>
    </row>
    <row r="19" spans="1:16" ht="32.25" thickBot="1" x14ac:dyDescent="0.3">
      <c r="A19" s="9"/>
      <c r="B19" s="50" t="s">
        <v>53</v>
      </c>
      <c r="C19" s="12" t="s">
        <v>60</v>
      </c>
      <c r="D19" s="12" t="s">
        <v>63</v>
      </c>
      <c r="E19" s="12" t="s">
        <v>66</v>
      </c>
      <c r="F19" s="51" t="s">
        <v>70</v>
      </c>
      <c r="G19" s="10" t="s">
        <v>72</v>
      </c>
      <c r="H19" s="9"/>
      <c r="I19" s="9"/>
      <c r="J19" s="9"/>
      <c r="K19" s="50" t="s">
        <v>55</v>
      </c>
      <c r="L19" s="12" t="s">
        <v>61</v>
      </c>
      <c r="M19" s="12" t="s">
        <v>64</v>
      </c>
      <c r="N19" s="12" t="s">
        <v>67</v>
      </c>
      <c r="O19" s="51" t="s">
        <v>69</v>
      </c>
      <c r="P19" s="10" t="s">
        <v>74</v>
      </c>
    </row>
    <row r="20" spans="1:16" ht="32.25" thickBot="1" x14ac:dyDescent="0.3">
      <c r="A20" s="9"/>
      <c r="B20" s="55" t="s">
        <v>52</v>
      </c>
      <c r="C20" s="26" t="s">
        <v>59</v>
      </c>
      <c r="D20" s="26" t="s">
        <v>63</v>
      </c>
      <c r="E20" s="26" t="s">
        <v>67</v>
      </c>
      <c r="F20" s="53" t="s">
        <v>69</v>
      </c>
      <c r="G20" s="11" t="s">
        <v>73</v>
      </c>
      <c r="H20" s="9"/>
      <c r="I20" s="9"/>
      <c r="J20" s="9"/>
      <c r="K20" s="52" t="s">
        <v>56</v>
      </c>
      <c r="L20" s="26" t="s">
        <v>62</v>
      </c>
      <c r="M20" s="26" t="s">
        <v>65</v>
      </c>
      <c r="N20" s="12" t="s">
        <v>112</v>
      </c>
      <c r="O20" s="53" t="s">
        <v>71</v>
      </c>
      <c r="P20" s="11"/>
    </row>
    <row r="21" spans="1:16" ht="16.5" thickTop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ht="15.7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ht="16.5" thickBot="1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ht="48.75" thickTop="1" thickBot="1" x14ac:dyDescent="0.3">
      <c r="A24" s="9"/>
      <c r="B24" s="16" t="s">
        <v>44</v>
      </c>
      <c r="C24" s="48" t="s">
        <v>45</v>
      </c>
      <c r="D24" s="48" t="s">
        <v>46</v>
      </c>
      <c r="E24" s="48" t="s">
        <v>47</v>
      </c>
      <c r="F24" s="48" t="s">
        <v>48</v>
      </c>
      <c r="G24" s="49" t="s">
        <v>49</v>
      </c>
      <c r="H24" s="9"/>
      <c r="I24" s="9"/>
      <c r="J24" s="9"/>
      <c r="K24" s="9"/>
      <c r="L24" s="9"/>
      <c r="M24" s="9"/>
      <c r="N24" s="9"/>
      <c r="O24" s="9"/>
      <c r="P24" s="9"/>
    </row>
    <row r="25" spans="1:16" ht="16.5" thickBot="1" x14ac:dyDescent="0.3">
      <c r="A25" s="9"/>
      <c r="B25" s="50" t="s">
        <v>54</v>
      </c>
      <c r="C25" s="12" t="s">
        <v>61</v>
      </c>
      <c r="D25" s="12" t="s">
        <v>64</v>
      </c>
      <c r="E25" s="12" t="s">
        <v>66</v>
      </c>
      <c r="F25" s="51" t="s">
        <v>69</v>
      </c>
      <c r="G25" s="10" t="s">
        <v>72</v>
      </c>
      <c r="H25" s="9"/>
      <c r="I25" s="9"/>
      <c r="J25" s="9"/>
      <c r="K25" s="9"/>
      <c r="L25" s="9"/>
      <c r="M25" s="9"/>
      <c r="N25" s="9"/>
      <c r="O25" s="9"/>
      <c r="P25" s="9"/>
    </row>
    <row r="26" spans="1:16" ht="16.5" thickBot="1" x14ac:dyDescent="0.3">
      <c r="A26" s="9"/>
      <c r="B26" s="50" t="s">
        <v>55</v>
      </c>
      <c r="C26" s="12" t="s">
        <v>61</v>
      </c>
      <c r="D26" s="12" t="s">
        <v>64</v>
      </c>
      <c r="E26" s="12" t="s">
        <v>67</v>
      </c>
      <c r="F26" s="51" t="s">
        <v>69</v>
      </c>
      <c r="G26" s="10" t="s">
        <v>74</v>
      </c>
      <c r="H26" s="9"/>
      <c r="I26" s="9"/>
      <c r="J26" s="9"/>
      <c r="K26" s="9"/>
      <c r="L26" s="9"/>
      <c r="M26" s="9"/>
      <c r="N26" s="9"/>
      <c r="O26" s="9"/>
      <c r="P26" s="9"/>
    </row>
    <row r="27" spans="1:16" ht="16.5" thickBot="1" x14ac:dyDescent="0.3">
      <c r="A27" s="9"/>
      <c r="B27" s="50" t="s">
        <v>50</v>
      </c>
      <c r="C27" s="12" t="s">
        <v>57</v>
      </c>
      <c r="D27" s="12" t="s">
        <v>63</v>
      </c>
      <c r="E27" s="12" t="s">
        <v>66</v>
      </c>
      <c r="F27" s="51" t="s">
        <v>69</v>
      </c>
      <c r="G27" s="10" t="s">
        <v>72</v>
      </c>
      <c r="H27" s="9"/>
      <c r="I27" s="9"/>
      <c r="J27" s="9"/>
      <c r="K27" s="9"/>
      <c r="L27" s="9"/>
      <c r="M27" s="9"/>
      <c r="N27" s="9"/>
      <c r="O27" s="9"/>
      <c r="P27" s="9"/>
    </row>
    <row r="28" spans="1:16" ht="16.5" thickBot="1" x14ac:dyDescent="0.3">
      <c r="A28" s="9"/>
      <c r="B28" s="50" t="s">
        <v>52</v>
      </c>
      <c r="C28" s="12" t="s">
        <v>59</v>
      </c>
      <c r="D28" s="12" t="s">
        <v>63</v>
      </c>
      <c r="E28" s="12" t="s">
        <v>67</v>
      </c>
      <c r="F28" s="51" t="s">
        <v>69</v>
      </c>
      <c r="G28" s="10" t="s">
        <v>73</v>
      </c>
      <c r="H28" s="9"/>
      <c r="I28" s="9"/>
      <c r="J28" s="9"/>
      <c r="K28" s="9"/>
      <c r="L28" s="9"/>
      <c r="M28" s="9"/>
      <c r="N28" s="9"/>
      <c r="O28" s="9"/>
      <c r="P28" s="9"/>
    </row>
    <row r="29" spans="1:16" ht="32.25" thickBot="1" x14ac:dyDescent="0.3">
      <c r="A29" s="9"/>
      <c r="B29" s="50" t="s">
        <v>53</v>
      </c>
      <c r="C29" s="12" t="s">
        <v>60</v>
      </c>
      <c r="D29" s="12" t="s">
        <v>63</v>
      </c>
      <c r="E29" s="12" t="s">
        <v>66</v>
      </c>
      <c r="F29" s="51" t="s">
        <v>70</v>
      </c>
      <c r="G29" s="10" t="s">
        <v>72</v>
      </c>
      <c r="H29" s="9"/>
      <c r="I29" s="9"/>
      <c r="J29" s="9"/>
      <c r="K29" s="9"/>
      <c r="L29" s="9"/>
      <c r="M29" s="9"/>
      <c r="N29" s="9"/>
      <c r="O29" s="9"/>
      <c r="P29" s="9"/>
    </row>
    <row r="30" spans="1:16" ht="32.25" thickBot="1" x14ac:dyDescent="0.3">
      <c r="A30" s="9"/>
      <c r="B30" s="54" t="s">
        <v>56</v>
      </c>
      <c r="C30" s="12" t="s">
        <v>62</v>
      </c>
      <c r="D30" s="12" t="s">
        <v>65</v>
      </c>
      <c r="E30" s="12" t="s">
        <v>66</v>
      </c>
      <c r="F30" s="51" t="s">
        <v>71</v>
      </c>
      <c r="G30" s="10"/>
      <c r="H30" s="9"/>
      <c r="I30" s="9"/>
      <c r="J30" s="9"/>
      <c r="K30" s="9"/>
      <c r="L30" s="9"/>
      <c r="M30" s="9"/>
      <c r="N30" s="9"/>
      <c r="O30" s="9"/>
      <c r="P30" s="9"/>
    </row>
    <row r="31" spans="1:16" ht="16.5" thickBot="1" x14ac:dyDescent="0.3">
      <c r="A31" s="9"/>
      <c r="B31" s="55" t="s">
        <v>51</v>
      </c>
      <c r="C31" s="26" t="s">
        <v>58</v>
      </c>
      <c r="D31" s="26" t="s">
        <v>63</v>
      </c>
      <c r="E31" s="26" t="s">
        <v>68</v>
      </c>
      <c r="F31" s="53"/>
      <c r="G31" s="11"/>
      <c r="H31" s="9"/>
      <c r="I31" s="9"/>
      <c r="J31" s="9"/>
      <c r="K31" s="9"/>
      <c r="L31" s="9"/>
      <c r="M31" s="9"/>
      <c r="N31" s="9"/>
      <c r="O31" s="9"/>
      <c r="P31" s="9"/>
    </row>
    <row r="32" spans="1:16" ht="16.5" thickTop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ht="15.7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</sheetData>
  <sortState ref="K14:P20">
    <sortCondition ref="M14:M20"/>
    <sortCondition descending="1" ref="P14:P2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X38"/>
  <sheetViews>
    <sheetView workbookViewId="0">
      <selection activeCell="C7" sqref="C7"/>
    </sheetView>
  </sheetViews>
  <sheetFormatPr defaultRowHeight="15" x14ac:dyDescent="0.25"/>
  <cols>
    <col min="2" max="2" width="10" customWidth="1"/>
    <col min="7" max="7" width="12.28515625" customWidth="1"/>
    <col min="8" max="8" width="11.7109375" customWidth="1"/>
  </cols>
  <sheetData>
    <row r="1" spans="1:24" ht="16.5" thickBot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6.5" thickTop="1" x14ac:dyDescent="0.25">
      <c r="A2" s="9"/>
      <c r="B2" s="56"/>
      <c r="C2" s="60">
        <v>1</v>
      </c>
      <c r="D2" s="60">
        <v>2</v>
      </c>
      <c r="E2" s="61">
        <v>3</v>
      </c>
      <c r="F2" s="9"/>
      <c r="G2" s="56"/>
      <c r="H2" s="60">
        <v>-1</v>
      </c>
      <c r="I2" s="60">
        <v>-2</v>
      </c>
      <c r="J2" s="61">
        <v>-3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5.75" x14ac:dyDescent="0.25">
      <c r="A3" s="9"/>
      <c r="B3" s="66" t="s">
        <v>77</v>
      </c>
      <c r="C3" s="62">
        <v>4</v>
      </c>
      <c r="D3" s="62">
        <v>-5</v>
      </c>
      <c r="E3" s="63">
        <v>6</v>
      </c>
      <c r="F3" s="9"/>
      <c r="G3" s="66" t="s">
        <v>78</v>
      </c>
      <c r="H3" s="62">
        <v>-4</v>
      </c>
      <c r="I3" s="62">
        <v>-5</v>
      </c>
      <c r="J3" s="63">
        <v>-6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6.5" thickBot="1" x14ac:dyDescent="0.3">
      <c r="A4" s="9"/>
      <c r="B4" s="59"/>
      <c r="C4" s="64">
        <v>7</v>
      </c>
      <c r="D4" s="64">
        <v>8</v>
      </c>
      <c r="E4" s="65">
        <v>9</v>
      </c>
      <c r="F4" s="9"/>
      <c r="G4" s="59"/>
      <c r="H4" s="64">
        <v>-7</v>
      </c>
      <c r="I4" s="64">
        <v>-8</v>
      </c>
      <c r="J4" s="65">
        <v>-9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17.25" thickTop="1" thickBot="1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16.5" thickTop="1" x14ac:dyDescent="0.25">
      <c r="A6" s="9"/>
      <c r="B6" s="56"/>
      <c r="C6" s="60">
        <f t="array" ref="C6">6*(C2:E4)+3*(H2:J4)</f>
        <v>3</v>
      </c>
      <c r="D6" s="60">
        <f t="array" ref="D6">6*(D2:F4)+3*(I2:K4)</f>
        <v>6</v>
      </c>
      <c r="E6" s="61">
        <f t="array" ref="E6">6*(E2:G4)+3*(J2:L4)</f>
        <v>9</v>
      </c>
      <c r="F6" s="9"/>
      <c r="G6" s="56"/>
      <c r="H6" s="60">
        <f t="array" ref="H6:J8">MMULT(C2:E4,MMULT(C2:E4,C2:E4))-5*TRANSPOSE(H2:J4)</f>
        <v>393</v>
      </c>
      <c r="I6" s="60">
        <v>336</v>
      </c>
      <c r="J6" s="61">
        <v>599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18.75" x14ac:dyDescent="0.25">
      <c r="A7" s="67" t="s">
        <v>75</v>
      </c>
      <c r="B7" s="58" t="s">
        <v>79</v>
      </c>
      <c r="C7" s="62">
        <f t="array" ref="C7">6*(C3:E5)+3*(H3:J5)</f>
        <v>12</v>
      </c>
      <c r="D7" s="62">
        <f t="array" ref="D7">6*(D3:F5)+3*(I3:K5)</f>
        <v>-45</v>
      </c>
      <c r="E7" s="63">
        <f t="array" ref="E7">6*(E3:G5)+3*(J3:L5)</f>
        <v>18</v>
      </c>
      <c r="F7" s="9"/>
      <c r="G7" s="58" t="s">
        <v>103</v>
      </c>
      <c r="H7" s="62">
        <v>612</v>
      </c>
      <c r="I7" s="62">
        <v>-40</v>
      </c>
      <c r="J7" s="63">
        <v>928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16.5" thickBot="1" x14ac:dyDescent="0.3">
      <c r="A8" s="9"/>
      <c r="B8" s="59"/>
      <c r="C8" s="64">
        <f t="array" ref="C8">6*(C4:E6)+3*(H4:J6)</f>
        <v>21</v>
      </c>
      <c r="D8" s="64">
        <f t="array" ref="D8">6*(D4:F6)+3*(I4:K6)</f>
        <v>24</v>
      </c>
      <c r="E8" s="65">
        <f t="array" ref="E8">6*(E4:G6)+3*(J4:L6)</f>
        <v>27</v>
      </c>
      <c r="F8" s="9"/>
      <c r="G8" s="59"/>
      <c r="H8" s="64">
        <v>1351</v>
      </c>
      <c r="I8" s="64">
        <v>1204</v>
      </c>
      <c r="J8" s="65">
        <v>1977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17.25" thickTop="1" thickBot="1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16.5" thickTop="1" x14ac:dyDescent="0.25">
      <c r="A10" s="9"/>
      <c r="B10" s="56"/>
      <c r="C10" s="60">
        <f t="array" ref="C10:E12">TRANSPOSE(MMULT(C2:E4,H2:J4))</f>
        <v>-30</v>
      </c>
      <c r="D10" s="60">
        <v>-26</v>
      </c>
      <c r="E10" s="61">
        <v>-102</v>
      </c>
      <c r="F10" s="9"/>
      <c r="G10" s="56"/>
      <c r="H10" s="95">
        <f t="array" ref="H10:J12">MINVERSE(C2:E4)+MMULT(H2:J4,H2:J4)</f>
        <v>29.225000000000001</v>
      </c>
      <c r="I10" s="95">
        <v>36.049999999999997</v>
      </c>
      <c r="J10" s="96">
        <v>42.225000000000001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18.75" x14ac:dyDescent="0.25">
      <c r="A11" s="67" t="s">
        <v>76</v>
      </c>
      <c r="B11" s="58" t="s">
        <v>104</v>
      </c>
      <c r="C11" s="62">
        <v>-36</v>
      </c>
      <c r="D11" s="62">
        <v>-31</v>
      </c>
      <c r="E11" s="63">
        <v>-126</v>
      </c>
      <c r="F11" s="9"/>
      <c r="G11" s="58" t="s">
        <v>105</v>
      </c>
      <c r="H11" s="97">
        <v>66.05</v>
      </c>
      <c r="I11" s="97">
        <v>80.900000000000006</v>
      </c>
      <c r="J11" s="98">
        <v>96.05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ht="16.5" thickBot="1" x14ac:dyDescent="0.3">
      <c r="A12" s="9"/>
      <c r="B12" s="59"/>
      <c r="C12" s="64">
        <v>-42</v>
      </c>
      <c r="D12" s="64">
        <v>-36</v>
      </c>
      <c r="E12" s="65">
        <v>-150</v>
      </c>
      <c r="F12" s="9"/>
      <c r="G12" s="59"/>
      <c r="H12" s="99">
        <v>102.55833333333334</v>
      </c>
      <c r="I12" s="99">
        <v>126.05</v>
      </c>
      <c r="J12" s="100">
        <v>149.89166666666668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ht="16.5" thickTop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15.7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15.7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15.7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ht="15.75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ht="15.75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ht="15.7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ht="15.7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ht="15.7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ht="15.7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ht="15.7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ht="15.7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ht="15.7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ht="15.7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ht="15.7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ht="15.7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15.7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5.7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ht="15.7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ht="15.7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ht="15.7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ht="15.75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ht="15.7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ht="15.75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ht="15.7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ht="15.75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M81"/>
  <sheetViews>
    <sheetView topLeftCell="A16" zoomScaleNormal="100" workbookViewId="0">
      <selection activeCell="V16" sqref="V16"/>
    </sheetView>
  </sheetViews>
  <sheetFormatPr defaultRowHeight="15" x14ac:dyDescent="0.25"/>
  <cols>
    <col min="5" max="5" width="9.42578125" bestFit="1" customWidth="1"/>
    <col min="6" max="6" width="14.85546875" bestFit="1" customWidth="1"/>
  </cols>
  <sheetData>
    <row r="1" spans="1:13" ht="17.25" thickTop="1" thickBot="1" x14ac:dyDescent="0.3">
      <c r="A1" s="44" t="s">
        <v>82</v>
      </c>
      <c r="B1" s="68" t="s">
        <v>80</v>
      </c>
      <c r="C1" s="69" t="s">
        <v>81</v>
      </c>
      <c r="D1" s="47"/>
      <c r="E1" s="44"/>
      <c r="F1" s="44"/>
      <c r="G1" s="44"/>
      <c r="H1" s="44"/>
      <c r="I1" s="44"/>
      <c r="J1" s="44"/>
      <c r="K1" s="44"/>
      <c r="L1" s="44"/>
      <c r="M1" s="44"/>
    </row>
    <row r="2" spans="1:13" ht="16.5" thickBot="1" x14ac:dyDescent="0.3">
      <c r="A2" s="44"/>
      <c r="B2" s="22">
        <v>-7</v>
      </c>
      <c r="C2" s="17">
        <f>B2^2+7*B2+3</f>
        <v>3</v>
      </c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 thickBot="1" x14ac:dyDescent="0.3">
      <c r="A3" s="44"/>
      <c r="B3" s="22">
        <v>-6</v>
      </c>
      <c r="C3" s="17">
        <f t="shared" ref="C3:C16" si="0">B3^2+7*B3+3</f>
        <v>-3</v>
      </c>
      <c r="D3" s="44"/>
      <c r="E3" s="71"/>
      <c r="F3" s="71"/>
      <c r="G3" s="44"/>
      <c r="H3" s="44"/>
      <c r="I3" s="44"/>
      <c r="J3" s="44"/>
      <c r="K3" s="44"/>
      <c r="L3" s="44"/>
      <c r="M3" s="44"/>
    </row>
    <row r="4" spans="1:13" ht="16.5" thickBot="1" x14ac:dyDescent="0.3">
      <c r="A4" s="44"/>
      <c r="B4" s="22">
        <v>-5</v>
      </c>
      <c r="C4" s="17">
        <f t="shared" si="0"/>
        <v>-7</v>
      </c>
      <c r="D4" s="44"/>
      <c r="E4" s="28"/>
      <c r="F4" s="70"/>
      <c r="G4" s="44"/>
      <c r="H4" s="44"/>
      <c r="I4" s="44"/>
      <c r="J4" s="44"/>
      <c r="K4" s="44"/>
      <c r="L4" s="44"/>
      <c r="M4" s="44"/>
    </row>
    <row r="5" spans="1:13" ht="16.5" thickBot="1" x14ac:dyDescent="0.3">
      <c r="A5" s="44"/>
      <c r="B5" s="22">
        <v>-4</v>
      </c>
      <c r="C5" s="17">
        <f t="shared" si="0"/>
        <v>-9</v>
      </c>
      <c r="D5" s="44"/>
      <c r="E5" s="28"/>
      <c r="F5" s="70"/>
      <c r="G5" s="44"/>
      <c r="H5" s="44"/>
      <c r="I5" s="44"/>
      <c r="J5" s="44"/>
      <c r="K5" s="44"/>
      <c r="L5" s="44"/>
      <c r="M5" s="44"/>
    </row>
    <row r="6" spans="1:13" ht="17.25" thickTop="1" thickBot="1" x14ac:dyDescent="0.3">
      <c r="A6" s="44"/>
      <c r="B6" s="22">
        <v>-3</v>
      </c>
      <c r="C6" s="17">
        <f t="shared" si="0"/>
        <v>-9</v>
      </c>
      <c r="D6" s="44"/>
      <c r="E6" s="77" t="s">
        <v>23</v>
      </c>
      <c r="F6" s="94" t="s">
        <v>25</v>
      </c>
      <c r="H6" s="44"/>
      <c r="I6" s="44"/>
      <c r="J6" s="44"/>
      <c r="K6" s="44"/>
      <c r="L6" s="44"/>
      <c r="M6" s="44"/>
    </row>
    <row r="7" spans="1:13" ht="16.5" thickBot="1" x14ac:dyDescent="0.3">
      <c r="A7" s="44"/>
      <c r="B7" s="22">
        <v>-2</v>
      </c>
      <c r="C7" s="17">
        <f t="shared" si="0"/>
        <v>-7</v>
      </c>
      <c r="D7" s="44"/>
      <c r="E7" s="90">
        <v>-6.5412201154163236</v>
      </c>
      <c r="F7" s="17">
        <f t="shared" ref="F7:F8" si="1">E7^2+7*E7+3</f>
        <v>-9.8020958712652373E-4</v>
      </c>
      <c r="H7" s="44"/>
      <c r="I7" s="44"/>
      <c r="J7" s="44"/>
      <c r="K7" s="44"/>
      <c r="L7" s="44"/>
      <c r="M7" s="44"/>
    </row>
    <row r="8" spans="1:13" ht="16.5" thickBot="1" x14ac:dyDescent="0.3">
      <c r="A8" s="44"/>
      <c r="B8" s="22">
        <v>-1</v>
      </c>
      <c r="C8" s="17">
        <f t="shared" si="0"/>
        <v>-3</v>
      </c>
      <c r="D8" s="44"/>
      <c r="E8" s="92">
        <v>-0.45862024330746121</v>
      </c>
      <c r="F8" s="17">
        <f t="shared" si="1"/>
        <v>-9.1755808337978806E-6</v>
      </c>
      <c r="H8" s="44"/>
      <c r="I8" s="44"/>
      <c r="J8" s="44"/>
      <c r="K8" s="44"/>
      <c r="L8" s="44"/>
      <c r="M8" s="44"/>
    </row>
    <row r="9" spans="1:13" ht="16.5" thickBot="1" x14ac:dyDescent="0.3">
      <c r="A9" s="44"/>
      <c r="B9" s="22">
        <v>0</v>
      </c>
      <c r="C9" s="17">
        <f t="shared" si="0"/>
        <v>3</v>
      </c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 thickBot="1" x14ac:dyDescent="0.3">
      <c r="A10" s="44"/>
      <c r="B10" s="22">
        <v>1</v>
      </c>
      <c r="C10" s="17">
        <f t="shared" si="0"/>
        <v>11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16.5" thickBot="1" x14ac:dyDescent="0.3">
      <c r="A11" s="44"/>
      <c r="B11" s="22">
        <v>2</v>
      </c>
      <c r="C11" s="17">
        <f t="shared" si="0"/>
        <v>21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 thickBot="1" x14ac:dyDescent="0.3">
      <c r="A12" s="44"/>
      <c r="B12" s="22">
        <v>3</v>
      </c>
      <c r="C12" s="17">
        <f t="shared" si="0"/>
        <v>33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 thickBot="1" x14ac:dyDescent="0.3">
      <c r="A13" s="44"/>
      <c r="B13" s="22">
        <v>4</v>
      </c>
      <c r="C13" s="17">
        <f t="shared" si="0"/>
        <v>47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16.5" thickBot="1" x14ac:dyDescent="0.3">
      <c r="A14" s="44"/>
      <c r="B14" s="22">
        <v>5</v>
      </c>
      <c r="C14" s="17">
        <f t="shared" si="0"/>
        <v>63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16.5" thickBot="1" x14ac:dyDescent="0.3">
      <c r="A15" s="44"/>
      <c r="B15" s="22">
        <v>6</v>
      </c>
      <c r="C15" s="17">
        <f t="shared" si="0"/>
        <v>81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ht="16.5" thickBot="1" x14ac:dyDescent="0.3">
      <c r="A16" s="44"/>
      <c r="B16" s="22">
        <v>7</v>
      </c>
      <c r="C16" s="17">
        <f t="shared" si="0"/>
        <v>101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ht="15.75" thickBot="1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ht="17.25" thickTop="1" thickBot="1" x14ac:dyDescent="0.3">
      <c r="A19" s="44" t="s">
        <v>83</v>
      </c>
      <c r="B19" s="68" t="s">
        <v>80</v>
      </c>
      <c r="C19" s="74" t="s">
        <v>81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1:13" ht="16.5" thickBot="1" x14ac:dyDescent="0.3">
      <c r="A20" s="44"/>
      <c r="B20" s="22">
        <v>-12</v>
      </c>
      <c r="C20" s="17">
        <f>B20^3-12*B20+1</f>
        <v>-1583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</row>
    <row r="21" spans="1:13" ht="17.25" thickTop="1" thickBot="1" x14ac:dyDescent="0.3">
      <c r="A21" s="44"/>
      <c r="B21" s="22">
        <v>-11</v>
      </c>
      <c r="C21" s="17">
        <f t="shared" ref="C21:C44" si="2">B21^3-12*B21+1</f>
        <v>-1198</v>
      </c>
      <c r="D21" s="44"/>
      <c r="E21" s="77" t="s">
        <v>23</v>
      </c>
      <c r="F21" s="94" t="s">
        <v>25</v>
      </c>
      <c r="G21" s="44"/>
      <c r="H21" s="44"/>
      <c r="I21" s="44"/>
      <c r="J21" s="44"/>
      <c r="K21" s="44"/>
      <c r="L21" s="44"/>
      <c r="M21" s="44"/>
    </row>
    <row r="22" spans="1:13" ht="16.5" thickBot="1" x14ac:dyDescent="0.3">
      <c r="A22" s="44"/>
      <c r="B22" s="22">
        <v>-10</v>
      </c>
      <c r="C22" s="17">
        <f t="shared" si="2"/>
        <v>-879</v>
      </c>
      <c r="D22" s="44"/>
      <c r="E22" s="90">
        <v>-3.5050398188719565</v>
      </c>
      <c r="F22" s="91">
        <f>E22^3-12*E22+1</f>
        <v>-2.3427209399073945E-6</v>
      </c>
      <c r="G22" s="44"/>
      <c r="H22" s="44"/>
      <c r="I22" s="44"/>
      <c r="J22" s="44"/>
      <c r="K22" s="44"/>
      <c r="L22" s="44"/>
      <c r="M22" s="44"/>
    </row>
    <row r="23" spans="1:13" ht="16.5" thickBot="1" x14ac:dyDescent="0.3">
      <c r="A23" s="44"/>
      <c r="B23" s="22">
        <v>-9</v>
      </c>
      <c r="C23" s="17">
        <f t="shared" si="2"/>
        <v>-620</v>
      </c>
      <c r="D23" s="44"/>
      <c r="E23" s="90">
        <v>8.3334027783564885E-2</v>
      </c>
      <c r="F23" s="91">
        <f t="shared" ref="F23:F24" si="3">E23^3-12*E23+1</f>
        <v>5.7038476875892474E-4</v>
      </c>
      <c r="G23" s="44"/>
      <c r="H23" s="44"/>
      <c r="I23" s="44"/>
      <c r="J23" s="44"/>
      <c r="K23" s="44"/>
      <c r="L23" s="44"/>
      <c r="M23" s="44"/>
    </row>
    <row r="24" spans="1:13" ht="16.5" thickBot="1" x14ac:dyDescent="0.3">
      <c r="A24" s="44"/>
      <c r="B24" s="22">
        <v>-8</v>
      </c>
      <c r="C24" s="17">
        <f t="shared" si="2"/>
        <v>-415</v>
      </c>
      <c r="D24" s="44"/>
      <c r="E24" s="92">
        <v>3.4216513478586048</v>
      </c>
      <c r="F24" s="93">
        <f t="shared" si="3"/>
        <v>-1.5571601552011316E-4</v>
      </c>
      <c r="G24" s="44"/>
      <c r="H24" s="44"/>
      <c r="I24" s="44"/>
      <c r="J24" s="44"/>
      <c r="K24" s="44"/>
      <c r="L24" s="44"/>
      <c r="M24" s="44"/>
    </row>
    <row r="25" spans="1:13" ht="16.5" thickBot="1" x14ac:dyDescent="0.3">
      <c r="A25" s="44"/>
      <c r="B25" s="22">
        <v>-7</v>
      </c>
      <c r="C25" s="17">
        <f t="shared" si="2"/>
        <v>-258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spans="1:13" ht="16.5" thickBot="1" x14ac:dyDescent="0.3">
      <c r="A26" s="44"/>
      <c r="B26" s="22">
        <v>-6</v>
      </c>
      <c r="C26" s="17">
        <f t="shared" si="2"/>
        <v>-143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</row>
    <row r="27" spans="1:13" ht="16.5" thickBot="1" x14ac:dyDescent="0.3">
      <c r="A27" s="44"/>
      <c r="B27" s="22">
        <v>-5</v>
      </c>
      <c r="C27" s="17">
        <f t="shared" si="2"/>
        <v>-64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</row>
    <row r="28" spans="1:13" ht="16.5" thickBot="1" x14ac:dyDescent="0.3">
      <c r="A28" s="44"/>
      <c r="B28" s="22">
        <v>-4</v>
      </c>
      <c r="C28" s="17">
        <f t="shared" si="2"/>
        <v>-15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</row>
    <row r="29" spans="1:13" ht="16.5" thickBot="1" x14ac:dyDescent="0.3">
      <c r="A29" s="44"/>
      <c r="B29" s="22">
        <v>-3</v>
      </c>
      <c r="C29" s="17">
        <f t="shared" si="2"/>
        <v>10</v>
      </c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ht="16.5" thickBot="1" x14ac:dyDescent="0.3">
      <c r="A30" s="44"/>
      <c r="B30" s="22">
        <v>-2</v>
      </c>
      <c r="C30" s="17">
        <f t="shared" si="2"/>
        <v>17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6.5" thickBot="1" x14ac:dyDescent="0.3">
      <c r="A31" s="44"/>
      <c r="B31" s="22">
        <v>-1</v>
      </c>
      <c r="C31" s="17">
        <f t="shared" si="2"/>
        <v>12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6.5" thickBot="1" x14ac:dyDescent="0.3">
      <c r="A32" s="44"/>
      <c r="B32" s="22">
        <v>0</v>
      </c>
      <c r="C32" s="17">
        <f t="shared" si="2"/>
        <v>1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spans="1:13" ht="16.5" thickBot="1" x14ac:dyDescent="0.3">
      <c r="A33" s="44"/>
      <c r="B33" s="22">
        <v>1</v>
      </c>
      <c r="C33" s="17">
        <f t="shared" si="2"/>
        <v>-10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</row>
    <row r="34" spans="1:13" ht="16.5" thickBot="1" x14ac:dyDescent="0.3">
      <c r="A34" s="44"/>
      <c r="B34" s="22">
        <v>2</v>
      </c>
      <c r="C34" s="17">
        <f t="shared" si="2"/>
        <v>-15</v>
      </c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ht="16.5" thickBot="1" x14ac:dyDescent="0.3">
      <c r="A35" s="44"/>
      <c r="B35" s="22">
        <v>3</v>
      </c>
      <c r="C35" s="17">
        <f t="shared" si="2"/>
        <v>-8</v>
      </c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ht="16.5" thickBot="1" x14ac:dyDescent="0.3">
      <c r="A36" s="44"/>
      <c r="B36" s="22">
        <v>4</v>
      </c>
      <c r="C36" s="17">
        <f t="shared" si="2"/>
        <v>17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ht="16.5" thickBot="1" x14ac:dyDescent="0.3">
      <c r="A37" s="44"/>
      <c r="B37" s="22">
        <v>5</v>
      </c>
      <c r="C37" s="17">
        <f t="shared" si="2"/>
        <v>66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</row>
    <row r="38" spans="1:13" ht="16.5" thickBot="1" x14ac:dyDescent="0.3">
      <c r="A38" s="44"/>
      <c r="B38" s="22">
        <v>6</v>
      </c>
      <c r="C38" s="17">
        <f t="shared" si="2"/>
        <v>145</v>
      </c>
      <c r="D38" s="44"/>
      <c r="E38" s="44"/>
      <c r="F38" s="44"/>
      <c r="G38" s="44"/>
      <c r="H38" s="44"/>
      <c r="I38" s="44"/>
      <c r="J38" s="44"/>
      <c r="K38" s="44"/>
      <c r="L38" s="44"/>
      <c r="M38" s="44"/>
    </row>
    <row r="39" spans="1:13" ht="16.5" thickBot="1" x14ac:dyDescent="0.3">
      <c r="A39" s="44"/>
      <c r="B39" s="22">
        <v>7</v>
      </c>
      <c r="C39" s="17">
        <f t="shared" si="2"/>
        <v>260</v>
      </c>
      <c r="D39" s="44"/>
      <c r="E39" s="44"/>
      <c r="F39" s="44"/>
      <c r="G39" s="44"/>
      <c r="H39" s="44"/>
      <c r="I39" s="44"/>
      <c r="J39" s="44"/>
      <c r="K39" s="44"/>
      <c r="L39" s="44"/>
      <c r="M39" s="44"/>
    </row>
    <row r="40" spans="1:13" ht="16.5" thickBot="1" x14ac:dyDescent="0.3">
      <c r="A40" s="44"/>
      <c r="B40" s="22">
        <v>8</v>
      </c>
      <c r="C40" s="17">
        <f t="shared" si="2"/>
        <v>417</v>
      </c>
      <c r="D40" s="44"/>
      <c r="E40" s="44"/>
      <c r="F40" s="44"/>
      <c r="G40" s="44"/>
      <c r="H40" s="44"/>
      <c r="I40" s="44"/>
      <c r="J40" s="44"/>
      <c r="K40" s="44"/>
      <c r="L40" s="44"/>
      <c r="M40" s="44"/>
    </row>
    <row r="41" spans="1:13" ht="16.5" thickBot="1" x14ac:dyDescent="0.3">
      <c r="A41" s="44"/>
      <c r="B41" s="22">
        <v>9</v>
      </c>
      <c r="C41" s="17">
        <f t="shared" si="2"/>
        <v>622</v>
      </c>
      <c r="D41" s="44"/>
      <c r="E41" s="44"/>
      <c r="F41" s="44"/>
      <c r="G41" s="44"/>
      <c r="H41" s="44"/>
      <c r="I41" s="44"/>
      <c r="J41" s="44"/>
      <c r="K41" s="44"/>
      <c r="L41" s="44"/>
      <c r="M41" s="44"/>
    </row>
    <row r="42" spans="1:13" ht="16.5" thickBot="1" x14ac:dyDescent="0.3">
      <c r="A42" s="44"/>
      <c r="B42" s="22">
        <v>10</v>
      </c>
      <c r="C42" s="17">
        <f t="shared" si="2"/>
        <v>881</v>
      </c>
      <c r="D42" s="44"/>
      <c r="E42" s="44"/>
      <c r="F42" s="44"/>
      <c r="G42" s="44"/>
      <c r="H42" s="44"/>
      <c r="I42" s="44"/>
      <c r="J42" s="44"/>
      <c r="K42" s="44"/>
      <c r="L42" s="44"/>
      <c r="M42" s="44"/>
    </row>
    <row r="43" spans="1:13" ht="16.5" thickBot="1" x14ac:dyDescent="0.3">
      <c r="A43" s="44"/>
      <c r="B43" s="22">
        <v>11</v>
      </c>
      <c r="C43" s="17">
        <f t="shared" si="2"/>
        <v>1200</v>
      </c>
      <c r="D43" s="44"/>
      <c r="E43" s="44"/>
      <c r="F43" s="44"/>
      <c r="G43" s="44"/>
      <c r="H43" s="44"/>
      <c r="I43" s="44"/>
      <c r="J43" s="44"/>
      <c r="K43" s="44"/>
      <c r="L43" s="44"/>
      <c r="M43" s="44"/>
    </row>
    <row r="44" spans="1:13" ht="16.5" thickBot="1" x14ac:dyDescent="0.3">
      <c r="A44" s="44"/>
      <c r="B44" s="23">
        <v>12</v>
      </c>
      <c r="C44" s="27">
        <f t="shared" si="2"/>
        <v>1585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</row>
    <row r="45" spans="1:13" ht="15.75" thickTop="1" x14ac:dyDescent="0.25">
      <c r="A45" s="70"/>
      <c r="B45" s="28"/>
      <c r="C45" s="28"/>
      <c r="D45" s="44"/>
      <c r="E45" s="44"/>
      <c r="F45" s="44"/>
      <c r="G45" s="44"/>
      <c r="H45" s="44"/>
      <c r="I45" s="44"/>
      <c r="J45" s="44"/>
      <c r="K45" s="44"/>
      <c r="L45" s="44"/>
      <c r="M45" s="44"/>
    </row>
    <row r="46" spans="1:13" x14ac:dyDescent="0.2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</row>
    <row r="47" spans="1:13" x14ac:dyDescent="0.2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</row>
    <row r="48" spans="1:13" x14ac:dyDescent="0.2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</row>
    <row r="49" spans="1:13" x14ac:dyDescent="0.2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</row>
    <row r="50" spans="1:13" x14ac:dyDescent="0.2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</row>
    <row r="51" spans="1:13" x14ac:dyDescent="0.2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</row>
    <row r="52" spans="1:13" x14ac:dyDescent="0.2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</row>
    <row r="53" spans="1:13" x14ac:dyDescent="0.2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</row>
    <row r="54" spans="1:13" x14ac:dyDescent="0.2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</row>
    <row r="55" spans="1:13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</row>
    <row r="56" spans="1:13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</row>
    <row r="57" spans="1:13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</row>
    <row r="58" spans="1:13" x14ac:dyDescent="0.2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</row>
    <row r="59" spans="1:13" x14ac:dyDescent="0.2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</row>
    <row r="60" spans="1:13" x14ac:dyDescent="0.2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</row>
    <row r="61" spans="1:13" x14ac:dyDescent="0.2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</row>
    <row r="62" spans="1:13" x14ac:dyDescent="0.2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</row>
    <row r="63" spans="1:13" x14ac:dyDescent="0.2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</row>
    <row r="64" spans="1:13" x14ac:dyDescent="0.2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</row>
    <row r="65" spans="1:13" x14ac:dyDescent="0.2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</row>
    <row r="66" spans="1:13" x14ac:dyDescent="0.2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</row>
    <row r="67" spans="1:13" x14ac:dyDescent="0.25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</row>
    <row r="68" spans="1:13" x14ac:dyDescent="0.2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</row>
    <row r="69" spans="1:13" x14ac:dyDescent="0.25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</row>
    <row r="70" spans="1:13" x14ac:dyDescent="0.2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</row>
    <row r="71" spans="1:13" x14ac:dyDescent="0.2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</row>
    <row r="72" spans="1:13" x14ac:dyDescent="0.2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</row>
    <row r="73" spans="1:13" x14ac:dyDescent="0.2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</row>
    <row r="74" spans="1:13" x14ac:dyDescent="0.2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</row>
    <row r="75" spans="1:13" x14ac:dyDescent="0.2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</row>
    <row r="76" spans="1:13" x14ac:dyDescent="0.2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</row>
    <row r="77" spans="1:13" x14ac:dyDescent="0.25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</row>
    <row r="78" spans="1:13" x14ac:dyDescent="0.2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</row>
    <row r="79" spans="1:13" x14ac:dyDescent="0.25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</row>
    <row r="80" spans="1:13" x14ac:dyDescent="0.2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</row>
    <row r="81" spans="1:13" x14ac:dyDescent="0.25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L28"/>
  <sheetViews>
    <sheetView tabSelected="1" workbookViewId="0">
      <selection activeCell="K9" sqref="K9"/>
    </sheetView>
  </sheetViews>
  <sheetFormatPr defaultRowHeight="15" x14ac:dyDescent="0.25"/>
  <sheetData>
    <row r="1" spans="1:12" ht="15.75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8.75" x14ac:dyDescent="0.35">
      <c r="A2" s="9"/>
      <c r="B2" s="120" t="s">
        <v>106</v>
      </c>
      <c r="C2" s="120"/>
      <c r="D2" s="120"/>
      <c r="E2" s="9"/>
      <c r="F2" s="9"/>
      <c r="G2" s="9"/>
      <c r="H2" s="9"/>
      <c r="I2" s="9"/>
      <c r="J2" s="9"/>
      <c r="K2" s="9"/>
      <c r="L2" s="9"/>
    </row>
    <row r="3" spans="1:12" ht="18.75" x14ac:dyDescent="0.35">
      <c r="A3" s="9"/>
      <c r="B3" s="120" t="s">
        <v>107</v>
      </c>
      <c r="C3" s="120"/>
      <c r="D3" s="120"/>
      <c r="E3" s="9"/>
      <c r="F3" s="9"/>
      <c r="G3" s="9"/>
      <c r="H3" s="9"/>
      <c r="I3" s="9"/>
      <c r="J3" s="9"/>
      <c r="K3" s="9"/>
      <c r="L3" s="9"/>
    </row>
    <row r="4" spans="1:12" ht="18.75" x14ac:dyDescent="0.35">
      <c r="A4" s="9"/>
      <c r="B4" s="120" t="s">
        <v>108</v>
      </c>
      <c r="C4" s="120"/>
      <c r="D4" s="120"/>
      <c r="E4" s="9"/>
      <c r="F4" s="9"/>
      <c r="G4" s="9"/>
      <c r="H4" s="9"/>
      <c r="I4" s="9"/>
      <c r="J4" s="9"/>
      <c r="K4" s="9"/>
      <c r="L4" s="9"/>
    </row>
    <row r="5" spans="1:12" ht="15.7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.75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6.5" thickBo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7.25" thickTop="1" thickBot="1" x14ac:dyDescent="0.3">
      <c r="A8" s="9"/>
      <c r="B8" s="2"/>
      <c r="C8" s="3">
        <v>7</v>
      </c>
      <c r="D8" s="3">
        <v>-5</v>
      </c>
      <c r="E8" s="4">
        <v>0</v>
      </c>
      <c r="F8" s="9"/>
      <c r="G8" s="2"/>
      <c r="H8" s="4">
        <v>31</v>
      </c>
      <c r="I8" s="9"/>
      <c r="J8" s="16" t="s">
        <v>84</v>
      </c>
      <c r="K8" s="4">
        <f t="array" ref="K8:K10">MMULT(MINVERSE(C8:E10),H8:H10)</f>
        <v>3</v>
      </c>
      <c r="L8" s="9"/>
    </row>
    <row r="9" spans="1:12" ht="16.5" thickBot="1" x14ac:dyDescent="0.3">
      <c r="A9" s="9"/>
      <c r="B9" s="72" t="s">
        <v>77</v>
      </c>
      <c r="C9" s="12">
        <v>4</v>
      </c>
      <c r="D9" s="12">
        <v>0</v>
      </c>
      <c r="E9" s="17">
        <v>11</v>
      </c>
      <c r="F9" s="9"/>
      <c r="G9" s="72" t="s">
        <v>78</v>
      </c>
      <c r="H9" s="17">
        <v>-43</v>
      </c>
      <c r="I9" s="9"/>
      <c r="J9" s="22" t="s">
        <v>85</v>
      </c>
      <c r="K9" s="17">
        <v>-2</v>
      </c>
      <c r="L9" s="9"/>
    </row>
    <row r="10" spans="1:12" ht="16.5" thickBot="1" x14ac:dyDescent="0.3">
      <c r="A10" s="9"/>
      <c r="B10" s="7"/>
      <c r="C10" s="26">
        <v>2</v>
      </c>
      <c r="D10" s="26">
        <v>3</v>
      </c>
      <c r="E10" s="27">
        <v>4</v>
      </c>
      <c r="F10" s="9"/>
      <c r="G10" s="7"/>
      <c r="H10" s="27">
        <v>-20</v>
      </c>
      <c r="I10" s="9"/>
      <c r="J10" s="23" t="s">
        <v>86</v>
      </c>
      <c r="K10" s="27">
        <v>-4.9999999999999991</v>
      </c>
      <c r="L10" s="9"/>
    </row>
    <row r="11" spans="1:12" ht="16.5" thickTop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ht="15.7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.7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15.7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5.7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ht="15.7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5.75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ht="15.75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5.7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ht="15.7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5.7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ht="15.7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5.7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ht="15.7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.7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15.7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5.7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ht="15.7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</sheetData>
  <mergeCells count="3">
    <mergeCell ref="B2:D2"/>
    <mergeCell ref="B3:D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Задание 1</vt:lpstr>
      <vt:lpstr>Задание 2</vt:lpstr>
      <vt:lpstr>Задание 3</vt:lpstr>
      <vt:lpstr>Задание 4</vt:lpstr>
      <vt:lpstr>Задание 5</vt:lpstr>
      <vt:lpstr>Задание 6</vt:lpstr>
      <vt:lpstr>Задание 7</vt:lpstr>
      <vt:lpstr>Задание 8</vt:lpstr>
      <vt:lpstr>Задание 9</vt:lpstr>
      <vt:lpstr>Задание 10</vt:lpstr>
      <vt:lpstr>Задание 11</vt:lpstr>
      <vt:lpstr>Задание 12</vt:lpstr>
      <vt:lpstr>Задание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2022-06-14T10:09:01Z</dcterms:modified>
</cp:coreProperties>
</file>