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AEC414BE-611B-4CEA-A94B-1296695EECF7}" xr6:coauthVersionLast="47" xr6:coauthVersionMax="47" xr10:uidLastSave="{00000000-0000-0000-0000-000000000000}"/>
  <bookViews>
    <workbookView xWindow="28680" yWindow="-120" windowWidth="38640" windowHeight="21240" activeTab="2" xr2:uid="{A5667F64-109C-47C3-884E-1862F3FE77BD}"/>
  </bookViews>
  <sheets>
    <sheet name="EB" sheetId="2" r:id="rId1"/>
    <sheet name="Grid" sheetId="1" r:id="rId2"/>
    <sheet name="SolarPV" sheetId="10" r:id="rId3"/>
    <sheet name="Battery_MV" sheetId="13" r:id="rId4"/>
    <sheet name="Reservoir_Ex0" sheetId="11" r:id="rId5"/>
    <sheet name="Reservoir" sheetId="12" r:id="rId6"/>
    <sheet name="Tabelle1" sheetId="14" r:id="rId7"/>
    <sheet name="Check_Fil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1" i="15" l="1"/>
  <c r="B2" i="13"/>
  <c r="P25" i="15"/>
  <c r="P28" i="15"/>
  <c r="O31" i="15"/>
  <c r="O30" i="15"/>
  <c r="R30" i="15"/>
  <c r="P27" i="15"/>
  <c r="D2" i="15"/>
  <c r="E3" i="15"/>
  <c r="E9" i="15"/>
  <c r="E11" i="15"/>
  <c r="E17" i="15"/>
  <c r="E19" i="15"/>
  <c r="E25" i="15"/>
  <c r="C25" i="13"/>
  <c r="B25" i="13"/>
  <c r="C25" i="15"/>
  <c r="B25" i="15"/>
  <c r="D25" i="15" s="1"/>
  <c r="C24" i="15"/>
  <c r="E24" i="15" s="1"/>
  <c r="B24" i="15"/>
  <c r="D24" i="15" s="1"/>
  <c r="C23" i="15"/>
  <c r="E23" i="15" s="1"/>
  <c r="B23" i="15"/>
  <c r="D23" i="15" s="1"/>
  <c r="C22" i="15"/>
  <c r="E22" i="15" s="1"/>
  <c r="B22" i="15"/>
  <c r="D22" i="15" s="1"/>
  <c r="C21" i="15"/>
  <c r="E21" i="15" s="1"/>
  <c r="B21" i="15"/>
  <c r="D21" i="15" s="1"/>
  <c r="C20" i="15"/>
  <c r="E20" i="15" s="1"/>
  <c r="B20" i="15"/>
  <c r="D20" i="15" s="1"/>
  <c r="C19" i="15"/>
  <c r="B19" i="15"/>
  <c r="D19" i="15" s="1"/>
  <c r="C18" i="15"/>
  <c r="E18" i="15" s="1"/>
  <c r="B18" i="15"/>
  <c r="D18" i="15" s="1"/>
  <c r="C17" i="15"/>
  <c r="B17" i="15"/>
  <c r="D17" i="15" s="1"/>
  <c r="C16" i="15"/>
  <c r="E16" i="15" s="1"/>
  <c r="B16" i="15"/>
  <c r="D16" i="15" s="1"/>
  <c r="C15" i="15"/>
  <c r="E15" i="15" s="1"/>
  <c r="B15" i="15"/>
  <c r="D15" i="15" s="1"/>
  <c r="C14" i="15"/>
  <c r="E14" i="15" s="1"/>
  <c r="B14" i="15"/>
  <c r="D14" i="15" s="1"/>
  <c r="C13" i="15"/>
  <c r="E13" i="15" s="1"/>
  <c r="B13" i="15"/>
  <c r="D13" i="15" s="1"/>
  <c r="C12" i="15"/>
  <c r="E12" i="15" s="1"/>
  <c r="B12" i="15"/>
  <c r="D12" i="15" s="1"/>
  <c r="C11" i="15"/>
  <c r="B11" i="15"/>
  <c r="D11" i="15" s="1"/>
  <c r="C10" i="15"/>
  <c r="E10" i="15" s="1"/>
  <c r="B10" i="15"/>
  <c r="D10" i="15" s="1"/>
  <c r="C9" i="15"/>
  <c r="B9" i="15"/>
  <c r="D9" i="15" s="1"/>
  <c r="C8" i="15"/>
  <c r="E8" i="15" s="1"/>
  <c r="B8" i="15"/>
  <c r="D8" i="15" s="1"/>
  <c r="C7" i="15"/>
  <c r="E7" i="15" s="1"/>
  <c r="B7" i="15"/>
  <c r="D7" i="15" s="1"/>
  <c r="C6" i="15"/>
  <c r="E6" i="15" s="1"/>
  <c r="B6" i="15"/>
  <c r="D6" i="15" s="1"/>
  <c r="C5" i="15"/>
  <c r="E5" i="15" s="1"/>
  <c r="B5" i="15"/>
  <c r="D5" i="15" s="1"/>
  <c r="C4" i="15"/>
  <c r="E4" i="15" s="1"/>
  <c r="B4" i="15"/>
  <c r="D4" i="15" s="1"/>
  <c r="C3" i="15"/>
  <c r="B3" i="15"/>
  <c r="D3" i="15" s="1"/>
  <c r="C2" i="15"/>
  <c r="E2" i="15" s="1"/>
  <c r="B2" i="15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M34" i="15" l="1"/>
  <c r="R37" i="15" s="1"/>
  <c r="M36" i="15" l="1"/>
  <c r="M46" i="15" s="1"/>
  <c r="S34" i="15"/>
</calcChain>
</file>

<file path=xl/sharedStrings.xml><?xml version="1.0" encoding="utf-8"?>
<sst xmlns="http://schemas.openxmlformats.org/spreadsheetml/2006/main" count="31" uniqueCount="28">
  <si>
    <t>PV_forecast</t>
  </si>
  <si>
    <t>Reservoir0_Q</t>
  </si>
  <si>
    <t>Reservoir0_W</t>
  </si>
  <si>
    <t>Reservoir1_Q</t>
  </si>
  <si>
    <t>Reservoir1_W</t>
  </si>
  <si>
    <t>Battery_F</t>
  </si>
  <si>
    <t>Battery_FCharge</t>
  </si>
  <si>
    <t>Battery_FDisCharge</t>
  </si>
  <si>
    <t>Ch</t>
  </si>
  <si>
    <t>Dis</t>
  </si>
  <si>
    <t>MW</t>
  </si>
  <si>
    <t>$/MW</t>
  </si>
  <si>
    <t>$/MWh</t>
  </si>
  <si>
    <t>Cost of batery (MW) per hous ($)</t>
  </si>
  <si>
    <t>Cost of batery (MWh) per hous ($)</t>
  </si>
  <si>
    <t>Cost of batery (MW) per day ($)</t>
  </si>
  <si>
    <t>Cost of batery (MWh) per day ($)</t>
  </si>
  <si>
    <t>MWh</t>
  </si>
  <si>
    <t>FCR price</t>
  </si>
  <si>
    <t>CAPEX</t>
  </si>
  <si>
    <t>Revenew</t>
  </si>
  <si>
    <t>Profit</t>
  </si>
  <si>
    <t>Por cada MW +  instalado el nuevo capex es enor que el opex, así el sofware siempe trata de instalar a mayor capacidad posible</t>
  </si>
  <si>
    <t>Cost of PV (MW) per day</t>
  </si>
  <si>
    <t>It should not chargue from the PV, because it will affect the forcast</t>
  </si>
  <si>
    <t>Total Mhw pRovided</t>
  </si>
  <si>
    <t>Case 1.1</t>
  </si>
  <si>
    <t>Case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</si>
</sst>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14</xdr:row>
      <xdr:rowOff>180975</xdr:rowOff>
    </xdr:from>
    <xdr:to>
      <xdr:col>23</xdr:col>
      <xdr:colOff>665509</xdr:colOff>
      <xdr:row>21</xdr:row>
      <xdr:rowOff>123665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0541D8A-564A-80ED-5B58-B0183E7F8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975" y="2847975"/>
          <a:ext cx="9923809" cy="12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695325</xdr:colOff>
      <xdr:row>0</xdr:row>
      <xdr:rowOff>142875</xdr:rowOff>
    </xdr:from>
    <xdr:to>
      <xdr:col>24</xdr:col>
      <xdr:colOff>113025</xdr:colOff>
      <xdr:row>14</xdr:row>
      <xdr:rowOff>66351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7632D18-4FC4-7F88-B283-5A15164AA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9300" y="142875"/>
          <a:ext cx="10200000" cy="2590476"/>
        </a:xfrm>
        <a:prstGeom prst="rect">
          <a:avLst/>
        </a:prstGeom>
      </xdr:spPr>
    </xdr:pic>
    <xdr:clientData/>
  </xdr:twoCellAnchor>
  <xdr:twoCellAnchor editAs="oneCell">
    <xdr:from>
      <xdr:col>24</xdr:col>
      <xdr:colOff>742950</xdr:colOff>
      <xdr:row>0</xdr:row>
      <xdr:rowOff>85725</xdr:rowOff>
    </xdr:from>
    <xdr:to>
      <xdr:col>38</xdr:col>
      <xdr:colOff>474950</xdr:colOff>
      <xdr:row>20</xdr:row>
      <xdr:rowOff>170963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15298DA-1AD5-1484-AA55-FC25EBE58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69225" y="85725"/>
          <a:ext cx="10400000" cy="3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"/>
  <sheetViews>
    <sheetView zoomScale="145" zoomScaleNormal="145" workbookViewId="0">
      <selection activeCell="K17" sqref="K17"/>
    </sheetView>
  </sheetViews>
  <sheetFormatPr baseColWidth="10" defaultColWidth="11.42578125" defaultRowHeight="15" x14ac:dyDescent="0.25"/>
  <cols>
    <col min="2" max="2" width="12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B2:C24"/>
  <sheetViews>
    <sheetView workbookViewId="0">
      <selection activeCell="C24" sqref="C24"/>
    </sheetView>
  </sheetViews>
  <sheetFormatPr baseColWidth="10" defaultColWidth="11.42578125" defaultRowHeight="15" x14ac:dyDescent="0.25"/>
  <cols>
    <col min="3" max="3" width="12.42578125" bestFit="1" customWidth="1"/>
  </cols>
  <sheetData>
    <row r="2" spans="2:2" x14ac:dyDescent="0.25">
      <c r="B2" s="1"/>
    </row>
    <row r="24" spans="3:3" x14ac:dyDescent="0.25">
      <c r="C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C25"/>
  <sheetViews>
    <sheetView tabSelected="1" workbookViewId="0">
      <selection activeCell="E14" sqref="E14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3" x14ac:dyDescent="0.25">
      <c r="A1" t="s">
        <v>0</v>
      </c>
    </row>
    <row r="2" spans="1:3" x14ac:dyDescent="0.25">
      <c r="A2">
        <v>0</v>
      </c>
      <c r="B2" s="1"/>
      <c r="C2" s="1"/>
    </row>
    <row r="3" spans="1:3" x14ac:dyDescent="0.25">
      <c r="A3">
        <v>0</v>
      </c>
    </row>
    <row r="4" spans="1:3" x14ac:dyDescent="0.25">
      <c r="A4">
        <v>0</v>
      </c>
    </row>
    <row r="5" spans="1:3" x14ac:dyDescent="0.25">
      <c r="A5">
        <v>0</v>
      </c>
    </row>
    <row r="6" spans="1:3" x14ac:dyDescent="0.25">
      <c r="A6">
        <v>0</v>
      </c>
    </row>
    <row r="7" spans="1:3" x14ac:dyDescent="0.25">
      <c r="A7">
        <v>0.5</v>
      </c>
    </row>
    <row r="8" spans="1:3" x14ac:dyDescent="0.25">
      <c r="A8">
        <v>0.5</v>
      </c>
    </row>
    <row r="9" spans="1:3" x14ac:dyDescent="0.25">
      <c r="A9">
        <v>0.5</v>
      </c>
    </row>
    <row r="10" spans="1:3" x14ac:dyDescent="0.25">
      <c r="A10">
        <v>0.5</v>
      </c>
    </row>
    <row r="11" spans="1:3" x14ac:dyDescent="0.25">
      <c r="A11">
        <v>0.5</v>
      </c>
    </row>
    <row r="12" spans="1:3" x14ac:dyDescent="0.25">
      <c r="A12">
        <v>0.5</v>
      </c>
    </row>
    <row r="13" spans="1:3" x14ac:dyDescent="0.25">
      <c r="A13">
        <v>0.5</v>
      </c>
    </row>
    <row r="14" spans="1:3" x14ac:dyDescent="0.25">
      <c r="A14">
        <v>0.5</v>
      </c>
    </row>
    <row r="15" spans="1:3" x14ac:dyDescent="0.25">
      <c r="A15">
        <v>0.5</v>
      </c>
    </row>
    <row r="16" spans="1:3" x14ac:dyDescent="0.25">
      <c r="A16">
        <v>0.5</v>
      </c>
    </row>
    <row r="17" spans="1:1" x14ac:dyDescent="0.25">
      <c r="A17">
        <v>0.5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B764-43AE-451C-8AA9-19EB34130F9B}">
  <dimension ref="A1:C25"/>
  <sheetViews>
    <sheetView workbookViewId="0">
      <selection activeCell="A6" sqref="A6"/>
    </sheetView>
  </sheetViews>
  <sheetFormatPr baseColWidth="10" defaultRowHeight="15" x14ac:dyDescent="0.25"/>
  <cols>
    <col min="2" max="2" width="15.5703125" customWidth="1"/>
    <col min="3" max="3" width="18.42578125" bestFit="1" customWidth="1"/>
  </cols>
  <sheetData>
    <row r="1" spans="1:3" x14ac:dyDescent="0.25">
      <c r="A1" s="3" t="s">
        <v>5</v>
      </c>
      <c r="B1" s="3" t="s">
        <v>6</v>
      </c>
      <c r="C1" t="s">
        <v>7</v>
      </c>
    </row>
    <row r="2" spans="1:3" x14ac:dyDescent="0.25">
      <c r="A2">
        <v>50.029000000000003</v>
      </c>
      <c r="B2">
        <f>IF(Tabelle1!E2&gt;=50,Tabelle1!E2,50)</f>
        <v>50.029000000000003</v>
      </c>
      <c r="C2">
        <f>IF(Tabelle1!E2&lt;=50,Tabelle1!E2,50)</f>
        <v>50</v>
      </c>
    </row>
    <row r="3" spans="1:3" x14ac:dyDescent="0.25">
      <c r="A3">
        <v>50.042999999999999</v>
      </c>
      <c r="B3">
        <f>IF(Tabelle1!E3&gt;=50,Tabelle1!E3,50)</f>
        <v>50.042999999999999</v>
      </c>
      <c r="C3">
        <f>IF(Tabelle1!E3&lt;=50,Tabelle1!E3,50)</f>
        <v>50</v>
      </c>
    </row>
    <row r="4" spans="1:3" x14ac:dyDescent="0.25">
      <c r="A4">
        <v>50.087000000000003</v>
      </c>
      <c r="B4">
        <f>IF(Tabelle1!E4&gt;=50,Tabelle1!E4,50)</f>
        <v>50.087000000000003</v>
      </c>
      <c r="C4">
        <f>IF(Tabelle1!E4&lt;=50,Tabelle1!E4,50)</f>
        <v>50</v>
      </c>
    </row>
    <row r="5" spans="1:3" x14ac:dyDescent="0.25">
      <c r="A5">
        <v>49.853000000000002</v>
      </c>
      <c r="B5">
        <f>IF(Tabelle1!E5&gt;=50,Tabelle1!E5,50)</f>
        <v>50</v>
      </c>
      <c r="C5">
        <f>IF(Tabelle1!E5&lt;=50,Tabelle1!E5,50)</f>
        <v>49.853000000000002</v>
      </c>
    </row>
    <row r="6" spans="1:3" x14ac:dyDescent="0.25">
      <c r="A6">
        <v>49.832999999999998</v>
      </c>
      <c r="B6">
        <f>IF(Tabelle1!E6&gt;=50,Tabelle1!E6,50)</f>
        <v>50</v>
      </c>
      <c r="C6">
        <f>IF(Tabelle1!E6&lt;=50,Tabelle1!E6,50)</f>
        <v>49.832999999999998</v>
      </c>
    </row>
    <row r="7" spans="1:3" x14ac:dyDescent="0.25">
      <c r="A7">
        <v>49.899000000000001</v>
      </c>
      <c r="B7">
        <f>IF(Tabelle1!E7&gt;=50,Tabelle1!E7,50)</f>
        <v>50</v>
      </c>
      <c r="C7">
        <f>IF(Tabelle1!E7&lt;=50,Tabelle1!E7,50)</f>
        <v>49.899000000000001</v>
      </c>
    </row>
    <row r="8" spans="1:3" x14ac:dyDescent="0.25">
      <c r="A8">
        <v>49.857999999999997</v>
      </c>
      <c r="B8">
        <f>IF(Tabelle1!E8&gt;=50,Tabelle1!E8,50)</f>
        <v>50</v>
      </c>
      <c r="C8">
        <f>IF(Tabelle1!E8&lt;=50,Tabelle1!E8,50)</f>
        <v>49.857999999999997</v>
      </c>
    </row>
    <row r="9" spans="1:3" x14ac:dyDescent="0.25">
      <c r="A9">
        <v>50.110999999999997</v>
      </c>
      <c r="B9">
        <f>IF(Tabelle1!E9&gt;=50,Tabelle1!E9,50)</f>
        <v>50.110999999999997</v>
      </c>
      <c r="C9">
        <f>IF(Tabelle1!E9&lt;=50,Tabelle1!E9,50)</f>
        <v>50</v>
      </c>
    </row>
    <row r="10" spans="1:3" x14ac:dyDescent="0.25">
      <c r="A10">
        <v>49.962000000000003</v>
      </c>
      <c r="B10">
        <f>IF(Tabelle1!E10&gt;=50,Tabelle1!E10,50)</f>
        <v>50</v>
      </c>
      <c r="C10">
        <f>IF(Tabelle1!E10&lt;=50,Tabelle1!E10,50)</f>
        <v>49.962000000000003</v>
      </c>
    </row>
    <row r="11" spans="1:3" x14ac:dyDescent="0.25">
      <c r="A11">
        <v>49.811</v>
      </c>
      <c r="B11">
        <f>IF(Tabelle1!E11&gt;=50,Tabelle1!E11,50)</f>
        <v>50</v>
      </c>
      <c r="C11">
        <f>IF(Tabelle1!E11&lt;=50,Tabelle1!E11,50)</f>
        <v>49.811</v>
      </c>
    </row>
    <row r="12" spans="1:3" x14ac:dyDescent="0.25">
      <c r="A12">
        <v>50.045999999999999</v>
      </c>
      <c r="B12">
        <f>IF(Tabelle1!E12&gt;=50,Tabelle1!E12,50)</f>
        <v>50.045999999999999</v>
      </c>
      <c r="C12">
        <f>IF(Tabelle1!E12&lt;=50,Tabelle1!E12,50)</f>
        <v>50</v>
      </c>
    </row>
    <row r="13" spans="1:3" x14ac:dyDescent="0.25">
      <c r="A13">
        <v>49.837000000000003</v>
      </c>
      <c r="B13">
        <f>IF(Tabelle1!E13&gt;=50,Tabelle1!E13,50)</f>
        <v>50</v>
      </c>
      <c r="C13">
        <f>IF(Tabelle1!E13&lt;=50,Tabelle1!E13,50)</f>
        <v>49.837000000000003</v>
      </c>
    </row>
    <row r="14" spans="1:3" x14ac:dyDescent="0.25">
      <c r="A14">
        <v>49.872</v>
      </c>
      <c r="B14">
        <f>IF(Tabelle1!E14&gt;=50,Tabelle1!E14,50)</f>
        <v>50</v>
      </c>
      <c r="C14">
        <f>IF(Tabelle1!E14&lt;=50,Tabelle1!E14,50)</f>
        <v>49.872</v>
      </c>
    </row>
    <row r="15" spans="1:3" x14ac:dyDescent="0.25">
      <c r="A15">
        <v>49.835999999999999</v>
      </c>
      <c r="B15">
        <f>IF(Tabelle1!E15&gt;=50,Tabelle1!E15,50)</f>
        <v>50</v>
      </c>
      <c r="C15">
        <f>IF(Tabelle1!E15&lt;=50,Tabelle1!E15,50)</f>
        <v>49.835999999999999</v>
      </c>
    </row>
    <row r="16" spans="1:3" x14ac:dyDescent="0.25">
      <c r="A16">
        <v>49.884</v>
      </c>
      <c r="B16">
        <f>IF(Tabelle1!E16&gt;=50,Tabelle1!E16,50)</f>
        <v>50</v>
      </c>
      <c r="C16">
        <f>IF(Tabelle1!E16&lt;=50,Tabelle1!E16,50)</f>
        <v>49.884</v>
      </c>
    </row>
    <row r="17" spans="1:3" x14ac:dyDescent="0.25">
      <c r="A17">
        <v>49.92</v>
      </c>
      <c r="B17">
        <f>IF(Tabelle1!E17&gt;=50,Tabelle1!E17,50)</f>
        <v>50</v>
      </c>
      <c r="C17">
        <f>IF(Tabelle1!E17&lt;=50,Tabelle1!E17,50)</f>
        <v>49.92</v>
      </c>
    </row>
    <row r="18" spans="1:3" x14ac:dyDescent="0.25">
      <c r="A18">
        <v>49.918999999999997</v>
      </c>
      <c r="B18">
        <f>IF(Tabelle1!E18&gt;=50,Tabelle1!E18,50)</f>
        <v>50</v>
      </c>
      <c r="C18">
        <f>IF(Tabelle1!E18&lt;=50,Tabelle1!E18,50)</f>
        <v>49.918999999999997</v>
      </c>
    </row>
    <row r="19" spans="1:3" x14ac:dyDescent="0.25">
      <c r="A19">
        <v>49.98</v>
      </c>
      <c r="B19">
        <f>IF(Tabelle1!E19&gt;=50,Tabelle1!E19,50)</f>
        <v>50</v>
      </c>
      <c r="C19">
        <f>IF(Tabelle1!E19&lt;=50,Tabelle1!E19,50)</f>
        <v>49.98</v>
      </c>
    </row>
    <row r="20" spans="1:3" x14ac:dyDescent="0.25">
      <c r="A20">
        <v>49.960999999999999</v>
      </c>
      <c r="B20">
        <f>IF(Tabelle1!E20&gt;=50,Tabelle1!E20,50)</f>
        <v>50</v>
      </c>
      <c r="C20">
        <f>IF(Tabelle1!E20&lt;=50,Tabelle1!E20,50)</f>
        <v>49.960999999999999</v>
      </c>
    </row>
    <row r="21" spans="1:3" x14ac:dyDescent="0.25">
      <c r="A21">
        <v>49.917000000000002</v>
      </c>
      <c r="B21">
        <f>IF(Tabelle1!E21&gt;=50,Tabelle1!E21,50)</f>
        <v>50</v>
      </c>
      <c r="C21">
        <f>IF(Tabelle1!E21&lt;=50,Tabelle1!E21,50)</f>
        <v>49.917000000000002</v>
      </c>
    </row>
    <row r="22" spans="1:3" x14ac:dyDescent="0.25">
      <c r="A22">
        <v>50.164000000000001</v>
      </c>
      <c r="B22">
        <f>IF(Tabelle1!E22&gt;=50,Tabelle1!E22,50)</f>
        <v>50.164000000000001</v>
      </c>
      <c r="C22">
        <f>IF(Tabelle1!E22&lt;=50,Tabelle1!E22,50)</f>
        <v>50</v>
      </c>
    </row>
    <row r="23" spans="1:3" x14ac:dyDescent="0.25">
      <c r="A23">
        <v>50.19</v>
      </c>
      <c r="B23">
        <f>IF(Tabelle1!E23&gt;=50,Tabelle1!E23,50)</f>
        <v>50.19</v>
      </c>
      <c r="C23">
        <f>IF(Tabelle1!E23&lt;=50,Tabelle1!E23,50)</f>
        <v>50</v>
      </c>
    </row>
    <row r="24" spans="1:3" x14ac:dyDescent="0.25">
      <c r="A24">
        <v>49.820999999999998</v>
      </c>
      <c r="B24">
        <f>IF(Tabelle1!E24&gt;=50,Tabelle1!E24,50)</f>
        <v>50</v>
      </c>
      <c r="C24">
        <f>IF(Tabelle1!E24&lt;=50,Tabelle1!E24,50)</f>
        <v>49.820999999999998</v>
      </c>
    </row>
    <row r="25" spans="1:3" x14ac:dyDescent="0.25">
      <c r="A25">
        <v>49.844000000000001</v>
      </c>
      <c r="B25">
        <f>IF(Tabelle1!E25&gt;=50,Tabelle1!E25,50)</f>
        <v>50</v>
      </c>
      <c r="C25">
        <f>IF(Tabelle1!E25&lt;=50,Tabelle1!E25,50)</f>
        <v>49.844000000000001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DEEE-29E2-4B18-93D5-25BE8C220DE8}">
  <dimension ref="A1:D25"/>
  <sheetViews>
    <sheetView topLeftCell="A3" workbookViewId="0">
      <selection activeCell="A26" sqref="A26:D56"/>
    </sheetView>
  </sheetViews>
  <sheetFormatPr baseColWidth="10" defaultColWidth="11.42578125" defaultRowHeight="15" x14ac:dyDescent="0.25"/>
  <cols>
    <col min="1" max="1" width="12.85546875" bestFit="1" customWidth="1"/>
    <col min="2" max="2" width="13.42578125" bestFit="1" customWidth="1"/>
    <col min="3" max="3" width="12.85546875" bestFit="1" customWidth="1"/>
    <col min="4" max="4" width="13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5</v>
      </c>
      <c r="C2">
        <v>0</v>
      </c>
      <c r="D2">
        <v>5</v>
      </c>
    </row>
    <row r="3" spans="1:4" x14ac:dyDescent="0.25">
      <c r="A3">
        <v>0</v>
      </c>
      <c r="B3">
        <v>5</v>
      </c>
      <c r="C3">
        <v>0</v>
      </c>
      <c r="D3">
        <v>5</v>
      </c>
    </row>
    <row r="4" spans="1:4" x14ac:dyDescent="0.25">
      <c r="A4">
        <v>0</v>
      </c>
      <c r="B4">
        <v>5</v>
      </c>
      <c r="C4">
        <v>0</v>
      </c>
      <c r="D4">
        <v>5</v>
      </c>
    </row>
    <row r="5" spans="1:4" x14ac:dyDescent="0.25">
      <c r="A5">
        <v>0</v>
      </c>
      <c r="B5">
        <v>5</v>
      </c>
      <c r="C5">
        <v>0</v>
      </c>
      <c r="D5">
        <v>5</v>
      </c>
    </row>
    <row r="6" spans="1:4" x14ac:dyDescent="0.25">
      <c r="A6">
        <v>0</v>
      </c>
      <c r="B6">
        <v>5</v>
      </c>
      <c r="C6">
        <v>0</v>
      </c>
      <c r="D6">
        <v>5</v>
      </c>
    </row>
    <row r="7" spans="1:4" x14ac:dyDescent="0.25">
      <c r="A7">
        <v>0</v>
      </c>
      <c r="B7">
        <v>5</v>
      </c>
      <c r="C7">
        <v>0</v>
      </c>
      <c r="D7">
        <v>5</v>
      </c>
    </row>
    <row r="8" spans="1:4" x14ac:dyDescent="0.25">
      <c r="A8">
        <v>0</v>
      </c>
      <c r="B8">
        <v>5</v>
      </c>
      <c r="C8">
        <v>0</v>
      </c>
      <c r="D8">
        <v>5</v>
      </c>
    </row>
    <row r="9" spans="1:4" x14ac:dyDescent="0.25">
      <c r="A9">
        <v>0</v>
      </c>
      <c r="B9">
        <v>5</v>
      </c>
      <c r="C9">
        <v>0</v>
      </c>
      <c r="D9">
        <v>5</v>
      </c>
    </row>
    <row r="10" spans="1:4" x14ac:dyDescent="0.25">
      <c r="A10">
        <v>0</v>
      </c>
      <c r="B10">
        <v>5</v>
      </c>
      <c r="C10">
        <v>0</v>
      </c>
      <c r="D10">
        <v>5</v>
      </c>
    </row>
    <row r="11" spans="1:4" x14ac:dyDescent="0.25">
      <c r="A11">
        <v>0</v>
      </c>
      <c r="B11">
        <v>5</v>
      </c>
      <c r="C11">
        <v>0</v>
      </c>
      <c r="D11">
        <v>5</v>
      </c>
    </row>
    <row r="12" spans="1:4" x14ac:dyDescent="0.25">
      <c r="A12">
        <v>0</v>
      </c>
      <c r="B12">
        <v>5</v>
      </c>
      <c r="C12">
        <v>0</v>
      </c>
      <c r="D12">
        <v>5</v>
      </c>
    </row>
    <row r="13" spans="1:4" x14ac:dyDescent="0.25">
      <c r="A13">
        <v>0</v>
      </c>
      <c r="B13">
        <v>5</v>
      </c>
      <c r="C13">
        <v>0</v>
      </c>
      <c r="D13">
        <v>5</v>
      </c>
    </row>
    <row r="14" spans="1:4" x14ac:dyDescent="0.25">
      <c r="A14">
        <v>0</v>
      </c>
      <c r="B14">
        <v>5</v>
      </c>
      <c r="C14">
        <v>0</v>
      </c>
      <c r="D14">
        <v>5</v>
      </c>
    </row>
    <row r="15" spans="1:4" x14ac:dyDescent="0.25">
      <c r="A15">
        <v>0</v>
      </c>
      <c r="B15">
        <v>5</v>
      </c>
      <c r="C15">
        <v>0</v>
      </c>
      <c r="D15">
        <v>5</v>
      </c>
    </row>
    <row r="16" spans="1:4" x14ac:dyDescent="0.25">
      <c r="A16">
        <v>0</v>
      </c>
      <c r="B16">
        <v>5</v>
      </c>
      <c r="C16">
        <v>0</v>
      </c>
      <c r="D16">
        <v>5</v>
      </c>
    </row>
    <row r="17" spans="1:4" x14ac:dyDescent="0.25">
      <c r="A17">
        <v>0</v>
      </c>
      <c r="B17">
        <v>5</v>
      </c>
      <c r="C17">
        <v>0</v>
      </c>
      <c r="D17">
        <v>5</v>
      </c>
    </row>
    <row r="18" spans="1:4" x14ac:dyDescent="0.25">
      <c r="A18">
        <v>0</v>
      </c>
      <c r="B18">
        <v>5</v>
      </c>
      <c r="C18">
        <v>0</v>
      </c>
      <c r="D18">
        <v>5</v>
      </c>
    </row>
    <row r="19" spans="1:4" x14ac:dyDescent="0.25">
      <c r="A19">
        <v>0</v>
      </c>
      <c r="B19">
        <v>5</v>
      </c>
      <c r="C19">
        <v>0</v>
      </c>
      <c r="D19">
        <v>5</v>
      </c>
    </row>
    <row r="20" spans="1:4" x14ac:dyDescent="0.25">
      <c r="A20">
        <v>0</v>
      </c>
      <c r="B20">
        <v>5</v>
      </c>
      <c r="C20">
        <v>0</v>
      </c>
      <c r="D20">
        <v>5</v>
      </c>
    </row>
    <row r="21" spans="1:4" x14ac:dyDescent="0.25">
      <c r="A21">
        <v>0</v>
      </c>
      <c r="B21">
        <v>5</v>
      </c>
      <c r="C21">
        <v>0</v>
      </c>
      <c r="D21">
        <v>5</v>
      </c>
    </row>
    <row r="22" spans="1:4" x14ac:dyDescent="0.25">
      <c r="A22">
        <v>0</v>
      </c>
      <c r="B22">
        <v>5</v>
      </c>
      <c r="C22">
        <v>0</v>
      </c>
      <c r="D22">
        <v>5</v>
      </c>
    </row>
    <row r="23" spans="1:4" x14ac:dyDescent="0.25">
      <c r="A23">
        <v>0</v>
      </c>
      <c r="B23">
        <v>5</v>
      </c>
      <c r="C23">
        <v>0</v>
      </c>
      <c r="D23">
        <v>5</v>
      </c>
    </row>
    <row r="24" spans="1:4" x14ac:dyDescent="0.25">
      <c r="A24">
        <v>0</v>
      </c>
      <c r="B24">
        <v>5</v>
      </c>
      <c r="C24">
        <v>0</v>
      </c>
      <c r="D24">
        <v>5</v>
      </c>
    </row>
    <row r="25" spans="1:4" x14ac:dyDescent="0.25">
      <c r="A25">
        <v>0</v>
      </c>
      <c r="B25">
        <v>5</v>
      </c>
      <c r="C25">
        <v>0</v>
      </c>
      <c r="D2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B000-852F-4BC4-97B0-EAF64DC3A4D6}">
  <dimension ref="A1"/>
  <sheetViews>
    <sheetView workbookViewId="0">
      <selection activeCell="H37" sqref="H37"/>
    </sheetView>
  </sheetViews>
  <sheetFormatPr baseColWidth="10" defaultColWidth="11.42578125" defaultRowHeight="15" x14ac:dyDescent="0.25"/>
  <cols>
    <col min="7" max="7" width="22.28515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3944-E890-4BE8-BF7D-76AD5B3F4358}">
  <dimension ref="A1:E25"/>
  <sheetViews>
    <sheetView workbookViewId="0">
      <selection activeCell="C5" sqref="C5"/>
    </sheetView>
  </sheetViews>
  <sheetFormatPr baseColWidth="10" defaultRowHeight="15" x14ac:dyDescent="0.25"/>
  <sheetData>
    <row r="1" spans="1:5" x14ac:dyDescent="0.25">
      <c r="A1" t="s">
        <v>26</v>
      </c>
      <c r="C1" t="s">
        <v>27</v>
      </c>
    </row>
    <row r="2" spans="1:5" x14ac:dyDescent="0.25">
      <c r="A2" s="5">
        <v>50</v>
      </c>
      <c r="B2">
        <v>50.029000000000003</v>
      </c>
      <c r="C2" s="5">
        <v>50.2</v>
      </c>
      <c r="D2">
        <v>50.2</v>
      </c>
      <c r="E2" s="4">
        <v>50.029000000000003</v>
      </c>
    </row>
    <row r="3" spans="1:5" x14ac:dyDescent="0.25">
      <c r="A3" s="5">
        <v>50</v>
      </c>
      <c r="B3">
        <v>50.042999999999999</v>
      </c>
      <c r="C3" s="5">
        <v>50.2</v>
      </c>
      <c r="D3">
        <v>50.2</v>
      </c>
      <c r="E3" s="4">
        <v>50.042999999999999</v>
      </c>
    </row>
    <row r="4" spans="1:5" x14ac:dyDescent="0.25">
      <c r="A4" s="5">
        <v>50.2</v>
      </c>
      <c r="B4">
        <v>50.087000000000003</v>
      </c>
      <c r="C4" s="5">
        <v>50.2</v>
      </c>
      <c r="D4">
        <v>50.2</v>
      </c>
      <c r="E4" s="4">
        <v>50.087000000000003</v>
      </c>
    </row>
    <row r="5" spans="1:5" x14ac:dyDescent="0.25">
      <c r="A5" s="5">
        <v>50.2</v>
      </c>
      <c r="B5">
        <v>49.853000000000002</v>
      </c>
      <c r="C5" s="5">
        <v>50.2</v>
      </c>
      <c r="D5">
        <v>50.2</v>
      </c>
      <c r="E5" s="4">
        <v>49.853000000000002</v>
      </c>
    </row>
    <row r="6" spans="1:5" x14ac:dyDescent="0.25">
      <c r="A6" s="5">
        <v>50.2</v>
      </c>
      <c r="B6">
        <v>49.832999999999998</v>
      </c>
      <c r="C6" s="5">
        <v>50.2</v>
      </c>
      <c r="D6">
        <v>50.2</v>
      </c>
      <c r="E6" s="4">
        <v>49.832999999999998</v>
      </c>
    </row>
    <row r="7" spans="1:5" x14ac:dyDescent="0.25">
      <c r="A7" s="5">
        <v>50.1</v>
      </c>
      <c r="B7">
        <v>49.899000000000001</v>
      </c>
      <c r="C7" s="5">
        <v>50.1</v>
      </c>
      <c r="D7">
        <v>50.1</v>
      </c>
      <c r="E7" s="4">
        <v>49.899000000000001</v>
      </c>
    </row>
    <row r="8" spans="1:5" x14ac:dyDescent="0.25">
      <c r="A8" s="5">
        <v>50.2</v>
      </c>
      <c r="B8">
        <v>49.857999999999997</v>
      </c>
      <c r="C8" s="5">
        <v>50.2</v>
      </c>
      <c r="D8">
        <v>50.2</v>
      </c>
      <c r="E8" s="4">
        <v>49.857999999999997</v>
      </c>
    </row>
    <row r="9" spans="1:5" x14ac:dyDescent="0.25">
      <c r="A9" s="5">
        <v>50.1</v>
      </c>
      <c r="B9">
        <v>50.110999999999997</v>
      </c>
      <c r="C9" s="5">
        <v>50.1</v>
      </c>
      <c r="D9">
        <v>50.1</v>
      </c>
      <c r="E9" s="4">
        <v>50.110999999999997</v>
      </c>
    </row>
    <row r="10" spans="1:5" x14ac:dyDescent="0.25">
      <c r="A10" s="5">
        <v>50.2</v>
      </c>
      <c r="B10">
        <v>49.962000000000003</v>
      </c>
      <c r="C10" s="5">
        <v>50.2</v>
      </c>
      <c r="D10">
        <v>50.2</v>
      </c>
      <c r="E10" s="4">
        <v>49.962000000000003</v>
      </c>
    </row>
    <row r="11" spans="1:5" x14ac:dyDescent="0.25">
      <c r="A11" s="5">
        <v>50.2</v>
      </c>
      <c r="B11">
        <v>49.811</v>
      </c>
      <c r="C11" s="5">
        <v>50.2</v>
      </c>
      <c r="D11">
        <v>50.2</v>
      </c>
      <c r="E11" s="4">
        <v>49.811</v>
      </c>
    </row>
    <row r="12" spans="1:5" x14ac:dyDescent="0.25">
      <c r="A12" s="5">
        <v>50.2</v>
      </c>
      <c r="B12">
        <v>50.045999999999999</v>
      </c>
      <c r="C12" s="5">
        <v>50.2</v>
      </c>
      <c r="D12">
        <v>50.2</v>
      </c>
      <c r="E12" s="4">
        <v>50.045999999999999</v>
      </c>
    </row>
    <row r="13" spans="1:5" x14ac:dyDescent="0.25">
      <c r="A13" s="5">
        <v>50.2</v>
      </c>
      <c r="B13">
        <v>49.837000000000003</v>
      </c>
      <c r="C13" s="5">
        <v>50</v>
      </c>
      <c r="D13">
        <v>50.2</v>
      </c>
      <c r="E13" s="4">
        <v>49.837000000000003</v>
      </c>
    </row>
    <row r="14" spans="1:5" x14ac:dyDescent="0.25">
      <c r="A14" s="5">
        <v>50.2</v>
      </c>
      <c r="B14">
        <v>49.872</v>
      </c>
      <c r="C14" s="5">
        <v>50</v>
      </c>
      <c r="D14">
        <v>50.2</v>
      </c>
      <c r="E14" s="4">
        <v>49.872</v>
      </c>
    </row>
    <row r="15" spans="1:5" x14ac:dyDescent="0.25">
      <c r="A15" s="5">
        <v>49.8</v>
      </c>
      <c r="B15">
        <v>49.835999999999999</v>
      </c>
      <c r="C15" s="5">
        <v>50</v>
      </c>
      <c r="D15">
        <v>50.2</v>
      </c>
      <c r="E15" s="4">
        <v>49.835999999999999</v>
      </c>
    </row>
    <row r="16" spans="1:5" x14ac:dyDescent="0.25">
      <c r="A16" s="5">
        <v>49.8</v>
      </c>
      <c r="B16">
        <v>49.884</v>
      </c>
      <c r="C16" s="5">
        <v>50</v>
      </c>
      <c r="D16">
        <v>50.2</v>
      </c>
      <c r="E16" s="4">
        <v>49.884</v>
      </c>
    </row>
    <row r="17" spans="1:5" x14ac:dyDescent="0.25">
      <c r="A17" s="5">
        <v>49.8</v>
      </c>
      <c r="B17">
        <v>49.92</v>
      </c>
      <c r="C17" s="5">
        <v>50</v>
      </c>
      <c r="D17">
        <v>50.2</v>
      </c>
      <c r="E17" s="4">
        <v>49.92</v>
      </c>
    </row>
    <row r="18" spans="1:5" x14ac:dyDescent="0.25">
      <c r="A18" s="5">
        <v>49.8</v>
      </c>
      <c r="B18">
        <v>49.918999999999997</v>
      </c>
      <c r="C18" s="5">
        <v>50</v>
      </c>
      <c r="D18">
        <v>50.2</v>
      </c>
      <c r="E18" s="4">
        <v>49.918999999999997</v>
      </c>
    </row>
    <row r="19" spans="1:5" x14ac:dyDescent="0.25">
      <c r="A19" s="5">
        <v>49.8</v>
      </c>
      <c r="B19">
        <v>49.98</v>
      </c>
      <c r="C19" s="5">
        <v>50</v>
      </c>
      <c r="D19">
        <v>50.2</v>
      </c>
      <c r="E19" s="4">
        <v>49.98</v>
      </c>
    </row>
    <row r="20" spans="1:5" x14ac:dyDescent="0.25">
      <c r="A20" s="5">
        <v>49.8</v>
      </c>
      <c r="B20">
        <v>49.960999999999999</v>
      </c>
      <c r="C20" s="5">
        <v>50</v>
      </c>
      <c r="D20">
        <v>50.2</v>
      </c>
      <c r="E20" s="4">
        <v>49.960999999999999</v>
      </c>
    </row>
    <row r="21" spans="1:5" x14ac:dyDescent="0.25">
      <c r="A21" s="5">
        <v>49.8</v>
      </c>
      <c r="B21">
        <v>49.917000000000002</v>
      </c>
      <c r="C21" s="5">
        <v>50</v>
      </c>
      <c r="D21">
        <v>50.2</v>
      </c>
      <c r="E21" s="4">
        <v>49.917000000000002</v>
      </c>
    </row>
    <row r="22" spans="1:5" x14ac:dyDescent="0.25">
      <c r="A22" s="5">
        <v>49.8</v>
      </c>
      <c r="B22">
        <v>50.164000000000001</v>
      </c>
      <c r="C22" s="5">
        <v>50</v>
      </c>
      <c r="D22">
        <v>50.2</v>
      </c>
      <c r="E22" s="4">
        <v>50.164000000000001</v>
      </c>
    </row>
    <row r="23" spans="1:5" x14ac:dyDescent="0.25">
      <c r="A23" s="5">
        <v>49.8</v>
      </c>
      <c r="B23">
        <v>50.19</v>
      </c>
      <c r="C23" s="5">
        <v>50</v>
      </c>
      <c r="D23">
        <v>50.2</v>
      </c>
      <c r="E23" s="4">
        <v>50.19</v>
      </c>
    </row>
    <row r="24" spans="1:5" x14ac:dyDescent="0.25">
      <c r="A24" s="5">
        <v>49.8</v>
      </c>
      <c r="B24">
        <v>49.820999999999998</v>
      </c>
      <c r="C24" s="5">
        <v>50</v>
      </c>
      <c r="D24">
        <v>50.2</v>
      </c>
      <c r="E24" s="4">
        <v>49.820999999999998</v>
      </c>
    </row>
    <row r="25" spans="1:5" x14ac:dyDescent="0.25">
      <c r="A25" s="5">
        <v>49.8</v>
      </c>
      <c r="B25">
        <v>49.844000000000001</v>
      </c>
      <c r="C25" s="5">
        <v>50</v>
      </c>
      <c r="D25">
        <v>50.2</v>
      </c>
      <c r="E25" s="4">
        <v>49.844000000000001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1FB5-FD0C-4F46-B82C-1A51C2434F75}">
  <dimension ref="A1:S52"/>
  <sheetViews>
    <sheetView workbookViewId="0">
      <selection activeCell="I2" sqref="I2"/>
    </sheetView>
  </sheetViews>
  <sheetFormatPr baseColWidth="10" defaultRowHeight="15" x14ac:dyDescent="0.25"/>
  <cols>
    <col min="2" max="2" width="15.5703125" bestFit="1" customWidth="1"/>
    <col min="3" max="3" width="18.42578125" bestFit="1" customWidth="1"/>
    <col min="4" max="4" width="8.7109375" bestFit="1" customWidth="1"/>
    <col min="13" max="13" width="24.5703125" bestFit="1" customWidth="1"/>
  </cols>
  <sheetData>
    <row r="1" spans="1:12" x14ac:dyDescent="0.25">
      <c r="A1" s="3" t="s">
        <v>5</v>
      </c>
      <c r="B1" s="3" t="s">
        <v>6</v>
      </c>
      <c r="C1" t="s">
        <v>7</v>
      </c>
      <c r="D1" t="s">
        <v>8</v>
      </c>
      <c r="E1" t="s">
        <v>9</v>
      </c>
      <c r="I1" t="s">
        <v>10</v>
      </c>
      <c r="K1" t="s">
        <v>11</v>
      </c>
      <c r="L1" t="s">
        <v>12</v>
      </c>
    </row>
    <row r="2" spans="1:12" x14ac:dyDescent="0.25">
      <c r="A2">
        <v>50.029000000000003</v>
      </c>
      <c r="B2">
        <f>IF(A2&gt;=50,A2,50)</f>
        <v>50.029000000000003</v>
      </c>
      <c r="C2">
        <f>IF(A2&lt;=50,A2,50)</f>
        <v>50</v>
      </c>
      <c r="D2">
        <f>(50-B2)*5*$I$2</f>
        <v>-145.00000000001734</v>
      </c>
      <c r="E2">
        <f>(50-C2)*5*$I$2</f>
        <v>0</v>
      </c>
      <c r="I2">
        <v>1000</v>
      </c>
    </row>
    <row r="3" spans="1:12" x14ac:dyDescent="0.25">
      <c r="A3">
        <v>50.042999999999999</v>
      </c>
      <c r="B3">
        <f t="shared" ref="B3:B25" si="0">IF(A3&gt;=50,A3,50)</f>
        <v>50.042999999999999</v>
      </c>
      <c r="C3">
        <f t="shared" ref="C3:C25" si="1">IF(A3&lt;=50,A3,50)</f>
        <v>50</v>
      </c>
      <c r="D3">
        <f t="shared" ref="D3:D25" si="2">(50-B3)*5*$I$2</f>
        <v>-214.99999999999631</v>
      </c>
      <c r="E3">
        <f t="shared" ref="E3:E25" si="3">(50-C3)*5*$I$2</f>
        <v>0</v>
      </c>
    </row>
    <row r="4" spans="1:12" x14ac:dyDescent="0.25">
      <c r="A4">
        <v>50.087000000000003</v>
      </c>
      <c r="B4">
        <f t="shared" si="0"/>
        <v>50.087000000000003</v>
      </c>
      <c r="C4">
        <f t="shared" si="1"/>
        <v>50</v>
      </c>
      <c r="D4">
        <f t="shared" si="2"/>
        <v>-435.00000000001648</v>
      </c>
      <c r="E4">
        <f t="shared" si="3"/>
        <v>0</v>
      </c>
    </row>
    <row r="5" spans="1:12" x14ac:dyDescent="0.25">
      <c r="A5">
        <v>49.853000000000002</v>
      </c>
      <c r="B5">
        <f t="shared" si="0"/>
        <v>50</v>
      </c>
      <c r="C5">
        <f t="shared" si="1"/>
        <v>49.853000000000002</v>
      </c>
      <c r="D5">
        <f t="shared" si="2"/>
        <v>0</v>
      </c>
      <c r="E5">
        <f t="shared" si="3"/>
        <v>734.99999999999227</v>
      </c>
    </row>
    <row r="6" spans="1:12" x14ac:dyDescent="0.25">
      <c r="A6">
        <v>49.832999999999998</v>
      </c>
      <c r="B6">
        <f t="shared" si="0"/>
        <v>50</v>
      </c>
      <c r="C6">
        <f t="shared" si="1"/>
        <v>49.832999999999998</v>
      </c>
      <c r="D6">
        <f t="shared" si="2"/>
        <v>0</v>
      </c>
      <c r="E6">
        <f t="shared" si="3"/>
        <v>835.00000000000796</v>
      </c>
    </row>
    <row r="7" spans="1:12" x14ac:dyDescent="0.25">
      <c r="A7">
        <v>49.899000000000001</v>
      </c>
      <c r="B7">
        <f t="shared" si="0"/>
        <v>50</v>
      </c>
      <c r="C7">
        <f t="shared" si="1"/>
        <v>49.899000000000001</v>
      </c>
      <c r="D7">
        <f t="shared" si="2"/>
        <v>0</v>
      </c>
      <c r="E7">
        <f t="shared" si="3"/>
        <v>504.99999999999545</v>
      </c>
    </row>
    <row r="8" spans="1:12" x14ac:dyDescent="0.25">
      <c r="A8">
        <v>49.857999999999997</v>
      </c>
      <c r="B8">
        <f t="shared" si="0"/>
        <v>50</v>
      </c>
      <c r="C8">
        <f t="shared" si="1"/>
        <v>49.857999999999997</v>
      </c>
      <c r="D8">
        <f t="shared" si="2"/>
        <v>0</v>
      </c>
      <c r="E8">
        <f t="shared" si="3"/>
        <v>710.00000000001501</v>
      </c>
    </row>
    <row r="9" spans="1:12" x14ac:dyDescent="0.25">
      <c r="A9">
        <v>50.110999999999997</v>
      </c>
      <c r="B9">
        <f t="shared" si="0"/>
        <v>50.110999999999997</v>
      </c>
      <c r="C9">
        <f t="shared" si="1"/>
        <v>50</v>
      </c>
      <c r="D9">
        <f t="shared" si="2"/>
        <v>-554.99999999998545</v>
      </c>
      <c r="E9">
        <f t="shared" si="3"/>
        <v>0</v>
      </c>
    </row>
    <row r="10" spans="1:12" x14ac:dyDescent="0.25">
      <c r="A10">
        <v>49.962000000000003</v>
      </c>
      <c r="B10">
        <f t="shared" si="0"/>
        <v>50</v>
      </c>
      <c r="C10">
        <f t="shared" si="1"/>
        <v>49.962000000000003</v>
      </c>
      <c r="D10">
        <f t="shared" si="2"/>
        <v>0</v>
      </c>
      <c r="E10">
        <f t="shared" si="3"/>
        <v>189.99999999998352</v>
      </c>
    </row>
    <row r="11" spans="1:12" x14ac:dyDescent="0.25">
      <c r="A11">
        <v>49.811</v>
      </c>
      <c r="B11">
        <f t="shared" si="0"/>
        <v>50</v>
      </c>
      <c r="C11">
        <f t="shared" si="1"/>
        <v>49.811</v>
      </c>
      <c r="D11">
        <f t="shared" si="2"/>
        <v>0</v>
      </c>
      <c r="E11">
        <f t="shared" si="3"/>
        <v>945.00000000000023</v>
      </c>
    </row>
    <row r="12" spans="1:12" x14ac:dyDescent="0.25">
      <c r="A12">
        <v>50.045999999999999</v>
      </c>
      <c r="B12">
        <f t="shared" si="0"/>
        <v>50.045999999999999</v>
      </c>
      <c r="C12">
        <f t="shared" si="1"/>
        <v>50</v>
      </c>
      <c r="D12">
        <f t="shared" si="2"/>
        <v>-229.99999999999687</v>
      </c>
      <c r="E12">
        <f t="shared" si="3"/>
        <v>0</v>
      </c>
    </row>
    <row r="13" spans="1:12" x14ac:dyDescent="0.25">
      <c r="A13">
        <v>49.837000000000003</v>
      </c>
      <c r="B13">
        <f t="shared" si="0"/>
        <v>50</v>
      </c>
      <c r="C13">
        <f t="shared" si="1"/>
        <v>49.837000000000003</v>
      </c>
      <c r="D13">
        <f t="shared" si="2"/>
        <v>0</v>
      </c>
      <c r="E13">
        <f t="shared" si="3"/>
        <v>814.99999999998352</v>
      </c>
    </row>
    <row r="14" spans="1:12" x14ac:dyDescent="0.25">
      <c r="A14">
        <v>49.872</v>
      </c>
      <c r="B14">
        <f t="shared" si="0"/>
        <v>50</v>
      </c>
      <c r="C14">
        <f t="shared" si="1"/>
        <v>49.872</v>
      </c>
      <c r="D14">
        <f t="shared" si="2"/>
        <v>0</v>
      </c>
      <c r="E14">
        <f t="shared" si="3"/>
        <v>640.00000000000057</v>
      </c>
    </row>
    <row r="15" spans="1:12" x14ac:dyDescent="0.25">
      <c r="A15">
        <v>49.835999999999999</v>
      </c>
      <c r="B15">
        <f t="shared" si="0"/>
        <v>50</v>
      </c>
      <c r="C15">
        <f t="shared" si="1"/>
        <v>49.835999999999999</v>
      </c>
      <c r="D15">
        <f t="shared" si="2"/>
        <v>0</v>
      </c>
      <c r="E15">
        <f t="shared" si="3"/>
        <v>820.00000000000739</v>
      </c>
    </row>
    <row r="16" spans="1:12" x14ac:dyDescent="0.25">
      <c r="A16">
        <v>49.884</v>
      </c>
      <c r="B16">
        <f t="shared" si="0"/>
        <v>50</v>
      </c>
      <c r="C16">
        <f t="shared" si="1"/>
        <v>49.884</v>
      </c>
      <c r="D16">
        <f t="shared" si="2"/>
        <v>0</v>
      </c>
      <c r="E16">
        <f t="shared" si="3"/>
        <v>579.99999999999829</v>
      </c>
    </row>
    <row r="17" spans="1:18" x14ac:dyDescent="0.25">
      <c r="A17">
        <v>49.92</v>
      </c>
      <c r="B17">
        <f t="shared" si="0"/>
        <v>50</v>
      </c>
      <c r="C17">
        <f t="shared" si="1"/>
        <v>49.92</v>
      </c>
      <c r="D17">
        <f t="shared" si="2"/>
        <v>0</v>
      </c>
      <c r="E17">
        <f t="shared" si="3"/>
        <v>399.99999999999147</v>
      </c>
    </row>
    <row r="18" spans="1:18" x14ac:dyDescent="0.25">
      <c r="A18">
        <v>49.918999999999997</v>
      </c>
      <c r="B18">
        <f t="shared" si="0"/>
        <v>50</v>
      </c>
      <c r="C18">
        <f t="shared" si="1"/>
        <v>49.918999999999997</v>
      </c>
      <c r="D18">
        <f t="shared" si="2"/>
        <v>0</v>
      </c>
      <c r="E18">
        <f t="shared" si="3"/>
        <v>405.00000000001535</v>
      </c>
    </row>
    <row r="19" spans="1:18" x14ac:dyDescent="0.25">
      <c r="A19">
        <v>49.98</v>
      </c>
      <c r="B19">
        <f t="shared" si="0"/>
        <v>50</v>
      </c>
      <c r="C19">
        <f t="shared" si="1"/>
        <v>49.98</v>
      </c>
      <c r="D19">
        <f t="shared" si="2"/>
        <v>0</v>
      </c>
      <c r="E19">
        <f t="shared" si="3"/>
        <v>100.00000000001563</v>
      </c>
    </row>
    <row r="20" spans="1:18" x14ac:dyDescent="0.25">
      <c r="A20">
        <v>49.960999999999999</v>
      </c>
      <c r="B20">
        <f t="shared" si="0"/>
        <v>50</v>
      </c>
      <c r="C20">
        <f t="shared" si="1"/>
        <v>49.960999999999999</v>
      </c>
      <c r="D20">
        <f t="shared" si="2"/>
        <v>0</v>
      </c>
      <c r="E20">
        <f t="shared" si="3"/>
        <v>195.00000000000739</v>
      </c>
    </row>
    <row r="21" spans="1:18" x14ac:dyDescent="0.25">
      <c r="A21">
        <v>49.917000000000002</v>
      </c>
      <c r="B21">
        <f t="shared" si="0"/>
        <v>50</v>
      </c>
      <c r="C21">
        <f t="shared" si="1"/>
        <v>49.917000000000002</v>
      </c>
      <c r="D21">
        <f t="shared" si="2"/>
        <v>0</v>
      </c>
      <c r="E21">
        <f t="shared" si="3"/>
        <v>414.99999999999204</v>
      </c>
    </row>
    <row r="22" spans="1:18" x14ac:dyDescent="0.25">
      <c r="A22">
        <v>50.164000000000001</v>
      </c>
      <c r="B22">
        <f t="shared" si="0"/>
        <v>50.164000000000001</v>
      </c>
      <c r="C22">
        <f t="shared" si="1"/>
        <v>50</v>
      </c>
      <c r="D22">
        <f t="shared" si="2"/>
        <v>-820.00000000000739</v>
      </c>
      <c r="E22">
        <f t="shared" si="3"/>
        <v>0</v>
      </c>
    </row>
    <row r="23" spans="1:18" x14ac:dyDescent="0.25">
      <c r="A23">
        <v>50.19</v>
      </c>
      <c r="B23">
        <f t="shared" si="0"/>
        <v>50.19</v>
      </c>
      <c r="C23">
        <f t="shared" si="1"/>
        <v>50</v>
      </c>
      <c r="D23">
        <f t="shared" si="2"/>
        <v>-949.99999999998863</v>
      </c>
      <c r="E23">
        <f t="shared" si="3"/>
        <v>0</v>
      </c>
    </row>
    <row r="24" spans="1:18" x14ac:dyDescent="0.25">
      <c r="A24">
        <v>49.820999999999998</v>
      </c>
      <c r="B24">
        <f t="shared" si="0"/>
        <v>50</v>
      </c>
      <c r="C24">
        <f t="shared" si="1"/>
        <v>49.820999999999998</v>
      </c>
      <c r="D24">
        <f t="shared" si="2"/>
        <v>0</v>
      </c>
      <c r="E24">
        <f t="shared" si="3"/>
        <v>895.00000000001023</v>
      </c>
    </row>
    <row r="25" spans="1:18" x14ac:dyDescent="0.25">
      <c r="A25">
        <v>49.844000000000001</v>
      </c>
      <c r="B25">
        <f t="shared" si="0"/>
        <v>50</v>
      </c>
      <c r="C25">
        <f t="shared" si="1"/>
        <v>49.844000000000001</v>
      </c>
      <c r="D25">
        <f t="shared" si="2"/>
        <v>0</v>
      </c>
      <c r="E25">
        <f t="shared" si="3"/>
        <v>779.99999999999409</v>
      </c>
      <c r="M25" t="s">
        <v>23</v>
      </c>
      <c r="P25">
        <f>(800000/(10*8760))*24</f>
        <v>219.17808219178085</v>
      </c>
    </row>
    <row r="27" spans="1:18" x14ac:dyDescent="0.25">
      <c r="M27" t="s">
        <v>13</v>
      </c>
      <c r="P27">
        <f>200000/(10*8760)</f>
        <v>2.2831050228310503</v>
      </c>
    </row>
    <row r="28" spans="1:18" x14ac:dyDescent="0.25">
      <c r="M28" t="s">
        <v>14</v>
      </c>
      <c r="P28">
        <f>300000/(10*8760)</f>
        <v>3.4246575342465753</v>
      </c>
    </row>
    <row r="30" spans="1:18" x14ac:dyDescent="0.25">
      <c r="M30" t="s">
        <v>15</v>
      </c>
      <c r="O30">
        <f>P27*24</f>
        <v>54.794520547945211</v>
      </c>
      <c r="P30">
        <v>55</v>
      </c>
      <c r="R30">
        <f>SUM(P30:P31)</f>
        <v>137</v>
      </c>
    </row>
    <row r="31" spans="1:18" x14ac:dyDescent="0.25">
      <c r="M31" t="s">
        <v>16</v>
      </c>
      <c r="O31">
        <f>P28*24</f>
        <v>82.191780821917803</v>
      </c>
      <c r="P31">
        <v>82</v>
      </c>
    </row>
    <row r="34" spans="12:19" x14ac:dyDescent="0.25">
      <c r="L34" t="s">
        <v>25</v>
      </c>
      <c r="M34">
        <f>SUM(D2:D12)*2</f>
        <v>-3160.0000000000246</v>
      </c>
      <c r="N34" t="s">
        <v>17</v>
      </c>
      <c r="Q34" t="s">
        <v>18</v>
      </c>
      <c r="R34">
        <v>-44</v>
      </c>
      <c r="S34">
        <f>(R30/M34)*30.5</f>
        <v>-1.3223101265822681</v>
      </c>
    </row>
    <row r="36" spans="12:19" x14ac:dyDescent="0.25">
      <c r="L36" t="s">
        <v>20</v>
      </c>
      <c r="M36">
        <f>M34*R34</f>
        <v>139040.00000000108</v>
      </c>
    </row>
    <row r="37" spans="12:19" x14ac:dyDescent="0.25">
      <c r="R37">
        <f>R34*M34</f>
        <v>139040.00000000108</v>
      </c>
    </row>
    <row r="41" spans="12:19" x14ac:dyDescent="0.25">
      <c r="Q41" t="s">
        <v>19</v>
      </c>
      <c r="R41">
        <f>I2*P31 + I2*P30</f>
        <v>137000</v>
      </c>
    </row>
    <row r="46" spans="12:19" x14ac:dyDescent="0.25">
      <c r="L46" t="s">
        <v>21</v>
      </c>
      <c r="M46">
        <f>M36-R41</f>
        <v>2040.0000000010768</v>
      </c>
    </row>
    <row r="49" spans="12:12" x14ac:dyDescent="0.25">
      <c r="L49" t="s">
        <v>22</v>
      </c>
    </row>
    <row r="52" spans="12:12" x14ac:dyDescent="0.25">
      <c r="L52" t="s">
        <v>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EB</vt:lpstr>
      <vt:lpstr>Grid</vt:lpstr>
      <vt:lpstr>SolarPV</vt:lpstr>
      <vt:lpstr>Battery_MV</vt:lpstr>
      <vt:lpstr>Reservoir_Ex0</vt:lpstr>
      <vt:lpstr>Reservoir</vt:lpstr>
      <vt:lpstr>Tabelle1</vt:lpstr>
      <vt:lpstr>Check_File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2024-11-14T08:37:27Z</dcterms:modified>
</cp:coreProperties>
</file>