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0" windowWidth="6780" windowHeight="5955" tabRatio="880"/>
  </bookViews>
  <sheets>
    <sheet name="Inventario" sheetId="8" r:id="rId1"/>
    <sheet name="dominios" sheetId="10" r:id="rId2"/>
    <sheet name="config" sheetId="11" state="hidden" r:id="rId3"/>
    <sheet name="Hoja1" sheetId="12" r:id="rId4"/>
  </sheets>
  <externalReferences>
    <externalReference r:id="rId5"/>
  </externalReferences>
  <definedNames>
    <definedName name="__Anonymous_Sheet_DB__1">#REF!</definedName>
    <definedName name="_xlnm._FilterDatabase" localSheetId="0" hidden="1">Inventario!$C$1:$N$68</definedName>
    <definedName name="Ambientes_desplegados">config!$A$2:$A$5</definedName>
  </definedNames>
  <calcPr calcId="162913"/>
</workbook>
</file>

<file path=xl/calcChain.xml><?xml version="1.0" encoding="utf-8"?>
<calcChain xmlns="http://schemas.openxmlformats.org/spreadsheetml/2006/main">
  <c r="G86" i="8" l="1"/>
  <c r="E86" i="8"/>
  <c r="H86" i="8" s="1"/>
  <c r="G87" i="8"/>
  <c r="E87" i="8"/>
  <c r="N87" i="8" s="1"/>
  <c r="N86" i="8" l="1"/>
  <c r="F86" i="8"/>
  <c r="F87" i="8"/>
  <c r="H87" i="8"/>
  <c r="G85" i="8"/>
  <c r="E85" i="8"/>
  <c r="N85" i="8" s="1"/>
  <c r="G84" i="8"/>
  <c r="E84" i="8"/>
  <c r="N84" i="8" s="1"/>
  <c r="F85" i="8" l="1"/>
  <c r="H85" i="8"/>
  <c r="F84" i="8"/>
  <c r="H84" i="8"/>
  <c r="E82" i="8"/>
  <c r="F82" i="8" s="1"/>
  <c r="G82" i="8"/>
  <c r="G83" i="8"/>
  <c r="E83" i="8"/>
  <c r="F83" i="8" s="1"/>
  <c r="N83" i="8" l="1"/>
  <c r="H82" i="8"/>
  <c r="N82" i="8"/>
  <c r="H83" i="8"/>
  <c r="G80" i="8" l="1"/>
  <c r="G81" i="8"/>
  <c r="E80" i="8"/>
  <c r="N80" i="8" s="1"/>
  <c r="E81" i="8"/>
  <c r="N81" i="8" s="1"/>
  <c r="G78" i="8"/>
  <c r="G79" i="8"/>
  <c r="E78" i="8"/>
  <c r="N78" i="8" s="1"/>
  <c r="E79" i="8"/>
  <c r="N79" i="8" s="1"/>
  <c r="G74" i="8"/>
  <c r="G75" i="8"/>
  <c r="G76" i="8"/>
  <c r="G77" i="8"/>
  <c r="E74" i="8"/>
  <c r="H74" i="8" s="1"/>
  <c r="E75" i="8"/>
  <c r="N75" i="8" s="1"/>
  <c r="E76" i="8"/>
  <c r="H76" i="8" s="1"/>
  <c r="E77" i="8"/>
  <c r="N77" i="8" s="1"/>
  <c r="F78" i="8" l="1"/>
  <c r="H78" i="8"/>
  <c r="F79" i="8"/>
  <c r="H79" i="8"/>
  <c r="H81" i="8"/>
  <c r="F81" i="8"/>
  <c r="F80" i="8"/>
  <c r="H80" i="8"/>
  <c r="F77" i="8"/>
  <c r="H77" i="8"/>
  <c r="H75" i="8"/>
  <c r="F76" i="8"/>
  <c r="F75" i="8"/>
  <c r="N76" i="8"/>
  <c r="N74" i="8"/>
  <c r="F74" i="8"/>
  <c r="G69" i="8" l="1"/>
  <c r="G70" i="8"/>
  <c r="G71" i="8"/>
  <c r="G72" i="8"/>
  <c r="G73" i="8"/>
  <c r="E69" i="8"/>
  <c r="N69" i="8" s="1"/>
  <c r="E70" i="8"/>
  <c r="F70" i="8" s="1"/>
  <c r="E71" i="8"/>
  <c r="N71" i="8" s="1"/>
  <c r="E72" i="8"/>
  <c r="H72" i="8" s="1"/>
  <c r="E73" i="8"/>
  <c r="N73" i="8" s="1"/>
  <c r="G64" i="8"/>
  <c r="G65" i="8"/>
  <c r="G66" i="8"/>
  <c r="G67" i="8"/>
  <c r="G68" i="8"/>
  <c r="F71" i="8" l="1"/>
  <c r="H69" i="8"/>
  <c r="H73" i="8"/>
  <c r="F73" i="8"/>
  <c r="F69" i="8"/>
  <c r="H71" i="8"/>
  <c r="N72" i="8"/>
  <c r="N70" i="8"/>
  <c r="F72" i="8"/>
  <c r="H70" i="8"/>
  <c r="E64" i="8"/>
  <c r="E65" i="8"/>
  <c r="E66" i="8"/>
  <c r="E67" i="8"/>
  <c r="E68" i="8"/>
  <c r="H67" i="8" l="1"/>
  <c r="F67" i="8"/>
  <c r="N67" i="8"/>
  <c r="N65" i="8"/>
  <c r="H65" i="8"/>
  <c r="F65" i="8"/>
  <c r="H68" i="8"/>
  <c r="F68" i="8"/>
  <c r="N68" i="8"/>
  <c r="F66" i="8"/>
  <c r="H66" i="8"/>
  <c r="N66" i="8"/>
  <c r="H64" i="8"/>
  <c r="F64" i="8"/>
  <c r="N64" i="8"/>
  <c r="G62" i="8"/>
  <c r="G63" i="8"/>
  <c r="E62" i="8"/>
  <c r="H62" i="8" s="1"/>
  <c r="E63" i="8"/>
  <c r="F63" i="8" s="1"/>
  <c r="F62" i="8" l="1"/>
  <c r="N63" i="8"/>
  <c r="H63" i="8"/>
  <c r="G55" i="8" l="1"/>
  <c r="E55" i="8"/>
  <c r="N55" i="8" s="1"/>
  <c r="G54" i="8"/>
  <c r="E54" i="8"/>
  <c r="N54" i="8" s="1"/>
  <c r="G53" i="8"/>
  <c r="E53" i="8"/>
  <c r="N53" i="8" s="1"/>
  <c r="G61" i="8"/>
  <c r="E61" i="8"/>
  <c r="H61" i="8" s="1"/>
  <c r="G43" i="8"/>
  <c r="E43" i="8"/>
  <c r="H43" i="8" s="1"/>
  <c r="G37" i="8"/>
  <c r="G46" i="8"/>
  <c r="E37" i="8"/>
  <c r="H37" i="8" s="1"/>
  <c r="E46" i="8"/>
  <c r="N46" i="8" s="1"/>
  <c r="G34" i="8"/>
  <c r="E34" i="8"/>
  <c r="N34" i="8" s="1"/>
  <c r="G30" i="8"/>
  <c r="E30" i="8"/>
  <c r="H30" i="8" s="1"/>
  <c r="G24" i="8"/>
  <c r="G25" i="8"/>
  <c r="E24" i="8"/>
  <c r="H24" i="8" s="1"/>
  <c r="E25" i="8"/>
  <c r="N25" i="8" s="1"/>
  <c r="G12" i="8"/>
  <c r="E12" i="8"/>
  <c r="H12" i="8" s="1"/>
  <c r="G9" i="8"/>
  <c r="E9" i="8"/>
  <c r="F9" i="8" s="1"/>
  <c r="E3" i="8"/>
  <c r="F55" i="8" l="1"/>
  <c r="H55" i="8"/>
  <c r="N61" i="8"/>
  <c r="H54" i="8"/>
  <c r="F54" i="8"/>
  <c r="F53" i="8"/>
  <c r="H53" i="8"/>
  <c r="F61" i="8"/>
  <c r="F37" i="8"/>
  <c r="N43" i="8"/>
  <c r="F43" i="8"/>
  <c r="F46" i="8"/>
  <c r="H46" i="8"/>
  <c r="F34" i="8"/>
  <c r="F24" i="8"/>
  <c r="H34" i="8"/>
  <c r="N30" i="8"/>
  <c r="F30" i="8"/>
  <c r="F25" i="8"/>
  <c r="H25" i="8"/>
  <c r="N12" i="8"/>
  <c r="F12" i="8"/>
  <c r="H9" i="8"/>
  <c r="N9" i="8"/>
  <c r="G27" i="8" l="1"/>
  <c r="G52" i="8" l="1"/>
  <c r="E52" i="8"/>
  <c r="F52" i="8" s="1"/>
  <c r="H52" i="8" l="1"/>
  <c r="N52" i="8"/>
  <c r="G57" i="8"/>
  <c r="G58" i="8"/>
  <c r="G59" i="8"/>
  <c r="G60" i="8"/>
  <c r="E57" i="8"/>
  <c r="H57" i="8" s="1"/>
  <c r="E58" i="8"/>
  <c r="F58" i="8" s="1"/>
  <c r="E59" i="8"/>
  <c r="N59" i="8" s="1"/>
  <c r="E60" i="8"/>
  <c r="H60" i="8" s="1"/>
  <c r="G45" i="8"/>
  <c r="E45" i="8"/>
  <c r="N45" i="8" s="1"/>
  <c r="G16" i="8"/>
  <c r="E16" i="8"/>
  <c r="H16" i="8" s="1"/>
  <c r="G21" i="8"/>
  <c r="E21" i="8"/>
  <c r="F21" i="8" s="1"/>
  <c r="F45" i="8" l="1"/>
  <c r="N58" i="8"/>
  <c r="H59" i="8"/>
  <c r="F60" i="8"/>
  <c r="F57" i="8"/>
  <c r="H58" i="8"/>
  <c r="H45" i="8"/>
  <c r="F59" i="8"/>
  <c r="N60" i="8"/>
  <c r="N57" i="8"/>
  <c r="N16" i="8"/>
  <c r="F16" i="8"/>
  <c r="H21" i="8"/>
  <c r="N21" i="8"/>
  <c r="G48" i="8"/>
  <c r="E48" i="8"/>
  <c r="H48" i="8" s="1"/>
  <c r="G50" i="8"/>
  <c r="E50" i="8"/>
  <c r="N50" i="8" s="1"/>
  <c r="G42" i="8"/>
  <c r="E42" i="8"/>
  <c r="N42" i="8" s="1"/>
  <c r="G10" i="8"/>
  <c r="E10" i="8"/>
  <c r="H10" i="8" s="1"/>
  <c r="G7" i="8"/>
  <c r="E7" i="8"/>
  <c r="H7" i="8" s="1"/>
  <c r="G6" i="8"/>
  <c r="E6" i="8"/>
  <c r="N6" i="8" s="1"/>
  <c r="G40" i="8"/>
  <c r="E40" i="8"/>
  <c r="H40" i="8" s="1"/>
  <c r="G39" i="8"/>
  <c r="E39" i="8"/>
  <c r="N39" i="8" s="1"/>
  <c r="G47" i="8"/>
  <c r="E47" i="8"/>
  <c r="H47" i="8" s="1"/>
  <c r="G36" i="8"/>
  <c r="E36" i="8"/>
  <c r="N36" i="8" s="1"/>
  <c r="G35" i="8"/>
  <c r="E35" i="8"/>
  <c r="H35" i="8" s="1"/>
  <c r="G32" i="8"/>
  <c r="E32" i="8"/>
  <c r="H32" i="8" s="1"/>
  <c r="G31" i="8"/>
  <c r="E31" i="8"/>
  <c r="N31" i="8" s="1"/>
  <c r="G23" i="8"/>
  <c r="G26" i="8"/>
  <c r="G28" i="8"/>
  <c r="E26" i="8"/>
  <c r="N26" i="8" s="1"/>
  <c r="E27" i="8"/>
  <c r="N27" i="8" s="1"/>
  <c r="E28" i="8"/>
  <c r="N28" i="8" s="1"/>
  <c r="E23" i="8"/>
  <c r="N23" i="8" s="1"/>
  <c r="G2" i="8"/>
  <c r="G3" i="8"/>
  <c r="G4" i="8"/>
  <c r="G13" i="8"/>
  <c r="G14" i="8"/>
  <c r="G17" i="8"/>
  <c r="G18" i="8"/>
  <c r="G19" i="8"/>
  <c r="G22" i="8"/>
  <c r="E2" i="8"/>
  <c r="H2" i="8" s="1"/>
  <c r="F3" i="8"/>
  <c r="E4" i="8"/>
  <c r="H4" i="8" s="1"/>
  <c r="E13" i="8"/>
  <c r="H13" i="8" s="1"/>
  <c r="E14" i="8"/>
  <c r="F14" i="8" s="1"/>
  <c r="E17" i="8"/>
  <c r="N17" i="8" s="1"/>
  <c r="E18" i="8"/>
  <c r="F18" i="8" s="1"/>
  <c r="E19" i="8"/>
  <c r="H19" i="8" s="1"/>
  <c r="E22" i="8"/>
  <c r="N22" i="8" s="1"/>
  <c r="F50" i="8" l="1"/>
  <c r="H42" i="8"/>
  <c r="H50" i="8"/>
  <c r="N10" i="8"/>
  <c r="F42" i="8"/>
  <c r="F10" i="8"/>
  <c r="F48" i="8"/>
  <c r="N48" i="8"/>
  <c r="F2" i="8"/>
  <c r="H3" i="8"/>
  <c r="N3" i="8"/>
  <c r="N18" i="8"/>
  <c r="F23" i="8"/>
  <c r="N7" i="8"/>
  <c r="F7" i="8"/>
  <c r="F6" i="8"/>
  <c r="H6" i="8"/>
  <c r="N40" i="8"/>
  <c r="F40" i="8"/>
  <c r="H39" i="8"/>
  <c r="F39" i="8"/>
  <c r="N47" i="8"/>
  <c r="F47" i="8"/>
  <c r="F36" i="8"/>
  <c r="H36" i="8"/>
  <c r="N35" i="8"/>
  <c r="F35" i="8"/>
  <c r="N32" i="8"/>
  <c r="F32" i="8"/>
  <c r="F31" i="8"/>
  <c r="H31" i="8"/>
  <c r="F28" i="8"/>
  <c r="H28" i="8"/>
  <c r="H27" i="8"/>
  <c r="F27" i="8"/>
  <c r="F26" i="8"/>
  <c r="N19" i="8"/>
  <c r="H26" i="8"/>
  <c r="H23" i="8"/>
  <c r="N4" i="8"/>
  <c r="F4" i="8"/>
  <c r="F22" i="8"/>
  <c r="H22" i="8"/>
  <c r="F19" i="8"/>
  <c r="N14" i="8"/>
  <c r="H14" i="8"/>
  <c r="N13" i="8"/>
  <c r="F13" i="8"/>
  <c r="H18" i="8"/>
  <c r="F17" i="8"/>
  <c r="H17" i="8"/>
</calcChain>
</file>

<file path=xl/sharedStrings.xml><?xml version="1.0" encoding="utf-8"?>
<sst xmlns="http://schemas.openxmlformats.org/spreadsheetml/2006/main" count="744" uniqueCount="499">
  <si>
    <t>ORQUESTADOR</t>
  </si>
  <si>
    <t>CLIENTES</t>
  </si>
  <si>
    <t>01</t>
  </si>
  <si>
    <t>PRODUCTOS</t>
  </si>
  <si>
    <t>TECNICOS</t>
  </si>
  <si>
    <t>TRANSFERENCIAS</t>
  </si>
  <si>
    <t>REGLAS</t>
  </si>
  <si>
    <t>PAGOS</t>
  </si>
  <si>
    <t>ADMINISTRACION</t>
  </si>
  <si>
    <t>02</t>
  </si>
  <si>
    <t>03</t>
  </si>
  <si>
    <t>04</t>
  </si>
  <si>
    <t>05</t>
  </si>
  <si>
    <t>06</t>
  </si>
  <si>
    <t>07</t>
  </si>
  <si>
    <t>08</t>
  </si>
  <si>
    <t>DOMINIO</t>
  </si>
  <si>
    <t>SEGURIDAD</t>
  </si>
  <si>
    <t>Ambientes desplegados</t>
  </si>
  <si>
    <t>DESA</t>
  </si>
  <si>
    <t>TEST</t>
  </si>
  <si>
    <t>PROD</t>
  </si>
  <si>
    <t>CAPACIDAD</t>
  </si>
  <si>
    <t>INTERFAZ</t>
  </si>
  <si>
    <t>MÉTODO</t>
  </si>
  <si>
    <t>TIPO</t>
  </si>
  <si>
    <t>NOMBRE</t>
  </si>
  <si>
    <t>CÓDIGO</t>
  </si>
  <si>
    <t>WS</t>
  </si>
  <si>
    <t>MICROSERVICIO</t>
  </si>
  <si>
    <t>UNIDAD MÍNIMA PROCESAMIENTO</t>
  </si>
  <si>
    <t>OR</t>
  </si>
  <si>
    <t>UM</t>
  </si>
  <si>
    <t>CONSULTAR</t>
  </si>
  <si>
    <t>FINANCIERA</t>
  </si>
  <si>
    <t>CREACIÓN</t>
  </si>
  <si>
    <t>ACTUALIZACIÓN</t>
  </si>
  <si>
    <t>ELIMINAR</t>
  </si>
  <si>
    <t>SOPORTE</t>
  </si>
  <si>
    <t>0</t>
  </si>
  <si>
    <t>2</t>
  </si>
  <si>
    <t>1</t>
  </si>
  <si>
    <t>3</t>
  </si>
  <si>
    <t>4</t>
  </si>
  <si>
    <t>5</t>
  </si>
  <si>
    <t>CAPA</t>
  </si>
  <si>
    <t>TIPO_TRAN</t>
  </si>
  <si>
    <t>TIPO SERVICIO</t>
  </si>
  <si>
    <t>NO FINANCIERO</t>
  </si>
  <si>
    <t>FINANCIERO BANCS</t>
  </si>
  <si>
    <t>FINANCIERO NO BANCS</t>
  </si>
  <si>
    <t>OBSERVACIONES</t>
  </si>
  <si>
    <t>SOLICITANTE</t>
  </si>
  <si>
    <t>TECNOLOGIA</t>
  </si>
  <si>
    <t>IIB</t>
  </si>
  <si>
    <t>ESTADO</t>
  </si>
  <si>
    <t>FECHA</t>
  </si>
  <si>
    <t>0x000000</t>
  </si>
  <si>
    <t>7b 22 45 6a 65 63 75 74 61 72 54 72 61 6e 73 66</t>
  </si>
  <si>
    <t>{"EjecutarTransf</t>
  </si>
  <si>
    <t>0x000010</t>
  </si>
  <si>
    <t>65 72 65 6e 63 69 61 44 69 72 65 63 74 61 31 31</t>
  </si>
  <si>
    <t>erenciaDirecta11</t>
  </si>
  <si>
    <t>0x000020</t>
  </si>
  <si>
    <t>22 3a 7b 22 68 65 61 64 65 72 49 6e 22 3a 7b 22</t>
  </si>
  <si>
    <t>":{"headerIn":{"</t>
  </si>
  <si>
    <t>0x000030</t>
  </si>
  <si>
    <t>64 69 73 70 6f 73 69 74 69 76 6f 22 3a 22 4e 44</t>
  </si>
  <si>
    <t>dispositivo":"ND</t>
  </si>
  <si>
    <t>0x000040</t>
  </si>
  <si>
    <t>6c 52 69 34 74 68 6b 56 37 74 66 41 6d 72 57 47</t>
  </si>
  <si>
    <t>lRi4thkV7tfAmrWG</t>
  </si>
  <si>
    <t>0x000050</t>
  </si>
  <si>
    <t>63 65 6f 67 78 64 54 67 71 75 6e 4e 74 54 55 54</t>
  </si>
  <si>
    <t>ceogxdTgqunNtTUT</t>
  </si>
  <si>
    <t>0x000060</t>
  </si>
  <si>
    <t>42 4f 4f 41 41 54 71 6b 77 3d 22 2c 22 65 6d 70</t>
  </si>
  <si>
    <t>BOOAATqkw=","emp</t>
  </si>
  <si>
    <t>0x000070</t>
  </si>
  <si>
    <t>72 65 73 61 22 3a 22 30 30 31 30 22 2c 22 63 61</t>
  </si>
  <si>
    <t>resa":"0010","ca</t>
  </si>
  <si>
    <t>0x000080</t>
  </si>
  <si>
    <t>6e 61 6c 22 3a 22 30 32 22 2c 22 6d 65 64 69 6f</t>
  </si>
  <si>
    <t>nal":"02","medio</t>
  </si>
  <si>
    <t>0x000090</t>
  </si>
  <si>
    <t>22 3a 22 30 32 30 30 30 32 22 2c 22 61 70 6c 69</t>
  </si>
  <si>
    <t>":"020002","apli</t>
  </si>
  <si>
    <t>0x0000a0</t>
  </si>
  <si>
    <t>63 61 63 69 6f 6e 22 3a 22 30 30 36 34 37 22 2c</t>
  </si>
  <si>
    <t>cacion":"00647",</t>
  </si>
  <si>
    <t>0x0000b0</t>
  </si>
  <si>
    <t>22 61 67 65 6e 63 69 61 22 3a 22 22 2c 22 74 69</t>
  </si>
  <si>
    <t>"agencia":"","ti</t>
  </si>
  <si>
    <t>0x0000c0</t>
  </si>
  <si>
    <t>70 6f 54 72 61 6e 73 61 63 63 69 6f 6e 22 3a 22</t>
  </si>
  <si>
    <t>poTransaccion":"</t>
  </si>
  <si>
    <t>0x0000d0</t>
  </si>
  <si>
    <t>33 30 34 31 30 30 31 31 31 22 2c 22 67 65 6f 6c</t>
  </si>
  <si>
    <t>304100111","geol</t>
  </si>
  <si>
    <t>0x0000e0</t>
  </si>
  <si>
    <t>6f 63 61 6c 69 7a 61 63 69 6f 6e 22 3a 22 31 32</t>
  </si>
  <si>
    <t>ocalizacion":"12</t>
  </si>
  <si>
    <t>0x0000f0</t>
  </si>
  <si>
    <t>33 34 22 2c 22 75 73 75 61 72 69 6f 22 3a 22 55</t>
  </si>
  <si>
    <t>34","usuario":"U</t>
  </si>
  <si>
    <t>0x000100</t>
  </si>
  <si>
    <t>53 49 4e 54 45 52 54 22 2c 22 75 6e 69 63 69 64</t>
  </si>
  <si>
    <t>SINTERT","unicid</t>
  </si>
  <si>
    <t>0x000110</t>
  </si>
  <si>
    <t>61 64 22 3a 22 33 62 32 64 38 38 33 66 36 66 66</t>
  </si>
  <si>
    <t>ad":"3b2d883f6ff</t>
  </si>
  <si>
    <t>0x000120</t>
  </si>
  <si>
    <t>36 30 31 62 36 64 30 64 32 34 36 64 30 31 39 66</t>
  </si>
  <si>
    <t>601b6d0d246d019f</t>
  </si>
  <si>
    <t>0x000130</t>
  </si>
  <si>
    <t>38 30 31 38 38 37 30 62 38 34 61 32 62 32 36 66</t>
  </si>
  <si>
    <t>8018870b84a2b26f</t>
  </si>
  <si>
    <t>0x000140</t>
  </si>
  <si>
    <t>33 39 33 38 36 31 32 30 38 34 37 61 31 37 30 38</t>
  </si>
  <si>
    <t>39386120847a1708</t>
  </si>
  <si>
    <t>0x000150</t>
  </si>
  <si>
    <t>63 30 66 35 38 22 2c 22 67 75 69 64 22 3a 22 35</t>
  </si>
  <si>
    <t>c0f58","guid":"5</t>
  </si>
  <si>
    <t>0x000160</t>
  </si>
  <si>
    <t>37 36 39 32 61 39 39 33 39 33 36 34 62 30 30 38</t>
  </si>
  <si>
    <t>7692a9939364b008</t>
  </si>
  <si>
    <t>0x000170</t>
  </si>
  <si>
    <t>31 34 33 34 31 36 33 38 35 39 62 63 36 32 65 22</t>
  </si>
  <si>
    <t>1434163859bc62e"</t>
  </si>
  <si>
    <t>0x000180</t>
  </si>
  <si>
    <t>2c 22 66 65 63 68 61 48 6f 72 61 22 3a 22 32 30</t>
  </si>
  <si>
    <t>,"fechaHora":"20</t>
  </si>
  <si>
    <t>0x000190</t>
  </si>
  <si>
    <t>31 38 30 36 31 36 33 31 31 34 31 35 34 30 30 38</t>
  </si>
  <si>
    <t>0x0001a0</t>
  </si>
  <si>
    <t>34 22 2c 22 66 69 6c 6c 65 72 22 3a 22 22 2c 22</t>
  </si>
  <si>
    <t>4","filler":"","</t>
  </si>
  <si>
    <t>0x0001b0</t>
  </si>
  <si>
    <t>69 64 69 6f 6d 61 22 3a 22 65 73 2d 45 43 22 2c</t>
  </si>
  <si>
    <t>idioma":"es-EC",</t>
  </si>
  <si>
    <t>0x0001c0</t>
  </si>
  <si>
    <t>22 73 65 73 69 6f 6e 22 3a 22 38 35 61 61 39 31</t>
  </si>
  <si>
    <t>"sesion":"85aa91</t>
  </si>
  <si>
    <t>0x0001d0</t>
  </si>
  <si>
    <t>61 62 2d 37 64 65 64 2d 34 65 64 34 2d 61 37 31</t>
  </si>
  <si>
    <t>ab-7ded-4ed4-a71</t>
  </si>
  <si>
    <t>0x0001e0</t>
  </si>
  <si>
    <t>30 2d 30 39 65 66 32 31 32 61 62 36 39 36 22 2c</t>
  </si>
  <si>
    <t>0-09ef212ab696",</t>
  </si>
  <si>
    <t>0x0001f0</t>
  </si>
  <si>
    <t>22 69 70 22 3a 22 31 30 2e 30 2e 39 34 2e 35 34</t>
  </si>
  <si>
    <t>"ip":"10.0.94.54</t>
  </si>
  <si>
    <t>0x000200</t>
  </si>
  <si>
    <t>22 2c 22 69 64 43 6c 69 65 6e 74 65 22 3a 22 31</t>
  </si>
  <si>
    <t>","idCliente":"1</t>
  </si>
  <si>
    <t>0x000210</t>
  </si>
  <si>
    <t>37 32 30 33 36 34 37 36 37 22 2c 22 74 69 70 6f</t>
  </si>
  <si>
    <t>720364767","tipo</t>
  </si>
  <si>
    <t>0x000220</t>
  </si>
  <si>
    <t>49 64 43 6c 69 65 6e 74 65 22 3a 22 30 30 30 31</t>
  </si>
  <si>
    <t>IdCliente":"0001</t>
  </si>
  <si>
    <t>0x000230</t>
  </si>
  <si>
    <t>22 7d 2c 22 62 6f 64 79 49 6e 22 3a 7b 22 6f 72</t>
  </si>
  <si>
    <t>"},"bodyIn":{"or</t>
  </si>
  <si>
    <t>0x000240</t>
  </si>
  <si>
    <t>64 65 6e 61 6e 74 65 22 3a 7b 22 63 69 66 22 3a</t>
  </si>
  <si>
    <t>denante":{"cif":</t>
  </si>
  <si>
    <t>0x000250</t>
  </si>
  <si>
    <t>22 37 33 39 36 33 34 34 22 2c 22 69 64 65 6e 74</t>
  </si>
  <si>
    <t>"7396344","ident</t>
  </si>
  <si>
    <t>0x000260</t>
  </si>
  <si>
    <t>69 66 69 63 61 63 69 6f 6e 22 3a 22 31 37 32 30</t>
  </si>
  <si>
    <t>ificacion":"1720</t>
  </si>
  <si>
    <t>0x000270</t>
  </si>
  <si>
    <t>33 36 34 37 36 37 22 2c 22 74 69 70 6f 49 64 65</t>
  </si>
  <si>
    <t>364767","tipoIde</t>
  </si>
  <si>
    <t>0x000280</t>
  </si>
  <si>
    <t>6e 74 69 66 69 63 61 63 69 6f 6e 22 3a 22 30 30</t>
  </si>
  <si>
    <t>ntificacion":"00</t>
  </si>
  <si>
    <t>0x000290</t>
  </si>
  <si>
    <t>30 31 22 2c 22 6e 6f 6d 62 72 65 43 6f 6d 70 6c</t>
  </si>
  <si>
    <t>01","nombreCompl</t>
  </si>
  <si>
    <t>0x0002a0</t>
  </si>
  <si>
    <t>65 74 6f 22 3a 22 64 6f 6d 69 6e 69 63 20 6e 75</t>
  </si>
  <si>
    <t>eto":"dominic nu</t>
  </si>
  <si>
    <t>0x0002b0</t>
  </si>
  <si>
    <t>c3 b1 65 7a 22 2c 22 63 75 65 6e 74 61 22 3a 22</t>
  </si>
  <si>
    <t>..ez","cuenta":"</t>
  </si>
  <si>
    <t>0x0002c0</t>
  </si>
  <si>
    <t>32 32 30 32 33 36 35 34 33 38 22 2c 22 63 75 65</t>
  </si>
  <si>
    <t>2202365438","cue</t>
  </si>
  <si>
    <t>0x0002d0</t>
  </si>
  <si>
    <t>6e 74 61 48 61 73 68 22 3a 22 36 64 36 39 34 35</t>
  </si>
  <si>
    <t>ntaHash":"6d6945</t>
  </si>
  <si>
    <t>0x0002e0</t>
  </si>
  <si>
    <t>36 61 37 34 33 30 33 34 34 66 33 33 36 31 36 38</t>
  </si>
  <si>
    <t>6a7430344f336168</t>
  </si>
  <si>
    <t>0x0002f0</t>
  </si>
  <si>
    <t>34 62 36 31 36 65 35 61 34 39 34 36 34 32 36 31</t>
  </si>
  <si>
    <t>4b616e5a49464261</t>
  </si>
  <si>
    <t>0x000300</t>
  </si>
  <si>
    <t>34 62 33 30 36 63 36 39 34 38 34 31 35 31 33 31</t>
  </si>
  <si>
    <t>4b306c6948415131</t>
  </si>
  <si>
    <t>0x000310</t>
  </si>
  <si>
    <t>34 33 34 65 36 61 37 30 36 38 33 37 35 32 37 33</t>
  </si>
  <si>
    <t>434e6a7068375273</t>
  </si>
  <si>
    <t>0x000320</t>
  </si>
  <si>
    <t>33 32 34 36 36 65 34 66 36 66 34 61 34 38 34 31</t>
  </si>
  <si>
    <t>32466e4f6f4a4841</t>
  </si>
  <si>
    <t>0x000330</t>
  </si>
  <si>
    <t>33 64 22 7d 2c 22 62 65 6e 65 66 69 63 69 61 72</t>
  </si>
  <si>
    <t>3d"},"beneficiar</t>
  </si>
  <si>
    <t>0x000340</t>
  </si>
  <si>
    <t>69 6f 22 3a 7b 22 6e 6f 6d 62 72 65 43 6f 6d 70</t>
  </si>
  <si>
    <t>io":{"nombreComp</t>
  </si>
  <si>
    <t>0x000350</t>
  </si>
  <si>
    <t>6c 65 74 6f 22 3a 22 4a 4f 53 45 20 44 55 43 48</t>
  </si>
  <si>
    <t>leto":"JOSE DUCH</t>
  </si>
  <si>
    <t>0x000360</t>
  </si>
  <si>
    <t>49 22 2c 22 63 75 65 6e 74 61 22 3a 22 32 32 30</t>
  </si>
  <si>
    <t>I","cuenta":"220</t>
  </si>
  <si>
    <t>0x000370</t>
  </si>
  <si>
    <t>32 33 36 31 33 30 36 22 7d 2c 22 74 72 61 6e 73</t>
  </si>
  <si>
    <t>2361306"},"trans</t>
  </si>
  <si>
    <t>0x000380</t>
  </si>
  <si>
    <t>61 63 63 69 6f 6e 22 3a 7b 22 6d 6f 6e 74 6f 22</t>
  </si>
  <si>
    <t>accion":{"monto"</t>
  </si>
  <si>
    <t>0x000390</t>
  </si>
  <si>
    <t>3a 22 33 30 30 22 2c 22 6d 6f 6e 65 64 61 22 3a</t>
  </si>
  <si>
    <t>:"300","moneda":</t>
  </si>
  <si>
    <t>0x0003a0</t>
  </si>
  <si>
    <t>22 55 53 44 22 2c 22 64 65 73 63 72 69 70 63 69</t>
  </si>
  <si>
    <t>"USD","descripci</t>
  </si>
  <si>
    <t>0x0003b0</t>
  </si>
  <si>
    <t>6f 6e 22 3a 22 22 7d 2c 22 73 65 67 75 72 69 64</t>
  </si>
  <si>
    <t>on":""},"segurid</t>
  </si>
  <si>
    <t>0x0003c0</t>
  </si>
  <si>
    <t>61 64 22 3a 7b 22 74 69 65 6e 65 43 6f 6e 66 69</t>
  </si>
  <si>
    <t>ad":{"tieneConfi</t>
  </si>
  <si>
    <t>0x0003d0</t>
  </si>
  <si>
    <t>61 6e 7a 61 53 65 73 69 6f 6e 22 3a 22 41 6c 74</t>
  </si>
  <si>
    <t>anzaSesion":"Alt</t>
  </si>
  <si>
    <t>0x0003e0</t>
  </si>
  <si>
    <t>61 22 2c 22 65 73 43 6f 6e 74 61 63 74 6f 22 3a</t>
  </si>
  <si>
    <t>a","esContacto":</t>
  </si>
  <si>
    <t>0x0003f0</t>
  </si>
  <si>
    <t>22 66 61 6c 73 65 22 2c 22 65 73 43 75 65 6e 74</t>
  </si>
  <si>
    <t>"false","esCuent</t>
  </si>
  <si>
    <t>0x000400</t>
  </si>
  <si>
    <t>61 50 72 6f 70 69 61 22 3a 22 66 61 6c 73 65 22</t>
  </si>
  <si>
    <t>aPropia":"false"</t>
  </si>
  <si>
    <t>0x000410</t>
  </si>
  <si>
    <t>7d 2c 22 66 6c 75 6a 6f 22 3a 7b 22 65 73 74 61</t>
  </si>
  <si>
    <t>},"flujo":{"esta</t>
  </si>
  <si>
    <t>0x000420</t>
  </si>
  <si>
    <t>64 6f 22 3a 22 72 65 67 6c 61 53 65 67 75 72 69</t>
  </si>
  <si>
    <t>do":"reglaSeguri</t>
  </si>
  <si>
    <t>0x000430</t>
  </si>
  <si>
    <t>64 61 64 22 2c 22 63 61 6d 70 6f 73 22 3a 7b 22</t>
  </si>
  <si>
    <t>dad","campos":{"</t>
  </si>
  <si>
    <t>0x000440</t>
  </si>
  <si>
    <t>63 61 6d 70 6f 22 3a 5b 7b 22 63 6c 61 76 65 22</t>
  </si>
  <si>
    <t>campo":[{"clave"</t>
  </si>
  <si>
    <t>0x000450</t>
  </si>
  <si>
    <t>3a 22 65 73 43 75 65 6e 74 61 55 73 75 61 6c 22</t>
  </si>
  <si>
    <t>:"esCuentaUsual"</t>
  </si>
  <si>
    <t>0x000460</t>
  </si>
  <si>
    <t>7d 2c 7b 22 63 6c 61 76 65 22 3a 22 65 73 4d 6f</t>
  </si>
  <si>
    <t>},{"clave":"esMo</t>
  </si>
  <si>
    <t>0x000470</t>
  </si>
  <si>
    <t>6e 74 6f 55 73 75 61 6c 22 7d 2c 7b 22 63 6c 61</t>
  </si>
  <si>
    <t>ntoUsual"},{"cla</t>
  </si>
  <si>
    <t>0x000480</t>
  </si>
  <si>
    <t>76 65 22 3a 22 74 69 70 6f 53 65 67 75 72 69 64</t>
  </si>
  <si>
    <t>ve":"tipoSegurid</t>
  </si>
  <si>
    <t>0x000490</t>
  </si>
  <si>
    <t>61 64 22 2c 22 76 61 6c 6f 72 22 3a 22 32 22 7d</t>
  </si>
  <si>
    <t>ad","valor":"2"}</t>
  </si>
  <si>
    <t>0x0004a0</t>
  </si>
  <si>
    <t>2c 7b 22 63 6c 61 76 65 22 3a 22 76 61 6c 6f 72</t>
  </si>
  <si>
    <t>,{"clave":"valor</t>
  </si>
  <si>
    <t>0x0004b0</t>
  </si>
  <si>
    <t>53 65 67 75 72 69 64 61 64 22 2c 22 76 61 6c 6f</t>
  </si>
  <si>
    <t>Seguridad","valo</t>
  </si>
  <si>
    <t>0x0004c0</t>
  </si>
  <si>
    <t>72 22 3a 22 31 33 30 32 35 39 22 7d 2c 7b 22 63</t>
  </si>
  <si>
    <t>r":"130259"},{"c</t>
  </si>
  <si>
    <t>0x0004d0</t>
  </si>
  <si>
    <t>6c 61 76 65 22 3a 22 74 69 65 6d 70 6f 45 73 70</t>
  </si>
  <si>
    <t>lave":"tiempoEsp</t>
  </si>
  <si>
    <t>0x0004e0</t>
  </si>
  <si>
    <t>65 72 61 22 2c 22 76 61 6c 6f 72 22 3a 22 32 22</t>
  </si>
  <si>
    <t>era","valor":"2"</t>
  </si>
  <si>
    <t>0x0004f0</t>
  </si>
  <si>
    <t>7d 2c 7b 22 63 6c 61 76 65 22 3a 22 72 65 69 6e</t>
  </si>
  <si>
    <t>},{"clave":"rein</t>
  </si>
  <si>
    <t>0x000500</t>
  </si>
  <si>
    <t>74 65 6e 74 6f 73 41 63 65 70 74 61 64 6f 73 22</t>
  </si>
  <si>
    <t>tentosAceptados"</t>
  </si>
  <si>
    <t>0x000510</t>
  </si>
  <si>
    <t>2c 22 76 61 6c 6f 72 22 3a 22 31 22 7d 5d 7d 7d</t>
  </si>
  <si>
    <t>,"valor":"1"}]}}</t>
  </si>
  <si>
    <t>0x000520</t>
  </si>
  <si>
    <t>7d 7d 7d</t>
  </si>
  <si>
    <t>}}}</t>
  </si>
  <si>
    <t>NUEVO</t>
  </si>
  <si>
    <t>WAS</t>
  </si>
  <si>
    <t>ConsultarDispositivo01</t>
  </si>
  <si>
    <t>MNT_EVL DEPOSITOS CHEQUES APP Y CNR</t>
  </si>
  <si>
    <t>Crear un servicio web para consulta del Dispositivo usando servico de PichinchaCelular WSGestionDispositivos metodo consultaDispositivo</t>
  </si>
  <si>
    <t>Crear Servicio IB10 para consultar Listado de cuentas y tarjetas del cliente para banca movil personas y empresas</t>
  </si>
  <si>
    <t>Crear UMP para consulta del Dispositivo usando servico de PichinchaCelular WSGestionDispositivos metodo consultaDispositivo</t>
  </si>
  <si>
    <t>Crear UMP para consulta del Dispositivo usando servico de PichinchaCelular WSGestionDispositivos metodo ConsultarProductosAfiliadosCelularPropioTercero</t>
  </si>
  <si>
    <t>Crear UMP para consulta las cuentas de los Clientes de Banco Movil Empresas, usar la transaccion 060450 </t>
  </si>
  <si>
    <t>Crear un servicio web para Validacion de Pin de Cheques usa el serivio  PinCheque.asmx metodo ValidarPinCheque</t>
  </si>
  <si>
    <t>Crear UMP para validacion del PIN de cheque, usa el servicio PinCheque.asmx Metodo: ValidarPinCheque</t>
  </si>
  <si>
    <t>Crear UMP para validar si un cheque ya fue ingresado en bancs usa el SP pkg_depositos_app_cnr.prc_consulta_Cheque_Ingresado</t>
  </si>
  <si>
    <t>Crear Servicio Web para permita consultar el estado de los cheques depositados. Este servicio solo visualizara los cheques depositados por este nuevo canal Movility.
Servico PlamMarket MetodoPM104() Lista de documentos.</t>
  </si>
  <si>
    <t>Crear UMP para consulta cheques depositados, usa el servicio de PlanMarket Movility WS ServCheqScan.MetodoPM104.</t>
  </si>
  <si>
    <t>Crear UMP para consulta imagenes de un cheques depositados canal Movility, usa el servicio de PlanMarket Movility WS ServCheqScan.MetodoPM35</t>
  </si>
  <si>
    <t>Crear UMP para consulta los datos de Nota de Debito en Bancs de un cheque Devuelto depositados canal Movility, usa el SP pkg_depositos_app_cnr.prc_consulta_Nota_Debito</t>
  </si>
  <si>
    <t xml:space="preserve">Crear UMP para registrar un cheques depositados canal Movility servicio de PlanMarket WS ServCheqScan.MetodoPM103 </t>
  </si>
  <si>
    <t>ValidarToken51</t>
  </si>
  <si>
    <t>Crear UMP para consulta el token registrado en la  tabla AUTORIZED_DEVICE</t>
  </si>
  <si>
    <t>Crear Servicio Web Metodo ValidarToken51 para permita validar el Token que permite el uso del SDK de pago de cheque canal Movility</t>
  </si>
  <si>
    <t>Crear Servicio Web para generar una imagen de un cheque con Endoso Digital</t>
  </si>
  <si>
    <t>Crear Servicio Web para consultar el Segmento y Subsegmento del cliente</t>
  </si>
  <si>
    <t>Crear Servicio Web para generar PDF con imagen del cheque y nota de debito para canal Movility</t>
  </si>
  <si>
    <t>GenerarPdfChequeNotaD51</t>
  </si>
  <si>
    <t>Crear ORQ para Deposito de Cheques canal Movil Pichincha Celular y Empresas APP</t>
  </si>
  <si>
    <t>Observaciones</t>
  </si>
  <si>
    <t xml:space="preserve">Crear UMP WAS para validar cheques camaara </t>
  </si>
  <si>
    <t>Productos</t>
  </si>
  <si>
    <t>GenerarCodigoSegurida21</t>
  </si>
  <si>
    <t>Crear UMP para registrar a nivel de base de datos de Ominicanalidad Esquema AUTENTICA , el token para ingresar al SDK para Pago Cheques</t>
  </si>
  <si>
    <t>Crear un servicio web en WAS para registrar a nivel de base de datos el token para ingresar al SDK para Pago Cheques esquema AUTENTICA nueva tabla AUTORIZED_DEVICE</t>
  </si>
  <si>
    <t>Esquema AUTENTICA reutilizar el usuario</t>
  </si>
  <si>
    <t>ValidarPinCheque01</t>
  </si>
  <si>
    <t>ConsultarDispositivoSDK01</t>
  </si>
  <si>
    <t>Crear un nuevo esquema Productos para alojar la nueva tabla  Tabla: CHEQSCAN_CAMARA</t>
  </si>
  <si>
    <t>ValidarChequeRegistradoSDK01</t>
  </si>
  <si>
    <t>ValidarChequeRegistrado01</t>
  </si>
  <si>
    <t>AceptarTerminosServicio51</t>
  </si>
  <si>
    <t>Crear Servicio Web Metodo TerminosServicio51 para registrar en log Omnicanal la aceptacion de terminos y condiciones.</t>
  </si>
  <si>
    <t>NotaDebitoChe01</t>
  </si>
  <si>
    <t>Crear Servicio WEB para generar Imagen Nota de Debito en Bancs de un cheque Devuelto depositados canal Movility</t>
  </si>
  <si>
    <t>Crear Servicio Web para generar una imagen de un cheque con el Motivo de Devolucion.</t>
  </si>
  <si>
    <t>Crear Servicio IB10 para validar si un cheque ya fue ingresado en en BANCS y CHEQSCAN_CAMARA</t>
  </si>
  <si>
    <t>DepositosChequesOtrosban11</t>
  </si>
  <si>
    <t>Crear Servicio Web para Transacción de Bancs '01020 para realizar el depositos de cheques de otros bancos.</t>
  </si>
  <si>
    <t>Crear Servicio Web para Transacción de Bancs '051073 de realiza la efectivización de cheques propios.</t>
  </si>
  <si>
    <t>Crear Servicio Web para Trsansacción de Bancs '01320 para registrar el pago de trajetas con Cheques.</t>
  </si>
  <si>
    <t>PagoTrajetasConCheques11</t>
  </si>
  <si>
    <t>EfectivizacionChequePropio11</t>
  </si>
  <si>
    <t>Crear Servicio Web para permita consultar las imagenes de un chequecheques depositados canal Movility.</t>
  </si>
  <si>
    <t>Crear Servicio IB10 y las UMP para Inserción de Data e Imágenes desde Mobility a CheqScan</t>
  </si>
  <si>
    <t>RegistarChequeMovil20</t>
  </si>
  <si>
    <t>was</t>
  </si>
  <si>
    <r>
      <t>ORQProductos</t>
    </r>
    <r>
      <rPr>
        <sz val="8"/>
        <rFont val="Calibri"/>
        <family val="2"/>
        <scheme val="minor"/>
      </rPr>
      <t>0021</t>
    </r>
  </si>
  <si>
    <t>ORQProductos0020</t>
  </si>
  <si>
    <t>ConsultarCuentaTajetaSDK01</t>
  </si>
  <si>
    <t>ConsultarCuentaTajeta01</t>
  </si>
  <si>
    <t>ValidarPinChequeRegistroSDK51</t>
  </si>
  <si>
    <t>GenerarPDFChequeNtDebitoSDK51</t>
  </si>
  <si>
    <t>AceptarTerminosServicioSDK51</t>
  </si>
  <si>
    <t>ConsultarChequesMovilSDK01</t>
  </si>
  <si>
    <t>ConsultarChequesMovil01</t>
  </si>
  <si>
    <t>ConsultarlmagenChequeMovSDK01</t>
  </si>
  <si>
    <t>ORQProductos0029</t>
  </si>
  <si>
    <t>ORQProductos0030</t>
  </si>
  <si>
    <t>ORQProductos0031</t>
  </si>
  <si>
    <t>ORQProductos0032</t>
  </si>
  <si>
    <t>ORQProductos0033</t>
  </si>
  <si>
    <t>ValidarReglaClienteTransacc01</t>
  </si>
  <si>
    <t>ValidarReglaMontoMiMaCheque01</t>
  </si>
  <si>
    <t>ValidarReglaMontoMiMaDeposit01</t>
  </si>
  <si>
    <t>ValidarReglaMontoMaxTransac01</t>
  </si>
  <si>
    <t>ValidarReglaFranjaHoraria01</t>
  </si>
  <si>
    <t>ORQTransferencias1003</t>
  </si>
  <si>
    <t>DepositarChequesMovil11</t>
  </si>
  <si>
    <t>WSClientes0058</t>
  </si>
  <si>
    <t>WSClientes0059</t>
  </si>
  <si>
    <t>ConsultarSegmentoSubsegmento01</t>
  </si>
  <si>
    <t>ORQProductos0025</t>
  </si>
  <si>
    <t>WSProductos0047</t>
  </si>
  <si>
    <t>ORQProductos0026</t>
  </si>
  <si>
    <t>ORQProductos0027</t>
  </si>
  <si>
    <t>ConsultarlmagenChequeMovil01</t>
  </si>
  <si>
    <t>WSProductos0050</t>
  </si>
  <si>
    <t>WSProductos0049</t>
  </si>
  <si>
    <t>WSProductos0048</t>
  </si>
  <si>
    <t>ORQProductos0024</t>
  </si>
  <si>
    <t>WSProductos0051</t>
  </si>
  <si>
    <t>CrearImagenNotaDebitoChe01</t>
  </si>
  <si>
    <t>WSProductos0053</t>
  </si>
  <si>
    <t>WSSeguridad0026</t>
  </si>
  <si>
    <t>GenerarChequeEndosoDigital51</t>
  </si>
  <si>
    <t>WSProductos0054</t>
  </si>
  <si>
    <t>WSSeguridad0027</t>
  </si>
  <si>
    <t>WSTecnicos0053</t>
  </si>
  <si>
    <t>UMPProductos0085</t>
  </si>
  <si>
    <t>UMPProductos0086</t>
  </si>
  <si>
    <t>UMPProductos0087</t>
  </si>
  <si>
    <t>UMPProductos0088</t>
  </si>
  <si>
    <t>UMPProductos0089</t>
  </si>
  <si>
    <t>UMPProductos0090</t>
  </si>
  <si>
    <t>UMPProductos0091</t>
  </si>
  <si>
    <t>UMPProductos0092</t>
  </si>
  <si>
    <t>UMPProductos0093</t>
  </si>
  <si>
    <t>WSTecnicos0051</t>
  </si>
  <si>
    <t>GenerarEndosoMotivoDevol51</t>
  </si>
  <si>
    <t>ORQProductos0022</t>
  </si>
  <si>
    <t>WSProductos0052</t>
  </si>
  <si>
    <t>WSTecnicos0052</t>
  </si>
  <si>
    <t>UMPSeguridad0042</t>
  </si>
  <si>
    <t>UMPSeguridad0043</t>
  </si>
  <si>
    <t>UMPClientes0074</t>
  </si>
  <si>
    <t>ORQProductos0023</t>
  </si>
  <si>
    <t>Crear ORQ para registro de terminos y Condiciones del servicio de pago de cheques para SDK con token Orquesta los WS: 
WSSeguridad0027.ValidarToken51
AceptarTerminosServicio51</t>
  </si>
  <si>
    <t xml:space="preserve">Crear ORQ para para consulta del Dispositivo para canal Movility para SDK con token Orquesta los WS: 
WSSeguridad0027.ValidarToken51
WSClientes0050.ConsultarDispositivo01
</t>
  </si>
  <si>
    <t>Crear ORQ para consultar Listado de cuentas y tarjetas del cliente para banca movil personas y empresas para SDK con token, Orquesta los WS: 
WSSeguridad0027.ValidarToken51
WSProductos0045.ConsultaCuentaTajeta01</t>
  </si>
  <si>
    <t>Crear ORQ para validacion del PIN de cheque para SDK con token canal Movility. Orquesta los WS: 
WSSeguridad0027.ValidarToken51
WSProductos0046.ValidarPinCheque01</t>
  </si>
  <si>
    <t>Crear ORQ validar si un cheque ya fue ingresado en BANCS y CHEQSCAN_CAMARA para SDK con token canal Movility. Orquesta los WS: 
WSSeguridad0027.ValidarToken51
WSProductos0047.ValidarChequeRegistrado01</t>
  </si>
  <si>
    <t>Crear ORQ visualizara los cheques depositados por el canal Movility Servico PlamMarket MetodoPM104 para SDK con token canal Movility. Orquesta los WS: 
WSSeguridad0027.ValidarToken51
WSProductos0048.ListaCheques01</t>
  </si>
  <si>
    <t xml:space="preserve">Crear ORQ para generar PDF con imagen del cheque y nota de debito para canal Movility para SDK con token, Orquesta los WS: 
WSSeguridad0027.ValidarToken51
WSProductos0052.CrearImagenNotaDebitoChe01
WSTecnicos0047.GenerarPdfChequeNotaD51
</t>
  </si>
  <si>
    <t xml:space="preserve"> </t>
  </si>
  <si>
    <t xml:space="preserve">Crear ORQ para generar PDF con imagen del cheque y nota de debito para canal Movility para SDK con token, Orquesta los WS: 
WSSeguridad0027.ValidarToken51
WSProductos0049.ConsultarlmagenChequeMovil01
</t>
  </si>
  <si>
    <t>ConsultarDepositDiaSemanaMes01</t>
  </si>
  <si>
    <t>Crear Servicio WAS para consultar Deposito con cheques en bancs  que realizo por el SDK Movil Personas y Empresa</t>
  </si>
  <si>
    <t>Crear ORQ para Validar si el segmento y sub segmento del cliente está habilitado y  Obtener el número de cheques permitidos para usar funcionalidad Pago Cheque Movil
orquestara los ws:
WSSeguridad0027.ValidarToken51
WSClientes0059.ConsultarSegmentoSubsegmento01
omc-regla-producto-validarsegmentosubsegmento</t>
  </si>
  <si>
    <t>Crear WS para Validar si el segmento y sub segmento del cliente está habilitado y  Obtener el número de cheques permitidos para usar funcionalidad Pago Cheque Movil
usa el ws:
omc-regla-producto-validarsegmentosubsegmento</t>
  </si>
  <si>
    <t>Crear UMP maperar el ws: omc-regla-producto-validarsegmentosubsegmento</t>
  </si>
  <si>
    <t>Crear ORQ para Validar monto mínimo y máximo de cheque permitido para Pago Cheque Movil
orquestara los ws:
WSSeguridad0027.ValidarToken51
omc-regla-producto-validarmontocheque</t>
  </si>
  <si>
    <t>Crear WS para Validar monto mínimo y máximo de cheque permitido para Pago Cheque Movil
uar el ws:
omc-regla-producto-validarmontocheque</t>
  </si>
  <si>
    <t>Crear UMP mapear uar el ws: omc-regla-producto-validarmontocheque</t>
  </si>
  <si>
    <t>Crear ORQ para Validar monto mínimo y máximo de deposito para Pago Cheque Movil
orquestara los ws:
WSSeguridad0027.ValidarToken51
omc-regla-producto-validarmontodeposito</t>
  </si>
  <si>
    <t>Crear WS para Validar monto mínimo y máximo de deposito para Pago Cheque Movil
usa el ws:
omc-regla-producto-validarmontodeposito</t>
  </si>
  <si>
    <t>Crear UMP Maperar el ws: omc-regla-producto-validarmontodeposito</t>
  </si>
  <si>
    <t>Crear ORQ para Validar Obtener montos máximos de transaccionabilidad de deposito para Pago Cheque Movil
orquestara los ws:
WSSeguridad0027.ValidarToken51
omc-regla-producto-validarmontodiasemanames</t>
  </si>
  <si>
    <t>Crear WS para Validar Obtener montos máximos de transaccionabilidad de deposito para Pago Cheque Movil
usa los ws:
omc-regla-producto-validarmontodiasemanames</t>
  </si>
  <si>
    <t>Crear UMP Mapear el ws: omc-regla-producto-validarmontodiasemanames</t>
  </si>
  <si>
    <t>Crear ORQ para Validar Franka Horaria de transaccionabilidad de deposito para Pago Cheque Movil
orquestara los ws:
WSSeguridad0027.ValidarToken51
omc-regla-producto-validarhorarioatencion</t>
  </si>
  <si>
    <t>Crear WS para Validar Franka Horaria de transaccionabilidad de deposito para Pago Cheque Movil
usa los ws:
omc-regla-producto-validarhorarioatencion</t>
  </si>
  <si>
    <t>Crear UMP Mapear el ws: omc-regla-producto-validarhorarioatencion</t>
  </si>
  <si>
    <t>WSTransferencias1002</t>
  </si>
  <si>
    <t>WSTransferencias1003</t>
  </si>
  <si>
    <t>WSTransferencias1004</t>
  </si>
  <si>
    <t>PagarTarjetaConCheques11</t>
  </si>
  <si>
    <t>DepositarChequeOtroBanco11</t>
  </si>
  <si>
    <t>EfectivizarChequePropio11</t>
  </si>
  <si>
    <t>Crear UMP Mapear Transacción de Bancs 01020 para realizar el depositos de cheques de otros bancos.</t>
  </si>
  <si>
    <t>Crear UMP Mapear Transacción de Bancs 01320 para registrar el pago de trajetas con Cheques.</t>
  </si>
  <si>
    <t>Crear UMP Mapear Transacción de Bancs 051073 realiza la efectivización de cheques propios.</t>
  </si>
  <si>
    <t>ReversoDepositChequeOtroBanc11</t>
  </si>
  <si>
    <t>ReversoPagarTarjetaConCheque11</t>
  </si>
  <si>
    <t>ReversoEfectivizaChequePropi11</t>
  </si>
  <si>
    <t>Crear UMP Mapear Transacción de Bancs 001120 para realizar el reverso depositos de cheques de otros bancos.</t>
  </si>
  <si>
    <t>Crear UMP Mapear Transacción de Bancs  para registrar el reverso pago de trajetas con Cheques.</t>
  </si>
  <si>
    <t>ConsultarTarjetaCreWebTeller01</t>
  </si>
  <si>
    <t>Crear WS para Consultar a la tabla easypagosTarjetas de WebTeller a fin de obtener información del tarjetahabiente cuyo pago se va a registrar.</t>
  </si>
  <si>
    <t>Crear WS para registra el pago en la tabla easyPagos de WebTeller.</t>
  </si>
  <si>
    <t>UMPReglas0020</t>
  </si>
  <si>
    <t>UMPReglas0021</t>
  </si>
  <si>
    <t>UMPReglas0022</t>
  </si>
  <si>
    <t>UMPReglas0023</t>
  </si>
  <si>
    <t>UMPReglas0024</t>
  </si>
  <si>
    <t>WSProductos0058</t>
  </si>
  <si>
    <t>WSProductos0059</t>
  </si>
  <si>
    <t>WSProductos0060</t>
  </si>
  <si>
    <t>WSProductos0061</t>
  </si>
  <si>
    <t>WSProductos0062</t>
  </si>
  <si>
    <t>WSProductos0063</t>
  </si>
  <si>
    <t>UMPTransferencias0005</t>
  </si>
  <si>
    <t>UMPTransferencias0006</t>
  </si>
  <si>
    <t>UMPTransferencias0007</t>
  </si>
  <si>
    <t>UMPTransferencias0008</t>
  </si>
  <si>
    <t>UMPTransferencias0009</t>
  </si>
  <si>
    <t>UMPTransferencias0010</t>
  </si>
  <si>
    <t>WSProductos0064</t>
  </si>
  <si>
    <t>Crear UMP Mapear Transacción de Bancs  51173 realiza reverso la efectivización de cheques propios.</t>
  </si>
  <si>
    <t>RegistarPagoTarjetaChequeWTe22</t>
  </si>
  <si>
    <r>
      <t>WSTransferencias100</t>
    </r>
    <r>
      <rPr>
        <sz val="8"/>
        <color rgb="FFFF0000"/>
        <rFont val="Calibri"/>
        <family val="2"/>
        <scheme val="minor"/>
      </rPr>
      <t>6</t>
    </r>
  </si>
  <si>
    <t>IMPLEMENTADO</t>
  </si>
  <si>
    <t>Crear Servicio Web para  conultar detalle de catalogos dado nombre de catalogo y nomecatura del detalle</t>
  </si>
  <si>
    <t>ConsultarDetalleCatalogo01</t>
  </si>
  <si>
    <t>UMPTecnicos0037</t>
  </si>
  <si>
    <t>UMPTecnicos0038</t>
  </si>
  <si>
    <t>UMPTecnicos0039</t>
  </si>
  <si>
    <t>crearImagenNotaDebitoChe01</t>
  </si>
  <si>
    <t>generatePdf01</t>
  </si>
  <si>
    <t>Crear Ump que permite generar imágenes de cheques en formato pdf</t>
  </si>
  <si>
    <t>Crear Ump que permite generar imágenes de Notas de débito de un cheque depositado.</t>
  </si>
  <si>
    <t>Crear Servicio Web para consultar Dado Nombre Catalogo conultar sus detalles.</t>
  </si>
  <si>
    <t>Crear UMP para consultar dado Nombre Catalogo conultar sus detalles realizando relación Catalogo con sus detalles.</t>
  </si>
  <si>
    <r>
      <t>WSTecnicos00</t>
    </r>
    <r>
      <rPr>
        <sz val="8"/>
        <color rgb="FFFF0000"/>
        <rFont val="Calibri"/>
        <family val="2"/>
        <scheme val="minor"/>
      </rPr>
      <t>40</t>
    </r>
  </si>
  <si>
    <r>
      <t>UMPTecnicos00</t>
    </r>
    <r>
      <rPr>
        <sz val="8"/>
        <color rgb="FFFF0000"/>
        <rFont val="Calibri"/>
        <family val="2"/>
        <scheme val="minor"/>
      </rPr>
      <t>40</t>
    </r>
  </si>
  <si>
    <t>ConsultarDetallesCatalogo01</t>
  </si>
  <si>
    <t>LIBRARIAN</t>
  </si>
  <si>
    <t>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</si>
</sst>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charset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rgb="FF000000"/>
      <name val="Courier New"/>
      <family val="3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" fillId="2" borderId="0"/>
    <xf numFmtId="0" fontId="5" fillId="0" borderId="0"/>
    <xf numFmtId="0" fontId="6" fillId="0" borderId="0"/>
    <xf numFmtId="0" fontId="6" fillId="0" borderId="0"/>
    <xf numFmtId="0" fontId="6" fillId="0" borderId="0"/>
  </cellStyleXfs>
  <cellXfs count="48">
    <xf numFmtId="0" fontId="0" fillId="0" borderId="0" xfId="0"/>
    <xf numFmtId="0" fontId="0" fillId="0" borderId="0" xfId="0" quotePrefix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quotePrefix="1" applyBorder="1" applyAlignment="1">
      <alignment horizontal="center" vertical="center"/>
    </xf>
    <xf numFmtId="0" fontId="0" fillId="0" borderId="6" xfId="0" applyBorder="1"/>
    <xf numFmtId="0" fontId="0" fillId="0" borderId="7" xfId="0" quotePrefix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0" fillId="0" borderId="1" xfId="0" applyBorder="1"/>
    <xf numFmtId="0" fontId="1" fillId="0" borderId="8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left" vertical="center"/>
    </xf>
    <xf numFmtId="0" fontId="9" fillId="10" borderId="1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/>
    </xf>
  </cellXfs>
  <cellStyles count="6">
    <cellStyle name="Excel Built-in 60% - Accent1" xfId="1"/>
    <cellStyle name="Excel Built-in Normal" xfId="3"/>
    <cellStyle name="Excel Built-in Normal 1" xfId="5"/>
    <cellStyle name="Excel Built-in Normal 3" xf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hviteri/AppData/Local/Temp/Temp1_Avanzada_Inventario%20de%20servicios%20v1.0.zip/Avanzada_Inventario%20de%20servicios%20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ario"/>
      <sheetName val="dominios"/>
      <sheetName val="config"/>
      <sheetName val="Hoja1"/>
    </sheetNames>
    <sheetDataSet>
      <sheetData sheetId="0" refreshError="1"/>
      <sheetData sheetId="1" refreshError="1">
        <row r="2">
          <cell r="A2" t="str">
            <v>CLIENTES</v>
          </cell>
          <cell r="B2" t="str">
            <v>01</v>
          </cell>
          <cell r="D2" t="str">
            <v>OR</v>
          </cell>
          <cell r="E2" t="str">
            <v>ORQUESTADOR</v>
          </cell>
          <cell r="F2">
            <v>3</v>
          </cell>
          <cell r="H2" t="str">
            <v>CONSULTAR</v>
          </cell>
          <cell r="I2" t="str">
            <v>0</v>
          </cell>
          <cell r="K2" t="str">
            <v>NO FINANCIERO</v>
          </cell>
          <cell r="L2" t="str">
            <v>0</v>
          </cell>
        </row>
        <row r="3">
          <cell r="A3" t="str">
            <v>PRODUCTOS</v>
          </cell>
          <cell r="B3" t="str">
            <v>02</v>
          </cell>
          <cell r="D3" t="str">
            <v>WS</v>
          </cell>
          <cell r="E3" t="str">
            <v>MICROSERVICIO</v>
          </cell>
          <cell r="F3">
            <v>2</v>
          </cell>
          <cell r="H3" t="str">
            <v>FINANCIERA</v>
          </cell>
          <cell r="I3" t="str">
            <v>1</v>
          </cell>
          <cell r="K3" t="str">
            <v>FINANCIERO BANCS</v>
          </cell>
          <cell r="L3" t="str">
            <v>1</v>
          </cell>
        </row>
        <row r="4">
          <cell r="A4" t="str">
            <v>TECNICOS</v>
          </cell>
          <cell r="B4" t="str">
            <v>03</v>
          </cell>
          <cell r="D4" t="str">
            <v>UM</v>
          </cell>
          <cell r="E4" t="str">
            <v>UNIDAD MÍNIMA PROCESAMIENTO</v>
          </cell>
          <cell r="F4">
            <v>1</v>
          </cell>
          <cell r="H4" t="str">
            <v>CREACIÓN</v>
          </cell>
          <cell r="I4" t="str">
            <v>2</v>
          </cell>
          <cell r="K4" t="str">
            <v>FINANCIERO NO BANCS</v>
          </cell>
          <cell r="L4" t="str">
            <v>2</v>
          </cell>
        </row>
        <row r="5">
          <cell r="A5" t="str">
            <v>TRANSFERENCIAS</v>
          </cell>
          <cell r="B5" t="str">
            <v>04</v>
          </cell>
          <cell r="H5" t="str">
            <v>ACTUALIZACIÓN</v>
          </cell>
          <cell r="I5" t="str">
            <v>3</v>
          </cell>
        </row>
        <row r="6">
          <cell r="A6" t="str">
            <v>SEGURIDAD</v>
          </cell>
          <cell r="B6" t="str">
            <v>05</v>
          </cell>
          <cell r="H6" t="str">
            <v>ELIMINAR</v>
          </cell>
          <cell r="I6" t="str">
            <v>4</v>
          </cell>
        </row>
        <row r="7">
          <cell r="A7" t="str">
            <v>REGLAS</v>
          </cell>
          <cell r="B7" t="str">
            <v>06</v>
          </cell>
          <cell r="H7" t="str">
            <v>SOPORTE</v>
          </cell>
          <cell r="I7" t="str">
            <v>5</v>
          </cell>
        </row>
        <row r="8">
          <cell r="A8" t="str">
            <v>PAGOS</v>
          </cell>
          <cell r="B8" t="str">
            <v>07</v>
          </cell>
        </row>
        <row r="9">
          <cell r="A9" t="str">
            <v>ADMINISTRACION</v>
          </cell>
          <cell r="B9" t="str">
            <v>08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87"/>
  <sheetViews>
    <sheetView tabSelected="1" topLeftCell="C1" zoomScale="145" zoomScaleNormal="145" workbookViewId="0">
      <pane ySplit="1" topLeftCell="A63" activePane="bottomLeft" state="frozen"/>
      <selection pane="bottomLeft" activeCell="N87" sqref="C63:N87"/>
    </sheetView>
  </sheetViews>
  <sheetFormatPr baseColWidth="10" defaultRowHeight="12" customHeight="1" x14ac:dyDescent="0.2"/>
  <cols>
    <col min="1" max="2" width="11.42578125" style="38"/>
    <col min="3" max="3" width="35.85546875" style="10" bestFit="1" customWidth="1"/>
    <col min="4" max="4" width="23.85546875" style="9" customWidth="1"/>
    <col min="5" max="5" width="36.7109375" style="9" customWidth="1"/>
    <col min="6" max="6" width="20.5703125" style="9" customWidth="1"/>
    <col min="7" max="7" width="23.42578125" style="9" customWidth="1"/>
    <col min="8" max="8" width="14.85546875" style="9" customWidth="1"/>
    <col min="9" max="9" width="8.5703125" style="11" customWidth="1"/>
    <col min="10" max="10" width="31.28515625" style="8" customWidth="1"/>
    <col min="11" max="11" width="12" style="8" customWidth="1"/>
    <col min="12" max="12" width="28" style="8" bestFit="1" customWidth="1"/>
    <col min="13" max="13" width="11.5703125" style="8" customWidth="1"/>
    <col min="14" max="14" width="14.42578125" style="9" bestFit="1" customWidth="1"/>
    <col min="15" max="15" width="89.7109375" style="38" hidden="1" customWidth="1"/>
    <col min="16" max="16384" width="11.42578125" style="38"/>
  </cols>
  <sheetData>
    <row r="1" spans="2:15" s="37" customFormat="1" ht="12" customHeight="1" x14ac:dyDescent="0.2">
      <c r="B1" s="17" t="s">
        <v>497</v>
      </c>
      <c r="C1" s="17" t="s">
        <v>23</v>
      </c>
      <c r="D1" s="17" t="s">
        <v>24</v>
      </c>
      <c r="E1" s="13" t="s">
        <v>46</v>
      </c>
      <c r="F1" s="13" t="s">
        <v>22</v>
      </c>
      <c r="G1" s="14" t="s">
        <v>45</v>
      </c>
      <c r="H1" s="14" t="s">
        <v>47</v>
      </c>
      <c r="I1" s="14" t="s">
        <v>25</v>
      </c>
      <c r="J1" s="26" t="s">
        <v>51</v>
      </c>
      <c r="K1" s="26" t="s">
        <v>56</v>
      </c>
      <c r="L1" s="26" t="s">
        <v>52</v>
      </c>
      <c r="M1" s="26" t="s">
        <v>53</v>
      </c>
      <c r="N1" s="28" t="s">
        <v>55</v>
      </c>
      <c r="O1" s="37" t="s">
        <v>330</v>
      </c>
    </row>
    <row r="2" spans="2:15" ht="12" customHeight="1" x14ac:dyDescent="0.2">
      <c r="E2" s="35" t="str">
        <f>IF($C2="","",IF($D2="","",IFERROR(CONCATENATE(IF(LEFT($C2,2)=dominios!$D$2,dominios!$F$2,IF(LEFT($C2,2)=dominios!$D$3,dominios!$F$3,IF(LEFT($C2,2)=dominios!$D$4,dominios!$F$4,CONCATENATE("NO RECONOCIDO [",$C2,"]")))),IF(LEFT($C2,2)=dominios!$D$2,IF(MID($C2,4,(LEN($C2)-7))=dominios!$A$2,dominios!$B$2,IF(MID($C2,4,(LEN($C2)-7))=dominios!$A$3,dominios!$B$3,IF(MID($C2,4,(LEN($C2)-7))=dominios!$A$4,dominios!$B$4,IF(MID($C2,4,(LEN($C2)-7))=dominios!$A$5,dominios!$B$5,IF(MID($C2,4,(LEN($C2)-7))=dominios!$A$6,dominios!$B$6,IF(MID($C2,4,(LEN($C2)-7))=dominios!$A$7,dominios!$B$7,IF(MID($C2,4,(LEN($C2)-7))=dominios!$A$8,dominios!$B$8,IF(MID($C2,4,(LEN($C2)-7))=dominios!$A$9,dominios!$B$9,"DOMINIO NO PARAMETRIZADO PARA ORQ")))))))),IF(LEFT($C2,2)=dominios!$D$3,IF(MID($C2,3,(LEN($C2)-6))=dominios!$A$2,dominios!$B$2,IF(MID($C2,3,(LEN($C2)-6))=dominios!$A$3,dominios!$B$3,IF(MID($C2,3,(LEN($C2)-6))=dominios!$A$4,dominios!$B$4,IF(MID($C2,3,(LEN($C2)-6))=dominios!$A$5,dominios!$B$5,IF(MID($C2,3,(LEN($C2)-6))=dominios!$A$6,dominios!$B$6,IF(MID($C2,3,(LEN($C2)-6))=dominios!$A$7,dominios!$B$7,IF(MID($C2,3,(LEN($C2)-6))=dominios!$A$8,dominios!$B$8,IF(MID($C2,3,(LEN($C2)-6))=dominios!$A$9,dominios!$B$9,"DOMINIO NO PARAMETRIZADO PARA WS")))))))),IF(MID($C2,4,(LEN($C2)-7))=dominios!$A$2,dominios!$B$2,IF(MID($C2,4,(LEN($C2)-7))=dominios!$A$3,dominios!$B$3,IF(MID($C2,4,(LEN($C2)-7))=dominios!$A$4,dominios!$B$4,IF(MID($C2,4,(LEN($C2)-7))=dominios!$A$5,dominios!$B$5,IF(MID($C2,4,(LEN($C2)-7))=dominios!$A$6,dominios!$B$6,IF(MID($C2,4,(LEN($C2)-7))=dominios!$A$7,dominios!$B$7,IF(MID($C2,4,(LEN($C2)-7))=dominios!$A$8,dominios!$B$8,IF(MID($C2,4,(LEN($C2)-7))=dominios!$A$9,dominios!$B$9,"DOMINIO NO PARAMETRIZADO PARA UMP")))))))))),RIGHT($C2,4),RIGHT($D2,2)),"NO DEF")))</f>
        <v/>
      </c>
      <c r="F2" s="35" t="str">
        <f>IF($E2="","",IF(LEFT(RIGHT($E2,2),1)=dominios!$I$2,dominios!$H$2,IF(LEFT(RIGHT($E2,2),1)=dominios!$I$3,dominios!$H$3,IF(LEFT(RIGHT($E2,2),1)=dominios!$I$4,dominios!$H$4,IF(LEFT(RIGHT($E2,2),1)=dominios!$I$5,dominios!$H$5,IF(LEFT(RIGHT($E2,2),1)=dominios!$I$6,dominios!$H$6,IF(LEFT(RIGHT($E2,2),1)=dominios!$I$7,dominios!$H$7,"Capacidad no parametrizada")))))))</f>
        <v/>
      </c>
      <c r="G2" s="35" t="str">
        <f>IF($C2="","",IF($D2="","",IF(LEFT($C2,2)=dominios!$D$2,dominios!$E$2,IF(LEFT($C2,2)=dominios!$D$3,dominios!$E$3,IF(LEFT($C2,2)=dominios!$D$4,dominios!$E$4,"NO SE ENCUENTRA PARAMETRIZADO")))))</f>
        <v/>
      </c>
      <c r="H2" s="35" t="str">
        <f>IF($E2="","",IF(LEN($E2)=9,IF(LEFT(RIGHT($E2,6),1)=dominios!$L$2,dominios!$K$2,IF(LEFT(RIGHT($E2,6),1)=dominios!$L$3,dominios!$K$3,IF(LEFT(RIGHT($E2,6),1)=dominios!$L$4,dominios!$K$4,"NO PARAMETRIZADO")))))</f>
        <v/>
      </c>
      <c r="I2" s="36"/>
      <c r="N2" s="18"/>
    </row>
    <row r="3" spans="2:15" ht="11.25" x14ac:dyDescent="0.2">
      <c r="B3" s="38">
        <v>75936</v>
      </c>
      <c r="C3" s="43" t="s">
        <v>395</v>
      </c>
      <c r="D3" s="41" t="s">
        <v>333</v>
      </c>
      <c r="E3" s="15" t="str">
        <f>IF($C3="","",IF($D3="","",IFERROR(CONCATENATE(IF(LEFT($C3,2)=dominios!$D$2,dominios!$F$2,IF(LEFT($C3,2)=dominios!$D$3,dominios!$F$3,IF(LEFT($C3,2)=dominios!$D$4,dominios!$F$4,CONCATENATE("NO RECONOCIDO [",$C3,"]")))),IF(LEFT($C3,2)=dominios!$D$2,IF(MID($C3,4,(LEN($C3)-7))=dominios!$A$2,dominios!$B$2,IF(MID($C3,4,(LEN($C3)-7))=dominios!$A$3,dominios!$B$3,IF(MID($C3,4,(LEN($C3)-7))=dominios!$A$4,dominios!$B$4,IF(MID($C3,4,(LEN($C3)-7))=dominios!$A$5,dominios!$B$5,IF(MID($C3,4,(LEN($C3)-7))=dominios!$A$6,dominios!$B$6,IF(MID($C3,4,(LEN($C3)-7))=dominios!$A$7,dominios!$B$7,IF(MID($C3,4,(LEN($C3)-7))=dominios!$A$8,dominios!$B$8,IF(MID($C3,4,(LEN($C3)-7))=dominios!$A$9,dominios!$B$9,"DOMINIO NO PARAMETRIZADO PARA ORQ")))))))),IF(LEFT($C3,2)=dominios!$D$3,IF(MID($C3,3,(LEN($C3)-6))=dominios!$A$2,dominios!$B$2,IF(MID($C3,3,(LEN($C3)-6))=dominios!$A$3,dominios!$B$3,IF(MID($C3,3,(LEN($C3)-6))=dominios!$A$4,dominios!$B$4,IF(MID($C3,3,(LEN($C3)-6))=dominios!$A$5,dominios!$B$5,IF(MID($C3,3,(LEN($C3)-6))=dominios!$A$6,dominios!$B$6,IF(MID($C3,3,(LEN($C3)-6))=dominios!$A$7,dominios!$B$7,IF(MID($C3,3,(LEN($C3)-6))=dominios!$A$8,dominios!$B$8,IF(MID($C3,3,(LEN($C3)-6))=dominios!$A$9,dominios!$B$9,"DOMINIO NO PARAMETRIZADO PARA WS")))))))),IF(MID($C3,4,(LEN($C3)-7))=dominios!$A$2,dominios!$B$2,IF(MID($C3,4,(LEN($C3)-7))=dominios!$A$3,dominios!$B$3,IF(MID($C3,4,(LEN($C3)-7))=dominios!$A$4,dominios!$B$4,IF(MID($C3,4,(LEN($C3)-7))=dominios!$A$5,dominios!$B$5,IF(MID($C3,4,(LEN($C3)-7))=dominios!$A$6,dominios!$B$6,IF(MID($C3,4,(LEN($C3)-7))=dominios!$A$7,dominios!$B$7,IF(MID($C3,4,(LEN($C3)-7))=dominios!$A$8,dominios!$B$8,IF(MID($C3,4,(LEN($C3)-7))=dominios!$A$9,dominios!$B$9,"DOMINIO NO PARAMETRIZADO PARA UMP")))))))))),RIGHT($C3,4),RIGHT($D3,2)),"NO DEF")))</f>
        <v>205002621</v>
      </c>
      <c r="F3" s="15" t="str">
        <f>IF($E3="","",IF(LEFT(RIGHT($E3,2),1)=dominios!$I$2,dominios!$H$2,IF(LEFT(RIGHT($E3,2),1)=dominios!$I$3,dominios!$H$3,IF(LEFT(RIGHT($E3,2),1)=dominios!$I$4,dominios!$H$4,IF(LEFT(RIGHT($E3,2),1)=dominios!$I$5,dominios!$H$5,IF(LEFT(RIGHT($E3,2),1)=dominios!$I$6,dominios!$H$6,IF(LEFT(RIGHT($E3,2),1)=dominios!$I$7,dominios!$H$7,"Capacidad no parametrizada")))))))</f>
        <v>CREACIÓN</v>
      </c>
      <c r="G3" s="15" t="str">
        <f>IF($C3="","",IF($D3="","",IF(LEFT($C3,2)=dominios!$D$2,dominios!$E$2,IF(LEFT($C3,2)=dominios!$D$3,dominios!$E$3,IF(LEFT($C3,2)=dominios!$D$4,dominios!$E$4,"NO SE ENCUENTRA PARAMETRIZADO")))))</f>
        <v>MICROSERVICIO</v>
      </c>
      <c r="H3" s="15" t="str">
        <f>IF($E3="","",IF(LEN($E3)=9,IF(LEFT(RIGHT($E3,6),1)=dominios!$L$2,dominios!$K$2,IF(LEFT(RIGHT($E3,6),1)=dominios!$L$3,dominios!$K$3,IF(LEFT(RIGHT($E3,6),1)=dominios!$L$4,dominios!$K$4,"NO PARAMETRIZADO")))))</f>
        <v>NO FINANCIERO</v>
      </c>
      <c r="I3" s="16" t="s">
        <v>305</v>
      </c>
      <c r="J3" s="32" t="s">
        <v>335</v>
      </c>
      <c r="K3" s="29">
        <v>43273</v>
      </c>
      <c r="L3" s="32" t="s">
        <v>308</v>
      </c>
      <c r="M3" s="27" t="s">
        <v>306</v>
      </c>
      <c r="N3" s="18" t="str">
        <f>IF(E3&lt;&gt;"","RESERVADO","LIBRE")</f>
        <v>RESERVADO</v>
      </c>
    </row>
    <row r="4" spans="2:15" ht="12" customHeight="1" x14ac:dyDescent="0.2">
      <c r="C4" s="41" t="s">
        <v>414</v>
      </c>
      <c r="D4" s="41" t="s">
        <v>333</v>
      </c>
      <c r="E4" s="15" t="str">
        <f>IF($C4="","",IF($D4="","",IFERROR(CONCATENATE(IF(LEFT($C4,2)=dominios!$D$2,dominios!$F$2,IF(LEFT($C4,2)=dominios!$D$3,dominios!$F$3,IF(LEFT($C4,2)=dominios!$D$4,dominios!$F$4,CONCATENATE("NO RECONOCIDO [",$C4,"]")))),IF(LEFT($C4,2)=dominios!$D$2,IF(MID($C4,4,(LEN($C4)-7))=dominios!$A$2,dominios!$B$2,IF(MID($C4,4,(LEN($C4)-7))=dominios!$A$3,dominios!$B$3,IF(MID($C4,4,(LEN($C4)-7))=dominios!$A$4,dominios!$B$4,IF(MID($C4,4,(LEN($C4)-7))=dominios!$A$5,dominios!$B$5,IF(MID($C4,4,(LEN($C4)-7))=dominios!$A$6,dominios!$B$6,IF(MID($C4,4,(LEN($C4)-7))=dominios!$A$7,dominios!$B$7,IF(MID($C4,4,(LEN($C4)-7))=dominios!$A$8,dominios!$B$8,IF(MID($C4,4,(LEN($C4)-7))=dominios!$A$9,dominios!$B$9,"DOMINIO NO PARAMETRIZADO PARA ORQ")))))))),IF(LEFT($C4,2)=dominios!$D$3,IF(MID($C4,3,(LEN($C4)-6))=dominios!$A$2,dominios!$B$2,IF(MID($C4,3,(LEN($C4)-6))=dominios!$A$3,dominios!$B$3,IF(MID($C4,3,(LEN($C4)-6))=dominios!$A$4,dominios!$B$4,IF(MID($C4,3,(LEN($C4)-6))=dominios!$A$5,dominios!$B$5,IF(MID($C4,3,(LEN($C4)-6))=dominios!$A$6,dominios!$B$6,IF(MID($C4,3,(LEN($C4)-6))=dominios!$A$7,dominios!$B$7,IF(MID($C4,3,(LEN($C4)-6))=dominios!$A$8,dominios!$B$8,IF(MID($C4,3,(LEN($C4)-6))=dominios!$A$9,dominios!$B$9,"DOMINIO NO PARAMETRIZADO PARA WS")))))))),IF(MID($C4,4,(LEN($C4)-7))=dominios!$A$2,dominios!$B$2,IF(MID($C4,4,(LEN($C4)-7))=dominios!$A$3,dominios!$B$3,IF(MID($C4,4,(LEN($C4)-7))=dominios!$A$4,dominios!$B$4,IF(MID($C4,4,(LEN($C4)-7))=dominios!$A$5,dominios!$B$5,IF(MID($C4,4,(LEN($C4)-7))=dominios!$A$6,dominios!$B$6,IF(MID($C4,4,(LEN($C4)-7))=dominios!$A$7,dominios!$B$7,IF(MID($C4,4,(LEN($C4)-7))=dominios!$A$8,dominios!$B$8,IF(MID($C4,4,(LEN($C4)-7))=dominios!$A$9,dominios!$B$9,"DOMINIO NO PARAMETRIZADO PARA UMP")))))))))),RIGHT($C4,4),RIGHT($D4,2)),"NO DEF")))</f>
        <v>105004221</v>
      </c>
      <c r="F4" s="15" t="str">
        <f>IF($E4="","",IF(LEFT(RIGHT($E4,2),1)=dominios!$I$2,dominios!$H$2,IF(LEFT(RIGHT($E4,2),1)=dominios!$I$3,dominios!$H$3,IF(LEFT(RIGHT($E4,2),1)=dominios!$I$4,dominios!$H$4,IF(LEFT(RIGHT($E4,2),1)=dominios!$I$5,dominios!$H$5,IF(LEFT(RIGHT($E4,2),1)=dominios!$I$6,dominios!$H$6,IF(LEFT(RIGHT($E4,2),1)=dominios!$I$7,dominios!$H$7,"Capacidad no parametrizada")))))))</f>
        <v>CREACIÓN</v>
      </c>
      <c r="G4" s="15" t="str">
        <f>IF($C4="","",IF($D4="","",IF(LEFT($C4,2)=dominios!$D$2,dominios!$E$2,IF(LEFT($C4,2)=dominios!$D$3,dominios!$E$3,IF(LEFT($C4,2)=dominios!$D$4,dominios!$E$4,"NO SE ENCUENTRA PARAMETRIZADO")))))</f>
        <v>UNIDAD MÍNIMA PROCESAMIENTO</v>
      </c>
      <c r="H4" s="15" t="str">
        <f>IF($E4="","",IF(LEN($E4)=9,IF(LEFT(RIGHT($E4,6),1)=dominios!$L$2,dominios!$K$2,IF(LEFT(RIGHT($E4,6),1)=dominios!$L$3,dominios!$K$3,IF(LEFT(RIGHT($E4,6),1)=dominios!$L$4,dominios!$K$4,"NO PARAMETRIZADO")))))</f>
        <v>NO FINANCIERO</v>
      </c>
      <c r="I4" s="16" t="s">
        <v>305</v>
      </c>
      <c r="J4" s="32" t="s">
        <v>334</v>
      </c>
      <c r="K4" s="29">
        <v>43273</v>
      </c>
      <c r="L4" s="32" t="s">
        <v>308</v>
      </c>
      <c r="M4" s="27" t="s">
        <v>306</v>
      </c>
      <c r="N4" s="18" t="str">
        <f>IF(E4&lt;&gt;"","RESERVADO","LIBRE")</f>
        <v>RESERVADO</v>
      </c>
      <c r="O4" s="38" t="s">
        <v>336</v>
      </c>
    </row>
    <row r="5" spans="2:15" ht="12" customHeight="1" x14ac:dyDescent="0.2">
      <c r="C5" s="33"/>
      <c r="D5" s="33"/>
      <c r="E5" s="15"/>
      <c r="F5" s="15"/>
      <c r="G5" s="15"/>
      <c r="H5" s="15"/>
      <c r="I5" s="16"/>
      <c r="J5" s="32"/>
      <c r="K5" s="29"/>
      <c r="L5" s="32"/>
      <c r="M5" s="27"/>
      <c r="N5" s="18"/>
    </row>
    <row r="6" spans="2:15" ht="12" customHeight="1" x14ac:dyDescent="0.2">
      <c r="B6" s="38">
        <v>75936</v>
      </c>
      <c r="C6" s="43" t="s">
        <v>398</v>
      </c>
      <c r="D6" s="41" t="s">
        <v>322</v>
      </c>
      <c r="E6" s="15" t="str">
        <f>IF($C6="","",IF($D6="","",IFERROR(CONCATENATE(IF(LEFT($C6,2)=dominios!$D$2,dominios!$F$2,IF(LEFT($C6,2)=dominios!$D$3,dominios!$F$3,IF(LEFT($C6,2)=dominios!$D$4,dominios!$F$4,CONCATENATE("NO RECONOCIDO [",$C6,"]")))),IF(LEFT($C6,2)=dominios!$D$2,IF(MID($C6,4,(LEN($C6)-7))=dominios!$A$2,dominios!$B$2,IF(MID($C6,4,(LEN($C6)-7))=dominios!$A$3,dominios!$B$3,IF(MID($C6,4,(LEN($C6)-7))=dominios!$A$4,dominios!$B$4,IF(MID($C6,4,(LEN($C6)-7))=dominios!$A$5,dominios!$B$5,IF(MID($C6,4,(LEN($C6)-7))=dominios!$A$6,dominios!$B$6,IF(MID($C6,4,(LEN($C6)-7))=dominios!$A$7,dominios!$B$7,IF(MID($C6,4,(LEN($C6)-7))=dominios!$A$8,dominios!$B$8,IF(MID($C6,4,(LEN($C6)-7))=dominios!$A$9,dominios!$B$9,"DOMINIO NO PARAMETRIZADO PARA ORQ")))))))),IF(LEFT($C6,2)=dominios!$D$3,IF(MID($C6,3,(LEN($C6)-6))=dominios!$A$2,dominios!$B$2,IF(MID($C6,3,(LEN($C6)-6))=dominios!$A$3,dominios!$B$3,IF(MID($C6,3,(LEN($C6)-6))=dominios!$A$4,dominios!$B$4,IF(MID($C6,3,(LEN($C6)-6))=dominios!$A$5,dominios!$B$5,IF(MID($C6,3,(LEN($C6)-6))=dominios!$A$6,dominios!$B$6,IF(MID($C6,3,(LEN($C6)-6))=dominios!$A$7,dominios!$B$7,IF(MID($C6,3,(LEN($C6)-6))=dominios!$A$8,dominios!$B$8,IF(MID($C6,3,(LEN($C6)-6))=dominios!$A$9,dominios!$B$9,"DOMINIO NO PARAMETRIZADO PARA WS")))))))),IF(MID($C6,4,(LEN($C6)-7))=dominios!$A$2,dominios!$B$2,IF(MID($C6,4,(LEN($C6)-7))=dominios!$A$3,dominios!$B$3,IF(MID($C6,4,(LEN($C6)-7))=dominios!$A$4,dominios!$B$4,IF(MID($C6,4,(LEN($C6)-7))=dominios!$A$5,dominios!$B$5,IF(MID($C6,4,(LEN($C6)-7))=dominios!$A$6,dominios!$B$6,IF(MID($C6,4,(LEN($C6)-7))=dominios!$A$7,dominios!$B$7,IF(MID($C6,4,(LEN($C6)-7))=dominios!$A$8,dominios!$B$8,IF(MID($C6,4,(LEN($C6)-7))=dominios!$A$9,dominios!$B$9,"DOMINIO NO PARAMETRIZADO PARA UMP")))))))))),RIGHT($C6,4),RIGHT($D6,2)),"NO DEF")))</f>
        <v>205002751</v>
      </c>
      <c r="F6" s="15" t="str">
        <f>IF($E6="","",IF(LEFT(RIGHT($E6,2),1)=dominios!$I$2,dominios!$H$2,IF(LEFT(RIGHT($E6,2),1)=dominios!$I$3,dominios!$H$3,IF(LEFT(RIGHT($E6,2),1)=dominios!$I$4,dominios!$H$4,IF(LEFT(RIGHT($E6,2),1)=dominios!$I$5,dominios!$H$5,IF(LEFT(RIGHT($E6,2),1)=dominios!$I$6,dominios!$H$6,IF(LEFT(RIGHT($E6,2),1)=dominios!$I$7,dominios!$H$7,"Capacidad no parametrizada")))))))</f>
        <v>SOPORTE</v>
      </c>
      <c r="G6" s="15" t="str">
        <f>IF($C6="","",IF($D6="","",IF(LEFT($C6,2)=dominios!$D$2,dominios!$E$2,IF(LEFT($C6,2)=dominios!$D$3,dominios!$E$3,IF(LEFT($C6,2)=dominios!$D$4,dominios!$E$4,"NO SE ENCUENTRA PARAMETRIZADO")))))</f>
        <v>MICROSERVICIO</v>
      </c>
      <c r="H6" s="15" t="str">
        <f>IF($E6="","",IF(LEN($E6)=9,IF(LEFT(RIGHT($E6,6),1)=dominios!$L$2,dominios!$K$2,IF(LEFT(RIGHT($E6,6),1)=dominios!$L$3,dominios!$K$3,IF(LEFT(RIGHT($E6,6),1)=dominios!$L$4,dominios!$K$4,"NO PARAMETRIZADO")))))</f>
        <v>NO FINANCIERO</v>
      </c>
      <c r="I6" s="16" t="s">
        <v>305</v>
      </c>
      <c r="J6" s="32" t="s">
        <v>324</v>
      </c>
      <c r="K6" s="29">
        <v>43290</v>
      </c>
      <c r="L6" s="32" t="s">
        <v>308</v>
      </c>
      <c r="M6" s="27" t="s">
        <v>54</v>
      </c>
      <c r="N6" s="18" t="str">
        <f>IF(E6&lt;&gt;"","RESERVADO","LIBRE")</f>
        <v>RESERVADO</v>
      </c>
    </row>
    <row r="7" spans="2:15" ht="12" customHeight="1" x14ac:dyDescent="0.2">
      <c r="C7" s="41" t="s">
        <v>415</v>
      </c>
      <c r="D7" s="41" t="s">
        <v>322</v>
      </c>
      <c r="E7" s="15" t="str">
        <f>IF($C7="","",IF($D7="","",IFERROR(CONCATENATE(IF(LEFT($C7,2)=dominios!$D$2,dominios!$F$2,IF(LEFT($C7,2)=dominios!$D$3,dominios!$F$3,IF(LEFT($C7,2)=dominios!$D$4,dominios!$F$4,CONCATENATE("NO RECONOCIDO [",$C7,"]")))),IF(LEFT($C7,2)=dominios!$D$2,IF(MID($C7,4,(LEN($C7)-7))=dominios!$A$2,dominios!$B$2,IF(MID($C7,4,(LEN($C7)-7))=dominios!$A$3,dominios!$B$3,IF(MID($C7,4,(LEN($C7)-7))=dominios!$A$4,dominios!$B$4,IF(MID($C7,4,(LEN($C7)-7))=dominios!$A$5,dominios!$B$5,IF(MID($C7,4,(LEN($C7)-7))=dominios!$A$6,dominios!$B$6,IF(MID($C7,4,(LEN($C7)-7))=dominios!$A$7,dominios!$B$7,IF(MID($C7,4,(LEN($C7)-7))=dominios!$A$8,dominios!$B$8,IF(MID($C7,4,(LEN($C7)-7))=dominios!$A$9,dominios!$B$9,"DOMINIO NO PARAMETRIZADO PARA ORQ")))))))),IF(LEFT($C7,2)=dominios!$D$3,IF(MID($C7,3,(LEN($C7)-6))=dominios!$A$2,dominios!$B$2,IF(MID($C7,3,(LEN($C7)-6))=dominios!$A$3,dominios!$B$3,IF(MID($C7,3,(LEN($C7)-6))=dominios!$A$4,dominios!$B$4,IF(MID($C7,3,(LEN($C7)-6))=dominios!$A$5,dominios!$B$5,IF(MID($C7,3,(LEN($C7)-6))=dominios!$A$6,dominios!$B$6,IF(MID($C7,3,(LEN($C7)-6))=dominios!$A$7,dominios!$B$7,IF(MID($C7,3,(LEN($C7)-6))=dominios!$A$8,dominios!$B$8,IF(MID($C7,3,(LEN($C7)-6))=dominios!$A$9,dominios!$B$9,"DOMINIO NO PARAMETRIZADO PARA WS")))))))),IF(MID($C7,4,(LEN($C7)-7))=dominios!$A$2,dominios!$B$2,IF(MID($C7,4,(LEN($C7)-7))=dominios!$A$3,dominios!$B$3,IF(MID($C7,4,(LEN($C7)-7))=dominios!$A$4,dominios!$B$4,IF(MID($C7,4,(LEN($C7)-7))=dominios!$A$5,dominios!$B$5,IF(MID($C7,4,(LEN($C7)-7))=dominios!$A$6,dominios!$B$6,IF(MID($C7,4,(LEN($C7)-7))=dominios!$A$7,dominios!$B$7,IF(MID($C7,4,(LEN($C7)-7))=dominios!$A$8,dominios!$B$8,IF(MID($C7,4,(LEN($C7)-7))=dominios!$A$9,dominios!$B$9,"DOMINIO NO PARAMETRIZADO PARA UMP")))))))))),RIGHT($C7,4),RIGHT($D7,2)),"NO DEF")))</f>
        <v>105004351</v>
      </c>
      <c r="F7" s="15" t="str">
        <f>IF($E7="","",IF(LEFT(RIGHT($E7,2),1)=dominios!$I$2,dominios!$H$2,IF(LEFT(RIGHT($E7,2),1)=dominios!$I$3,dominios!$H$3,IF(LEFT(RIGHT($E7,2),1)=dominios!$I$4,dominios!$H$4,IF(LEFT(RIGHT($E7,2),1)=dominios!$I$5,dominios!$H$5,IF(LEFT(RIGHT($E7,2),1)=dominios!$I$6,dominios!$H$6,IF(LEFT(RIGHT($E7,2),1)=dominios!$I$7,dominios!$H$7,"Capacidad no parametrizada")))))))</f>
        <v>SOPORTE</v>
      </c>
      <c r="G7" s="15" t="str">
        <f>IF($C7="","",IF($D7="","",IF(LEFT($C7,2)=dominios!$D$2,dominios!$E$2,IF(LEFT($C7,2)=dominios!$D$3,dominios!$E$3,IF(LEFT($C7,2)=dominios!$D$4,dominios!$E$4,"NO SE ENCUENTRA PARAMETRIZADO")))))</f>
        <v>UNIDAD MÍNIMA PROCESAMIENTO</v>
      </c>
      <c r="H7" s="15" t="str">
        <f>IF($E7="","",IF(LEN($E7)=9,IF(LEFT(RIGHT($E7,6),1)=dominios!$L$2,dominios!$K$2,IF(LEFT(RIGHT($E7,6),1)=dominios!$L$3,dominios!$K$3,IF(LEFT(RIGHT($E7,6),1)=dominios!$L$4,dominios!$K$4,"NO PARAMETRIZADO")))))</f>
        <v>NO FINANCIERO</v>
      </c>
      <c r="I7" s="16" t="s">
        <v>305</v>
      </c>
      <c r="J7" s="32" t="s">
        <v>323</v>
      </c>
      <c r="K7" s="29">
        <v>43290</v>
      </c>
      <c r="L7" s="32" t="s">
        <v>308</v>
      </c>
      <c r="M7" s="27" t="s">
        <v>306</v>
      </c>
      <c r="N7" s="18" t="str">
        <f>IF(E7&lt;&gt;"","RESERVADO","LIBRE")</f>
        <v>RESERVADO</v>
      </c>
    </row>
    <row r="8" spans="2:15" ht="12" customHeight="1" x14ac:dyDescent="0.2">
      <c r="C8" s="33"/>
      <c r="D8" s="33"/>
      <c r="E8" s="15"/>
      <c r="F8" s="15"/>
      <c r="G8" s="15"/>
      <c r="H8" s="15"/>
      <c r="I8" s="16"/>
      <c r="J8" s="32"/>
      <c r="K8" s="29"/>
      <c r="L8" s="32"/>
      <c r="M8" s="27"/>
      <c r="N8" s="18"/>
    </row>
    <row r="9" spans="2:15" ht="12" customHeight="1" x14ac:dyDescent="0.2">
      <c r="B9" s="38">
        <v>75942</v>
      </c>
      <c r="C9" s="44" t="s">
        <v>391</v>
      </c>
      <c r="D9" s="41" t="s">
        <v>364</v>
      </c>
      <c r="E9" s="15" t="str">
        <f>IF($C9="","",IF($D9="","",IFERROR(CONCATENATE(IF(LEFT($C9,2)=dominios!$D$2,dominios!$F$2,IF(LEFT($C9,2)=dominios!$D$3,dominios!$F$3,IF(LEFT($C9,2)=dominios!$D$4,dominios!$F$4,CONCATENATE("NO RECONOCIDO [",$C9,"]")))),IF(LEFT($C9,2)=dominios!$D$2,IF(MID($C9,4,(LEN($C9)-7))=dominios!$A$2,dominios!$B$2,IF(MID($C9,4,(LEN($C9)-7))=dominios!$A$3,dominios!$B$3,IF(MID($C9,4,(LEN($C9)-7))=dominios!$A$4,dominios!$B$4,IF(MID($C9,4,(LEN($C9)-7))=dominios!$A$5,dominios!$B$5,IF(MID($C9,4,(LEN($C9)-7))=dominios!$A$6,dominios!$B$6,IF(MID($C9,4,(LEN($C9)-7))=dominios!$A$7,dominios!$B$7,IF(MID($C9,4,(LEN($C9)-7))=dominios!$A$8,dominios!$B$8,IF(MID($C9,4,(LEN($C9)-7))=dominios!$A$9,dominios!$B$9,"DOMINIO NO PARAMETRIZADO PARA ORQ")))))))),IF(LEFT($C9,2)=dominios!$D$3,IF(MID($C9,3,(LEN($C9)-6))=dominios!$A$2,dominios!$B$2,IF(MID($C9,3,(LEN($C9)-6))=dominios!$A$3,dominios!$B$3,IF(MID($C9,3,(LEN($C9)-6))=dominios!$A$4,dominios!$B$4,IF(MID($C9,3,(LEN($C9)-6))=dominios!$A$5,dominios!$B$5,IF(MID($C9,3,(LEN($C9)-6))=dominios!$A$6,dominios!$B$6,IF(MID($C9,3,(LEN($C9)-6))=dominios!$A$7,dominios!$B$7,IF(MID($C9,3,(LEN($C9)-6))=dominios!$A$8,dominios!$B$8,IF(MID($C9,3,(LEN($C9)-6))=dominios!$A$9,dominios!$B$9,"DOMINIO NO PARAMETRIZADO PARA WS")))))))),IF(MID($C9,4,(LEN($C9)-7))=dominios!$A$2,dominios!$B$2,IF(MID($C9,4,(LEN($C9)-7))=dominios!$A$3,dominios!$B$3,IF(MID($C9,4,(LEN($C9)-7))=dominios!$A$4,dominios!$B$4,IF(MID($C9,4,(LEN($C9)-7))=dominios!$A$5,dominios!$B$5,IF(MID($C9,4,(LEN($C9)-7))=dominios!$A$6,dominios!$B$6,IF(MID($C9,4,(LEN($C9)-7))=dominios!$A$7,dominios!$B$7,IF(MID($C9,4,(LEN($C9)-7))=dominios!$A$8,dominios!$B$8,IF(MID($C9,4,(LEN($C9)-7))=dominios!$A$9,dominios!$B$9,"DOMINIO NO PARAMETRIZADO PARA UMP")))))))))),RIGHT($C9,4),RIGHT($D9,2)),"NO DEF")))</f>
        <v>302002451</v>
      </c>
      <c r="F9" s="15" t="str">
        <f>IF($E9="","",IF(LEFT(RIGHT($E9,2),1)=dominios!$I$2,dominios!$H$2,IF(LEFT(RIGHT($E9,2),1)=dominios!$I$3,dominios!$H$3,IF(LEFT(RIGHT($E9,2),1)=dominios!$I$4,dominios!$H$4,IF(LEFT(RIGHT($E9,2),1)=dominios!$I$5,dominios!$H$5,IF(LEFT(RIGHT($E9,2),1)=dominios!$I$6,dominios!$H$6,IF(LEFT(RIGHT($E9,2),1)=dominios!$I$7,dominios!$H$7,"Capacidad no parametrizada")))))))</f>
        <v>SOPORTE</v>
      </c>
      <c r="G9" s="15" t="str">
        <f>IF($C9="","",IF($D9="","",IF(LEFT($C9,2)=dominios!$D$2,dominios!$E$2,IF(LEFT($C9,2)=dominios!$D$3,dominios!$E$3,IF(LEFT($C9,2)=dominios!$D$4,dominios!$E$4,"NO SE ENCUENTRA PARAMETRIZADO")))))</f>
        <v>ORQUESTADOR</v>
      </c>
      <c r="H9" s="15" t="str">
        <f>IF($E9="","",IF(LEN($E9)=9,IF(LEFT(RIGHT($E9,6),1)=dominios!$L$2,dominios!$K$2,IF(LEFT(RIGHT($E9,6),1)=dominios!$L$3,dominios!$K$3,IF(LEFT(RIGHT($E9,6),1)=dominios!$L$4,dominios!$K$4,"NO PARAMETRIZADO")))))</f>
        <v>NO FINANCIERO</v>
      </c>
      <c r="I9" s="16" t="s">
        <v>305</v>
      </c>
      <c r="J9" s="40" t="s">
        <v>418</v>
      </c>
      <c r="K9" s="29">
        <v>43290</v>
      </c>
      <c r="L9" s="32" t="s">
        <v>308</v>
      </c>
      <c r="M9" s="27" t="s">
        <v>54</v>
      </c>
      <c r="N9" s="18" t="str">
        <f>IF(E9&lt;&gt;"","RESERVADO","LIBRE")</f>
        <v>RESERVADO</v>
      </c>
    </row>
    <row r="10" spans="2:15" ht="12" customHeight="1" x14ac:dyDescent="0.2">
      <c r="B10" s="38">
        <v>75943</v>
      </c>
      <c r="C10" s="42" t="s">
        <v>392</v>
      </c>
      <c r="D10" s="41" t="s">
        <v>342</v>
      </c>
      <c r="E10" s="15" t="str">
        <f>IF($C10="","",IF($D10="","",IFERROR(CONCATENATE(IF(LEFT($C10,2)=dominios!$D$2,dominios!$F$2,IF(LEFT($C10,2)=dominios!$D$3,dominios!$F$3,IF(LEFT($C10,2)=dominios!$D$4,dominios!$F$4,CONCATENATE("NO RECONOCIDO [",$C10,"]")))),IF(LEFT($C10,2)=dominios!$D$2,IF(MID($C10,4,(LEN($C10)-7))=dominios!$A$2,dominios!$B$2,IF(MID($C10,4,(LEN($C10)-7))=dominios!$A$3,dominios!$B$3,IF(MID($C10,4,(LEN($C10)-7))=dominios!$A$4,dominios!$B$4,IF(MID($C10,4,(LEN($C10)-7))=dominios!$A$5,dominios!$B$5,IF(MID($C10,4,(LEN($C10)-7))=dominios!$A$6,dominios!$B$6,IF(MID($C10,4,(LEN($C10)-7))=dominios!$A$7,dominios!$B$7,IF(MID($C10,4,(LEN($C10)-7))=dominios!$A$8,dominios!$B$8,IF(MID($C10,4,(LEN($C10)-7))=dominios!$A$9,dominios!$B$9,"DOMINIO NO PARAMETRIZADO PARA ORQ")))))))),IF(LEFT($C10,2)=dominios!$D$3,IF(MID($C10,3,(LEN($C10)-6))=dominios!$A$2,dominios!$B$2,IF(MID($C10,3,(LEN($C10)-6))=dominios!$A$3,dominios!$B$3,IF(MID($C10,3,(LEN($C10)-6))=dominios!$A$4,dominios!$B$4,IF(MID($C10,3,(LEN($C10)-6))=dominios!$A$5,dominios!$B$5,IF(MID($C10,3,(LEN($C10)-6))=dominios!$A$6,dominios!$B$6,IF(MID($C10,3,(LEN($C10)-6))=dominios!$A$7,dominios!$B$7,IF(MID($C10,3,(LEN($C10)-6))=dominios!$A$8,dominios!$B$8,IF(MID($C10,3,(LEN($C10)-6))=dominios!$A$9,dominios!$B$9,"DOMINIO NO PARAMETRIZADO PARA WS")))))))),IF(MID($C10,4,(LEN($C10)-7))=dominios!$A$2,dominios!$B$2,IF(MID($C10,4,(LEN($C10)-7))=dominios!$A$3,dominios!$B$3,IF(MID($C10,4,(LEN($C10)-7))=dominios!$A$4,dominios!$B$4,IF(MID($C10,4,(LEN($C10)-7))=dominios!$A$5,dominios!$B$5,IF(MID($C10,4,(LEN($C10)-7))=dominios!$A$6,dominios!$B$6,IF(MID($C10,4,(LEN($C10)-7))=dominios!$A$7,dominios!$B$7,IF(MID($C10,4,(LEN($C10)-7))=dominios!$A$8,dominios!$B$8,IF(MID($C10,4,(LEN($C10)-7))=dominios!$A$9,dominios!$B$9,"DOMINIO NO PARAMETRIZADO PARA UMP")))))))))),RIGHT($C10,4),RIGHT($D10,2)),"NO DEF")))</f>
        <v>202005151</v>
      </c>
      <c r="F10" s="15" t="str">
        <f>IF($E10="","",IF(LEFT(RIGHT($E10,2),1)=dominios!$I$2,dominios!$H$2,IF(LEFT(RIGHT($E10,2),1)=dominios!$I$3,dominios!$H$3,IF(LEFT(RIGHT($E10,2),1)=dominios!$I$4,dominios!$H$4,IF(LEFT(RIGHT($E10,2),1)=dominios!$I$5,dominios!$H$5,IF(LEFT(RIGHT($E10,2),1)=dominios!$I$6,dominios!$H$6,IF(LEFT(RIGHT($E10,2),1)=dominios!$I$7,dominios!$H$7,"Capacidad no parametrizada")))))))</f>
        <v>SOPORTE</v>
      </c>
      <c r="G10" s="15" t="str">
        <f>IF($C10="","",IF($D10="","",IF(LEFT($C10,2)=dominios!$D$2,dominios!$E$2,IF(LEFT($C10,2)=dominios!$D$3,dominios!$E$3,IF(LEFT($C10,2)=dominios!$D$4,dominios!$E$4,"NO SE ENCUENTRA PARAMETRIZADO")))))</f>
        <v>MICROSERVICIO</v>
      </c>
      <c r="H10" s="15" t="str">
        <f>IF($E10="","",IF(LEN($E10)=9,IF(LEFT(RIGHT($E10,6),1)=dominios!$L$2,dominios!$K$2,IF(LEFT(RIGHT($E10,6),1)=dominios!$L$3,dominios!$K$3,IF(LEFT(RIGHT($E10,6),1)=dominios!$L$4,dominios!$K$4,"NO PARAMETRIZADO")))))</f>
        <v>NO FINANCIERO</v>
      </c>
      <c r="I10" s="16" t="s">
        <v>305</v>
      </c>
      <c r="J10" s="40" t="s">
        <v>343</v>
      </c>
      <c r="K10" s="29">
        <v>43290</v>
      </c>
      <c r="L10" s="32" t="s">
        <v>308</v>
      </c>
      <c r="M10" s="27" t="s">
        <v>54</v>
      </c>
      <c r="N10" s="18" t="str">
        <f>IF(E10&lt;&gt;"","RESERVADO","LIBRE")</f>
        <v>RESERVADO</v>
      </c>
    </row>
    <row r="11" spans="2:15" ht="12" customHeight="1" x14ac:dyDescent="0.2">
      <c r="C11" s="33"/>
      <c r="D11" s="33"/>
    </row>
    <row r="12" spans="2:15" ht="12" customHeight="1" x14ac:dyDescent="0.2">
      <c r="B12" s="38">
        <v>75942</v>
      </c>
      <c r="C12" s="45" t="s">
        <v>417</v>
      </c>
      <c r="D12" s="45" t="s">
        <v>338</v>
      </c>
      <c r="E12" s="15" t="str">
        <f>IF($C12="","",IF($D12="","",IFERROR(CONCATENATE(IF(LEFT($C12,2)=dominios!$D$2,dominios!$F$2,IF(LEFT($C12,2)=dominios!$D$3,dominios!$F$3,IF(LEFT($C12,2)=dominios!$D$4,dominios!$F$4,CONCATENATE("NO RECONOCIDO [",$C12,"]")))),IF(LEFT($C12,2)=dominios!$D$2,IF(MID($C12,4,(LEN($C12)-7))=dominios!$A$2,dominios!$B$2,IF(MID($C12,4,(LEN($C12)-7))=dominios!$A$3,dominios!$B$3,IF(MID($C12,4,(LEN($C12)-7))=dominios!$A$4,dominios!$B$4,IF(MID($C12,4,(LEN($C12)-7))=dominios!$A$5,dominios!$B$5,IF(MID($C12,4,(LEN($C12)-7))=dominios!$A$6,dominios!$B$6,IF(MID($C12,4,(LEN($C12)-7))=dominios!$A$7,dominios!$B$7,IF(MID($C12,4,(LEN($C12)-7))=dominios!$A$8,dominios!$B$8,IF(MID($C12,4,(LEN($C12)-7))=dominios!$A$9,dominios!$B$9,"DOMINIO NO PARAMETRIZADO PARA ORQ")))))))),IF(LEFT($C12,2)=dominios!$D$3,IF(MID($C12,3,(LEN($C12)-6))=dominios!$A$2,dominios!$B$2,IF(MID($C12,3,(LEN($C12)-6))=dominios!$A$3,dominios!$B$3,IF(MID($C12,3,(LEN($C12)-6))=dominios!$A$4,dominios!$B$4,IF(MID($C12,3,(LEN($C12)-6))=dominios!$A$5,dominios!$B$5,IF(MID($C12,3,(LEN($C12)-6))=dominios!$A$6,dominios!$B$6,IF(MID($C12,3,(LEN($C12)-6))=dominios!$A$7,dominios!$B$7,IF(MID($C12,3,(LEN($C12)-6))=dominios!$A$8,dominios!$B$8,IF(MID($C12,3,(LEN($C12)-6))=dominios!$A$9,dominios!$B$9,"DOMINIO NO PARAMETRIZADO PARA WS")))))))),IF(MID($C12,4,(LEN($C12)-7))=dominios!$A$2,dominios!$B$2,IF(MID($C12,4,(LEN($C12)-7))=dominios!$A$3,dominios!$B$3,IF(MID($C12,4,(LEN($C12)-7))=dominios!$A$4,dominios!$B$4,IF(MID($C12,4,(LEN($C12)-7))=dominios!$A$5,dominios!$B$5,IF(MID($C12,4,(LEN($C12)-7))=dominios!$A$6,dominios!$B$6,IF(MID($C12,4,(LEN($C12)-7))=dominios!$A$7,dominios!$B$7,IF(MID($C12,4,(LEN($C12)-7))=dominios!$A$8,dominios!$B$8,IF(MID($C12,4,(LEN($C12)-7))=dominios!$A$9,dominios!$B$9,"DOMINIO NO PARAMETRIZADO PARA UMP")))))))))),RIGHT($C12,4),RIGHT($D12,2)),"NO DEF")))</f>
        <v>302002301</v>
      </c>
      <c r="F12" s="15" t="str">
        <f>IF($E12="","",IF(LEFT(RIGHT($E12,2),1)=dominios!$I$2,dominios!$H$2,IF(LEFT(RIGHT($E12,2),1)=dominios!$I$3,dominios!$H$3,IF(LEFT(RIGHT($E12,2),1)=dominios!$I$4,dominios!$H$4,IF(LEFT(RIGHT($E12,2),1)=dominios!$I$5,dominios!$H$5,IF(LEFT(RIGHT($E12,2),1)=dominios!$I$6,dominios!$H$6,IF(LEFT(RIGHT($E12,2),1)=dominios!$I$7,dominios!$H$7,"Capacidad no parametrizada")))))))</f>
        <v>CONSULTAR</v>
      </c>
      <c r="G12" s="15" t="str">
        <f>IF($C12="","",IF($D12="","",IF(LEFT($C12,2)=dominios!$D$2,dominios!$E$2,IF(LEFT($C12,2)=dominios!$D$3,dominios!$E$3,IF(LEFT($C12,2)=dominios!$D$4,dominios!$E$4,"NO SE ENCUENTRA PARAMETRIZADO")))))</f>
        <v>ORQUESTADOR</v>
      </c>
      <c r="H12" s="15" t="str">
        <f>IF($E12="","",IF(LEN($E12)=9,IF(LEFT(RIGHT($E12,6),1)=dominios!$L$2,dominios!$K$2,IF(LEFT(RIGHT($E12,6),1)=dominios!$L$3,dominios!$K$3,IF(LEFT(RIGHT($E12,6),1)=dominios!$L$4,dominios!$K$4,"NO PARAMETRIZADO")))))</f>
        <v>NO FINANCIERO</v>
      </c>
      <c r="I12" s="16" t="s">
        <v>305</v>
      </c>
      <c r="J12" s="40" t="s">
        <v>419</v>
      </c>
      <c r="K12" s="29">
        <v>43290</v>
      </c>
      <c r="L12" s="32" t="s">
        <v>308</v>
      </c>
      <c r="M12" s="27" t="s">
        <v>54</v>
      </c>
      <c r="N12" s="18" t="str">
        <f>IF(E12&lt;&gt;"","RESERVADO","LIBRE")</f>
        <v>RESERVADO</v>
      </c>
    </row>
    <row r="13" spans="2:15" ht="12" customHeight="1" x14ac:dyDescent="0.2">
      <c r="B13" s="38">
        <v>75943</v>
      </c>
      <c r="C13" s="42" t="s">
        <v>380</v>
      </c>
      <c r="D13" s="41" t="s">
        <v>307</v>
      </c>
      <c r="E13" s="15" t="str">
        <f>IF($C13="","",IF($D13="","",IFERROR(CONCATENATE(IF(LEFT($C13,2)=dominios!$D$2,dominios!$F$2,IF(LEFT($C13,2)=dominios!$D$3,dominios!$F$3,IF(LEFT($C13,2)=dominios!$D$4,dominios!$F$4,CONCATENATE("NO RECONOCIDO [",$C13,"]")))),IF(LEFT($C13,2)=dominios!$D$2,IF(MID($C13,4,(LEN($C13)-7))=dominios!$A$2,dominios!$B$2,IF(MID($C13,4,(LEN($C13)-7))=dominios!$A$3,dominios!$B$3,IF(MID($C13,4,(LEN($C13)-7))=dominios!$A$4,dominios!$B$4,IF(MID($C13,4,(LEN($C13)-7))=dominios!$A$5,dominios!$B$5,IF(MID($C13,4,(LEN($C13)-7))=dominios!$A$6,dominios!$B$6,IF(MID($C13,4,(LEN($C13)-7))=dominios!$A$7,dominios!$B$7,IF(MID($C13,4,(LEN($C13)-7))=dominios!$A$8,dominios!$B$8,IF(MID($C13,4,(LEN($C13)-7))=dominios!$A$9,dominios!$B$9,"DOMINIO NO PARAMETRIZADO PARA ORQ")))))))),IF(LEFT($C13,2)=dominios!$D$3,IF(MID($C13,3,(LEN($C13)-6))=dominios!$A$2,dominios!$B$2,IF(MID($C13,3,(LEN($C13)-6))=dominios!$A$3,dominios!$B$3,IF(MID($C13,3,(LEN($C13)-6))=dominios!$A$4,dominios!$B$4,IF(MID($C13,3,(LEN($C13)-6))=dominios!$A$5,dominios!$B$5,IF(MID($C13,3,(LEN($C13)-6))=dominios!$A$6,dominios!$B$6,IF(MID($C13,3,(LEN($C13)-6))=dominios!$A$7,dominios!$B$7,IF(MID($C13,3,(LEN($C13)-6))=dominios!$A$8,dominios!$B$8,IF(MID($C13,3,(LEN($C13)-6))=dominios!$A$9,dominios!$B$9,"DOMINIO NO PARAMETRIZADO PARA WS")))))))),IF(MID($C13,4,(LEN($C13)-7))=dominios!$A$2,dominios!$B$2,IF(MID($C13,4,(LEN($C13)-7))=dominios!$A$3,dominios!$B$3,IF(MID($C13,4,(LEN($C13)-7))=dominios!$A$4,dominios!$B$4,IF(MID($C13,4,(LEN($C13)-7))=dominios!$A$5,dominios!$B$5,IF(MID($C13,4,(LEN($C13)-7))=dominios!$A$6,dominios!$B$6,IF(MID($C13,4,(LEN($C13)-7))=dominios!$A$7,dominios!$B$7,IF(MID($C13,4,(LEN($C13)-7))=dominios!$A$8,dominios!$B$8,IF(MID($C13,4,(LEN($C13)-7))=dominios!$A$9,dominios!$B$9,"DOMINIO NO PARAMETRIZADO PARA UMP")))))))))),RIGHT($C13,4),RIGHT($D13,2)),"NO DEF")))</f>
        <v>201005801</v>
      </c>
      <c r="F13" s="15" t="str">
        <f>IF($E13="","",IF(LEFT(RIGHT($E13,2),1)=dominios!$I$2,dominios!$H$2,IF(LEFT(RIGHT($E13,2),1)=dominios!$I$3,dominios!$H$3,IF(LEFT(RIGHT($E13,2),1)=dominios!$I$4,dominios!$H$4,IF(LEFT(RIGHT($E13,2),1)=dominios!$I$5,dominios!$H$5,IF(LEFT(RIGHT($E13,2),1)=dominios!$I$6,dominios!$H$6,IF(LEFT(RIGHT($E13,2),1)=dominios!$I$7,dominios!$H$7,"Capacidad no parametrizada")))))))</f>
        <v>CONSULTAR</v>
      </c>
      <c r="G13" s="15" t="str">
        <f>IF($C13="","",IF($D13="","",IF(LEFT($C13,2)=dominios!$D$2,dominios!$E$2,IF(LEFT($C13,2)=dominios!$D$3,dominios!$E$3,IF(LEFT($C13,2)=dominios!$D$4,dominios!$E$4,"NO SE ENCUENTRA PARAMETRIZADO")))))</f>
        <v>MICROSERVICIO</v>
      </c>
      <c r="H13" s="15" t="str">
        <f>IF($E13="","",IF(LEN($E13)=9,IF(LEFT(RIGHT($E13,6),1)=dominios!$L$2,dominios!$K$2,IF(LEFT(RIGHT($E13,6),1)=dominios!$L$3,dominios!$K$3,IF(LEFT(RIGHT($E13,6),1)=dominios!$L$4,dominios!$K$4,"NO PARAMETRIZADO")))))</f>
        <v>NO FINANCIERO</v>
      </c>
      <c r="I13" s="16" t="s">
        <v>305</v>
      </c>
      <c r="J13" s="32" t="s">
        <v>309</v>
      </c>
      <c r="K13" s="29">
        <v>43290</v>
      </c>
      <c r="L13" s="32" t="s">
        <v>308</v>
      </c>
      <c r="M13" s="27" t="s">
        <v>54</v>
      </c>
      <c r="N13" s="18" t="str">
        <f>IF(E13&lt;&gt;"","RESERVADO","LIBRE")</f>
        <v>RESERVADO</v>
      </c>
    </row>
    <row r="14" spans="2:15" ht="12" customHeight="1" x14ac:dyDescent="0.2">
      <c r="B14" s="38">
        <v>75946</v>
      </c>
      <c r="C14" s="41" t="s">
        <v>416</v>
      </c>
      <c r="D14" s="41" t="s">
        <v>307</v>
      </c>
      <c r="E14" s="15" t="str">
        <f>IF($C14="","",IF($D14="","",IFERROR(CONCATENATE(IF(LEFT($C14,2)=dominios!$D$2,dominios!$F$2,IF(LEFT($C14,2)=dominios!$D$3,dominios!$F$3,IF(LEFT($C14,2)=dominios!$D$4,dominios!$F$4,CONCATENATE("NO RECONOCIDO [",$C14,"]")))),IF(LEFT($C14,2)=dominios!$D$2,IF(MID($C14,4,(LEN($C14)-7))=dominios!$A$2,dominios!$B$2,IF(MID($C14,4,(LEN($C14)-7))=dominios!$A$3,dominios!$B$3,IF(MID($C14,4,(LEN($C14)-7))=dominios!$A$4,dominios!$B$4,IF(MID($C14,4,(LEN($C14)-7))=dominios!$A$5,dominios!$B$5,IF(MID($C14,4,(LEN($C14)-7))=dominios!$A$6,dominios!$B$6,IF(MID($C14,4,(LEN($C14)-7))=dominios!$A$7,dominios!$B$7,IF(MID($C14,4,(LEN($C14)-7))=dominios!$A$8,dominios!$B$8,IF(MID($C14,4,(LEN($C14)-7))=dominios!$A$9,dominios!$B$9,"DOMINIO NO PARAMETRIZADO PARA ORQ")))))))),IF(LEFT($C14,2)=dominios!$D$3,IF(MID($C14,3,(LEN($C14)-6))=dominios!$A$2,dominios!$B$2,IF(MID($C14,3,(LEN($C14)-6))=dominios!$A$3,dominios!$B$3,IF(MID($C14,3,(LEN($C14)-6))=dominios!$A$4,dominios!$B$4,IF(MID($C14,3,(LEN($C14)-6))=dominios!$A$5,dominios!$B$5,IF(MID($C14,3,(LEN($C14)-6))=dominios!$A$6,dominios!$B$6,IF(MID($C14,3,(LEN($C14)-6))=dominios!$A$7,dominios!$B$7,IF(MID($C14,3,(LEN($C14)-6))=dominios!$A$8,dominios!$B$8,IF(MID($C14,3,(LEN($C14)-6))=dominios!$A$9,dominios!$B$9,"DOMINIO NO PARAMETRIZADO PARA WS")))))))),IF(MID($C14,4,(LEN($C14)-7))=dominios!$A$2,dominios!$B$2,IF(MID($C14,4,(LEN($C14)-7))=dominios!$A$3,dominios!$B$3,IF(MID($C14,4,(LEN($C14)-7))=dominios!$A$4,dominios!$B$4,IF(MID($C14,4,(LEN($C14)-7))=dominios!$A$5,dominios!$B$5,IF(MID($C14,4,(LEN($C14)-7))=dominios!$A$6,dominios!$B$6,IF(MID($C14,4,(LEN($C14)-7))=dominios!$A$7,dominios!$B$7,IF(MID($C14,4,(LEN($C14)-7))=dominios!$A$8,dominios!$B$8,IF(MID($C14,4,(LEN($C14)-7))=dominios!$A$9,dominios!$B$9,"DOMINIO NO PARAMETRIZADO PARA UMP")))))))))),RIGHT($C14,4),RIGHT($D14,2)),"NO DEF")))</f>
        <v>101007401</v>
      </c>
      <c r="F14" s="15" t="str">
        <f>IF($E14="","",IF(LEFT(RIGHT($E14,2),1)=dominios!$I$2,dominios!$H$2,IF(LEFT(RIGHT($E14,2),1)=dominios!$I$3,dominios!$H$3,IF(LEFT(RIGHT($E14,2),1)=dominios!$I$4,dominios!$H$4,IF(LEFT(RIGHT($E14,2),1)=dominios!$I$5,dominios!$H$5,IF(LEFT(RIGHT($E14,2),1)=dominios!$I$6,dominios!$H$6,IF(LEFT(RIGHT($E14,2),1)=dominios!$I$7,dominios!$H$7,"Capacidad no parametrizada")))))))</f>
        <v>CONSULTAR</v>
      </c>
      <c r="G14" s="15" t="str">
        <f>IF($C14="","",IF($D14="","",IF(LEFT($C14,2)=dominios!$D$2,dominios!$E$2,IF(LEFT($C14,2)=dominios!$D$3,dominios!$E$3,IF(LEFT($C14,2)=dominios!$D$4,dominios!$E$4,"NO SE ENCUENTRA PARAMETRIZADO")))))</f>
        <v>UNIDAD MÍNIMA PROCESAMIENTO</v>
      </c>
      <c r="H14" s="15" t="str">
        <f>IF($E14="","",IF(LEN($E14)=9,IF(LEFT(RIGHT($E14,6),1)=dominios!$L$2,dominios!$K$2,IF(LEFT(RIGHT($E14,6),1)=dominios!$L$3,dominios!$K$3,IF(LEFT(RIGHT($E14,6),1)=dominios!$L$4,dominios!$K$4,"NO PARAMETRIZADO")))))</f>
        <v>NO FINANCIERO</v>
      </c>
      <c r="I14" s="16" t="s">
        <v>305</v>
      </c>
      <c r="J14" s="32" t="s">
        <v>311</v>
      </c>
      <c r="K14" s="29">
        <v>43290</v>
      </c>
      <c r="L14" s="32" t="s">
        <v>308</v>
      </c>
      <c r="M14" s="27" t="s">
        <v>54</v>
      </c>
      <c r="N14" s="18" t="str">
        <f>IF(E14&lt;&gt;"","RESERVADO","LIBRE")</f>
        <v>RESERVADO</v>
      </c>
    </row>
    <row r="15" spans="2:15" ht="14.25" customHeight="1" x14ac:dyDescent="0.2">
      <c r="C15" s="33"/>
      <c r="D15" s="33"/>
      <c r="E15" s="15"/>
      <c r="F15" s="15"/>
      <c r="G15" s="15"/>
      <c r="H15" s="15"/>
      <c r="I15" s="16"/>
      <c r="J15" s="32"/>
      <c r="K15" s="29"/>
      <c r="L15" s="32"/>
      <c r="M15" s="27"/>
      <c r="N15" s="18"/>
    </row>
    <row r="16" spans="2:15" ht="12" customHeight="1" x14ac:dyDescent="0.2">
      <c r="B16" s="38">
        <v>75942</v>
      </c>
      <c r="C16" s="43" t="s">
        <v>358</v>
      </c>
      <c r="D16" s="43" t="s">
        <v>360</v>
      </c>
      <c r="E16" s="15" t="str">
        <f>IF($C16="","",IF($D16="","",IFERROR(CONCATENATE(IF(LEFT($C16,2)=dominios!$D$2,dominios!$F$2,IF(LEFT($C16,2)=dominios!$D$3,dominios!$F$3,IF(LEFT($C16,2)=dominios!$D$4,dominios!$F$4,CONCATENATE("NO RECONOCIDO [",$C16,"]")))),IF(LEFT($C16,2)=dominios!$D$2,IF(MID($C16,4,(LEN($C16)-7))=dominios!$A$2,dominios!$B$2,IF(MID($C16,4,(LEN($C16)-7))=dominios!$A$3,dominios!$B$3,IF(MID($C16,4,(LEN($C16)-7))=dominios!$A$4,dominios!$B$4,IF(MID($C16,4,(LEN($C16)-7))=dominios!$A$5,dominios!$B$5,IF(MID($C16,4,(LEN($C16)-7))=dominios!$A$6,dominios!$B$6,IF(MID($C16,4,(LEN($C16)-7))=dominios!$A$7,dominios!$B$7,IF(MID($C16,4,(LEN($C16)-7))=dominios!$A$8,dominios!$B$8,IF(MID($C16,4,(LEN($C16)-7))=dominios!$A$9,dominios!$B$9,"DOMINIO NO PARAMETRIZADO PARA ORQ")))))))),IF(LEFT($C16,2)=dominios!$D$3,IF(MID($C16,3,(LEN($C16)-6))=dominios!$A$2,dominios!$B$2,IF(MID($C16,3,(LEN($C16)-6))=dominios!$A$3,dominios!$B$3,IF(MID($C16,3,(LEN($C16)-6))=dominios!$A$4,dominios!$B$4,IF(MID($C16,3,(LEN($C16)-6))=dominios!$A$5,dominios!$B$5,IF(MID($C16,3,(LEN($C16)-6))=dominios!$A$6,dominios!$B$6,IF(MID($C16,3,(LEN($C16)-6))=dominios!$A$7,dominios!$B$7,IF(MID($C16,3,(LEN($C16)-6))=dominios!$A$8,dominios!$B$8,IF(MID($C16,3,(LEN($C16)-6))=dominios!$A$9,dominios!$B$9,"DOMINIO NO PARAMETRIZADO PARA WS")))))))),IF(MID($C16,4,(LEN($C16)-7))=dominios!$A$2,dominios!$B$2,IF(MID($C16,4,(LEN($C16)-7))=dominios!$A$3,dominios!$B$3,IF(MID($C16,4,(LEN($C16)-7))=dominios!$A$4,dominios!$B$4,IF(MID($C16,4,(LEN($C16)-7))=dominios!$A$5,dominios!$B$5,IF(MID($C16,4,(LEN($C16)-7))=dominios!$A$6,dominios!$B$6,IF(MID($C16,4,(LEN($C16)-7))=dominios!$A$7,dominios!$B$7,IF(MID($C16,4,(LEN($C16)-7))=dominios!$A$8,dominios!$B$8,IF(MID($C16,4,(LEN($C16)-7))=dominios!$A$9,dominios!$B$9,"DOMINIO NO PARAMETRIZADO PARA UMP")))))))))),RIGHT($C16,4),RIGHT($D16,2)),"NO DEF")))</f>
        <v>302002101</v>
      </c>
      <c r="F16" s="15" t="str">
        <f>IF($E16="","",IF(LEFT(RIGHT($E16,2),1)=dominios!$I$2,dominios!$H$2,IF(LEFT(RIGHT($E16,2),1)=dominios!$I$3,dominios!$H$3,IF(LEFT(RIGHT($E16,2),1)=dominios!$I$4,dominios!$H$4,IF(LEFT(RIGHT($E16,2),1)=dominios!$I$5,dominios!$H$5,IF(LEFT(RIGHT($E16,2),1)=dominios!$I$6,dominios!$H$6,IF(LEFT(RIGHT($E16,2),1)=dominios!$I$7,dominios!$H$7,"Capacidad no parametrizada")))))))</f>
        <v>CONSULTAR</v>
      </c>
      <c r="G16" s="15" t="str">
        <f>IF($C16="","",IF($D16="","",IF(LEFT($C16,2)=dominios!$D$2,dominios!$E$2,IF(LEFT($C16,2)=dominios!$D$3,dominios!$E$3,IF(LEFT($C16,2)=dominios!$D$4,dominios!$E$4,"NO SE ENCUENTRA PARAMETRIZADO")))))</f>
        <v>ORQUESTADOR</v>
      </c>
      <c r="H16" s="15" t="str">
        <f>IF($E16="","",IF(LEN($E16)=9,IF(LEFT(RIGHT($E16,6),1)=dominios!$L$2,dominios!$K$2,IF(LEFT(RIGHT($E16,6),1)=dominios!$L$3,dominios!$K$3,IF(LEFT(RIGHT($E16,6),1)=dominios!$L$4,dominios!$K$4,"NO PARAMETRIZADO")))))</f>
        <v>NO FINANCIERO</v>
      </c>
      <c r="I16" s="16" t="s">
        <v>305</v>
      </c>
      <c r="J16" s="40" t="s">
        <v>420</v>
      </c>
      <c r="K16" s="29">
        <v>43290</v>
      </c>
      <c r="L16" s="32" t="s">
        <v>308</v>
      </c>
      <c r="M16" s="27" t="s">
        <v>54</v>
      </c>
      <c r="N16" s="18" t="str">
        <f>IF(E16&lt;&gt;"","RESERVADO","LIBRE")</f>
        <v>RESERVADO</v>
      </c>
    </row>
    <row r="17" spans="1:15" ht="12" customHeight="1" x14ac:dyDescent="0.2">
      <c r="B17" s="38">
        <v>75943</v>
      </c>
      <c r="C17" s="41" t="s">
        <v>394</v>
      </c>
      <c r="D17" s="41" t="s">
        <v>361</v>
      </c>
      <c r="E17" s="15" t="str">
        <f>IF($C17="","",IF($D17="","",IFERROR(CONCATENATE(IF(LEFT($C17,2)=dominios!$D$2,dominios!$F$2,IF(LEFT($C17,2)=dominios!$D$3,dominios!$F$3,IF(LEFT($C17,2)=dominios!$D$4,dominios!$F$4,CONCATENATE("NO RECONOCIDO [",$C17,"]")))),IF(LEFT($C17,2)=dominios!$D$2,IF(MID($C17,4,(LEN($C17)-7))=dominios!$A$2,dominios!$B$2,IF(MID($C17,4,(LEN($C17)-7))=dominios!$A$3,dominios!$B$3,IF(MID($C17,4,(LEN($C17)-7))=dominios!$A$4,dominios!$B$4,IF(MID($C17,4,(LEN($C17)-7))=dominios!$A$5,dominios!$B$5,IF(MID($C17,4,(LEN($C17)-7))=dominios!$A$6,dominios!$B$6,IF(MID($C17,4,(LEN($C17)-7))=dominios!$A$7,dominios!$B$7,IF(MID($C17,4,(LEN($C17)-7))=dominios!$A$8,dominios!$B$8,IF(MID($C17,4,(LEN($C17)-7))=dominios!$A$9,dominios!$B$9,"DOMINIO NO PARAMETRIZADO PARA ORQ")))))))),IF(LEFT($C17,2)=dominios!$D$3,IF(MID($C17,3,(LEN($C17)-6))=dominios!$A$2,dominios!$B$2,IF(MID($C17,3,(LEN($C17)-6))=dominios!$A$3,dominios!$B$3,IF(MID($C17,3,(LEN($C17)-6))=dominios!$A$4,dominios!$B$4,IF(MID($C17,3,(LEN($C17)-6))=dominios!$A$5,dominios!$B$5,IF(MID($C17,3,(LEN($C17)-6))=dominios!$A$6,dominios!$B$6,IF(MID($C17,3,(LEN($C17)-6))=dominios!$A$7,dominios!$B$7,IF(MID($C17,3,(LEN($C17)-6))=dominios!$A$8,dominios!$B$8,IF(MID($C17,3,(LEN($C17)-6))=dominios!$A$9,dominios!$B$9,"DOMINIO NO PARAMETRIZADO PARA WS")))))))),IF(MID($C17,4,(LEN($C17)-7))=dominios!$A$2,dominios!$B$2,IF(MID($C17,4,(LEN($C17)-7))=dominios!$A$3,dominios!$B$3,IF(MID($C17,4,(LEN($C17)-7))=dominios!$A$4,dominios!$B$4,IF(MID($C17,4,(LEN($C17)-7))=dominios!$A$5,dominios!$B$5,IF(MID($C17,4,(LEN($C17)-7))=dominios!$A$6,dominios!$B$6,IF(MID($C17,4,(LEN($C17)-7))=dominios!$A$7,dominios!$B$7,IF(MID($C17,4,(LEN($C17)-7))=dominios!$A$8,dominios!$B$8,IF(MID($C17,4,(LEN($C17)-7))=dominios!$A$9,dominios!$B$9,"DOMINIO NO PARAMETRIZADO PARA UMP")))))))))),RIGHT($C17,4),RIGHT($D17,2)),"NO DEF")))</f>
        <v>202005301</v>
      </c>
      <c r="F17" s="15" t="str">
        <f>IF($E17="","",IF(LEFT(RIGHT($E17,2),1)=dominios!$I$2,dominios!$H$2,IF(LEFT(RIGHT($E17,2),1)=dominios!$I$3,dominios!$H$3,IF(LEFT(RIGHT($E17,2),1)=dominios!$I$4,dominios!$H$4,IF(LEFT(RIGHT($E17,2),1)=dominios!$I$5,dominios!$H$5,IF(LEFT(RIGHT($E17,2),1)=dominios!$I$6,dominios!$H$6,IF(LEFT(RIGHT($E17,2),1)=dominios!$I$7,dominios!$H$7,"Capacidad no parametrizada")))))))</f>
        <v>CONSULTAR</v>
      </c>
      <c r="G17" s="15" t="str">
        <f>IF($C17="","",IF($D17="","",IF(LEFT($C17,2)=dominios!$D$2,dominios!$E$2,IF(LEFT($C17,2)=dominios!$D$3,dominios!$E$3,IF(LEFT($C17,2)=dominios!$D$4,dominios!$E$4,"NO SE ENCUENTRA PARAMETRIZADO")))))</f>
        <v>MICROSERVICIO</v>
      </c>
      <c r="H17" s="15" t="str">
        <f>IF($E17="","",IF(LEN($E17)=9,IF(LEFT(RIGHT($E17,6),1)=dominios!$L$2,dominios!$K$2,IF(LEFT(RIGHT($E17,6),1)=dominios!$L$3,dominios!$K$3,IF(LEFT(RIGHT($E17,6),1)=dominios!$L$4,dominios!$K$4,"NO PARAMETRIZADO")))))</f>
        <v>NO FINANCIERO</v>
      </c>
      <c r="I17" s="16" t="s">
        <v>305</v>
      </c>
      <c r="J17" s="32" t="s">
        <v>310</v>
      </c>
      <c r="K17" s="29">
        <v>43290</v>
      </c>
      <c r="L17" s="32" t="s">
        <v>308</v>
      </c>
      <c r="M17" s="27" t="s">
        <v>54</v>
      </c>
      <c r="N17" s="18" t="str">
        <f>IF(E17&lt;&gt;"","RESERVADO","LIBRE")</f>
        <v>RESERVADO</v>
      </c>
    </row>
    <row r="18" spans="1:15" ht="12" customHeight="1" x14ac:dyDescent="0.2">
      <c r="B18" s="38">
        <v>75946</v>
      </c>
      <c r="C18" s="41" t="s">
        <v>400</v>
      </c>
      <c r="D18" s="41" t="s">
        <v>361</v>
      </c>
      <c r="E18" s="15" t="str">
        <f>IF($C18="","",IF($D18="","",IFERROR(CONCATENATE(IF(LEFT($C18,2)=dominios!$D$2,dominios!$F$2,IF(LEFT($C18,2)=dominios!$D$3,dominios!$F$3,IF(LEFT($C18,2)=dominios!$D$4,dominios!$F$4,CONCATENATE("NO RECONOCIDO [",$C18,"]")))),IF(LEFT($C18,2)=dominios!$D$2,IF(MID($C18,4,(LEN($C18)-7))=dominios!$A$2,dominios!$B$2,IF(MID($C18,4,(LEN($C18)-7))=dominios!$A$3,dominios!$B$3,IF(MID($C18,4,(LEN($C18)-7))=dominios!$A$4,dominios!$B$4,IF(MID($C18,4,(LEN($C18)-7))=dominios!$A$5,dominios!$B$5,IF(MID($C18,4,(LEN($C18)-7))=dominios!$A$6,dominios!$B$6,IF(MID($C18,4,(LEN($C18)-7))=dominios!$A$7,dominios!$B$7,IF(MID($C18,4,(LEN($C18)-7))=dominios!$A$8,dominios!$B$8,IF(MID($C18,4,(LEN($C18)-7))=dominios!$A$9,dominios!$B$9,"DOMINIO NO PARAMETRIZADO PARA ORQ")))))))),IF(LEFT($C18,2)=dominios!$D$3,IF(MID($C18,3,(LEN($C18)-6))=dominios!$A$2,dominios!$B$2,IF(MID($C18,3,(LEN($C18)-6))=dominios!$A$3,dominios!$B$3,IF(MID($C18,3,(LEN($C18)-6))=dominios!$A$4,dominios!$B$4,IF(MID($C18,3,(LEN($C18)-6))=dominios!$A$5,dominios!$B$5,IF(MID($C18,3,(LEN($C18)-6))=dominios!$A$6,dominios!$B$6,IF(MID($C18,3,(LEN($C18)-6))=dominios!$A$7,dominios!$B$7,IF(MID($C18,3,(LEN($C18)-6))=dominios!$A$8,dominios!$B$8,IF(MID($C18,3,(LEN($C18)-6))=dominios!$A$9,dominios!$B$9,"DOMINIO NO PARAMETRIZADO PARA WS")))))))),IF(MID($C18,4,(LEN($C18)-7))=dominios!$A$2,dominios!$B$2,IF(MID($C18,4,(LEN($C18)-7))=dominios!$A$3,dominios!$B$3,IF(MID($C18,4,(LEN($C18)-7))=dominios!$A$4,dominios!$B$4,IF(MID($C18,4,(LEN($C18)-7))=dominios!$A$5,dominios!$B$5,IF(MID($C18,4,(LEN($C18)-7))=dominios!$A$6,dominios!$B$6,IF(MID($C18,4,(LEN($C18)-7))=dominios!$A$7,dominios!$B$7,IF(MID($C18,4,(LEN($C18)-7))=dominios!$A$8,dominios!$B$8,IF(MID($C18,4,(LEN($C18)-7))=dominios!$A$9,dominios!$B$9,"DOMINIO NO PARAMETRIZADO PARA UMP")))))))))),RIGHT($C18,4),RIGHT($D18,2)),"NO DEF")))</f>
        <v>102008501</v>
      </c>
      <c r="F18" s="15" t="str">
        <f>IF($E18="","",IF(LEFT(RIGHT($E18,2),1)=dominios!$I$2,dominios!$H$2,IF(LEFT(RIGHT($E18,2),1)=dominios!$I$3,dominios!$H$3,IF(LEFT(RIGHT($E18,2),1)=dominios!$I$4,dominios!$H$4,IF(LEFT(RIGHT($E18,2),1)=dominios!$I$5,dominios!$H$5,IF(LEFT(RIGHT($E18,2),1)=dominios!$I$6,dominios!$H$6,IF(LEFT(RIGHT($E18,2),1)=dominios!$I$7,dominios!$H$7,"Capacidad no parametrizada")))))))</f>
        <v>CONSULTAR</v>
      </c>
      <c r="G18" s="15" t="str">
        <f>IF($C18="","",IF($D18="","",IF(LEFT($C18,2)=dominios!$D$2,dominios!$E$2,IF(LEFT($C18,2)=dominios!$D$3,dominios!$E$3,IF(LEFT($C18,2)=dominios!$D$4,dominios!$E$4,"NO SE ENCUENTRA PARAMETRIZADO")))))</f>
        <v>UNIDAD MÍNIMA PROCESAMIENTO</v>
      </c>
      <c r="H18" s="15" t="str">
        <f>IF($E18="","",IF(LEN($E18)=9,IF(LEFT(RIGHT($E18,6),1)=dominios!$L$2,dominios!$K$2,IF(LEFT(RIGHT($E18,6),1)=dominios!$L$3,dominios!$K$3,IF(LEFT(RIGHT($E18,6),1)=dominios!$L$4,dominios!$K$4,"NO PARAMETRIZADO")))))</f>
        <v>NO FINANCIERO</v>
      </c>
      <c r="I18" s="16" t="s">
        <v>305</v>
      </c>
      <c r="J18" s="32" t="s">
        <v>312</v>
      </c>
      <c r="K18" s="29">
        <v>43290</v>
      </c>
      <c r="L18" s="32" t="s">
        <v>308</v>
      </c>
      <c r="M18" s="27" t="s">
        <v>54</v>
      </c>
      <c r="N18" s="18" t="str">
        <f>IF(E18&lt;&gt;"","RESERVADO","LIBRE")</f>
        <v>RESERVADO</v>
      </c>
      <c r="O18" s="38" t="s">
        <v>332</v>
      </c>
    </row>
    <row r="19" spans="1:15" ht="11.25" x14ac:dyDescent="0.2">
      <c r="B19" s="38">
        <v>76251</v>
      </c>
      <c r="C19" s="41" t="s">
        <v>401</v>
      </c>
      <c r="D19" s="41" t="s">
        <v>361</v>
      </c>
      <c r="E19" s="15" t="str">
        <f>IF($C19="","",IF($D19="","",IFERROR(CONCATENATE(IF(LEFT($C19,2)=dominios!$D$2,dominios!$F$2,IF(LEFT($C19,2)=dominios!$D$3,dominios!$F$3,IF(LEFT($C19,2)=dominios!$D$4,dominios!$F$4,CONCATENATE("NO RECONOCIDO [",$C19,"]")))),IF(LEFT($C19,2)=dominios!$D$2,IF(MID($C19,4,(LEN($C19)-7))=dominios!$A$2,dominios!$B$2,IF(MID($C19,4,(LEN($C19)-7))=dominios!$A$3,dominios!$B$3,IF(MID($C19,4,(LEN($C19)-7))=dominios!$A$4,dominios!$B$4,IF(MID($C19,4,(LEN($C19)-7))=dominios!$A$5,dominios!$B$5,IF(MID($C19,4,(LEN($C19)-7))=dominios!$A$6,dominios!$B$6,IF(MID($C19,4,(LEN($C19)-7))=dominios!$A$7,dominios!$B$7,IF(MID($C19,4,(LEN($C19)-7))=dominios!$A$8,dominios!$B$8,IF(MID($C19,4,(LEN($C19)-7))=dominios!$A$9,dominios!$B$9,"DOMINIO NO PARAMETRIZADO PARA ORQ")))))))),IF(LEFT($C19,2)=dominios!$D$3,IF(MID($C19,3,(LEN($C19)-6))=dominios!$A$2,dominios!$B$2,IF(MID($C19,3,(LEN($C19)-6))=dominios!$A$3,dominios!$B$3,IF(MID($C19,3,(LEN($C19)-6))=dominios!$A$4,dominios!$B$4,IF(MID($C19,3,(LEN($C19)-6))=dominios!$A$5,dominios!$B$5,IF(MID($C19,3,(LEN($C19)-6))=dominios!$A$6,dominios!$B$6,IF(MID($C19,3,(LEN($C19)-6))=dominios!$A$7,dominios!$B$7,IF(MID($C19,3,(LEN($C19)-6))=dominios!$A$8,dominios!$B$8,IF(MID($C19,3,(LEN($C19)-6))=dominios!$A$9,dominios!$B$9,"DOMINIO NO PARAMETRIZADO PARA WS")))))))),IF(MID($C19,4,(LEN($C19)-7))=dominios!$A$2,dominios!$B$2,IF(MID($C19,4,(LEN($C19)-7))=dominios!$A$3,dominios!$B$3,IF(MID($C19,4,(LEN($C19)-7))=dominios!$A$4,dominios!$B$4,IF(MID($C19,4,(LEN($C19)-7))=dominios!$A$5,dominios!$B$5,IF(MID($C19,4,(LEN($C19)-7))=dominios!$A$6,dominios!$B$6,IF(MID($C19,4,(LEN($C19)-7))=dominios!$A$7,dominios!$B$7,IF(MID($C19,4,(LEN($C19)-7))=dominios!$A$8,dominios!$B$8,IF(MID($C19,4,(LEN($C19)-7))=dominios!$A$9,dominios!$B$9,"DOMINIO NO PARAMETRIZADO PARA UMP")))))))))),RIGHT($C19,4),RIGHT($D19,2)),"NO DEF")))</f>
        <v>102008601</v>
      </c>
      <c r="F19" s="15" t="str">
        <f>IF($E19="","",IF(LEFT(RIGHT($E19,2),1)=dominios!$I$2,dominios!$H$2,IF(LEFT(RIGHT($E19,2),1)=dominios!$I$3,dominios!$H$3,IF(LEFT(RIGHT($E19,2),1)=dominios!$I$4,dominios!$H$4,IF(LEFT(RIGHT($E19,2),1)=dominios!$I$5,dominios!$H$5,IF(LEFT(RIGHT($E19,2),1)=dominios!$I$6,dominios!$H$6,IF(LEFT(RIGHT($E19,2),1)=dominios!$I$7,dominios!$H$7,"Capacidad no parametrizada")))))))</f>
        <v>CONSULTAR</v>
      </c>
      <c r="G19" s="15" t="str">
        <f>IF($C19="","",IF($D19="","",IF(LEFT($C19,2)=dominios!$D$2,dominios!$E$2,IF(LEFT($C19,2)=dominios!$D$3,dominios!$E$3,IF(LEFT($C19,2)=dominios!$D$4,dominios!$E$4,"NO SE ENCUENTRA PARAMETRIZADO")))))</f>
        <v>UNIDAD MÍNIMA PROCESAMIENTO</v>
      </c>
      <c r="H19" s="15" t="str">
        <f>IF($E19="","",IF(LEN($E19)=9,IF(LEFT(RIGHT($E19,6),1)=dominios!$L$2,dominios!$K$2,IF(LEFT(RIGHT($E19,6),1)=dominios!$L$3,dominios!$K$3,IF(LEFT(RIGHT($E19,6),1)=dominios!$L$4,dominios!$K$4,"NO PARAMETRIZADO")))))</f>
        <v>NO FINANCIERO</v>
      </c>
      <c r="I19" s="16" t="s">
        <v>305</v>
      </c>
      <c r="J19" s="32" t="s">
        <v>313</v>
      </c>
      <c r="K19" s="29">
        <v>43290</v>
      </c>
      <c r="L19" s="32" t="s">
        <v>308</v>
      </c>
      <c r="M19" s="27" t="s">
        <v>54</v>
      </c>
      <c r="N19" s="18" t="str">
        <f>IF(E19&lt;&gt;"","RESERVADO","LIBRE")</f>
        <v>RESERVADO</v>
      </c>
      <c r="O19" s="39"/>
    </row>
    <row r="20" spans="1:15" ht="11.25" x14ac:dyDescent="0.2">
      <c r="C20" s="33"/>
      <c r="D20" s="33"/>
      <c r="E20" s="15"/>
      <c r="F20" s="15"/>
      <c r="G20" s="15"/>
      <c r="H20" s="15"/>
      <c r="I20" s="16"/>
      <c r="J20" s="32"/>
      <c r="K20" s="29"/>
      <c r="L20" s="32"/>
      <c r="M20" s="27"/>
      <c r="N20" s="18"/>
      <c r="O20" s="39"/>
    </row>
    <row r="21" spans="1:15" ht="12" customHeight="1" x14ac:dyDescent="0.2">
      <c r="B21" s="38">
        <v>75942</v>
      </c>
      <c r="C21" s="44" t="s">
        <v>359</v>
      </c>
      <c r="D21" s="43" t="s">
        <v>362</v>
      </c>
      <c r="E21" s="15" t="str">
        <f>IF($C21="","",IF($D21="","",IFERROR(CONCATENATE(IF(LEFT($C21,2)=dominios!$D$2,dominios!$F$2,IF(LEFT($C21,2)=dominios!$D$3,dominios!$F$3,IF(LEFT($C21,2)=dominios!$D$4,dominios!$F$4,CONCATENATE("NO RECONOCIDO [",$C21,"]")))),IF(LEFT($C21,2)=dominios!$D$2,IF(MID($C21,4,(LEN($C21)-7))=dominios!$A$2,dominios!$B$2,IF(MID($C21,4,(LEN($C21)-7))=dominios!$A$3,dominios!$B$3,IF(MID($C21,4,(LEN($C21)-7))=dominios!$A$4,dominios!$B$4,IF(MID($C21,4,(LEN($C21)-7))=dominios!$A$5,dominios!$B$5,IF(MID($C21,4,(LEN($C21)-7))=dominios!$A$6,dominios!$B$6,IF(MID($C21,4,(LEN($C21)-7))=dominios!$A$7,dominios!$B$7,IF(MID($C21,4,(LEN($C21)-7))=dominios!$A$8,dominios!$B$8,IF(MID($C21,4,(LEN($C21)-7))=dominios!$A$9,dominios!$B$9,"DOMINIO NO PARAMETRIZADO PARA ORQ")))))))),IF(LEFT($C21,2)=dominios!$D$3,IF(MID($C21,3,(LEN($C21)-6))=dominios!$A$2,dominios!$B$2,IF(MID($C21,3,(LEN($C21)-6))=dominios!$A$3,dominios!$B$3,IF(MID($C21,3,(LEN($C21)-6))=dominios!$A$4,dominios!$B$4,IF(MID($C21,3,(LEN($C21)-6))=dominios!$A$5,dominios!$B$5,IF(MID($C21,3,(LEN($C21)-6))=dominios!$A$6,dominios!$B$6,IF(MID($C21,3,(LEN($C21)-6))=dominios!$A$7,dominios!$B$7,IF(MID($C21,3,(LEN($C21)-6))=dominios!$A$8,dominios!$B$8,IF(MID($C21,3,(LEN($C21)-6))=dominios!$A$9,dominios!$B$9,"DOMINIO NO PARAMETRIZADO PARA WS")))))))),IF(MID($C21,4,(LEN($C21)-7))=dominios!$A$2,dominios!$B$2,IF(MID($C21,4,(LEN($C21)-7))=dominios!$A$3,dominios!$B$3,IF(MID($C21,4,(LEN($C21)-7))=dominios!$A$4,dominios!$B$4,IF(MID($C21,4,(LEN($C21)-7))=dominios!$A$5,dominios!$B$5,IF(MID($C21,4,(LEN($C21)-7))=dominios!$A$6,dominios!$B$6,IF(MID($C21,4,(LEN($C21)-7))=dominios!$A$7,dominios!$B$7,IF(MID($C21,4,(LEN($C21)-7))=dominios!$A$8,dominios!$B$8,IF(MID($C21,4,(LEN($C21)-7))=dominios!$A$9,dominios!$B$9,"DOMINIO NO PARAMETRIZADO PARA UMP")))))))))),RIGHT($C21,4),RIGHT($D21,2)),"NO DEF")))</f>
        <v>302002051</v>
      </c>
      <c r="F21" s="15" t="str">
        <f>IF($E21="","",IF(LEFT(RIGHT($E21,2),1)=dominios!$I$2,dominios!$H$2,IF(LEFT(RIGHT($E21,2),1)=dominios!$I$3,dominios!$H$3,IF(LEFT(RIGHT($E21,2),1)=dominios!$I$4,dominios!$H$4,IF(LEFT(RIGHT($E21,2),1)=dominios!$I$5,dominios!$H$5,IF(LEFT(RIGHT($E21,2),1)=dominios!$I$6,dominios!$H$6,IF(LEFT(RIGHT($E21,2),1)=dominios!$I$7,dominios!$H$7,"Capacidad no parametrizada")))))))</f>
        <v>SOPORTE</v>
      </c>
      <c r="G21" s="15" t="str">
        <f>IF($C21="","",IF($D21="","",IF(LEFT($C21,2)=dominios!$D$2,dominios!$E$2,IF(LEFT($C21,2)=dominios!$D$3,dominios!$E$3,IF(LEFT($C21,2)=dominios!$D$4,dominios!$E$4,"NO SE ENCUENTRA PARAMETRIZADO")))))</f>
        <v>ORQUESTADOR</v>
      </c>
      <c r="H21" s="15" t="str">
        <f>IF($E21="","",IF(LEN($E21)=9,IF(LEFT(RIGHT($E21,6),1)=dominios!$L$2,dominios!$K$2,IF(LEFT(RIGHT($E21,6),1)=dominios!$L$3,dominios!$K$3,IF(LEFT(RIGHT($E21,6),1)=dominios!$L$4,dominios!$K$4,"NO PARAMETRIZADO")))))</f>
        <v>NO FINANCIERO</v>
      </c>
      <c r="I21" s="16" t="s">
        <v>305</v>
      </c>
      <c r="J21" s="40" t="s">
        <v>421</v>
      </c>
      <c r="K21" s="29">
        <v>43290</v>
      </c>
      <c r="L21" s="32" t="s">
        <v>308</v>
      </c>
      <c r="M21" s="27" t="s">
        <v>54</v>
      </c>
      <c r="N21" s="18" t="str">
        <f>IF(E21&lt;&gt;"","RESERVADO","LIBRE")</f>
        <v>RESERVADO</v>
      </c>
    </row>
    <row r="22" spans="1:15" ht="12" customHeight="1" x14ac:dyDescent="0.2">
      <c r="B22" s="38">
        <v>75943</v>
      </c>
      <c r="C22" s="41" t="s">
        <v>397</v>
      </c>
      <c r="D22" s="41" t="s">
        <v>337</v>
      </c>
      <c r="E22" s="15" t="str">
        <f>IF($C22="","",IF($D22="","",IFERROR(CONCATENATE(IF(LEFT($C22,2)=dominios!$D$2,dominios!$F$2,IF(LEFT($C22,2)=dominios!$D$3,dominios!$F$3,IF(LEFT($C22,2)=dominios!$D$4,dominios!$F$4,CONCATENATE("NO RECONOCIDO [",$C22,"]")))),IF(LEFT($C22,2)=dominios!$D$2,IF(MID($C22,4,(LEN($C22)-7))=dominios!$A$2,dominios!$B$2,IF(MID($C22,4,(LEN($C22)-7))=dominios!$A$3,dominios!$B$3,IF(MID($C22,4,(LEN($C22)-7))=dominios!$A$4,dominios!$B$4,IF(MID($C22,4,(LEN($C22)-7))=dominios!$A$5,dominios!$B$5,IF(MID($C22,4,(LEN($C22)-7))=dominios!$A$6,dominios!$B$6,IF(MID($C22,4,(LEN($C22)-7))=dominios!$A$7,dominios!$B$7,IF(MID($C22,4,(LEN($C22)-7))=dominios!$A$8,dominios!$B$8,IF(MID($C22,4,(LEN($C22)-7))=dominios!$A$9,dominios!$B$9,"DOMINIO NO PARAMETRIZADO PARA ORQ")))))))),IF(LEFT($C22,2)=dominios!$D$3,IF(MID($C22,3,(LEN($C22)-6))=dominios!$A$2,dominios!$B$2,IF(MID($C22,3,(LEN($C22)-6))=dominios!$A$3,dominios!$B$3,IF(MID($C22,3,(LEN($C22)-6))=dominios!$A$4,dominios!$B$4,IF(MID($C22,3,(LEN($C22)-6))=dominios!$A$5,dominios!$B$5,IF(MID($C22,3,(LEN($C22)-6))=dominios!$A$6,dominios!$B$6,IF(MID($C22,3,(LEN($C22)-6))=dominios!$A$7,dominios!$B$7,IF(MID($C22,3,(LEN($C22)-6))=dominios!$A$8,dominios!$B$8,IF(MID($C22,3,(LEN($C22)-6))=dominios!$A$9,dominios!$B$9,"DOMINIO NO PARAMETRIZADO PARA WS")))))))),IF(MID($C22,4,(LEN($C22)-7))=dominios!$A$2,dominios!$B$2,IF(MID($C22,4,(LEN($C22)-7))=dominios!$A$3,dominios!$B$3,IF(MID($C22,4,(LEN($C22)-7))=dominios!$A$4,dominios!$B$4,IF(MID($C22,4,(LEN($C22)-7))=dominios!$A$5,dominios!$B$5,IF(MID($C22,4,(LEN($C22)-7))=dominios!$A$6,dominios!$B$6,IF(MID($C22,4,(LEN($C22)-7))=dominios!$A$7,dominios!$B$7,IF(MID($C22,4,(LEN($C22)-7))=dominios!$A$8,dominios!$B$8,IF(MID($C22,4,(LEN($C22)-7))=dominios!$A$9,dominios!$B$9,"DOMINIO NO PARAMETRIZADO PARA UMP")))))))))),RIGHT($C22,4),RIGHT($D22,2)),"NO DEF")))</f>
        <v>202005401</v>
      </c>
      <c r="F22" s="15" t="str">
        <f>IF($E22="","",IF(LEFT(RIGHT($E22,2),1)=dominios!$I$2,dominios!$H$2,IF(LEFT(RIGHT($E22,2),1)=dominios!$I$3,dominios!$H$3,IF(LEFT(RIGHT($E22,2),1)=dominios!$I$4,dominios!$H$4,IF(LEFT(RIGHT($E22,2),1)=dominios!$I$5,dominios!$H$5,IF(LEFT(RIGHT($E22,2),1)=dominios!$I$6,dominios!$H$6,IF(LEFT(RIGHT($E22,2),1)=dominios!$I$7,dominios!$H$7,"Capacidad no parametrizada")))))))</f>
        <v>CONSULTAR</v>
      </c>
      <c r="G22" s="15" t="str">
        <f>IF($C22="","",IF($D22="","",IF(LEFT($C22,2)=dominios!$D$2,dominios!$E$2,IF(LEFT($C22,2)=dominios!$D$3,dominios!$E$3,IF(LEFT($C22,2)=dominios!$D$4,dominios!$E$4,"NO SE ENCUENTRA PARAMETRIZADO")))))</f>
        <v>MICROSERVICIO</v>
      </c>
      <c r="H22" s="15" t="str">
        <f>IF($E22="","",IF(LEN($E22)=9,IF(LEFT(RIGHT($E22,6),1)=dominios!$L$2,dominios!$K$2,IF(LEFT(RIGHT($E22,6),1)=dominios!$L$3,dominios!$K$3,IF(LEFT(RIGHT($E22,6),1)=dominios!$L$4,dominios!$K$4,"NO PARAMETRIZADO")))))</f>
        <v>NO FINANCIERO</v>
      </c>
      <c r="I22" s="16" t="s">
        <v>305</v>
      </c>
      <c r="J22" s="32" t="s">
        <v>314</v>
      </c>
      <c r="K22" s="29">
        <v>43290</v>
      </c>
      <c r="L22" s="32" t="s">
        <v>308</v>
      </c>
      <c r="M22" s="27" t="s">
        <v>54</v>
      </c>
      <c r="N22" s="18" t="str">
        <f>IF(E22&lt;&gt;"","RESERVADO","LIBRE")</f>
        <v>RESERVADO</v>
      </c>
    </row>
    <row r="23" spans="1:15" ht="12" customHeight="1" x14ac:dyDescent="0.2">
      <c r="B23" s="38">
        <v>75946</v>
      </c>
      <c r="C23" s="41" t="s">
        <v>402</v>
      </c>
      <c r="D23" s="41" t="s">
        <v>337</v>
      </c>
      <c r="E23" s="15" t="str">
        <f>IF($C23="","",IF($D23="","",IFERROR(CONCATENATE(IF(LEFT($C23,2)=dominios!$D$2,dominios!$F$2,IF(LEFT($C23,2)=dominios!$D$3,dominios!$F$3,IF(LEFT($C23,2)=dominios!$D$4,dominios!$F$4,CONCATENATE("NO RECONOCIDO [",$C23,"]")))),IF(LEFT($C23,2)=dominios!$D$2,IF(MID($C23,4,(LEN($C23)-7))=dominios!$A$2,dominios!$B$2,IF(MID($C23,4,(LEN($C23)-7))=dominios!$A$3,dominios!$B$3,IF(MID($C23,4,(LEN($C23)-7))=dominios!$A$4,dominios!$B$4,IF(MID($C23,4,(LEN($C23)-7))=dominios!$A$5,dominios!$B$5,IF(MID($C23,4,(LEN($C23)-7))=dominios!$A$6,dominios!$B$6,IF(MID($C23,4,(LEN($C23)-7))=dominios!$A$7,dominios!$B$7,IF(MID($C23,4,(LEN($C23)-7))=dominios!$A$8,dominios!$B$8,IF(MID($C23,4,(LEN($C23)-7))=dominios!$A$9,dominios!$B$9,"DOMINIO NO PARAMETRIZADO PARA ORQ")))))))),IF(LEFT($C23,2)=dominios!$D$3,IF(MID($C23,3,(LEN($C23)-6))=dominios!$A$2,dominios!$B$2,IF(MID($C23,3,(LEN($C23)-6))=dominios!$A$3,dominios!$B$3,IF(MID($C23,3,(LEN($C23)-6))=dominios!$A$4,dominios!$B$4,IF(MID($C23,3,(LEN($C23)-6))=dominios!$A$5,dominios!$B$5,IF(MID($C23,3,(LEN($C23)-6))=dominios!$A$6,dominios!$B$6,IF(MID($C23,3,(LEN($C23)-6))=dominios!$A$7,dominios!$B$7,IF(MID($C23,3,(LEN($C23)-6))=dominios!$A$8,dominios!$B$8,IF(MID($C23,3,(LEN($C23)-6))=dominios!$A$9,dominios!$B$9,"DOMINIO NO PARAMETRIZADO PARA WS")))))))),IF(MID($C23,4,(LEN($C23)-7))=dominios!$A$2,dominios!$B$2,IF(MID($C23,4,(LEN($C23)-7))=dominios!$A$3,dominios!$B$3,IF(MID($C23,4,(LEN($C23)-7))=dominios!$A$4,dominios!$B$4,IF(MID($C23,4,(LEN($C23)-7))=dominios!$A$5,dominios!$B$5,IF(MID($C23,4,(LEN($C23)-7))=dominios!$A$6,dominios!$B$6,IF(MID($C23,4,(LEN($C23)-7))=dominios!$A$7,dominios!$B$7,IF(MID($C23,4,(LEN($C23)-7))=dominios!$A$8,dominios!$B$8,IF(MID($C23,4,(LEN($C23)-7))=dominios!$A$9,dominios!$B$9,"DOMINIO NO PARAMETRIZADO PARA UMP")))))))))),RIGHT($C23,4),RIGHT($D23,2)),"NO DEF")))</f>
        <v>102008701</v>
      </c>
      <c r="F23" s="15" t="str">
        <f>IF($E23="","",IF(LEFT(RIGHT($E23,2),1)=dominios!$I$2,dominios!$H$2,IF(LEFT(RIGHT($E23,2),1)=dominios!$I$3,dominios!$H$3,IF(LEFT(RIGHT($E23,2),1)=dominios!$I$4,dominios!$H$4,IF(LEFT(RIGHT($E23,2),1)=dominios!$I$5,dominios!$H$5,IF(LEFT(RIGHT($E23,2),1)=dominios!$I$6,dominios!$H$6,IF(LEFT(RIGHT($E23,2),1)=dominios!$I$7,dominios!$H$7,"Capacidad no parametrizada")))))))</f>
        <v>CONSULTAR</v>
      </c>
      <c r="G23" s="15" t="str">
        <f>IF($C23="","",IF($D23="","",IF(LEFT($C23,2)=dominios!$D$2,dominios!$E$2,IF(LEFT($C23,2)=dominios!$D$3,dominios!$E$3,IF(LEFT($C23,2)=dominios!$D$4,dominios!$E$4,"NO SE ENCUENTRA PARAMETRIZADO")))))</f>
        <v>UNIDAD MÍNIMA PROCESAMIENTO</v>
      </c>
      <c r="H23" s="15" t="str">
        <f>IF($E23="","",IF(LEN($E23)=9,IF(LEFT(RIGHT($E23,6),1)=dominios!$L$2,dominios!$K$2,IF(LEFT(RIGHT($E23,6),1)=dominios!$L$3,dominios!$K$3,IF(LEFT(RIGHT($E23,6),1)=dominios!$L$4,dominios!$K$4,"NO PARAMETRIZADO")))))</f>
        <v>NO FINANCIERO</v>
      </c>
      <c r="I23" s="16" t="s">
        <v>305</v>
      </c>
      <c r="J23" s="32" t="s">
        <v>315</v>
      </c>
      <c r="K23" s="29">
        <v>43290</v>
      </c>
      <c r="L23" s="32" t="s">
        <v>308</v>
      </c>
      <c r="M23" s="27" t="s">
        <v>54</v>
      </c>
      <c r="N23" s="18" t="str">
        <f>IF(E23&lt;&gt;"","RESERVADO","LIBRE")</f>
        <v>RESERVADO</v>
      </c>
    </row>
    <row r="24" spans="1:15" ht="12" customHeight="1" x14ac:dyDescent="0.2">
      <c r="C24" s="33"/>
      <c r="D24" s="33"/>
      <c r="E24" s="15" t="str">
        <f>IF($C24="","",IF($D24="","",IFERROR(CONCATENATE(IF(LEFT($C24,2)=dominios!$D$2,dominios!$F$2,IF(LEFT($C24,2)=dominios!$D$3,dominios!$F$3,IF(LEFT($C24,2)=dominios!$D$4,dominios!$F$4,CONCATENATE("NO RECONOCIDO [",$C24,"]")))),IF(LEFT($C24,2)=dominios!$D$2,IF(MID($C24,4,(LEN($C24)-7))=dominios!$A$2,dominios!$B$2,IF(MID($C24,4,(LEN($C24)-7))=dominios!$A$3,dominios!$B$3,IF(MID($C24,4,(LEN($C24)-7))=dominios!$A$4,dominios!$B$4,IF(MID($C24,4,(LEN($C24)-7))=dominios!$A$5,dominios!$B$5,IF(MID($C24,4,(LEN($C24)-7))=dominios!$A$6,dominios!$B$6,IF(MID($C24,4,(LEN($C24)-7))=dominios!$A$7,dominios!$B$7,IF(MID($C24,4,(LEN($C24)-7))=dominios!$A$8,dominios!$B$8,IF(MID($C24,4,(LEN($C24)-7))=dominios!$A$9,dominios!$B$9,"DOMINIO NO PARAMETRIZADO PARA ORQ")))))))),IF(LEFT($C24,2)=dominios!$D$3,IF(MID($C24,3,(LEN($C24)-6))=dominios!$A$2,dominios!$B$2,IF(MID($C24,3,(LEN($C24)-6))=dominios!$A$3,dominios!$B$3,IF(MID($C24,3,(LEN($C24)-6))=dominios!$A$4,dominios!$B$4,IF(MID($C24,3,(LEN($C24)-6))=dominios!$A$5,dominios!$B$5,IF(MID($C24,3,(LEN($C24)-6))=dominios!$A$6,dominios!$B$6,IF(MID($C24,3,(LEN($C24)-6))=dominios!$A$7,dominios!$B$7,IF(MID($C24,3,(LEN($C24)-6))=dominios!$A$8,dominios!$B$8,IF(MID($C24,3,(LEN($C24)-6))=dominios!$A$9,dominios!$B$9,"DOMINIO NO PARAMETRIZADO PARA WS")))))))),IF(MID($C24,4,(LEN($C24)-7))=dominios!$A$2,dominios!$B$2,IF(MID($C24,4,(LEN($C24)-7))=dominios!$A$3,dominios!$B$3,IF(MID($C24,4,(LEN($C24)-7))=dominios!$A$4,dominios!$B$4,IF(MID($C24,4,(LEN($C24)-7))=dominios!$A$5,dominios!$B$5,IF(MID($C24,4,(LEN($C24)-7))=dominios!$A$6,dominios!$B$6,IF(MID($C24,4,(LEN($C24)-7))=dominios!$A$7,dominios!$B$7,IF(MID($C24,4,(LEN($C24)-7))=dominios!$A$8,dominios!$B$8,IF(MID($C24,4,(LEN($C24)-7))=dominios!$A$9,dominios!$B$9,"DOMINIO NO PARAMETRIZADO PARA UMP")))))))))),RIGHT($C24,4),RIGHT($D24,2)),"NO DEF")))</f>
        <v/>
      </c>
      <c r="F24" s="15" t="str">
        <f>IF($E24="","",IF(LEFT(RIGHT($E24,2),1)=dominios!$I$2,dominios!$H$2,IF(LEFT(RIGHT($E24,2),1)=dominios!$I$3,dominios!$H$3,IF(LEFT(RIGHT($E24,2),1)=dominios!$I$4,dominios!$H$4,IF(LEFT(RIGHT($E24,2),1)=dominios!$I$5,dominios!$H$5,IF(LEFT(RIGHT($E24,2),1)=dominios!$I$6,dominios!$H$6,IF(LEFT(RIGHT($E24,2),1)=dominios!$I$7,dominios!$H$7,"Capacidad no parametrizada")))))))</f>
        <v/>
      </c>
      <c r="G24" s="15" t="str">
        <f>IF($C24="","",IF($D24="","",IF(LEFT($C24,2)=dominios!$D$2,dominios!$E$2,IF(LEFT($C24,2)=dominios!$D$3,dominios!$E$3,IF(LEFT($C24,2)=dominios!$D$4,dominios!$E$4,"NO SE ENCUENTRA PARAMETRIZADO")))))</f>
        <v/>
      </c>
      <c r="H24" s="15" t="str">
        <f>IF($E24="","",IF(LEN($E24)=9,IF(LEFT(RIGHT($E24,6),1)=dominios!$L$2,dominios!$K$2,IF(LEFT(RIGHT($E24,6),1)=dominios!$L$3,dominios!$K$3,IF(LEFT(RIGHT($E24,6),1)=dominios!$L$4,dominios!$K$4,"NO PARAMETRIZADO")))))</f>
        <v/>
      </c>
      <c r="I24" s="16"/>
      <c r="J24" s="32"/>
      <c r="K24" s="29"/>
      <c r="L24" s="32"/>
      <c r="M24" s="27"/>
      <c r="N24" s="18"/>
    </row>
    <row r="25" spans="1:15" ht="12" customHeight="1" x14ac:dyDescent="0.2">
      <c r="B25" s="38">
        <v>75942</v>
      </c>
      <c r="C25" s="44" t="s">
        <v>383</v>
      </c>
      <c r="D25" s="43" t="s">
        <v>340</v>
      </c>
      <c r="E25" s="15" t="str">
        <f>IF($C25="","",IF($D25="","",IFERROR(CONCATENATE(IF(LEFT($C25,2)=dominios!$D$2,dominios!$F$2,IF(LEFT($C25,2)=dominios!$D$3,dominios!$F$3,IF(LEFT($C25,2)=dominios!$D$4,dominios!$F$4,CONCATENATE("NO RECONOCIDO [",$C25,"]")))),IF(LEFT($C25,2)=dominios!$D$2,IF(MID($C25,4,(LEN($C25)-7))=dominios!$A$2,dominios!$B$2,IF(MID($C25,4,(LEN($C25)-7))=dominios!$A$3,dominios!$B$3,IF(MID($C25,4,(LEN($C25)-7))=dominios!$A$4,dominios!$B$4,IF(MID($C25,4,(LEN($C25)-7))=dominios!$A$5,dominios!$B$5,IF(MID($C25,4,(LEN($C25)-7))=dominios!$A$6,dominios!$B$6,IF(MID($C25,4,(LEN($C25)-7))=dominios!$A$7,dominios!$B$7,IF(MID($C25,4,(LEN($C25)-7))=dominios!$A$8,dominios!$B$8,IF(MID($C25,4,(LEN($C25)-7))=dominios!$A$9,dominios!$B$9,"DOMINIO NO PARAMETRIZADO PARA ORQ")))))))),IF(LEFT($C25,2)=dominios!$D$3,IF(MID($C25,3,(LEN($C25)-6))=dominios!$A$2,dominios!$B$2,IF(MID($C25,3,(LEN($C25)-6))=dominios!$A$3,dominios!$B$3,IF(MID($C25,3,(LEN($C25)-6))=dominios!$A$4,dominios!$B$4,IF(MID($C25,3,(LEN($C25)-6))=dominios!$A$5,dominios!$B$5,IF(MID($C25,3,(LEN($C25)-6))=dominios!$A$6,dominios!$B$6,IF(MID($C25,3,(LEN($C25)-6))=dominios!$A$7,dominios!$B$7,IF(MID($C25,3,(LEN($C25)-6))=dominios!$A$8,dominios!$B$8,IF(MID($C25,3,(LEN($C25)-6))=dominios!$A$9,dominios!$B$9,"DOMINIO NO PARAMETRIZADO PARA WS")))))))),IF(MID($C25,4,(LEN($C25)-7))=dominios!$A$2,dominios!$B$2,IF(MID($C25,4,(LEN($C25)-7))=dominios!$A$3,dominios!$B$3,IF(MID($C25,4,(LEN($C25)-7))=dominios!$A$4,dominios!$B$4,IF(MID($C25,4,(LEN($C25)-7))=dominios!$A$5,dominios!$B$5,IF(MID($C25,4,(LEN($C25)-7))=dominios!$A$6,dominios!$B$6,IF(MID($C25,4,(LEN($C25)-7))=dominios!$A$7,dominios!$B$7,IF(MID($C25,4,(LEN($C25)-7))=dominios!$A$8,dominios!$B$8,IF(MID($C25,4,(LEN($C25)-7))=dominios!$A$9,dominios!$B$9,"DOMINIO NO PARAMETRIZADO PARA UMP")))))))))),RIGHT($C25,4),RIGHT($D25,2)),"NO DEF")))</f>
        <v>302002501</v>
      </c>
      <c r="F25" s="15" t="str">
        <f>IF($E25="","",IF(LEFT(RIGHT($E25,2),1)=dominios!$I$2,dominios!$H$2,IF(LEFT(RIGHT($E25,2),1)=dominios!$I$3,dominios!$H$3,IF(LEFT(RIGHT($E25,2),1)=dominios!$I$4,dominios!$H$4,IF(LEFT(RIGHT($E25,2),1)=dominios!$I$5,dominios!$H$5,IF(LEFT(RIGHT($E25,2),1)=dominios!$I$6,dominios!$H$6,IF(LEFT(RIGHT($E25,2),1)=dominios!$I$7,dominios!$H$7,"Capacidad no parametrizada")))))))</f>
        <v>CONSULTAR</v>
      </c>
      <c r="G25" s="15" t="str">
        <f>IF($C25="","",IF($D25="","",IF(LEFT($C25,2)=dominios!$D$2,dominios!$E$2,IF(LEFT($C25,2)=dominios!$D$3,dominios!$E$3,IF(LEFT($C25,2)=dominios!$D$4,dominios!$E$4,"NO SE ENCUENTRA PARAMETRIZADO")))))</f>
        <v>ORQUESTADOR</v>
      </c>
      <c r="H25" s="15" t="str">
        <f>IF($E25="","",IF(LEN($E25)=9,IF(LEFT(RIGHT($E25,6),1)=dominios!$L$2,dominios!$K$2,IF(LEFT(RIGHT($E25,6),1)=dominios!$L$3,dominios!$K$3,IF(LEFT(RIGHT($E25,6),1)=dominios!$L$4,dominios!$K$4,"NO PARAMETRIZADO")))))</f>
        <v>NO FINANCIERO</v>
      </c>
      <c r="I25" s="16" t="s">
        <v>305</v>
      </c>
      <c r="J25" s="40" t="s">
        <v>422</v>
      </c>
      <c r="K25" s="29">
        <v>43290</v>
      </c>
      <c r="L25" s="32" t="s">
        <v>308</v>
      </c>
      <c r="M25" s="27" t="s">
        <v>54</v>
      </c>
      <c r="N25" s="18" t="str">
        <f>IF(E25&lt;&gt;"","RESERVADO","LIBRE")</f>
        <v>RESERVADO</v>
      </c>
    </row>
    <row r="26" spans="1:15" ht="12" customHeight="1" x14ac:dyDescent="0.2">
      <c r="B26" s="38">
        <v>75936</v>
      </c>
      <c r="C26" s="42" t="s">
        <v>384</v>
      </c>
      <c r="D26" s="41" t="s">
        <v>341</v>
      </c>
      <c r="E26" s="15" t="str">
        <f>IF($C26="","",IF($D26="","",IFERROR(CONCATENATE(IF(LEFT($C26,2)=dominios!$D$2,dominios!$F$2,IF(LEFT($C26,2)=dominios!$D$3,dominios!$F$3,IF(LEFT($C26,2)=dominios!$D$4,dominios!$F$4,CONCATENATE("NO RECONOCIDO [",$C26,"]")))),IF(LEFT($C26,2)=dominios!$D$2,IF(MID($C26,4,(LEN($C26)-7))=dominios!$A$2,dominios!$B$2,IF(MID($C26,4,(LEN($C26)-7))=dominios!$A$3,dominios!$B$3,IF(MID($C26,4,(LEN($C26)-7))=dominios!$A$4,dominios!$B$4,IF(MID($C26,4,(LEN($C26)-7))=dominios!$A$5,dominios!$B$5,IF(MID($C26,4,(LEN($C26)-7))=dominios!$A$6,dominios!$B$6,IF(MID($C26,4,(LEN($C26)-7))=dominios!$A$7,dominios!$B$7,IF(MID($C26,4,(LEN($C26)-7))=dominios!$A$8,dominios!$B$8,IF(MID($C26,4,(LEN($C26)-7))=dominios!$A$9,dominios!$B$9,"DOMINIO NO PARAMETRIZADO PARA ORQ")))))))),IF(LEFT($C26,2)=dominios!$D$3,IF(MID($C26,3,(LEN($C26)-6))=dominios!$A$2,dominios!$B$2,IF(MID($C26,3,(LEN($C26)-6))=dominios!$A$3,dominios!$B$3,IF(MID($C26,3,(LEN($C26)-6))=dominios!$A$4,dominios!$B$4,IF(MID($C26,3,(LEN($C26)-6))=dominios!$A$5,dominios!$B$5,IF(MID($C26,3,(LEN($C26)-6))=dominios!$A$6,dominios!$B$6,IF(MID($C26,3,(LEN($C26)-6))=dominios!$A$7,dominios!$B$7,IF(MID($C26,3,(LEN($C26)-6))=dominios!$A$8,dominios!$B$8,IF(MID($C26,3,(LEN($C26)-6))=dominios!$A$9,dominios!$B$9,"DOMINIO NO PARAMETRIZADO PARA WS")))))))),IF(MID($C26,4,(LEN($C26)-7))=dominios!$A$2,dominios!$B$2,IF(MID($C26,4,(LEN($C26)-7))=dominios!$A$3,dominios!$B$3,IF(MID($C26,4,(LEN($C26)-7))=dominios!$A$4,dominios!$B$4,IF(MID($C26,4,(LEN($C26)-7))=dominios!$A$5,dominios!$B$5,IF(MID($C26,4,(LEN($C26)-7))=dominios!$A$6,dominios!$B$6,IF(MID($C26,4,(LEN($C26)-7))=dominios!$A$7,dominios!$B$7,IF(MID($C26,4,(LEN($C26)-7))=dominios!$A$8,dominios!$B$8,IF(MID($C26,4,(LEN($C26)-7))=dominios!$A$9,dominios!$B$9,"DOMINIO NO PARAMETRIZADO PARA UMP")))))))))),RIGHT($C26,4),RIGHT($D26,2)),"NO DEF")))</f>
        <v>202004701</v>
      </c>
      <c r="F26" s="15" t="str">
        <f>IF($E26="","",IF(LEFT(RIGHT($E26,2),1)=dominios!$I$2,dominios!$H$2,IF(LEFT(RIGHT($E26,2),1)=dominios!$I$3,dominios!$H$3,IF(LEFT(RIGHT($E26,2),1)=dominios!$I$4,dominios!$H$4,IF(LEFT(RIGHT($E26,2),1)=dominios!$I$5,dominios!$H$5,IF(LEFT(RIGHT($E26,2),1)=dominios!$I$6,dominios!$H$6,IF(LEFT(RIGHT($E26,2),1)=dominios!$I$7,dominios!$H$7,"Capacidad no parametrizada")))))))</f>
        <v>CONSULTAR</v>
      </c>
      <c r="G26" s="15" t="str">
        <f>IF($C26="","",IF($D26="","",IF(LEFT($C26,2)=dominios!$D$2,dominios!$E$2,IF(LEFT($C26,2)=dominios!$D$3,dominios!$E$3,IF(LEFT($C26,2)=dominios!$D$4,dominios!$E$4,"NO SE ENCUENTRA PARAMETRIZADO")))))</f>
        <v>MICROSERVICIO</v>
      </c>
      <c r="H26" s="15" t="str">
        <f>IF($E26="","",IF(LEN($E26)=9,IF(LEFT(RIGHT($E26,6),1)=dominios!$L$2,dominios!$K$2,IF(LEFT(RIGHT($E26,6),1)=dominios!$L$3,dominios!$K$3,IF(LEFT(RIGHT($E26,6),1)=dominios!$L$4,dominios!$K$4,"NO PARAMETRIZADO")))))</f>
        <v>NO FINANCIERO</v>
      </c>
      <c r="I26" s="16" t="s">
        <v>305</v>
      </c>
      <c r="J26" s="32" t="s">
        <v>347</v>
      </c>
      <c r="K26" s="29">
        <v>43290</v>
      </c>
      <c r="L26" s="32" t="s">
        <v>308</v>
      </c>
      <c r="M26" s="27" t="s">
        <v>306</v>
      </c>
      <c r="N26" s="18" t="str">
        <f>IF(E26&lt;&gt;"","RESERVADO","LIBRE")</f>
        <v>RESERVADO</v>
      </c>
      <c r="O26" s="38" t="s">
        <v>357</v>
      </c>
    </row>
    <row r="27" spans="1:15" ht="12" customHeight="1" x14ac:dyDescent="0.2">
      <c r="C27" s="41" t="s">
        <v>403</v>
      </c>
      <c r="D27" s="41" t="s">
        <v>341</v>
      </c>
      <c r="E27" s="15" t="str">
        <f>IF($C27="","",IF($D27="","",IFERROR(CONCATENATE(IF(LEFT($C27,2)=dominios!$D$2,dominios!$F$2,IF(LEFT($C27,2)=dominios!$D$3,dominios!$F$3,IF(LEFT($C27,2)=dominios!$D$4,dominios!$F$4,CONCATENATE("NO RECONOCIDO [",$C27,"]")))),IF(LEFT($C27,2)=dominios!$D$2,IF(MID($C27,4,(LEN($C27)-7))=dominios!$A$2,dominios!$B$2,IF(MID($C27,4,(LEN($C27)-7))=dominios!$A$3,dominios!$B$3,IF(MID($C27,4,(LEN($C27)-7))=dominios!$A$4,dominios!$B$4,IF(MID($C27,4,(LEN($C27)-7))=dominios!$A$5,dominios!$B$5,IF(MID($C27,4,(LEN($C27)-7))=dominios!$A$6,dominios!$B$6,IF(MID($C27,4,(LEN($C27)-7))=dominios!$A$7,dominios!$B$7,IF(MID($C27,4,(LEN($C27)-7))=dominios!$A$8,dominios!$B$8,IF(MID($C27,4,(LEN($C27)-7))=dominios!$A$9,dominios!$B$9,"DOMINIO NO PARAMETRIZADO PARA ORQ")))))))),IF(LEFT($C27,2)=dominios!$D$3,IF(MID($C27,3,(LEN($C27)-6))=dominios!$A$2,dominios!$B$2,IF(MID($C27,3,(LEN($C27)-6))=dominios!$A$3,dominios!$B$3,IF(MID($C27,3,(LEN($C27)-6))=dominios!$A$4,dominios!$B$4,IF(MID($C27,3,(LEN($C27)-6))=dominios!$A$5,dominios!$B$5,IF(MID($C27,3,(LEN($C27)-6))=dominios!$A$6,dominios!$B$6,IF(MID($C27,3,(LEN($C27)-6))=dominios!$A$7,dominios!$B$7,IF(MID($C27,3,(LEN($C27)-6))=dominios!$A$8,dominios!$B$8,IF(MID($C27,3,(LEN($C27)-6))=dominios!$A$9,dominios!$B$9,"DOMINIO NO PARAMETRIZADO PARA WS")))))))),IF(MID($C27,4,(LEN($C27)-7))=dominios!$A$2,dominios!$B$2,IF(MID($C27,4,(LEN($C27)-7))=dominios!$A$3,dominios!$B$3,IF(MID($C27,4,(LEN($C27)-7))=dominios!$A$4,dominios!$B$4,IF(MID($C27,4,(LEN($C27)-7))=dominios!$A$5,dominios!$B$5,IF(MID($C27,4,(LEN($C27)-7))=dominios!$A$6,dominios!$B$6,IF(MID($C27,4,(LEN($C27)-7))=dominios!$A$7,dominios!$B$7,IF(MID($C27,4,(LEN($C27)-7))=dominios!$A$8,dominios!$B$8,IF(MID($C27,4,(LEN($C27)-7))=dominios!$A$9,dominios!$B$9,"DOMINIO NO PARAMETRIZADO PARA UMP")))))))))),RIGHT($C27,4),RIGHT($D27,2)),"NO DEF")))</f>
        <v>102008801</v>
      </c>
      <c r="F27" s="15" t="str">
        <f>IF($E27="","",IF(LEFT(RIGHT($E27,2),1)=dominios!$I$2,dominios!$H$2,IF(LEFT(RIGHT($E27,2),1)=dominios!$I$3,dominios!$H$3,IF(LEFT(RIGHT($E27,2),1)=dominios!$I$4,dominios!$H$4,IF(LEFT(RIGHT($E27,2),1)=dominios!$I$5,dominios!$H$5,IF(LEFT(RIGHT($E27,2),1)=dominios!$I$6,dominios!$H$6,IF(LEFT(RIGHT($E27,2),1)=dominios!$I$7,dominios!$H$7,"Capacidad no parametrizada")))))))</f>
        <v>CONSULTAR</v>
      </c>
      <c r="G27" s="15" t="str">
        <f>IF($C27="","",IF($D27="","",IF(LEFT($C27,2)=dominios!$D$2,dominios!$E$2,IF(LEFT($C27,2)=dominios!$D$3,dominios!$E$3,IF(LEFT($C27,2)=dominios!$D$4,dominios!$E$4,"NO SE ENCUENTRA PARAMETRIZADO")))))</f>
        <v>UNIDAD MÍNIMA PROCESAMIENTO</v>
      </c>
      <c r="H27" s="15" t="str">
        <f>IF($E27="","",IF(LEN($E27)=9,IF(LEFT(RIGHT($E27,6),1)=dominios!$L$2,dominios!$K$2,IF(LEFT(RIGHT($E27,6),1)=dominios!$L$3,dominios!$K$3,IF(LEFT(RIGHT($E27,6),1)=dominios!$L$4,dominios!$K$4,"NO PARAMETRIZADO")))))</f>
        <v>NO FINANCIERO</v>
      </c>
      <c r="I27" s="16" t="s">
        <v>305</v>
      </c>
      <c r="J27" s="32" t="s">
        <v>316</v>
      </c>
      <c r="K27" s="29">
        <v>43290</v>
      </c>
      <c r="L27" s="32" t="s">
        <v>308</v>
      </c>
      <c r="M27" s="27" t="s">
        <v>306</v>
      </c>
      <c r="N27" s="18" t="str">
        <f>IF(E27&lt;&gt;"","RESERVADO","LIBRE")</f>
        <v>RESERVADO</v>
      </c>
    </row>
    <row r="28" spans="1:15" ht="12" customHeight="1" x14ac:dyDescent="0.2">
      <c r="C28" s="41" t="s">
        <v>404</v>
      </c>
      <c r="D28" s="41" t="s">
        <v>341</v>
      </c>
      <c r="E28" s="15" t="str">
        <f>IF($C28="","",IF($D28="","",IFERROR(CONCATENATE(IF(LEFT($C28,2)=dominios!$D$2,dominios!$F$2,IF(LEFT($C28,2)=dominios!$D$3,dominios!$F$3,IF(LEFT($C28,2)=dominios!$D$4,dominios!$F$4,CONCATENATE("NO RECONOCIDO [",$C28,"]")))),IF(LEFT($C28,2)=dominios!$D$2,IF(MID($C28,4,(LEN($C28)-7))=dominios!$A$2,dominios!$B$2,IF(MID($C28,4,(LEN($C28)-7))=dominios!$A$3,dominios!$B$3,IF(MID($C28,4,(LEN($C28)-7))=dominios!$A$4,dominios!$B$4,IF(MID($C28,4,(LEN($C28)-7))=dominios!$A$5,dominios!$B$5,IF(MID($C28,4,(LEN($C28)-7))=dominios!$A$6,dominios!$B$6,IF(MID($C28,4,(LEN($C28)-7))=dominios!$A$7,dominios!$B$7,IF(MID($C28,4,(LEN($C28)-7))=dominios!$A$8,dominios!$B$8,IF(MID($C28,4,(LEN($C28)-7))=dominios!$A$9,dominios!$B$9,"DOMINIO NO PARAMETRIZADO PARA ORQ")))))))),IF(LEFT($C28,2)=dominios!$D$3,IF(MID($C28,3,(LEN($C28)-6))=dominios!$A$2,dominios!$B$2,IF(MID($C28,3,(LEN($C28)-6))=dominios!$A$3,dominios!$B$3,IF(MID($C28,3,(LEN($C28)-6))=dominios!$A$4,dominios!$B$4,IF(MID($C28,3,(LEN($C28)-6))=dominios!$A$5,dominios!$B$5,IF(MID($C28,3,(LEN($C28)-6))=dominios!$A$6,dominios!$B$6,IF(MID($C28,3,(LEN($C28)-6))=dominios!$A$7,dominios!$B$7,IF(MID($C28,3,(LEN($C28)-6))=dominios!$A$8,dominios!$B$8,IF(MID($C28,3,(LEN($C28)-6))=dominios!$A$9,dominios!$B$9,"DOMINIO NO PARAMETRIZADO PARA WS")))))))),IF(MID($C28,4,(LEN($C28)-7))=dominios!$A$2,dominios!$B$2,IF(MID($C28,4,(LEN($C28)-7))=dominios!$A$3,dominios!$B$3,IF(MID($C28,4,(LEN($C28)-7))=dominios!$A$4,dominios!$B$4,IF(MID($C28,4,(LEN($C28)-7))=dominios!$A$5,dominios!$B$5,IF(MID($C28,4,(LEN($C28)-7))=dominios!$A$6,dominios!$B$6,IF(MID($C28,4,(LEN($C28)-7))=dominios!$A$7,dominios!$B$7,IF(MID($C28,4,(LEN($C28)-7))=dominios!$A$8,dominios!$B$8,IF(MID($C28,4,(LEN($C28)-7))=dominios!$A$9,dominios!$B$9,"DOMINIO NO PARAMETRIZADO PARA UMP")))))))))),RIGHT($C28,4),RIGHT($D28,2)),"NO DEF")))</f>
        <v>102008901</v>
      </c>
      <c r="F28" s="15" t="str">
        <f>IF($E28="","",IF(LEFT(RIGHT($E28,2),1)=dominios!$I$2,dominios!$H$2,IF(LEFT(RIGHT($E28,2),1)=dominios!$I$3,dominios!$H$3,IF(LEFT(RIGHT($E28,2),1)=dominios!$I$4,dominios!$H$4,IF(LEFT(RIGHT($E28,2),1)=dominios!$I$5,dominios!$H$5,IF(LEFT(RIGHT($E28,2),1)=dominios!$I$6,dominios!$H$6,IF(LEFT(RIGHT($E28,2),1)=dominios!$I$7,dominios!$H$7,"Capacidad no parametrizada")))))))</f>
        <v>CONSULTAR</v>
      </c>
      <c r="G28" s="15" t="str">
        <f>IF($C28="","",IF($D28="","",IF(LEFT($C28,2)=dominios!$D$2,dominios!$E$2,IF(LEFT($C28,2)=dominios!$D$3,dominios!$E$3,IF(LEFT($C28,2)=dominios!$D$4,dominios!$E$4,"NO SE ENCUENTRA PARAMETRIZADO")))))</f>
        <v>UNIDAD MÍNIMA PROCESAMIENTO</v>
      </c>
      <c r="H28" s="15" t="str">
        <f>IF($E28="","",IF(LEN($E28)=9,IF(LEFT(RIGHT($E28,6),1)=dominios!$L$2,dominios!$K$2,IF(LEFT(RIGHT($E28,6),1)=dominios!$L$3,dominios!$K$3,IF(LEFT(RIGHT($E28,6),1)=dominios!$L$4,dominios!$K$4,"NO PARAMETRIZADO")))))</f>
        <v>NO FINANCIERO</v>
      </c>
      <c r="I28" s="16" t="s">
        <v>305</v>
      </c>
      <c r="J28" s="32" t="s">
        <v>331</v>
      </c>
      <c r="K28" s="29">
        <v>43290</v>
      </c>
      <c r="L28" s="32" t="s">
        <v>308</v>
      </c>
      <c r="M28" s="27" t="s">
        <v>306</v>
      </c>
      <c r="N28" s="18" t="str">
        <f>IF(E28&lt;&gt;"","RESERVADO","LIBRE")</f>
        <v>RESERVADO</v>
      </c>
      <c r="O28" s="38" t="s">
        <v>339</v>
      </c>
    </row>
    <row r="29" spans="1:15" ht="12" customHeight="1" x14ac:dyDescent="0.2">
      <c r="C29" s="33"/>
      <c r="D29" s="33"/>
      <c r="E29" s="15"/>
      <c r="F29" s="15"/>
      <c r="G29" s="15"/>
      <c r="H29" s="15"/>
      <c r="I29" s="16"/>
      <c r="J29" s="32"/>
      <c r="K29" s="29"/>
      <c r="L29" s="32"/>
      <c r="M29" s="27"/>
      <c r="N29" s="18"/>
    </row>
    <row r="30" spans="1:15" ht="12" customHeight="1" x14ac:dyDescent="0.2">
      <c r="A30" s="38" t="s">
        <v>498</v>
      </c>
      <c r="B30" s="38">
        <v>75942</v>
      </c>
      <c r="C30" s="44" t="s">
        <v>385</v>
      </c>
      <c r="D30" s="43" t="s">
        <v>365</v>
      </c>
      <c r="E30" s="15" t="str">
        <f>IF($C30="","",IF($D30="","",IFERROR(CONCATENATE(IF(LEFT($C30,2)=dominios!$D$2,dominios!$F$2,IF(LEFT($C30,2)=dominios!$D$3,dominios!$F$3,IF(LEFT($C30,2)=dominios!$D$4,dominios!$F$4,CONCATENATE("NO RECONOCIDO [",$C30,"]")))),IF(LEFT($C30,2)=dominios!$D$2,IF(MID($C30,4,(LEN($C30)-7))=dominios!$A$2,dominios!$B$2,IF(MID($C30,4,(LEN($C30)-7))=dominios!$A$3,dominios!$B$3,IF(MID($C30,4,(LEN($C30)-7))=dominios!$A$4,dominios!$B$4,IF(MID($C30,4,(LEN($C30)-7))=dominios!$A$5,dominios!$B$5,IF(MID($C30,4,(LEN($C30)-7))=dominios!$A$6,dominios!$B$6,IF(MID($C30,4,(LEN($C30)-7))=dominios!$A$7,dominios!$B$7,IF(MID($C30,4,(LEN($C30)-7))=dominios!$A$8,dominios!$B$8,IF(MID($C30,4,(LEN($C30)-7))=dominios!$A$9,dominios!$B$9,"DOMINIO NO PARAMETRIZADO PARA ORQ")))))))),IF(LEFT($C30,2)=dominios!$D$3,IF(MID($C30,3,(LEN($C30)-6))=dominios!$A$2,dominios!$B$2,IF(MID($C30,3,(LEN($C30)-6))=dominios!$A$3,dominios!$B$3,IF(MID($C30,3,(LEN($C30)-6))=dominios!$A$4,dominios!$B$4,IF(MID($C30,3,(LEN($C30)-6))=dominios!$A$5,dominios!$B$5,IF(MID($C30,3,(LEN($C30)-6))=dominios!$A$6,dominios!$B$6,IF(MID($C30,3,(LEN($C30)-6))=dominios!$A$7,dominios!$B$7,IF(MID($C30,3,(LEN($C30)-6))=dominios!$A$8,dominios!$B$8,IF(MID($C30,3,(LEN($C30)-6))=dominios!$A$9,dominios!$B$9,"DOMINIO NO PARAMETRIZADO PARA WS")))))))),IF(MID($C30,4,(LEN($C30)-7))=dominios!$A$2,dominios!$B$2,IF(MID($C30,4,(LEN($C30)-7))=dominios!$A$3,dominios!$B$3,IF(MID($C30,4,(LEN($C30)-7))=dominios!$A$4,dominios!$B$4,IF(MID($C30,4,(LEN($C30)-7))=dominios!$A$5,dominios!$B$5,IF(MID($C30,4,(LEN($C30)-7))=dominios!$A$6,dominios!$B$6,IF(MID($C30,4,(LEN($C30)-7))=dominios!$A$7,dominios!$B$7,IF(MID($C30,4,(LEN($C30)-7))=dominios!$A$8,dominios!$B$8,IF(MID($C30,4,(LEN($C30)-7))=dominios!$A$9,dominios!$B$9,"DOMINIO NO PARAMETRIZADO PARA UMP")))))))))),RIGHT($C30,4),RIGHT($D30,2)),"NO DEF")))</f>
        <v>302002601</v>
      </c>
      <c r="F30" s="15" t="str">
        <f>IF($E30="","",IF(LEFT(RIGHT($E30,2),1)=dominios!$I$2,dominios!$H$2,IF(LEFT(RIGHT($E30,2),1)=dominios!$I$3,dominios!$H$3,IF(LEFT(RIGHT($E30,2),1)=dominios!$I$4,dominios!$H$4,IF(LEFT(RIGHT($E30,2),1)=dominios!$I$5,dominios!$H$5,IF(LEFT(RIGHT($E30,2),1)=dominios!$I$6,dominios!$H$6,IF(LEFT(RIGHT($E30,2),1)=dominios!$I$7,dominios!$H$7,"Capacidad no parametrizada")))))))</f>
        <v>CONSULTAR</v>
      </c>
      <c r="G30" s="15" t="str">
        <f>IF($C30="","",IF($D30="","",IF(LEFT($C30,2)=dominios!$D$2,dominios!$E$2,IF(LEFT($C30,2)=dominios!$D$3,dominios!$E$3,IF(LEFT($C30,2)=dominios!$D$4,dominios!$E$4,"NO SE ENCUENTRA PARAMETRIZADO")))))</f>
        <v>ORQUESTADOR</v>
      </c>
      <c r="H30" s="15" t="str">
        <f>IF($E30="","",IF(LEN($E30)=9,IF(LEFT(RIGHT($E30,6),1)=dominios!$L$2,dominios!$K$2,IF(LEFT(RIGHT($E30,6),1)=dominios!$L$3,dominios!$K$3,IF(LEFT(RIGHT($E30,6),1)=dominios!$L$4,dominios!$K$4,"NO PARAMETRIZADO")))))</f>
        <v>NO FINANCIERO</v>
      </c>
      <c r="I30" s="16" t="s">
        <v>305</v>
      </c>
      <c r="J30" s="40" t="s">
        <v>423</v>
      </c>
      <c r="K30" s="29">
        <v>43290</v>
      </c>
      <c r="L30" s="32" t="s">
        <v>308</v>
      </c>
      <c r="M30" s="27" t="s">
        <v>54</v>
      </c>
      <c r="N30" s="18" t="str">
        <f>IF(E30&lt;&gt;"","RESERVADO","LIBRE")</f>
        <v>RESERVADO</v>
      </c>
    </row>
    <row r="31" spans="1:15" ht="12" customHeight="1" x14ac:dyDescent="0.2">
      <c r="A31" s="38" t="s">
        <v>498</v>
      </c>
      <c r="B31" s="38">
        <v>75943</v>
      </c>
      <c r="C31" s="42" t="s">
        <v>390</v>
      </c>
      <c r="D31" s="41" t="s">
        <v>366</v>
      </c>
      <c r="E31" s="15" t="str">
        <f>IF($C31="","",IF($D31="","",IFERROR(CONCATENATE(IF(LEFT($C31,2)=dominios!$D$2,dominios!$F$2,IF(LEFT($C31,2)=dominios!$D$3,dominios!$F$3,IF(LEFT($C31,2)=dominios!$D$4,dominios!$F$4,CONCATENATE("NO RECONOCIDO [",$C31,"]")))),IF(LEFT($C31,2)=dominios!$D$2,IF(MID($C31,4,(LEN($C31)-7))=dominios!$A$2,dominios!$B$2,IF(MID($C31,4,(LEN($C31)-7))=dominios!$A$3,dominios!$B$3,IF(MID($C31,4,(LEN($C31)-7))=dominios!$A$4,dominios!$B$4,IF(MID($C31,4,(LEN($C31)-7))=dominios!$A$5,dominios!$B$5,IF(MID($C31,4,(LEN($C31)-7))=dominios!$A$6,dominios!$B$6,IF(MID($C31,4,(LEN($C31)-7))=dominios!$A$7,dominios!$B$7,IF(MID($C31,4,(LEN($C31)-7))=dominios!$A$8,dominios!$B$8,IF(MID($C31,4,(LEN($C31)-7))=dominios!$A$9,dominios!$B$9,"DOMINIO NO PARAMETRIZADO PARA ORQ")))))))),IF(LEFT($C31,2)=dominios!$D$3,IF(MID($C31,3,(LEN($C31)-6))=dominios!$A$2,dominios!$B$2,IF(MID($C31,3,(LEN($C31)-6))=dominios!$A$3,dominios!$B$3,IF(MID($C31,3,(LEN($C31)-6))=dominios!$A$4,dominios!$B$4,IF(MID($C31,3,(LEN($C31)-6))=dominios!$A$5,dominios!$B$5,IF(MID($C31,3,(LEN($C31)-6))=dominios!$A$6,dominios!$B$6,IF(MID($C31,3,(LEN($C31)-6))=dominios!$A$7,dominios!$B$7,IF(MID($C31,3,(LEN($C31)-6))=dominios!$A$8,dominios!$B$8,IF(MID($C31,3,(LEN($C31)-6))=dominios!$A$9,dominios!$B$9,"DOMINIO NO PARAMETRIZADO PARA WS")))))))),IF(MID($C31,4,(LEN($C31)-7))=dominios!$A$2,dominios!$B$2,IF(MID($C31,4,(LEN($C31)-7))=dominios!$A$3,dominios!$B$3,IF(MID($C31,4,(LEN($C31)-7))=dominios!$A$4,dominios!$B$4,IF(MID($C31,4,(LEN($C31)-7))=dominios!$A$5,dominios!$B$5,IF(MID($C31,4,(LEN($C31)-7))=dominios!$A$6,dominios!$B$6,IF(MID($C31,4,(LEN($C31)-7))=dominios!$A$7,dominios!$B$7,IF(MID($C31,4,(LEN($C31)-7))=dominios!$A$8,dominios!$B$8,IF(MID($C31,4,(LEN($C31)-7))=dominios!$A$9,dominios!$B$9,"DOMINIO NO PARAMETRIZADO PARA UMP")))))))))),RIGHT($C31,4),RIGHT($D31,2)),"NO DEF")))</f>
        <v>202004801</v>
      </c>
      <c r="F31" s="15" t="str">
        <f>IF($E31="","",IF(LEFT(RIGHT($E31,2),1)=dominios!$I$2,dominios!$H$2,IF(LEFT(RIGHT($E31,2),1)=dominios!$I$3,dominios!$H$3,IF(LEFT(RIGHT($E31,2),1)=dominios!$I$4,dominios!$H$4,IF(LEFT(RIGHT($E31,2),1)=dominios!$I$5,dominios!$H$5,IF(LEFT(RIGHT($E31,2),1)=dominios!$I$6,dominios!$H$6,IF(LEFT(RIGHT($E31,2),1)=dominios!$I$7,dominios!$H$7,"Capacidad no parametrizada")))))))</f>
        <v>CONSULTAR</v>
      </c>
      <c r="G31" s="15" t="str">
        <f>IF($C31="","",IF($D31="","",IF(LEFT($C31,2)=dominios!$D$2,dominios!$E$2,IF(LEFT($C31,2)=dominios!$D$3,dominios!$E$3,IF(LEFT($C31,2)=dominios!$D$4,dominios!$E$4,"NO SE ENCUENTRA PARAMETRIZADO")))))</f>
        <v>MICROSERVICIO</v>
      </c>
      <c r="H31" s="15" t="str">
        <f>IF($E31="","",IF(LEN($E31)=9,IF(LEFT(RIGHT($E31,6),1)=dominios!$L$2,dominios!$K$2,IF(LEFT(RIGHT($E31,6),1)=dominios!$L$3,dominios!$K$3,IF(LEFT(RIGHT($E31,6),1)=dominios!$L$4,dominios!$K$4,"NO PARAMETRIZADO")))))</f>
        <v>NO FINANCIERO</v>
      </c>
      <c r="I31" s="16" t="s">
        <v>305</v>
      </c>
      <c r="J31" s="32" t="s">
        <v>317</v>
      </c>
      <c r="K31" s="29">
        <v>43290</v>
      </c>
      <c r="L31" s="32" t="s">
        <v>308</v>
      </c>
      <c r="M31" s="27" t="s">
        <v>54</v>
      </c>
      <c r="N31" s="18" t="str">
        <f>IF(E31&lt;&gt;"","RESERVADO","LIBRE")</f>
        <v>RESERVADO</v>
      </c>
    </row>
    <row r="32" spans="1:15" ht="12" customHeight="1" x14ac:dyDescent="0.2">
      <c r="A32" s="38" t="s">
        <v>498</v>
      </c>
      <c r="B32" s="38">
        <v>75946</v>
      </c>
      <c r="C32" s="41" t="s">
        <v>405</v>
      </c>
      <c r="D32" s="41" t="s">
        <v>366</v>
      </c>
      <c r="E32" s="15" t="str">
        <f>IF($C32="","",IF($D32="","",IFERROR(CONCATENATE(IF(LEFT($C32,2)=dominios!$D$2,dominios!$F$2,IF(LEFT($C32,2)=dominios!$D$3,dominios!$F$3,IF(LEFT($C32,2)=dominios!$D$4,dominios!$F$4,CONCATENATE("NO RECONOCIDO [",$C32,"]")))),IF(LEFT($C32,2)=dominios!$D$2,IF(MID($C32,4,(LEN($C32)-7))=dominios!$A$2,dominios!$B$2,IF(MID($C32,4,(LEN($C32)-7))=dominios!$A$3,dominios!$B$3,IF(MID($C32,4,(LEN($C32)-7))=dominios!$A$4,dominios!$B$4,IF(MID($C32,4,(LEN($C32)-7))=dominios!$A$5,dominios!$B$5,IF(MID($C32,4,(LEN($C32)-7))=dominios!$A$6,dominios!$B$6,IF(MID($C32,4,(LEN($C32)-7))=dominios!$A$7,dominios!$B$7,IF(MID($C32,4,(LEN($C32)-7))=dominios!$A$8,dominios!$B$8,IF(MID($C32,4,(LEN($C32)-7))=dominios!$A$9,dominios!$B$9,"DOMINIO NO PARAMETRIZADO PARA ORQ")))))))),IF(LEFT($C32,2)=dominios!$D$3,IF(MID($C32,3,(LEN($C32)-6))=dominios!$A$2,dominios!$B$2,IF(MID($C32,3,(LEN($C32)-6))=dominios!$A$3,dominios!$B$3,IF(MID($C32,3,(LEN($C32)-6))=dominios!$A$4,dominios!$B$4,IF(MID($C32,3,(LEN($C32)-6))=dominios!$A$5,dominios!$B$5,IF(MID($C32,3,(LEN($C32)-6))=dominios!$A$6,dominios!$B$6,IF(MID($C32,3,(LEN($C32)-6))=dominios!$A$7,dominios!$B$7,IF(MID($C32,3,(LEN($C32)-6))=dominios!$A$8,dominios!$B$8,IF(MID($C32,3,(LEN($C32)-6))=dominios!$A$9,dominios!$B$9,"DOMINIO NO PARAMETRIZADO PARA WS")))))))),IF(MID($C32,4,(LEN($C32)-7))=dominios!$A$2,dominios!$B$2,IF(MID($C32,4,(LEN($C32)-7))=dominios!$A$3,dominios!$B$3,IF(MID($C32,4,(LEN($C32)-7))=dominios!$A$4,dominios!$B$4,IF(MID($C32,4,(LEN($C32)-7))=dominios!$A$5,dominios!$B$5,IF(MID($C32,4,(LEN($C32)-7))=dominios!$A$6,dominios!$B$6,IF(MID($C32,4,(LEN($C32)-7))=dominios!$A$7,dominios!$B$7,IF(MID($C32,4,(LEN($C32)-7))=dominios!$A$8,dominios!$B$8,IF(MID($C32,4,(LEN($C32)-7))=dominios!$A$9,dominios!$B$9,"DOMINIO NO PARAMETRIZADO PARA UMP")))))))))),RIGHT($C32,4),RIGHT($D32,2)),"NO DEF")))</f>
        <v>102009001</v>
      </c>
      <c r="F32" s="15" t="str">
        <f>IF($E32="","",IF(LEFT(RIGHT($E32,2),1)=dominios!$I$2,dominios!$H$2,IF(LEFT(RIGHT($E32,2),1)=dominios!$I$3,dominios!$H$3,IF(LEFT(RIGHT($E32,2),1)=dominios!$I$4,dominios!$H$4,IF(LEFT(RIGHT($E32,2),1)=dominios!$I$5,dominios!$H$5,IF(LEFT(RIGHT($E32,2),1)=dominios!$I$6,dominios!$H$6,IF(LEFT(RIGHT($E32,2),1)=dominios!$I$7,dominios!$H$7,"Capacidad no parametrizada")))))))</f>
        <v>CONSULTAR</v>
      </c>
      <c r="G32" s="15" t="str">
        <f>IF($C32="","",IF($D32="","",IF(LEFT($C32,2)=dominios!$D$2,dominios!$E$2,IF(LEFT($C32,2)=dominios!$D$3,dominios!$E$3,IF(LEFT($C32,2)=dominios!$D$4,dominios!$E$4,"NO SE ENCUENTRA PARAMETRIZADO")))))</f>
        <v>UNIDAD MÍNIMA PROCESAMIENTO</v>
      </c>
      <c r="H32" s="15" t="str">
        <f>IF($E32="","",IF(LEN($E32)=9,IF(LEFT(RIGHT($E32,6),1)=dominios!$L$2,dominios!$K$2,IF(LEFT(RIGHT($E32,6),1)=dominios!$L$3,dominios!$K$3,IF(LEFT(RIGHT($E32,6),1)=dominios!$L$4,dominios!$K$4,"NO PARAMETRIZADO")))))</f>
        <v>NO FINANCIERO</v>
      </c>
      <c r="I32" s="16" t="s">
        <v>305</v>
      </c>
      <c r="J32" s="32" t="s">
        <v>318</v>
      </c>
      <c r="K32" s="29">
        <v>43290</v>
      </c>
      <c r="L32" s="32" t="s">
        <v>308</v>
      </c>
      <c r="M32" s="27" t="s">
        <v>54</v>
      </c>
      <c r="N32" s="18" t="str">
        <f>IF(E32&lt;&gt;"","RESERVADO","LIBRE")</f>
        <v>RESERVADO</v>
      </c>
    </row>
    <row r="33" spans="1:14" ht="12" customHeight="1" x14ac:dyDescent="0.2">
      <c r="C33" s="33"/>
      <c r="D33" s="33"/>
      <c r="E33" s="15"/>
      <c r="F33" s="15"/>
      <c r="G33" s="15"/>
      <c r="H33" s="15"/>
      <c r="I33" s="16"/>
      <c r="J33" s="32"/>
      <c r="K33" s="29"/>
      <c r="L33" s="32"/>
      <c r="M33" s="27"/>
      <c r="N33" s="18"/>
    </row>
    <row r="34" spans="1:14" ht="12" customHeight="1" x14ac:dyDescent="0.2">
      <c r="A34" s="38" t="s">
        <v>498</v>
      </c>
      <c r="B34" s="38">
        <v>75942</v>
      </c>
      <c r="C34" s="44" t="s">
        <v>386</v>
      </c>
      <c r="D34" s="43" t="s">
        <v>367</v>
      </c>
      <c r="E34" s="15" t="str">
        <f>IF($C34="","",IF($D34="","",IFERROR(CONCATENATE(IF(LEFT($C34,2)=dominios!$D$2,dominios!$F$2,IF(LEFT($C34,2)=dominios!$D$3,dominios!$F$3,IF(LEFT($C34,2)=dominios!$D$4,dominios!$F$4,CONCATENATE("NO RECONOCIDO [",$C34,"]")))),IF(LEFT($C34,2)=dominios!$D$2,IF(MID($C34,4,(LEN($C34)-7))=dominios!$A$2,dominios!$B$2,IF(MID($C34,4,(LEN($C34)-7))=dominios!$A$3,dominios!$B$3,IF(MID($C34,4,(LEN($C34)-7))=dominios!$A$4,dominios!$B$4,IF(MID($C34,4,(LEN($C34)-7))=dominios!$A$5,dominios!$B$5,IF(MID($C34,4,(LEN($C34)-7))=dominios!$A$6,dominios!$B$6,IF(MID($C34,4,(LEN($C34)-7))=dominios!$A$7,dominios!$B$7,IF(MID($C34,4,(LEN($C34)-7))=dominios!$A$8,dominios!$B$8,IF(MID($C34,4,(LEN($C34)-7))=dominios!$A$9,dominios!$B$9,"DOMINIO NO PARAMETRIZADO PARA ORQ")))))))),IF(LEFT($C34,2)=dominios!$D$3,IF(MID($C34,3,(LEN($C34)-6))=dominios!$A$2,dominios!$B$2,IF(MID($C34,3,(LEN($C34)-6))=dominios!$A$3,dominios!$B$3,IF(MID($C34,3,(LEN($C34)-6))=dominios!$A$4,dominios!$B$4,IF(MID($C34,3,(LEN($C34)-6))=dominios!$A$5,dominios!$B$5,IF(MID($C34,3,(LEN($C34)-6))=dominios!$A$6,dominios!$B$6,IF(MID($C34,3,(LEN($C34)-6))=dominios!$A$7,dominios!$B$7,IF(MID($C34,3,(LEN($C34)-6))=dominios!$A$8,dominios!$B$8,IF(MID($C34,3,(LEN($C34)-6))=dominios!$A$9,dominios!$B$9,"DOMINIO NO PARAMETRIZADO PARA WS")))))))),IF(MID($C34,4,(LEN($C34)-7))=dominios!$A$2,dominios!$B$2,IF(MID($C34,4,(LEN($C34)-7))=dominios!$A$3,dominios!$B$3,IF(MID($C34,4,(LEN($C34)-7))=dominios!$A$4,dominios!$B$4,IF(MID($C34,4,(LEN($C34)-7))=dominios!$A$5,dominios!$B$5,IF(MID($C34,4,(LEN($C34)-7))=dominios!$A$6,dominios!$B$6,IF(MID($C34,4,(LEN($C34)-7))=dominios!$A$7,dominios!$B$7,IF(MID($C34,4,(LEN($C34)-7))=dominios!$A$8,dominios!$B$8,IF(MID($C34,4,(LEN($C34)-7))=dominios!$A$9,dominios!$B$9,"DOMINIO NO PARAMETRIZADO PARA UMP")))))))))),RIGHT($C34,4),RIGHT($D34,2)),"NO DEF")))</f>
        <v>302002701</v>
      </c>
      <c r="F34" s="15" t="str">
        <f>IF($E34="","",IF(LEFT(RIGHT($E34,2),1)=dominios!$I$2,dominios!$H$2,IF(LEFT(RIGHT($E34,2),1)=dominios!$I$3,dominios!$H$3,IF(LEFT(RIGHT($E34,2),1)=dominios!$I$4,dominios!$H$4,IF(LEFT(RIGHT($E34,2),1)=dominios!$I$5,dominios!$H$5,IF(LEFT(RIGHT($E34,2),1)=dominios!$I$6,dominios!$H$6,IF(LEFT(RIGHT($E34,2),1)=dominios!$I$7,dominios!$H$7,"Capacidad no parametrizada")))))))</f>
        <v>CONSULTAR</v>
      </c>
      <c r="G34" s="15" t="str">
        <f>IF($C34="","",IF($D34="","",IF(LEFT($C34,2)=dominios!$D$2,dominios!$E$2,IF(LEFT($C34,2)=dominios!$D$3,dominios!$E$3,IF(LEFT($C34,2)=dominios!$D$4,dominios!$E$4,"NO SE ENCUENTRA PARAMETRIZADO")))))</f>
        <v>ORQUESTADOR</v>
      </c>
      <c r="H34" s="15" t="str">
        <f>IF($E34="","",IF(LEN($E34)=9,IF(LEFT(RIGHT($E34,6),1)=dominios!$L$2,dominios!$K$2,IF(LEFT(RIGHT($E34,6),1)=dominios!$L$3,dominios!$K$3,IF(LEFT(RIGHT($E34,6),1)=dominios!$L$4,dominios!$K$4,"NO PARAMETRIZADO")))))</f>
        <v>NO FINANCIERO</v>
      </c>
      <c r="I34" s="16" t="s">
        <v>305</v>
      </c>
      <c r="J34" s="40" t="s">
        <v>426</v>
      </c>
      <c r="K34" s="29">
        <v>43290</v>
      </c>
      <c r="L34" s="32" t="s">
        <v>308</v>
      </c>
      <c r="M34" s="27" t="s">
        <v>54</v>
      </c>
      <c r="N34" s="18" t="str">
        <f>IF(E34&lt;&gt;"","RESERVADO","LIBRE")</f>
        <v>RESERVADO</v>
      </c>
    </row>
    <row r="35" spans="1:14" ht="12" customHeight="1" x14ac:dyDescent="0.2">
      <c r="A35" s="38" t="s">
        <v>498</v>
      </c>
      <c r="B35" s="38">
        <v>75943</v>
      </c>
      <c r="C35" s="42" t="s">
        <v>389</v>
      </c>
      <c r="D35" s="41" t="s">
        <v>387</v>
      </c>
      <c r="E35" s="15" t="str">
        <f>IF($C35="","",IF($D35="","",IFERROR(CONCATENATE(IF(LEFT($C35,2)=dominios!$D$2,dominios!$F$2,IF(LEFT($C35,2)=dominios!$D$3,dominios!$F$3,IF(LEFT($C35,2)=dominios!$D$4,dominios!$F$4,CONCATENATE("NO RECONOCIDO [",$C35,"]")))),IF(LEFT($C35,2)=dominios!$D$2,IF(MID($C35,4,(LEN($C35)-7))=dominios!$A$2,dominios!$B$2,IF(MID($C35,4,(LEN($C35)-7))=dominios!$A$3,dominios!$B$3,IF(MID($C35,4,(LEN($C35)-7))=dominios!$A$4,dominios!$B$4,IF(MID($C35,4,(LEN($C35)-7))=dominios!$A$5,dominios!$B$5,IF(MID($C35,4,(LEN($C35)-7))=dominios!$A$6,dominios!$B$6,IF(MID($C35,4,(LEN($C35)-7))=dominios!$A$7,dominios!$B$7,IF(MID($C35,4,(LEN($C35)-7))=dominios!$A$8,dominios!$B$8,IF(MID($C35,4,(LEN($C35)-7))=dominios!$A$9,dominios!$B$9,"DOMINIO NO PARAMETRIZADO PARA ORQ")))))))),IF(LEFT($C35,2)=dominios!$D$3,IF(MID($C35,3,(LEN($C35)-6))=dominios!$A$2,dominios!$B$2,IF(MID($C35,3,(LEN($C35)-6))=dominios!$A$3,dominios!$B$3,IF(MID($C35,3,(LEN($C35)-6))=dominios!$A$4,dominios!$B$4,IF(MID($C35,3,(LEN($C35)-6))=dominios!$A$5,dominios!$B$5,IF(MID($C35,3,(LEN($C35)-6))=dominios!$A$6,dominios!$B$6,IF(MID($C35,3,(LEN($C35)-6))=dominios!$A$7,dominios!$B$7,IF(MID($C35,3,(LEN($C35)-6))=dominios!$A$8,dominios!$B$8,IF(MID($C35,3,(LEN($C35)-6))=dominios!$A$9,dominios!$B$9,"DOMINIO NO PARAMETRIZADO PARA WS")))))))),IF(MID($C35,4,(LEN($C35)-7))=dominios!$A$2,dominios!$B$2,IF(MID($C35,4,(LEN($C35)-7))=dominios!$A$3,dominios!$B$3,IF(MID($C35,4,(LEN($C35)-7))=dominios!$A$4,dominios!$B$4,IF(MID($C35,4,(LEN($C35)-7))=dominios!$A$5,dominios!$B$5,IF(MID($C35,4,(LEN($C35)-7))=dominios!$A$6,dominios!$B$6,IF(MID($C35,4,(LEN($C35)-7))=dominios!$A$7,dominios!$B$7,IF(MID($C35,4,(LEN($C35)-7))=dominios!$A$8,dominios!$B$8,IF(MID($C35,4,(LEN($C35)-7))=dominios!$A$9,dominios!$B$9,"DOMINIO NO PARAMETRIZADO PARA UMP")))))))))),RIGHT($C35,4),RIGHT($D35,2)),"NO DEF")))</f>
        <v>202004901</v>
      </c>
      <c r="F35" s="15" t="str">
        <f>IF($E35="","",IF(LEFT(RIGHT($E35,2),1)=dominios!$I$2,dominios!$H$2,IF(LEFT(RIGHT($E35,2),1)=dominios!$I$3,dominios!$H$3,IF(LEFT(RIGHT($E35,2),1)=dominios!$I$4,dominios!$H$4,IF(LEFT(RIGHT($E35,2),1)=dominios!$I$5,dominios!$H$5,IF(LEFT(RIGHT($E35,2),1)=dominios!$I$6,dominios!$H$6,IF(LEFT(RIGHT($E35,2),1)=dominios!$I$7,dominios!$H$7,"Capacidad no parametrizada")))))))</f>
        <v>CONSULTAR</v>
      </c>
      <c r="G35" s="15" t="str">
        <f>IF($C35="","",IF($D35="","",IF(LEFT($C35,2)=dominios!$D$2,dominios!$E$2,IF(LEFT($C35,2)=dominios!$D$3,dominios!$E$3,IF(LEFT($C35,2)=dominios!$D$4,dominios!$E$4,"NO SE ENCUENTRA PARAMETRIZADO")))))</f>
        <v>MICROSERVICIO</v>
      </c>
      <c r="H35" s="15" t="str">
        <f>IF($E35="","",IF(LEN($E35)=9,IF(LEFT(RIGHT($E35,6),1)=dominios!$L$2,dominios!$K$2,IF(LEFT(RIGHT($E35,6),1)=dominios!$L$3,dominios!$K$3,IF(LEFT(RIGHT($E35,6),1)=dominios!$L$4,dominios!$K$4,"NO PARAMETRIZADO")))))</f>
        <v>NO FINANCIERO</v>
      </c>
      <c r="I35" s="16" t="s">
        <v>305</v>
      </c>
      <c r="J35" s="32" t="s">
        <v>354</v>
      </c>
      <c r="K35" s="29">
        <v>43290</v>
      </c>
      <c r="L35" s="32" t="s">
        <v>308</v>
      </c>
      <c r="M35" s="27" t="s">
        <v>54</v>
      </c>
      <c r="N35" s="18" t="str">
        <f>IF(E35&lt;&gt;"","RESERVADO","LIBRE")</f>
        <v>RESERVADO</v>
      </c>
    </row>
    <row r="36" spans="1:14" ht="12" customHeight="1" x14ac:dyDescent="0.2">
      <c r="A36" s="38" t="s">
        <v>498</v>
      </c>
      <c r="B36" s="38">
        <v>75946</v>
      </c>
      <c r="C36" s="41" t="s">
        <v>406</v>
      </c>
      <c r="D36" s="41" t="s">
        <v>387</v>
      </c>
      <c r="E36" s="15" t="str">
        <f>IF($C36="","",IF($D36="","",IFERROR(CONCATENATE(IF(LEFT($C36,2)=dominios!$D$2,dominios!$F$2,IF(LEFT($C36,2)=dominios!$D$3,dominios!$F$3,IF(LEFT($C36,2)=dominios!$D$4,dominios!$F$4,CONCATENATE("NO RECONOCIDO [",$C36,"]")))),IF(LEFT($C36,2)=dominios!$D$2,IF(MID($C36,4,(LEN($C36)-7))=dominios!$A$2,dominios!$B$2,IF(MID($C36,4,(LEN($C36)-7))=dominios!$A$3,dominios!$B$3,IF(MID($C36,4,(LEN($C36)-7))=dominios!$A$4,dominios!$B$4,IF(MID($C36,4,(LEN($C36)-7))=dominios!$A$5,dominios!$B$5,IF(MID($C36,4,(LEN($C36)-7))=dominios!$A$6,dominios!$B$6,IF(MID($C36,4,(LEN($C36)-7))=dominios!$A$7,dominios!$B$7,IF(MID($C36,4,(LEN($C36)-7))=dominios!$A$8,dominios!$B$8,IF(MID($C36,4,(LEN($C36)-7))=dominios!$A$9,dominios!$B$9,"DOMINIO NO PARAMETRIZADO PARA ORQ")))))))),IF(LEFT($C36,2)=dominios!$D$3,IF(MID($C36,3,(LEN($C36)-6))=dominios!$A$2,dominios!$B$2,IF(MID($C36,3,(LEN($C36)-6))=dominios!$A$3,dominios!$B$3,IF(MID($C36,3,(LEN($C36)-6))=dominios!$A$4,dominios!$B$4,IF(MID($C36,3,(LEN($C36)-6))=dominios!$A$5,dominios!$B$5,IF(MID($C36,3,(LEN($C36)-6))=dominios!$A$6,dominios!$B$6,IF(MID($C36,3,(LEN($C36)-6))=dominios!$A$7,dominios!$B$7,IF(MID($C36,3,(LEN($C36)-6))=dominios!$A$8,dominios!$B$8,IF(MID($C36,3,(LEN($C36)-6))=dominios!$A$9,dominios!$B$9,"DOMINIO NO PARAMETRIZADO PARA WS")))))))),IF(MID($C36,4,(LEN($C36)-7))=dominios!$A$2,dominios!$B$2,IF(MID($C36,4,(LEN($C36)-7))=dominios!$A$3,dominios!$B$3,IF(MID($C36,4,(LEN($C36)-7))=dominios!$A$4,dominios!$B$4,IF(MID($C36,4,(LEN($C36)-7))=dominios!$A$5,dominios!$B$5,IF(MID($C36,4,(LEN($C36)-7))=dominios!$A$6,dominios!$B$6,IF(MID($C36,4,(LEN($C36)-7))=dominios!$A$7,dominios!$B$7,IF(MID($C36,4,(LEN($C36)-7))=dominios!$A$8,dominios!$B$8,IF(MID($C36,4,(LEN($C36)-7))=dominios!$A$9,dominios!$B$9,"DOMINIO NO PARAMETRIZADO PARA UMP")))))))))),RIGHT($C36,4),RIGHT($D36,2)),"NO DEF")))</f>
        <v>102009101</v>
      </c>
      <c r="F36" s="15" t="str">
        <f>IF($E36="","",IF(LEFT(RIGHT($E36,2),1)=dominios!$I$2,dominios!$H$2,IF(LEFT(RIGHT($E36,2),1)=dominios!$I$3,dominios!$H$3,IF(LEFT(RIGHT($E36,2),1)=dominios!$I$4,dominios!$H$4,IF(LEFT(RIGHT($E36,2),1)=dominios!$I$5,dominios!$H$5,IF(LEFT(RIGHT($E36,2),1)=dominios!$I$6,dominios!$H$6,IF(LEFT(RIGHT($E36,2),1)=dominios!$I$7,dominios!$H$7,"Capacidad no parametrizada")))))))</f>
        <v>CONSULTAR</v>
      </c>
      <c r="G36" s="15" t="str">
        <f>IF($C36="","",IF($D36="","",IF(LEFT($C36,2)=dominios!$D$2,dominios!$E$2,IF(LEFT($C36,2)=dominios!$D$3,dominios!$E$3,IF(LEFT($C36,2)=dominios!$D$4,dominios!$E$4,"NO SE ENCUENTRA PARAMETRIZADO")))))</f>
        <v>UNIDAD MÍNIMA PROCESAMIENTO</v>
      </c>
      <c r="H36" s="15" t="str">
        <f>IF($E36="","",IF(LEN($E36)=9,IF(LEFT(RIGHT($E36,6),1)=dominios!$L$2,dominios!$K$2,IF(LEFT(RIGHT($E36,6),1)=dominios!$L$3,dominios!$K$3,IF(LEFT(RIGHT($E36,6),1)=dominios!$L$4,dominios!$K$4,"NO PARAMETRIZADO")))))</f>
        <v>NO FINANCIERO</v>
      </c>
      <c r="I36" s="16" t="s">
        <v>305</v>
      </c>
      <c r="J36" s="32" t="s">
        <v>319</v>
      </c>
      <c r="K36" s="29">
        <v>43290</v>
      </c>
      <c r="L36" s="32" t="s">
        <v>308</v>
      </c>
      <c r="M36" s="27" t="s">
        <v>54</v>
      </c>
      <c r="N36" s="18" t="str">
        <f>IF(E36&lt;&gt;"","RESERVADO","LIBRE")</f>
        <v>RESERVADO</v>
      </c>
    </row>
    <row r="37" spans="1:14" ht="12" customHeight="1" x14ac:dyDescent="0.2">
      <c r="C37" s="33"/>
      <c r="D37" s="33"/>
      <c r="E37" s="15" t="str">
        <f>IF($C37="","",IF($D37="","",IFERROR(CONCATENATE(IF(LEFT($C37,2)=dominios!$D$2,dominios!$F$2,IF(LEFT($C37,2)=dominios!$D$3,dominios!$F$3,IF(LEFT($C37,2)=dominios!$D$4,dominios!$F$4,CONCATENATE("NO RECONOCIDO [",$C37,"]")))),IF(LEFT($C37,2)=dominios!$D$2,IF(MID($C37,4,(LEN($C37)-7))=dominios!$A$2,dominios!$B$2,IF(MID($C37,4,(LEN($C37)-7))=dominios!$A$3,dominios!$B$3,IF(MID($C37,4,(LEN($C37)-7))=dominios!$A$4,dominios!$B$4,IF(MID($C37,4,(LEN($C37)-7))=dominios!$A$5,dominios!$B$5,IF(MID($C37,4,(LEN($C37)-7))=dominios!$A$6,dominios!$B$6,IF(MID($C37,4,(LEN($C37)-7))=dominios!$A$7,dominios!$B$7,IF(MID($C37,4,(LEN($C37)-7))=dominios!$A$8,dominios!$B$8,IF(MID($C37,4,(LEN($C37)-7))=dominios!$A$9,dominios!$B$9,"DOMINIO NO PARAMETRIZADO PARA ORQ")))))))),IF(LEFT($C37,2)=dominios!$D$3,IF(MID($C37,3,(LEN($C37)-6))=dominios!$A$2,dominios!$B$2,IF(MID($C37,3,(LEN($C37)-6))=dominios!$A$3,dominios!$B$3,IF(MID($C37,3,(LEN($C37)-6))=dominios!$A$4,dominios!$B$4,IF(MID($C37,3,(LEN($C37)-6))=dominios!$A$5,dominios!$B$5,IF(MID($C37,3,(LEN($C37)-6))=dominios!$A$6,dominios!$B$6,IF(MID($C37,3,(LEN($C37)-6))=dominios!$A$7,dominios!$B$7,IF(MID($C37,3,(LEN($C37)-6))=dominios!$A$8,dominios!$B$8,IF(MID($C37,3,(LEN($C37)-6))=dominios!$A$9,dominios!$B$9,"DOMINIO NO PARAMETRIZADO PARA WS")))))))),IF(MID($C37,4,(LEN($C37)-7))=dominios!$A$2,dominios!$B$2,IF(MID($C37,4,(LEN($C37)-7))=dominios!$A$3,dominios!$B$3,IF(MID($C37,4,(LEN($C37)-7))=dominios!$A$4,dominios!$B$4,IF(MID($C37,4,(LEN($C37)-7))=dominios!$A$5,dominios!$B$5,IF(MID($C37,4,(LEN($C37)-7))=dominios!$A$6,dominios!$B$6,IF(MID($C37,4,(LEN($C37)-7))=dominios!$A$7,dominios!$B$7,IF(MID($C37,4,(LEN($C37)-7))=dominios!$A$8,dominios!$B$8,IF(MID($C37,4,(LEN($C37)-7))=dominios!$A$9,dominios!$B$9,"DOMINIO NO PARAMETRIZADO PARA UMP")))))))))),RIGHT($C37,4),RIGHT($D37,2)),"NO DEF")))</f>
        <v/>
      </c>
      <c r="F37" s="15" t="str">
        <f>IF($E37="","",IF(LEFT(RIGHT($E37,2),1)=dominios!$I$2,dominios!$H$2,IF(LEFT(RIGHT($E37,2),1)=dominios!$I$3,dominios!$H$3,IF(LEFT(RIGHT($E37,2),1)=dominios!$I$4,dominios!$H$4,IF(LEFT(RIGHT($E37,2),1)=dominios!$I$5,dominios!$H$5,IF(LEFT(RIGHT($E37,2),1)=dominios!$I$6,dominios!$H$6,IF(LEFT(RIGHT($E37,2),1)=dominios!$I$7,dominios!$H$7,"Capacidad no parametrizada")))))))</f>
        <v/>
      </c>
      <c r="G37" s="15" t="str">
        <f>IF($C37="","",IF($D37="","",IF(LEFT($C37,2)=dominios!$D$2,dominios!$E$2,IF(LEFT($C37,2)=dominios!$D$3,dominios!$E$3,IF(LEFT($C37,2)=dominios!$D$4,dominios!$E$4,"NO SE ENCUENTRA PARAMETRIZADO")))))</f>
        <v/>
      </c>
      <c r="H37" s="15" t="str">
        <f>IF($E37="","",IF(LEN($E37)=9,IF(LEFT(RIGHT($E37,6),1)=dominios!$L$2,dominios!$K$2,IF(LEFT(RIGHT($E37,6),1)=dominios!$L$3,dominios!$K$3,IF(LEFT(RIGHT($E37,6),1)=dominios!$L$4,dominios!$K$4,"NO PARAMETRIZADO")))))</f>
        <v/>
      </c>
      <c r="I37" s="16"/>
      <c r="J37" s="32"/>
      <c r="K37" s="29"/>
      <c r="L37" s="32"/>
      <c r="M37" s="27"/>
      <c r="N37" s="18"/>
    </row>
    <row r="38" spans="1:14" ht="12" customHeight="1" x14ac:dyDescent="0.2">
      <c r="C38" s="33"/>
      <c r="D38" s="33"/>
      <c r="E38" s="15"/>
      <c r="F38" s="15"/>
      <c r="G38" s="15"/>
      <c r="H38" s="15"/>
      <c r="I38" s="16"/>
      <c r="J38" s="32"/>
      <c r="K38" s="29"/>
      <c r="L38" s="32"/>
      <c r="M38" s="27"/>
      <c r="N38" s="18"/>
    </row>
    <row r="39" spans="1:14" ht="12" customHeight="1" x14ac:dyDescent="0.2">
      <c r="B39" s="38">
        <v>75943</v>
      </c>
      <c r="C39" s="42" t="s">
        <v>388</v>
      </c>
      <c r="D39" s="41" t="s">
        <v>356</v>
      </c>
      <c r="E39" s="15" t="str">
        <f>IF($C39="","",IF($D39="","",IFERROR(CONCATENATE(IF(LEFT($C39,2)=dominios!$D$2,dominios!$F$2,IF(LEFT($C39,2)=dominios!$D$3,dominios!$F$3,IF(LEFT($C39,2)=dominios!$D$4,dominios!$F$4,CONCATENATE("NO RECONOCIDO [",$C39,"]")))),IF(LEFT($C39,2)=dominios!$D$2,IF(MID($C39,4,(LEN($C39)-7))=dominios!$A$2,dominios!$B$2,IF(MID($C39,4,(LEN($C39)-7))=dominios!$A$3,dominios!$B$3,IF(MID($C39,4,(LEN($C39)-7))=dominios!$A$4,dominios!$B$4,IF(MID($C39,4,(LEN($C39)-7))=dominios!$A$5,dominios!$B$5,IF(MID($C39,4,(LEN($C39)-7))=dominios!$A$6,dominios!$B$6,IF(MID($C39,4,(LEN($C39)-7))=dominios!$A$7,dominios!$B$7,IF(MID($C39,4,(LEN($C39)-7))=dominios!$A$8,dominios!$B$8,IF(MID($C39,4,(LEN($C39)-7))=dominios!$A$9,dominios!$B$9,"DOMINIO NO PARAMETRIZADO PARA ORQ")))))))),IF(LEFT($C39,2)=dominios!$D$3,IF(MID($C39,3,(LEN($C39)-6))=dominios!$A$2,dominios!$B$2,IF(MID($C39,3,(LEN($C39)-6))=dominios!$A$3,dominios!$B$3,IF(MID($C39,3,(LEN($C39)-6))=dominios!$A$4,dominios!$B$4,IF(MID($C39,3,(LEN($C39)-6))=dominios!$A$5,dominios!$B$5,IF(MID($C39,3,(LEN($C39)-6))=dominios!$A$6,dominios!$B$6,IF(MID($C39,3,(LEN($C39)-6))=dominios!$A$7,dominios!$B$7,IF(MID($C39,3,(LEN($C39)-6))=dominios!$A$8,dominios!$B$8,IF(MID($C39,3,(LEN($C39)-6))=dominios!$A$9,dominios!$B$9,"DOMINIO NO PARAMETRIZADO PARA WS")))))))),IF(MID($C39,4,(LEN($C39)-7))=dominios!$A$2,dominios!$B$2,IF(MID($C39,4,(LEN($C39)-7))=dominios!$A$3,dominios!$B$3,IF(MID($C39,4,(LEN($C39)-7))=dominios!$A$4,dominios!$B$4,IF(MID($C39,4,(LEN($C39)-7))=dominios!$A$5,dominios!$B$5,IF(MID($C39,4,(LEN($C39)-7))=dominios!$A$6,dominios!$B$6,IF(MID($C39,4,(LEN($C39)-7))=dominios!$A$7,dominios!$B$7,IF(MID($C39,4,(LEN($C39)-7))=dominios!$A$8,dominios!$B$8,IF(MID($C39,4,(LEN($C39)-7))=dominios!$A$9,dominios!$B$9,"DOMINIO NO PARAMETRIZADO PARA UMP")))))))))),RIGHT($C39,4),RIGHT($D39,2)),"NO DEF")))</f>
        <v>202005020</v>
      </c>
      <c r="F39" s="15" t="str">
        <f>IF($E39="","",IF(LEFT(RIGHT($E39,2),1)=dominios!$I$2,dominios!$H$2,IF(LEFT(RIGHT($E39,2),1)=dominios!$I$3,dominios!$H$3,IF(LEFT(RIGHT($E39,2),1)=dominios!$I$4,dominios!$H$4,IF(LEFT(RIGHT($E39,2),1)=dominios!$I$5,dominios!$H$5,IF(LEFT(RIGHT($E39,2),1)=dominios!$I$6,dominios!$H$6,IF(LEFT(RIGHT($E39,2),1)=dominios!$I$7,dominios!$H$7,"Capacidad no parametrizada")))))))</f>
        <v>CREACIÓN</v>
      </c>
      <c r="G39" s="15" t="str">
        <f>IF($C39="","",IF($D39="","",IF(LEFT($C39,2)=dominios!$D$2,dominios!$E$2,IF(LEFT($C39,2)=dominios!$D$3,dominios!$E$3,IF(LEFT($C39,2)=dominios!$D$4,dominios!$E$4,"NO SE ENCUENTRA PARAMETRIZADO")))))</f>
        <v>MICROSERVICIO</v>
      </c>
      <c r="H39" s="15" t="str">
        <f>IF($E39="","",IF(LEN($E39)=9,IF(LEFT(RIGHT($E39,6),1)=dominios!$L$2,dominios!$K$2,IF(LEFT(RIGHT($E39,6),1)=dominios!$L$3,dominios!$K$3,IF(LEFT(RIGHT($E39,6),1)=dominios!$L$4,dominios!$K$4,"NO PARAMETRIZADO")))))</f>
        <v>NO FINANCIERO</v>
      </c>
      <c r="I39" s="16" t="s">
        <v>305</v>
      </c>
      <c r="J39" s="32" t="s">
        <v>355</v>
      </c>
      <c r="K39" s="29">
        <v>43290</v>
      </c>
      <c r="L39" s="32" t="s">
        <v>308</v>
      </c>
      <c r="M39" s="27" t="s">
        <v>54</v>
      </c>
      <c r="N39" s="18" t="str">
        <f>IF(E39&lt;&gt;"","RESERVADO","LIBRE")</f>
        <v>RESERVADO</v>
      </c>
    </row>
    <row r="40" spans="1:14" ht="12" customHeight="1" x14ac:dyDescent="0.2">
      <c r="B40" s="38">
        <v>75946</v>
      </c>
      <c r="C40" s="41" t="s">
        <v>407</v>
      </c>
      <c r="D40" s="41" t="s">
        <v>356</v>
      </c>
      <c r="E40" s="15" t="str">
        <f>IF($C40="","",IF($D40="","",IFERROR(CONCATENATE(IF(LEFT($C40,2)=dominios!$D$2,dominios!$F$2,IF(LEFT($C40,2)=dominios!$D$3,dominios!$F$3,IF(LEFT($C40,2)=dominios!$D$4,dominios!$F$4,CONCATENATE("NO RECONOCIDO [",$C40,"]")))),IF(LEFT($C40,2)=dominios!$D$2,IF(MID($C40,4,(LEN($C40)-7))=dominios!$A$2,dominios!$B$2,IF(MID($C40,4,(LEN($C40)-7))=dominios!$A$3,dominios!$B$3,IF(MID($C40,4,(LEN($C40)-7))=dominios!$A$4,dominios!$B$4,IF(MID($C40,4,(LEN($C40)-7))=dominios!$A$5,dominios!$B$5,IF(MID($C40,4,(LEN($C40)-7))=dominios!$A$6,dominios!$B$6,IF(MID($C40,4,(LEN($C40)-7))=dominios!$A$7,dominios!$B$7,IF(MID($C40,4,(LEN($C40)-7))=dominios!$A$8,dominios!$B$8,IF(MID($C40,4,(LEN($C40)-7))=dominios!$A$9,dominios!$B$9,"DOMINIO NO PARAMETRIZADO PARA ORQ")))))))),IF(LEFT($C40,2)=dominios!$D$3,IF(MID($C40,3,(LEN($C40)-6))=dominios!$A$2,dominios!$B$2,IF(MID($C40,3,(LEN($C40)-6))=dominios!$A$3,dominios!$B$3,IF(MID($C40,3,(LEN($C40)-6))=dominios!$A$4,dominios!$B$4,IF(MID($C40,3,(LEN($C40)-6))=dominios!$A$5,dominios!$B$5,IF(MID($C40,3,(LEN($C40)-6))=dominios!$A$6,dominios!$B$6,IF(MID($C40,3,(LEN($C40)-6))=dominios!$A$7,dominios!$B$7,IF(MID($C40,3,(LEN($C40)-6))=dominios!$A$8,dominios!$B$8,IF(MID($C40,3,(LEN($C40)-6))=dominios!$A$9,dominios!$B$9,"DOMINIO NO PARAMETRIZADO PARA WS")))))))),IF(MID($C40,4,(LEN($C40)-7))=dominios!$A$2,dominios!$B$2,IF(MID($C40,4,(LEN($C40)-7))=dominios!$A$3,dominios!$B$3,IF(MID($C40,4,(LEN($C40)-7))=dominios!$A$4,dominios!$B$4,IF(MID($C40,4,(LEN($C40)-7))=dominios!$A$5,dominios!$B$5,IF(MID($C40,4,(LEN($C40)-7))=dominios!$A$6,dominios!$B$6,IF(MID($C40,4,(LEN($C40)-7))=dominios!$A$7,dominios!$B$7,IF(MID($C40,4,(LEN($C40)-7))=dominios!$A$8,dominios!$B$8,IF(MID($C40,4,(LEN($C40)-7))=dominios!$A$9,dominios!$B$9,"DOMINIO NO PARAMETRIZADO PARA UMP")))))))))),RIGHT($C40,4),RIGHT($D40,2)),"NO DEF")))</f>
        <v>102009220</v>
      </c>
      <c r="F40" s="15" t="str">
        <f>IF($E40="","",IF(LEFT(RIGHT($E40,2),1)=dominios!$I$2,dominios!$H$2,IF(LEFT(RIGHT($E40,2),1)=dominios!$I$3,dominios!$H$3,IF(LEFT(RIGHT($E40,2),1)=dominios!$I$4,dominios!$H$4,IF(LEFT(RIGHT($E40,2),1)=dominios!$I$5,dominios!$H$5,IF(LEFT(RIGHT($E40,2),1)=dominios!$I$6,dominios!$H$6,IF(LEFT(RIGHT($E40,2),1)=dominios!$I$7,dominios!$H$7,"Capacidad no parametrizada")))))))</f>
        <v>CREACIÓN</v>
      </c>
      <c r="G40" s="15" t="str">
        <f>IF($C40="","",IF($D40="","",IF(LEFT($C40,2)=dominios!$D$2,dominios!$E$2,IF(LEFT($C40,2)=dominios!$D$3,dominios!$E$3,IF(LEFT($C40,2)=dominios!$D$4,dominios!$E$4,"NO SE ENCUENTRA PARAMETRIZADO")))))</f>
        <v>UNIDAD MÍNIMA PROCESAMIENTO</v>
      </c>
      <c r="H40" s="15" t="str">
        <f>IF($E40="","",IF(LEN($E40)=9,IF(LEFT(RIGHT($E40,6),1)=dominios!$L$2,dominios!$K$2,IF(LEFT(RIGHT($E40,6),1)=dominios!$L$3,dominios!$K$3,IF(LEFT(RIGHT($E40,6),1)=dominios!$L$4,dominios!$K$4,"NO PARAMETRIZADO")))))</f>
        <v>NO FINANCIERO</v>
      </c>
      <c r="I40" s="16" t="s">
        <v>305</v>
      </c>
      <c r="J40" s="32" t="s">
        <v>321</v>
      </c>
      <c r="K40" s="29">
        <v>43290</v>
      </c>
      <c r="L40" s="32" t="s">
        <v>308</v>
      </c>
      <c r="M40" s="27" t="s">
        <v>54</v>
      </c>
      <c r="N40" s="18" t="str">
        <f>IF(E40&lt;&gt;"","RESERVADO","LIBRE")</f>
        <v>RESERVADO</v>
      </c>
    </row>
    <row r="41" spans="1:14" ht="12" customHeight="1" x14ac:dyDescent="0.2">
      <c r="C41" s="33"/>
      <c r="D41" s="33"/>
      <c r="E41" s="15"/>
      <c r="F41" s="15"/>
      <c r="G41" s="15"/>
      <c r="H41" s="15"/>
      <c r="I41" s="16"/>
      <c r="J41" s="32"/>
      <c r="K41" s="29"/>
      <c r="L41" s="32"/>
      <c r="M41" s="27"/>
      <c r="N41" s="18"/>
    </row>
    <row r="42" spans="1:14" ht="12" customHeight="1" x14ac:dyDescent="0.2">
      <c r="B42" s="38">
        <v>75936</v>
      </c>
      <c r="C42" s="41" t="s">
        <v>409</v>
      </c>
      <c r="D42" s="41" t="s">
        <v>396</v>
      </c>
      <c r="E42" s="15" t="str">
        <f>IF($C42="","",IF($D42="","",IFERROR(CONCATENATE(IF(LEFT($C42,2)=dominios!$D$2,dominios!$F$2,IF(LEFT($C42,2)=dominios!$D$3,dominios!$F$3,IF(LEFT($C42,2)=dominios!$D$4,dominios!$F$4,CONCATENATE("NO RECONOCIDO [",$C42,"]")))),IF(LEFT($C42,2)=dominios!$D$2,IF(MID($C42,4,(LEN($C42)-7))=dominios!$A$2,dominios!$B$2,IF(MID($C42,4,(LEN($C42)-7))=dominios!$A$3,dominios!$B$3,IF(MID($C42,4,(LEN($C42)-7))=dominios!$A$4,dominios!$B$4,IF(MID($C42,4,(LEN($C42)-7))=dominios!$A$5,dominios!$B$5,IF(MID($C42,4,(LEN($C42)-7))=dominios!$A$6,dominios!$B$6,IF(MID($C42,4,(LEN($C42)-7))=dominios!$A$7,dominios!$B$7,IF(MID($C42,4,(LEN($C42)-7))=dominios!$A$8,dominios!$B$8,IF(MID($C42,4,(LEN($C42)-7))=dominios!$A$9,dominios!$B$9,"DOMINIO NO PARAMETRIZADO PARA ORQ")))))))),IF(LEFT($C42,2)=dominios!$D$3,IF(MID($C42,3,(LEN($C42)-6))=dominios!$A$2,dominios!$B$2,IF(MID($C42,3,(LEN($C42)-6))=dominios!$A$3,dominios!$B$3,IF(MID($C42,3,(LEN($C42)-6))=dominios!$A$4,dominios!$B$4,IF(MID($C42,3,(LEN($C42)-6))=dominios!$A$5,dominios!$B$5,IF(MID($C42,3,(LEN($C42)-6))=dominios!$A$6,dominios!$B$6,IF(MID($C42,3,(LEN($C42)-6))=dominios!$A$7,dominios!$B$7,IF(MID($C42,3,(LEN($C42)-6))=dominios!$A$8,dominios!$B$8,IF(MID($C42,3,(LEN($C42)-6))=dominios!$A$9,dominios!$B$9,"DOMINIO NO PARAMETRIZADO PARA WS")))))))),IF(MID($C42,4,(LEN($C42)-7))=dominios!$A$2,dominios!$B$2,IF(MID($C42,4,(LEN($C42)-7))=dominios!$A$3,dominios!$B$3,IF(MID($C42,4,(LEN($C42)-7))=dominios!$A$4,dominios!$B$4,IF(MID($C42,4,(LEN($C42)-7))=dominios!$A$5,dominios!$B$5,IF(MID($C42,4,(LEN($C42)-7))=dominios!$A$6,dominios!$B$6,IF(MID($C42,4,(LEN($C42)-7))=dominios!$A$7,dominios!$B$7,IF(MID($C42,4,(LEN($C42)-7))=dominios!$A$8,dominios!$B$8,IF(MID($C42,4,(LEN($C42)-7))=dominios!$A$9,dominios!$B$9,"DOMINIO NO PARAMETRIZADO PARA UMP")))))))))),RIGHT($C42,4),RIGHT($D42,2)),"NO DEF")))</f>
        <v>203005151</v>
      </c>
      <c r="F42" s="15" t="str">
        <f>IF($E42="","",IF(LEFT(RIGHT($E42,2),1)=dominios!$I$2,dominios!$H$2,IF(LEFT(RIGHT($E42,2),1)=dominios!$I$3,dominios!$H$3,IF(LEFT(RIGHT($E42,2),1)=dominios!$I$4,dominios!$H$4,IF(LEFT(RIGHT($E42,2),1)=dominios!$I$5,dominios!$H$5,IF(LEFT(RIGHT($E42,2),1)=dominios!$I$6,dominios!$H$6,IF(LEFT(RIGHT($E42,2),1)=dominios!$I$7,dominios!$H$7,"Capacidad no parametrizada")))))))</f>
        <v>SOPORTE</v>
      </c>
      <c r="G42" s="15" t="str">
        <f>IF($C42="","",IF($D42="","",IF(LEFT($C42,2)=dominios!$D$2,dominios!$E$2,IF(LEFT($C42,2)=dominios!$D$3,dominios!$E$3,IF(LEFT($C42,2)=dominios!$D$4,dominios!$E$4,"NO SE ENCUENTRA PARAMETRIZADO")))))</f>
        <v>MICROSERVICIO</v>
      </c>
      <c r="H42" s="15" t="str">
        <f>IF($E42="","",IF(LEN($E42)=9,IF(LEFT(RIGHT($E42,6),1)=dominios!$L$2,dominios!$K$2,IF(LEFT(RIGHT($E42,6),1)=dominios!$L$3,dominios!$K$3,IF(LEFT(RIGHT($E42,6),1)=dominios!$L$4,dominios!$K$4,"NO PARAMETRIZADO")))))</f>
        <v>NO FINANCIERO</v>
      </c>
      <c r="I42" s="16" t="s">
        <v>305</v>
      </c>
      <c r="J42" s="32" t="s">
        <v>325</v>
      </c>
      <c r="K42" s="29">
        <v>43290</v>
      </c>
      <c r="L42" s="32" t="s">
        <v>308</v>
      </c>
      <c r="M42" s="27" t="s">
        <v>306</v>
      </c>
      <c r="N42" s="18" t="str">
        <f>IF(E42&lt;&gt;"","RESERVADO","LIBRE")</f>
        <v>RESERVADO</v>
      </c>
    </row>
    <row r="43" spans="1:14" ht="12" customHeight="1" x14ac:dyDescent="0.2">
      <c r="C43" s="45" t="s">
        <v>399</v>
      </c>
      <c r="D43" s="45" t="s">
        <v>410</v>
      </c>
      <c r="E43" s="15" t="str">
        <f>IF($C43="","",IF($D43="","",IFERROR(CONCATENATE(IF(LEFT($C43,2)=dominios!$D$2,dominios!$F$2,IF(LEFT($C43,2)=dominios!$D$3,dominios!$F$3,IF(LEFT($C43,2)=dominios!$D$4,dominios!$F$4,CONCATENATE("NO RECONOCIDO [",$C43,"]")))),IF(LEFT($C43,2)=dominios!$D$2,IF(MID($C43,4,(LEN($C43)-7))=dominios!$A$2,dominios!$B$2,IF(MID($C43,4,(LEN($C43)-7))=dominios!$A$3,dominios!$B$3,IF(MID($C43,4,(LEN($C43)-7))=dominios!$A$4,dominios!$B$4,IF(MID($C43,4,(LEN($C43)-7))=dominios!$A$5,dominios!$B$5,IF(MID($C43,4,(LEN($C43)-7))=dominios!$A$6,dominios!$B$6,IF(MID($C43,4,(LEN($C43)-7))=dominios!$A$7,dominios!$B$7,IF(MID($C43,4,(LEN($C43)-7))=dominios!$A$8,dominios!$B$8,IF(MID($C43,4,(LEN($C43)-7))=dominios!$A$9,dominios!$B$9,"DOMINIO NO PARAMETRIZADO PARA ORQ")))))))),IF(LEFT($C43,2)=dominios!$D$3,IF(MID($C43,3,(LEN($C43)-6))=dominios!$A$2,dominios!$B$2,IF(MID($C43,3,(LEN($C43)-6))=dominios!$A$3,dominios!$B$3,IF(MID($C43,3,(LEN($C43)-6))=dominios!$A$4,dominios!$B$4,IF(MID($C43,3,(LEN($C43)-6))=dominios!$A$5,dominios!$B$5,IF(MID($C43,3,(LEN($C43)-6))=dominios!$A$6,dominios!$B$6,IF(MID($C43,3,(LEN($C43)-6))=dominios!$A$7,dominios!$B$7,IF(MID($C43,3,(LEN($C43)-6))=dominios!$A$8,dominios!$B$8,IF(MID($C43,3,(LEN($C43)-6))=dominios!$A$9,dominios!$B$9,"DOMINIO NO PARAMETRIZADO PARA WS")))))))),IF(MID($C43,4,(LEN($C43)-7))=dominios!$A$2,dominios!$B$2,IF(MID($C43,4,(LEN($C43)-7))=dominios!$A$3,dominios!$B$3,IF(MID($C43,4,(LEN($C43)-7))=dominios!$A$4,dominios!$B$4,IF(MID($C43,4,(LEN($C43)-7))=dominios!$A$5,dominios!$B$5,IF(MID($C43,4,(LEN($C43)-7))=dominios!$A$6,dominios!$B$6,IF(MID($C43,4,(LEN($C43)-7))=dominios!$A$7,dominios!$B$7,IF(MID($C43,4,(LEN($C43)-7))=dominios!$A$8,dominios!$B$8,IF(MID($C43,4,(LEN($C43)-7))=dominios!$A$9,dominios!$B$9,"DOMINIO NO PARAMETRIZADO PARA UMP")))))))))),RIGHT($C43,4),RIGHT($D43,2)),"NO DEF")))</f>
        <v>203005351</v>
      </c>
      <c r="F43" s="15" t="str">
        <f>IF($E43="","",IF(LEFT(RIGHT($E43,2),1)=dominios!$I$2,dominios!$H$2,IF(LEFT(RIGHT($E43,2),1)=dominios!$I$3,dominios!$H$3,IF(LEFT(RIGHT($E43,2),1)=dominios!$I$4,dominios!$H$4,IF(LEFT(RIGHT($E43,2),1)=dominios!$I$5,dominios!$H$5,IF(LEFT(RIGHT($E43,2),1)=dominios!$I$6,dominios!$H$6,IF(LEFT(RIGHT($E43,2),1)=dominios!$I$7,dominios!$H$7,"Capacidad no parametrizada")))))))</f>
        <v>SOPORTE</v>
      </c>
      <c r="G43" s="15" t="str">
        <f>IF($C43="","",IF($D43="","",IF(LEFT($C43,2)=dominios!$D$2,dominios!$E$2,IF(LEFT($C43,2)=dominios!$D$3,dominios!$E$3,IF(LEFT($C43,2)=dominios!$D$4,dominios!$E$4,"NO SE ENCUENTRA PARAMETRIZADO")))))</f>
        <v>MICROSERVICIO</v>
      </c>
      <c r="H43" s="15" t="str">
        <f>IF($E43="","",IF(LEN($E43)=9,IF(LEFT(RIGHT($E43,6),1)=dominios!$L$2,dominios!$K$2,IF(LEFT(RIGHT($E43,6),1)=dominios!$L$3,dominios!$K$3,IF(LEFT(RIGHT($E43,6),1)=dominios!$L$4,dominios!$K$4,"NO PARAMETRIZADO")))))</f>
        <v>NO FINANCIERO</v>
      </c>
      <c r="I43" s="16" t="s">
        <v>305</v>
      </c>
      <c r="J43" s="32" t="s">
        <v>346</v>
      </c>
      <c r="K43" s="29">
        <v>43290</v>
      </c>
      <c r="L43" s="32" t="s">
        <v>308</v>
      </c>
      <c r="M43" s="27" t="s">
        <v>306</v>
      </c>
      <c r="N43" s="18" t="str">
        <f>IF(E43&lt;&gt;"","RESERVADO","LIBRE")</f>
        <v>RESERVADO</v>
      </c>
    </row>
    <row r="44" spans="1:14" ht="12" customHeight="1" x14ac:dyDescent="0.2">
      <c r="C44" s="33"/>
      <c r="D44" s="33"/>
      <c r="E44" s="15"/>
      <c r="F44" s="15"/>
      <c r="G44" s="15"/>
      <c r="H44" s="15"/>
      <c r="I44" s="16"/>
      <c r="J44" s="32" t="s">
        <v>425</v>
      </c>
      <c r="K44" s="29"/>
      <c r="L44" s="32"/>
      <c r="M44" s="27"/>
      <c r="N44" s="18"/>
    </row>
    <row r="45" spans="1:14" ht="12" customHeight="1" x14ac:dyDescent="0.2">
      <c r="A45" s="38" t="s">
        <v>498</v>
      </c>
      <c r="B45" s="38">
        <v>75942</v>
      </c>
      <c r="C45" s="44" t="s">
        <v>411</v>
      </c>
      <c r="D45" s="43" t="s">
        <v>363</v>
      </c>
      <c r="E45" s="15" t="str">
        <f>IF($C45="","",IF($D45="","",IFERROR(CONCATENATE(IF(LEFT($C45,2)=dominios!$D$2,dominios!$F$2,IF(LEFT($C45,2)=dominios!$D$3,dominios!$F$3,IF(LEFT($C45,2)=dominios!$D$4,dominios!$F$4,CONCATENATE("NO RECONOCIDO [",$C45,"]")))),IF(LEFT($C45,2)=dominios!$D$2,IF(MID($C45,4,(LEN($C45)-7))=dominios!$A$2,dominios!$B$2,IF(MID($C45,4,(LEN($C45)-7))=dominios!$A$3,dominios!$B$3,IF(MID($C45,4,(LEN($C45)-7))=dominios!$A$4,dominios!$B$4,IF(MID($C45,4,(LEN($C45)-7))=dominios!$A$5,dominios!$B$5,IF(MID($C45,4,(LEN($C45)-7))=dominios!$A$6,dominios!$B$6,IF(MID($C45,4,(LEN($C45)-7))=dominios!$A$7,dominios!$B$7,IF(MID($C45,4,(LEN($C45)-7))=dominios!$A$8,dominios!$B$8,IF(MID($C45,4,(LEN($C45)-7))=dominios!$A$9,dominios!$B$9,"DOMINIO NO PARAMETRIZADO PARA ORQ")))))))),IF(LEFT($C45,2)=dominios!$D$3,IF(MID($C45,3,(LEN($C45)-6))=dominios!$A$2,dominios!$B$2,IF(MID($C45,3,(LEN($C45)-6))=dominios!$A$3,dominios!$B$3,IF(MID($C45,3,(LEN($C45)-6))=dominios!$A$4,dominios!$B$4,IF(MID($C45,3,(LEN($C45)-6))=dominios!$A$5,dominios!$B$5,IF(MID($C45,3,(LEN($C45)-6))=dominios!$A$6,dominios!$B$6,IF(MID($C45,3,(LEN($C45)-6))=dominios!$A$7,dominios!$B$7,IF(MID($C45,3,(LEN($C45)-6))=dominios!$A$8,dominios!$B$8,IF(MID($C45,3,(LEN($C45)-6))=dominios!$A$9,dominios!$B$9,"DOMINIO NO PARAMETRIZADO PARA WS")))))))),IF(MID($C45,4,(LEN($C45)-7))=dominios!$A$2,dominios!$B$2,IF(MID($C45,4,(LEN($C45)-7))=dominios!$A$3,dominios!$B$3,IF(MID($C45,4,(LEN($C45)-7))=dominios!$A$4,dominios!$B$4,IF(MID($C45,4,(LEN($C45)-7))=dominios!$A$5,dominios!$B$5,IF(MID($C45,4,(LEN($C45)-7))=dominios!$A$6,dominios!$B$6,IF(MID($C45,4,(LEN($C45)-7))=dominios!$A$7,dominios!$B$7,IF(MID($C45,4,(LEN($C45)-7))=dominios!$A$8,dominios!$B$8,IF(MID($C45,4,(LEN($C45)-7))=dominios!$A$9,dominios!$B$9,"DOMINIO NO PARAMETRIZADO PARA UMP")))))))))),RIGHT($C45,4),RIGHT($D45,2)),"NO DEF")))</f>
        <v>302002251</v>
      </c>
      <c r="F45" s="15" t="str">
        <f>IF($E45="","",IF(LEFT(RIGHT($E45,2),1)=dominios!$I$2,dominios!$H$2,IF(LEFT(RIGHT($E45,2),1)=dominios!$I$3,dominios!$H$3,IF(LEFT(RIGHT($E45,2),1)=dominios!$I$4,dominios!$H$4,IF(LEFT(RIGHT($E45,2),1)=dominios!$I$5,dominios!$H$5,IF(LEFT(RIGHT($E45,2),1)=dominios!$I$6,dominios!$H$6,IF(LEFT(RIGHT($E45,2),1)=dominios!$I$7,dominios!$H$7,"Capacidad no parametrizada")))))))</f>
        <v>SOPORTE</v>
      </c>
      <c r="G45" s="15" t="str">
        <f>IF($C45="","",IF($D45="","",IF(LEFT($C45,2)=dominios!$D$2,dominios!$E$2,IF(LEFT($C45,2)=dominios!$D$3,dominios!$E$3,IF(LEFT($C45,2)=dominios!$D$4,dominios!$E$4,"NO SE ENCUENTRA PARAMETRIZADO")))))</f>
        <v>ORQUESTADOR</v>
      </c>
      <c r="H45" s="15" t="str">
        <f>IF($E45="","",IF(LEN($E45)=9,IF(LEFT(RIGHT($E45,6),1)=dominios!$L$2,dominios!$K$2,IF(LEFT(RIGHT($E45,6),1)=dominios!$L$3,dominios!$K$3,IF(LEFT(RIGHT($E45,6),1)=dominios!$L$4,dominios!$K$4,"NO PARAMETRIZADO")))))</f>
        <v>NO FINANCIERO</v>
      </c>
      <c r="I45" s="16" t="s">
        <v>305</v>
      </c>
      <c r="J45" s="40" t="s">
        <v>424</v>
      </c>
      <c r="K45" s="29">
        <v>43290</v>
      </c>
      <c r="L45" s="32" t="s">
        <v>308</v>
      </c>
      <c r="M45" s="27" t="s">
        <v>54</v>
      </c>
      <c r="N45" s="18" t="str">
        <f>IF(E45&lt;&gt;"","RESERVADO","LIBRE")</f>
        <v>RESERVADO</v>
      </c>
    </row>
    <row r="46" spans="1:14" ht="12" customHeight="1" x14ac:dyDescent="0.2">
      <c r="A46" s="38" t="s">
        <v>498</v>
      </c>
      <c r="B46" s="38">
        <v>75936</v>
      </c>
      <c r="C46" s="42" t="s">
        <v>412</v>
      </c>
      <c r="D46" s="41" t="s">
        <v>393</v>
      </c>
      <c r="E46" s="15" t="str">
        <f>IF($C46="","",IF($D46="","",IFERROR(CONCATENATE(IF(LEFT($C46,2)=dominios!$D$2,dominios!$F$2,IF(LEFT($C46,2)=dominios!$D$3,dominios!$F$3,IF(LEFT($C46,2)=dominios!$D$4,dominios!$F$4,CONCATENATE("NO RECONOCIDO [",$C46,"]")))),IF(LEFT($C46,2)=dominios!$D$2,IF(MID($C46,4,(LEN($C46)-7))=dominios!$A$2,dominios!$B$2,IF(MID($C46,4,(LEN($C46)-7))=dominios!$A$3,dominios!$B$3,IF(MID($C46,4,(LEN($C46)-7))=dominios!$A$4,dominios!$B$4,IF(MID($C46,4,(LEN($C46)-7))=dominios!$A$5,dominios!$B$5,IF(MID($C46,4,(LEN($C46)-7))=dominios!$A$6,dominios!$B$6,IF(MID($C46,4,(LEN($C46)-7))=dominios!$A$7,dominios!$B$7,IF(MID($C46,4,(LEN($C46)-7))=dominios!$A$8,dominios!$B$8,IF(MID($C46,4,(LEN($C46)-7))=dominios!$A$9,dominios!$B$9,"DOMINIO NO PARAMETRIZADO PARA ORQ")))))))),IF(LEFT($C46,2)=dominios!$D$3,IF(MID($C46,3,(LEN($C46)-6))=dominios!$A$2,dominios!$B$2,IF(MID($C46,3,(LEN($C46)-6))=dominios!$A$3,dominios!$B$3,IF(MID($C46,3,(LEN($C46)-6))=dominios!$A$4,dominios!$B$4,IF(MID($C46,3,(LEN($C46)-6))=dominios!$A$5,dominios!$B$5,IF(MID($C46,3,(LEN($C46)-6))=dominios!$A$6,dominios!$B$6,IF(MID($C46,3,(LEN($C46)-6))=dominios!$A$7,dominios!$B$7,IF(MID($C46,3,(LEN($C46)-6))=dominios!$A$8,dominios!$B$8,IF(MID($C46,3,(LEN($C46)-6))=dominios!$A$9,dominios!$B$9,"DOMINIO NO PARAMETRIZADO PARA WS")))))))),IF(MID($C46,4,(LEN($C46)-7))=dominios!$A$2,dominios!$B$2,IF(MID($C46,4,(LEN($C46)-7))=dominios!$A$3,dominios!$B$3,IF(MID($C46,4,(LEN($C46)-7))=dominios!$A$4,dominios!$B$4,IF(MID($C46,4,(LEN($C46)-7))=dominios!$A$5,dominios!$B$5,IF(MID($C46,4,(LEN($C46)-7))=dominios!$A$6,dominios!$B$6,IF(MID($C46,4,(LEN($C46)-7))=dominios!$A$7,dominios!$B$7,IF(MID($C46,4,(LEN($C46)-7))=dominios!$A$8,dominios!$B$8,IF(MID($C46,4,(LEN($C46)-7))=dominios!$A$9,dominios!$B$9,"DOMINIO NO PARAMETRIZADO PARA UMP")))))))))),RIGHT($C46,4),RIGHT($D46,2)),"NO DEF")))</f>
        <v>202005201</v>
      </c>
      <c r="F46" s="15" t="str">
        <f>IF($E46="","",IF(LEFT(RIGHT($E46,2),1)=dominios!$I$2,dominios!$H$2,IF(LEFT(RIGHT($E46,2),1)=dominios!$I$3,dominios!$H$3,IF(LEFT(RIGHT($E46,2),1)=dominios!$I$4,dominios!$H$4,IF(LEFT(RIGHT($E46,2),1)=dominios!$I$5,dominios!$H$5,IF(LEFT(RIGHT($E46,2),1)=dominios!$I$6,dominios!$H$6,IF(LEFT(RIGHT($E46,2),1)=dominios!$I$7,dominios!$H$7,"Capacidad no parametrizada")))))))</f>
        <v>CONSULTAR</v>
      </c>
      <c r="G46" s="15" t="str">
        <f>IF($C46="","",IF($D46="","",IF(LEFT($C46,2)=dominios!$D$2,dominios!$E$2,IF(LEFT($C46,2)=dominios!$D$3,dominios!$E$3,IF(LEFT($C46,2)=dominios!$D$4,dominios!$E$4,"NO SE ENCUENTRA PARAMETRIZADO")))))</f>
        <v>MICROSERVICIO</v>
      </c>
      <c r="H46" s="15" t="str">
        <f>IF($E46="","",IF(LEN($E46)=9,IF(LEFT(RIGHT($E46,6),1)=dominios!$L$2,dominios!$K$2,IF(LEFT(RIGHT($E46,6),1)=dominios!$L$3,dominios!$K$3,IF(LEFT(RIGHT($E46,6),1)=dominios!$L$4,dominios!$K$4,"NO PARAMETRIZADO")))))</f>
        <v>NO FINANCIERO</v>
      </c>
      <c r="I46" s="16" t="s">
        <v>305</v>
      </c>
      <c r="J46" s="32" t="s">
        <v>345</v>
      </c>
      <c r="K46" s="29">
        <v>43290</v>
      </c>
      <c r="L46" s="32" t="s">
        <v>308</v>
      </c>
      <c r="M46" s="27" t="s">
        <v>306</v>
      </c>
      <c r="N46" s="18" t="str">
        <f>IF(E46&lt;&gt;"","RESERVADO","LIBRE")</f>
        <v>RESERVADO</v>
      </c>
    </row>
    <row r="47" spans="1:14" ht="12" customHeight="1" x14ac:dyDescent="0.2">
      <c r="A47" s="38" t="s">
        <v>498</v>
      </c>
      <c r="B47" s="38">
        <v>75939</v>
      </c>
      <c r="C47" s="42" t="s">
        <v>408</v>
      </c>
      <c r="D47" s="41" t="s">
        <v>344</v>
      </c>
      <c r="E47" s="15" t="str">
        <f>IF($C47="","",IF($D47="","",IFERROR(CONCATENATE(IF(LEFT($C47,2)=dominios!$D$2,dominios!$F$2,IF(LEFT($C47,2)=dominios!$D$3,dominios!$F$3,IF(LEFT($C47,2)=dominios!$D$4,dominios!$F$4,CONCATENATE("NO RECONOCIDO [",$C47,"]")))),IF(LEFT($C47,2)=dominios!$D$2,IF(MID($C47,4,(LEN($C47)-7))=dominios!$A$2,dominios!$B$2,IF(MID($C47,4,(LEN($C47)-7))=dominios!$A$3,dominios!$B$3,IF(MID($C47,4,(LEN($C47)-7))=dominios!$A$4,dominios!$B$4,IF(MID($C47,4,(LEN($C47)-7))=dominios!$A$5,dominios!$B$5,IF(MID($C47,4,(LEN($C47)-7))=dominios!$A$6,dominios!$B$6,IF(MID($C47,4,(LEN($C47)-7))=dominios!$A$7,dominios!$B$7,IF(MID($C47,4,(LEN($C47)-7))=dominios!$A$8,dominios!$B$8,IF(MID($C47,4,(LEN($C47)-7))=dominios!$A$9,dominios!$B$9,"DOMINIO NO PARAMETRIZADO PARA ORQ")))))))),IF(LEFT($C47,2)=dominios!$D$3,IF(MID($C47,3,(LEN($C47)-6))=dominios!$A$2,dominios!$B$2,IF(MID($C47,3,(LEN($C47)-6))=dominios!$A$3,dominios!$B$3,IF(MID($C47,3,(LEN($C47)-6))=dominios!$A$4,dominios!$B$4,IF(MID($C47,3,(LEN($C47)-6))=dominios!$A$5,dominios!$B$5,IF(MID($C47,3,(LEN($C47)-6))=dominios!$A$6,dominios!$B$6,IF(MID($C47,3,(LEN($C47)-6))=dominios!$A$7,dominios!$B$7,IF(MID($C47,3,(LEN($C47)-6))=dominios!$A$8,dominios!$B$8,IF(MID($C47,3,(LEN($C47)-6))=dominios!$A$9,dominios!$B$9,"DOMINIO NO PARAMETRIZADO PARA WS")))))))),IF(MID($C47,4,(LEN($C47)-7))=dominios!$A$2,dominios!$B$2,IF(MID($C47,4,(LEN($C47)-7))=dominios!$A$3,dominios!$B$3,IF(MID($C47,4,(LEN($C47)-7))=dominios!$A$4,dominios!$B$4,IF(MID($C47,4,(LEN($C47)-7))=dominios!$A$5,dominios!$B$5,IF(MID($C47,4,(LEN($C47)-7))=dominios!$A$6,dominios!$B$6,IF(MID($C47,4,(LEN($C47)-7))=dominios!$A$7,dominios!$B$7,IF(MID($C47,4,(LEN($C47)-7))=dominios!$A$8,dominios!$B$8,IF(MID($C47,4,(LEN($C47)-7))=dominios!$A$9,dominios!$B$9,"DOMINIO NO PARAMETRIZADO PARA UMP")))))))))),RIGHT($C47,4),RIGHT($D47,2)),"NO DEF")))</f>
        <v>102009301</v>
      </c>
      <c r="F47" s="15" t="str">
        <f>IF($E47="","",IF(LEFT(RIGHT($E47,2),1)=dominios!$I$2,dominios!$H$2,IF(LEFT(RIGHT($E47,2),1)=dominios!$I$3,dominios!$H$3,IF(LEFT(RIGHT($E47,2),1)=dominios!$I$4,dominios!$H$4,IF(LEFT(RIGHT($E47,2),1)=dominios!$I$5,dominios!$H$5,IF(LEFT(RIGHT($E47,2),1)=dominios!$I$6,dominios!$H$6,IF(LEFT(RIGHT($E47,2),1)=dominios!$I$7,dominios!$H$7,"Capacidad no parametrizada")))))))</f>
        <v>CONSULTAR</v>
      </c>
      <c r="G47" s="15" t="str">
        <f>IF($C47="","",IF($D47="","",IF(LEFT($C47,2)=dominios!$D$2,dominios!$E$2,IF(LEFT($C47,2)=dominios!$D$3,dominios!$E$3,IF(LEFT($C47,2)=dominios!$D$4,dominios!$E$4,"NO SE ENCUENTRA PARAMETRIZADO")))))</f>
        <v>UNIDAD MÍNIMA PROCESAMIENTO</v>
      </c>
      <c r="H47" s="15" t="str">
        <f>IF($E47="","",IF(LEN($E47)=9,IF(LEFT(RIGHT($E47,6),1)=dominios!$L$2,dominios!$K$2,IF(LEFT(RIGHT($E47,6),1)=dominios!$L$3,dominios!$K$3,IF(LEFT(RIGHT($E47,6),1)=dominios!$L$4,dominios!$K$4,"NO PARAMETRIZADO")))))</f>
        <v>NO FINANCIERO</v>
      </c>
      <c r="I47" s="16" t="s">
        <v>305</v>
      </c>
      <c r="J47" s="32" t="s">
        <v>320</v>
      </c>
      <c r="K47" s="29">
        <v>43290</v>
      </c>
      <c r="L47" s="32" t="s">
        <v>308</v>
      </c>
      <c r="M47" s="27" t="s">
        <v>306</v>
      </c>
      <c r="N47" s="18" t="str">
        <f>IF(E47&lt;&gt;"","RESERVADO","LIBRE")</f>
        <v>RESERVADO</v>
      </c>
    </row>
    <row r="48" spans="1:14" ht="12" customHeight="1" x14ac:dyDescent="0.2">
      <c r="A48" s="38" t="s">
        <v>498</v>
      </c>
      <c r="B48" s="38">
        <v>75936</v>
      </c>
      <c r="C48" s="42" t="s">
        <v>413</v>
      </c>
      <c r="D48" s="41" t="s">
        <v>328</v>
      </c>
      <c r="E48" s="15" t="str">
        <f>IF($C48="","",IF($D48="","",IFERROR(CONCATENATE(IF(LEFT($C48,2)=dominios!$D$2,dominios!$F$2,IF(LEFT($C48,2)=dominios!$D$3,dominios!$F$3,IF(LEFT($C48,2)=dominios!$D$4,dominios!$F$4,CONCATENATE("NO RECONOCIDO [",$C48,"]")))),IF(LEFT($C48,2)=dominios!$D$2,IF(MID($C48,4,(LEN($C48)-7))=dominios!$A$2,dominios!$B$2,IF(MID($C48,4,(LEN($C48)-7))=dominios!$A$3,dominios!$B$3,IF(MID($C48,4,(LEN($C48)-7))=dominios!$A$4,dominios!$B$4,IF(MID($C48,4,(LEN($C48)-7))=dominios!$A$5,dominios!$B$5,IF(MID($C48,4,(LEN($C48)-7))=dominios!$A$6,dominios!$B$6,IF(MID($C48,4,(LEN($C48)-7))=dominios!$A$7,dominios!$B$7,IF(MID($C48,4,(LEN($C48)-7))=dominios!$A$8,dominios!$B$8,IF(MID($C48,4,(LEN($C48)-7))=dominios!$A$9,dominios!$B$9,"DOMINIO NO PARAMETRIZADO PARA ORQ")))))))),IF(LEFT($C48,2)=dominios!$D$3,IF(MID($C48,3,(LEN($C48)-6))=dominios!$A$2,dominios!$B$2,IF(MID($C48,3,(LEN($C48)-6))=dominios!$A$3,dominios!$B$3,IF(MID($C48,3,(LEN($C48)-6))=dominios!$A$4,dominios!$B$4,IF(MID($C48,3,(LEN($C48)-6))=dominios!$A$5,dominios!$B$5,IF(MID($C48,3,(LEN($C48)-6))=dominios!$A$6,dominios!$B$6,IF(MID($C48,3,(LEN($C48)-6))=dominios!$A$7,dominios!$B$7,IF(MID($C48,3,(LEN($C48)-6))=dominios!$A$8,dominios!$B$8,IF(MID($C48,3,(LEN($C48)-6))=dominios!$A$9,dominios!$B$9,"DOMINIO NO PARAMETRIZADO PARA WS")))))))),IF(MID($C48,4,(LEN($C48)-7))=dominios!$A$2,dominios!$B$2,IF(MID($C48,4,(LEN($C48)-7))=dominios!$A$3,dominios!$B$3,IF(MID($C48,4,(LEN($C48)-7))=dominios!$A$4,dominios!$B$4,IF(MID($C48,4,(LEN($C48)-7))=dominios!$A$5,dominios!$B$5,IF(MID($C48,4,(LEN($C48)-7))=dominios!$A$6,dominios!$B$6,IF(MID($C48,4,(LEN($C48)-7))=dominios!$A$7,dominios!$B$7,IF(MID($C48,4,(LEN($C48)-7))=dominios!$A$8,dominios!$B$8,IF(MID($C48,4,(LEN($C48)-7))=dominios!$A$9,dominios!$B$9,"DOMINIO NO PARAMETRIZADO PARA UMP")))))))))),RIGHT($C48,4),RIGHT($D48,2)),"NO DEF")))</f>
        <v>203005251</v>
      </c>
      <c r="F48" s="15" t="str">
        <f>IF($E48="","",IF(LEFT(RIGHT($E48,2),1)=dominios!$I$2,dominios!$H$2,IF(LEFT(RIGHT($E48,2),1)=dominios!$I$3,dominios!$H$3,IF(LEFT(RIGHT($E48,2),1)=dominios!$I$4,dominios!$H$4,IF(LEFT(RIGHT($E48,2),1)=dominios!$I$5,dominios!$H$5,IF(LEFT(RIGHT($E48,2),1)=dominios!$I$6,dominios!$H$6,IF(LEFT(RIGHT($E48,2),1)=dominios!$I$7,dominios!$H$7,"Capacidad no parametrizada")))))))</f>
        <v>SOPORTE</v>
      </c>
      <c r="G48" s="15" t="str">
        <f>IF($C48="","",IF($D48="","",IF(LEFT($C48,2)=dominios!$D$2,dominios!$E$2,IF(LEFT($C48,2)=dominios!$D$3,dominios!$E$3,IF(LEFT($C48,2)=dominios!$D$4,dominios!$E$4,"NO SE ENCUENTRA PARAMETRIZADO")))))</f>
        <v>MICROSERVICIO</v>
      </c>
      <c r="H48" s="15" t="str">
        <f>IF($E48="","",IF(LEN($E48)=9,IF(LEFT(RIGHT($E48,6),1)=dominios!$L$2,dominios!$K$2,IF(LEFT(RIGHT($E48,6),1)=dominios!$L$3,dominios!$K$3,IF(LEFT(RIGHT($E48,6),1)=dominios!$L$4,dominios!$K$4,"NO PARAMETRIZADO")))))</f>
        <v>NO FINANCIERO</v>
      </c>
      <c r="I48" s="16" t="s">
        <v>305</v>
      </c>
      <c r="J48" s="32" t="s">
        <v>327</v>
      </c>
      <c r="K48" s="29">
        <v>43290</v>
      </c>
      <c r="L48" s="32" t="s">
        <v>308</v>
      </c>
      <c r="M48" s="27" t="s">
        <v>306</v>
      </c>
      <c r="N48" s="18" t="str">
        <f>IF(E48&lt;&gt;"","RESERVADO","LIBRE")</f>
        <v>RESERVADO</v>
      </c>
    </row>
    <row r="49" spans="2:14" ht="12" customHeight="1" x14ac:dyDescent="0.2">
      <c r="C49" s="33"/>
      <c r="D49" s="33"/>
      <c r="E49" s="15"/>
      <c r="F49" s="15"/>
      <c r="G49" s="15"/>
      <c r="H49" s="15"/>
      <c r="I49" s="16"/>
      <c r="J49" s="32"/>
      <c r="K49" s="29"/>
      <c r="L49" s="32"/>
      <c r="M49" s="27"/>
      <c r="N49" s="18"/>
    </row>
    <row r="50" spans="2:14" ht="12" customHeight="1" x14ac:dyDescent="0.2">
      <c r="B50" s="38">
        <v>75943</v>
      </c>
      <c r="C50" s="41" t="s">
        <v>381</v>
      </c>
      <c r="D50" s="41" t="s">
        <v>382</v>
      </c>
      <c r="E50" s="15" t="str">
        <f>IF($C50="","",IF($D50="","",IFERROR(CONCATENATE(IF(LEFT($C50,2)=dominios!$D$2,dominios!$F$2,IF(LEFT($C50,2)=dominios!$D$3,dominios!$F$3,IF(LEFT($C50,2)=dominios!$D$4,dominios!$F$4,CONCATENATE("NO RECONOCIDO [",$C50,"]")))),IF(LEFT($C50,2)=dominios!$D$2,IF(MID($C50,4,(LEN($C50)-7))=dominios!$A$2,dominios!$B$2,IF(MID($C50,4,(LEN($C50)-7))=dominios!$A$3,dominios!$B$3,IF(MID($C50,4,(LEN($C50)-7))=dominios!$A$4,dominios!$B$4,IF(MID($C50,4,(LEN($C50)-7))=dominios!$A$5,dominios!$B$5,IF(MID($C50,4,(LEN($C50)-7))=dominios!$A$6,dominios!$B$6,IF(MID($C50,4,(LEN($C50)-7))=dominios!$A$7,dominios!$B$7,IF(MID($C50,4,(LEN($C50)-7))=dominios!$A$8,dominios!$B$8,IF(MID($C50,4,(LEN($C50)-7))=dominios!$A$9,dominios!$B$9,"DOMINIO NO PARAMETRIZADO PARA ORQ")))))))),IF(LEFT($C50,2)=dominios!$D$3,IF(MID($C50,3,(LEN($C50)-6))=dominios!$A$2,dominios!$B$2,IF(MID($C50,3,(LEN($C50)-6))=dominios!$A$3,dominios!$B$3,IF(MID($C50,3,(LEN($C50)-6))=dominios!$A$4,dominios!$B$4,IF(MID($C50,3,(LEN($C50)-6))=dominios!$A$5,dominios!$B$5,IF(MID($C50,3,(LEN($C50)-6))=dominios!$A$6,dominios!$B$6,IF(MID($C50,3,(LEN($C50)-6))=dominios!$A$7,dominios!$B$7,IF(MID($C50,3,(LEN($C50)-6))=dominios!$A$8,dominios!$B$8,IF(MID($C50,3,(LEN($C50)-6))=dominios!$A$9,dominios!$B$9,"DOMINIO NO PARAMETRIZADO PARA WS")))))))),IF(MID($C50,4,(LEN($C50)-7))=dominios!$A$2,dominios!$B$2,IF(MID($C50,4,(LEN($C50)-7))=dominios!$A$3,dominios!$B$3,IF(MID($C50,4,(LEN($C50)-7))=dominios!$A$4,dominios!$B$4,IF(MID($C50,4,(LEN($C50)-7))=dominios!$A$5,dominios!$B$5,IF(MID($C50,4,(LEN($C50)-7))=dominios!$A$6,dominios!$B$6,IF(MID($C50,4,(LEN($C50)-7))=dominios!$A$7,dominios!$B$7,IF(MID($C50,4,(LEN($C50)-7))=dominios!$A$8,dominios!$B$8,IF(MID($C50,4,(LEN($C50)-7))=dominios!$A$9,dominios!$B$9,"DOMINIO NO PARAMETRIZADO PARA UMP")))))))))),RIGHT($C50,4),RIGHT($D50,2)),"NO DEF")))</f>
        <v>201005901</v>
      </c>
      <c r="F50" s="15" t="str">
        <f>IF($E50="","",IF(LEFT(RIGHT($E50,2),1)=dominios!$I$2,dominios!$H$2,IF(LEFT(RIGHT($E50,2),1)=dominios!$I$3,dominios!$H$3,IF(LEFT(RIGHT($E50,2),1)=dominios!$I$4,dominios!$H$4,IF(LEFT(RIGHT($E50,2),1)=dominios!$I$5,dominios!$H$5,IF(LEFT(RIGHT($E50,2),1)=dominios!$I$6,dominios!$H$6,IF(LEFT(RIGHT($E50,2),1)=dominios!$I$7,dominios!$H$7,"Capacidad no parametrizada")))))))</f>
        <v>CONSULTAR</v>
      </c>
      <c r="G50" s="15" t="str">
        <f>IF($C50="","",IF($D50="","",IF(LEFT($C50,2)=dominios!$D$2,dominios!$E$2,IF(LEFT($C50,2)=dominios!$D$3,dominios!$E$3,IF(LEFT($C50,2)=dominios!$D$4,dominios!$E$4,"NO SE ENCUENTRA PARAMETRIZADO")))))</f>
        <v>MICROSERVICIO</v>
      </c>
      <c r="H50" s="15" t="str">
        <f>IF($E50="","",IF(LEN($E50)=9,IF(LEFT(RIGHT($E50,6),1)=dominios!$L$2,dominios!$K$2,IF(LEFT(RIGHT($E50,6),1)=dominios!$L$3,dominios!$K$3,IF(LEFT(RIGHT($E50,6),1)=dominios!$L$4,dominios!$K$4,"NO PARAMETRIZADO")))))</f>
        <v>NO FINANCIERO</v>
      </c>
      <c r="I50" s="16" t="s">
        <v>305</v>
      </c>
      <c r="J50" s="32" t="s">
        <v>326</v>
      </c>
      <c r="K50" s="29">
        <v>43290</v>
      </c>
      <c r="L50" s="32" t="s">
        <v>308</v>
      </c>
      <c r="M50" s="27" t="s">
        <v>54</v>
      </c>
      <c r="N50" s="18" t="str">
        <f>IF(E50&lt;&gt;"","RESERVADO","LIBRE")</f>
        <v>RESERVADO</v>
      </c>
    </row>
    <row r="51" spans="2:14" ht="12" customHeight="1" x14ac:dyDescent="0.2">
      <c r="C51" s="33"/>
      <c r="D51" s="33"/>
      <c r="E51" s="15"/>
      <c r="F51" s="15"/>
      <c r="G51" s="15"/>
      <c r="H51" s="15"/>
      <c r="I51" s="16"/>
      <c r="J51" s="32"/>
      <c r="K51" s="29"/>
      <c r="L51" s="32"/>
      <c r="M51" s="27"/>
      <c r="N51" s="18"/>
    </row>
    <row r="52" spans="2:14" ht="12" customHeight="1" x14ac:dyDescent="0.2">
      <c r="B52" s="38">
        <v>77377</v>
      </c>
      <c r="C52" s="46" t="s">
        <v>378</v>
      </c>
      <c r="D52" s="46" t="s">
        <v>379</v>
      </c>
      <c r="E52" s="15" t="str">
        <f>IF($C52="","",IF($D52="","",IFERROR(CONCATENATE(IF(LEFT($C52,2)=dominios!$D$2,dominios!$F$2,IF(LEFT($C52,2)=dominios!$D$3,dominios!$F$3,IF(LEFT($C52,2)=dominios!$D$4,dominios!$F$4,CONCATENATE("NO RECONOCIDO [",$C52,"]")))),IF(LEFT($C52,2)=dominios!$D$2,IF(MID($C52,4,(LEN($C52)-7))=dominios!$A$2,dominios!$B$2,IF(MID($C52,4,(LEN($C52)-7))=dominios!$A$3,dominios!$B$3,IF(MID($C52,4,(LEN($C52)-7))=dominios!$A$4,dominios!$B$4,IF(MID($C52,4,(LEN($C52)-7))=dominios!$A$5,dominios!$B$5,IF(MID($C52,4,(LEN($C52)-7))=dominios!$A$6,dominios!$B$6,IF(MID($C52,4,(LEN($C52)-7))=dominios!$A$7,dominios!$B$7,IF(MID($C52,4,(LEN($C52)-7))=dominios!$A$8,dominios!$B$8,IF(MID($C52,4,(LEN($C52)-7))=dominios!$A$9,dominios!$B$9,"DOMINIO NO PARAMETRIZADO PARA ORQ")))))))),IF(LEFT($C52,2)=dominios!$D$3,IF(MID($C52,3,(LEN($C52)-6))=dominios!$A$2,dominios!$B$2,IF(MID($C52,3,(LEN($C52)-6))=dominios!$A$3,dominios!$B$3,IF(MID($C52,3,(LEN($C52)-6))=dominios!$A$4,dominios!$B$4,IF(MID($C52,3,(LEN($C52)-6))=dominios!$A$5,dominios!$B$5,IF(MID($C52,3,(LEN($C52)-6))=dominios!$A$6,dominios!$B$6,IF(MID($C52,3,(LEN($C52)-6))=dominios!$A$7,dominios!$B$7,IF(MID($C52,3,(LEN($C52)-6))=dominios!$A$8,dominios!$B$8,IF(MID($C52,3,(LEN($C52)-6))=dominios!$A$9,dominios!$B$9,"DOMINIO NO PARAMETRIZADO PARA WS")))))))),IF(MID($C52,4,(LEN($C52)-7))=dominios!$A$2,dominios!$B$2,IF(MID($C52,4,(LEN($C52)-7))=dominios!$A$3,dominios!$B$3,IF(MID($C52,4,(LEN($C52)-7))=dominios!$A$4,dominios!$B$4,IF(MID($C52,4,(LEN($C52)-7))=dominios!$A$5,dominios!$B$5,IF(MID($C52,4,(LEN($C52)-7))=dominios!$A$6,dominios!$B$6,IF(MID($C52,4,(LEN($C52)-7))=dominios!$A$7,dominios!$B$7,IF(MID($C52,4,(LEN($C52)-7))=dominios!$A$8,dominios!$B$8,IF(MID($C52,4,(LEN($C52)-7))=dominios!$A$9,dominios!$B$9,"DOMINIO NO PARAMETRIZADO PARA UMP")))))))))),RIGHT($C52,4),RIGHT($D52,2)),"NO DEF")))</f>
        <v>304100311</v>
      </c>
      <c r="F52" s="15" t="str">
        <f>IF($E52="","",IF(LEFT(RIGHT($E52,2),1)=dominios!$I$2,dominios!$H$2,IF(LEFT(RIGHT($E52,2),1)=dominios!$I$3,dominios!$H$3,IF(LEFT(RIGHT($E52,2),1)=dominios!$I$4,dominios!$H$4,IF(LEFT(RIGHT($E52,2),1)=dominios!$I$5,dominios!$H$5,IF(LEFT(RIGHT($E52,2),1)=dominios!$I$6,dominios!$H$6,IF(LEFT(RIGHT($E52,2),1)=dominios!$I$7,dominios!$H$7,"Capacidad no parametrizada")))))))</f>
        <v>FINANCIERA</v>
      </c>
      <c r="G52" s="15" t="str">
        <f>IF($C52="","",IF($D52="","",IF(LEFT($C52,2)=dominios!$D$2,dominios!$E$2,IF(LEFT($C52,2)=dominios!$D$3,dominios!$E$3,IF(LEFT($C52,2)=dominios!$D$4,dominios!$E$4,"NO SE ENCUENTRA PARAMETRIZADO")))))</f>
        <v>ORQUESTADOR</v>
      </c>
      <c r="H52" s="15" t="str">
        <f>IF($E52="","",IF(LEN($E52)=9,IF(LEFT(RIGHT($E52,6),1)=dominios!$L$2,dominios!$K$2,IF(LEFT(RIGHT($E52,6),1)=dominios!$L$3,dominios!$K$3,IF(LEFT(RIGHT($E52,6),1)=dominios!$L$4,dominios!$K$4,"NO PARAMETRIZADO")))))</f>
        <v>FINANCIERO BANCS</v>
      </c>
      <c r="I52" s="16" t="s">
        <v>305</v>
      </c>
      <c r="J52" s="32" t="s">
        <v>329</v>
      </c>
      <c r="K52" s="29">
        <v>43290</v>
      </c>
      <c r="L52" s="32" t="s">
        <v>308</v>
      </c>
      <c r="M52" s="27" t="s">
        <v>54</v>
      </c>
      <c r="N52" s="18" t="str">
        <f>IF(E52&lt;&gt;"","RESERVADO","LIBRE")</f>
        <v>RESERVADO</v>
      </c>
    </row>
    <row r="53" spans="2:14" ht="12" customHeight="1" x14ac:dyDescent="0.2">
      <c r="B53" s="38">
        <v>77184</v>
      </c>
      <c r="C53" s="33" t="s">
        <v>444</v>
      </c>
      <c r="D53" s="33" t="s">
        <v>348</v>
      </c>
      <c r="E53" s="15" t="str">
        <f>IF($C53="","",IF($D53="","",IFERROR(CONCATENATE(IF(LEFT($C53,2)=dominios!$D$2,dominios!$F$2,IF(LEFT($C53,2)=dominios!$D$3,dominios!$F$3,IF(LEFT($C53,2)=dominios!$D$4,dominios!$F$4,CONCATENATE("NO RECONOCIDO [",$C53,"]")))),IF(LEFT($C53,2)=dominios!$D$2,IF(MID($C53,4,(LEN($C53)-7))=dominios!$A$2,dominios!$B$2,IF(MID($C53,4,(LEN($C53)-7))=dominios!$A$3,dominios!$B$3,IF(MID($C53,4,(LEN($C53)-7))=dominios!$A$4,dominios!$B$4,IF(MID($C53,4,(LEN($C53)-7))=dominios!$A$5,dominios!$B$5,IF(MID($C53,4,(LEN($C53)-7))=dominios!$A$6,dominios!$B$6,IF(MID($C53,4,(LEN($C53)-7))=dominios!$A$7,dominios!$B$7,IF(MID($C53,4,(LEN($C53)-7))=dominios!$A$8,dominios!$B$8,IF(MID($C53,4,(LEN($C53)-7))=dominios!$A$9,dominios!$B$9,"DOMINIO NO PARAMETRIZADO PARA ORQ")))))))),IF(LEFT($C53,2)=dominios!$D$3,IF(MID($C53,3,(LEN($C53)-6))=dominios!$A$2,dominios!$B$2,IF(MID($C53,3,(LEN($C53)-6))=dominios!$A$3,dominios!$B$3,IF(MID($C53,3,(LEN($C53)-6))=dominios!$A$4,dominios!$B$4,IF(MID($C53,3,(LEN($C53)-6))=dominios!$A$5,dominios!$B$5,IF(MID($C53,3,(LEN($C53)-6))=dominios!$A$6,dominios!$B$6,IF(MID($C53,3,(LEN($C53)-6))=dominios!$A$7,dominios!$B$7,IF(MID($C53,3,(LEN($C53)-6))=dominios!$A$8,dominios!$B$8,IF(MID($C53,3,(LEN($C53)-6))=dominios!$A$9,dominios!$B$9,"DOMINIO NO PARAMETRIZADO PARA WS")))))))),IF(MID($C53,4,(LEN($C53)-7))=dominios!$A$2,dominios!$B$2,IF(MID($C53,4,(LEN($C53)-7))=dominios!$A$3,dominios!$B$3,IF(MID($C53,4,(LEN($C53)-7))=dominios!$A$4,dominios!$B$4,IF(MID($C53,4,(LEN($C53)-7))=dominios!$A$5,dominios!$B$5,IF(MID($C53,4,(LEN($C53)-7))=dominios!$A$6,dominios!$B$6,IF(MID($C53,4,(LEN($C53)-7))=dominios!$A$7,dominios!$B$7,IF(MID($C53,4,(LEN($C53)-7))=dominios!$A$8,dominios!$B$8,IF(MID($C53,4,(LEN($C53)-7))=dominios!$A$9,dominios!$B$9,"DOMINIO NO PARAMETRIZADO PARA UMP")))))))))),RIGHT($C53,4),RIGHT($D53,2)),"NO DEF")))</f>
        <v>204100211</v>
      </c>
      <c r="F53" s="15" t="str">
        <f>IF($E53="","",IF(LEFT(RIGHT($E53,2),1)=dominios!$I$2,dominios!$H$2,IF(LEFT(RIGHT($E53,2),1)=dominios!$I$3,dominios!$H$3,IF(LEFT(RIGHT($E53,2),1)=dominios!$I$4,dominios!$H$4,IF(LEFT(RIGHT($E53,2),1)=dominios!$I$5,dominios!$H$5,IF(LEFT(RIGHT($E53,2),1)=dominios!$I$6,dominios!$H$6,IF(LEFT(RIGHT($E53,2),1)=dominios!$I$7,dominios!$H$7,"Capacidad no parametrizada")))))))</f>
        <v>FINANCIERA</v>
      </c>
      <c r="G53" s="15" t="str">
        <f>IF($C53="","",IF($D53="","",IF(LEFT($C53,2)=dominios!$D$2,dominios!$E$2,IF(LEFT($C53,2)=dominios!$D$3,dominios!$E$3,IF(LEFT($C53,2)=dominios!$D$4,dominios!$E$4,"NO SE ENCUENTRA PARAMETRIZADO")))))</f>
        <v>MICROSERVICIO</v>
      </c>
      <c r="H53" s="15" t="str">
        <f>IF($E53="","",IF(LEN($E53)=9,IF(LEFT(RIGHT($E53,6),1)=dominios!$L$2,dominios!$K$2,IF(LEFT(RIGHT($E53,6),1)=dominios!$L$3,dominios!$K$3,IF(LEFT(RIGHT($E53,6),1)=dominios!$L$4,dominios!$K$4,"NO PARAMETRIZADO")))))</f>
        <v>FINANCIERO BANCS</v>
      </c>
      <c r="I53" s="16" t="s">
        <v>305</v>
      </c>
      <c r="J53" s="32" t="s">
        <v>349</v>
      </c>
      <c r="K53" s="29">
        <v>43290</v>
      </c>
      <c r="L53" s="32" t="s">
        <v>308</v>
      </c>
      <c r="M53" s="27" t="s">
        <v>54</v>
      </c>
      <c r="N53" s="18" t="str">
        <f>IF(E53&lt;&gt;"","RESERVADO","LIBRE")</f>
        <v>RESERVADO</v>
      </c>
    </row>
    <row r="54" spans="2:14" ht="12" customHeight="1" x14ac:dyDescent="0.2">
      <c r="B54" s="38">
        <v>77184</v>
      </c>
      <c r="C54" s="33" t="s">
        <v>445</v>
      </c>
      <c r="D54" s="33" t="s">
        <v>352</v>
      </c>
      <c r="E54" s="15" t="str">
        <f>IF($C54="","",IF($D54="","",IFERROR(CONCATENATE(IF(LEFT($C54,2)=dominios!$D$2,dominios!$F$2,IF(LEFT($C54,2)=dominios!$D$3,dominios!$F$3,IF(LEFT($C54,2)=dominios!$D$4,dominios!$F$4,CONCATENATE("NO RECONOCIDO [",$C54,"]")))),IF(LEFT($C54,2)=dominios!$D$2,IF(MID($C54,4,(LEN($C54)-7))=dominios!$A$2,dominios!$B$2,IF(MID($C54,4,(LEN($C54)-7))=dominios!$A$3,dominios!$B$3,IF(MID($C54,4,(LEN($C54)-7))=dominios!$A$4,dominios!$B$4,IF(MID($C54,4,(LEN($C54)-7))=dominios!$A$5,dominios!$B$5,IF(MID($C54,4,(LEN($C54)-7))=dominios!$A$6,dominios!$B$6,IF(MID($C54,4,(LEN($C54)-7))=dominios!$A$7,dominios!$B$7,IF(MID($C54,4,(LEN($C54)-7))=dominios!$A$8,dominios!$B$8,IF(MID($C54,4,(LEN($C54)-7))=dominios!$A$9,dominios!$B$9,"DOMINIO NO PARAMETRIZADO PARA ORQ")))))))),IF(LEFT($C54,2)=dominios!$D$3,IF(MID($C54,3,(LEN($C54)-6))=dominios!$A$2,dominios!$B$2,IF(MID($C54,3,(LEN($C54)-6))=dominios!$A$3,dominios!$B$3,IF(MID($C54,3,(LEN($C54)-6))=dominios!$A$4,dominios!$B$4,IF(MID($C54,3,(LEN($C54)-6))=dominios!$A$5,dominios!$B$5,IF(MID($C54,3,(LEN($C54)-6))=dominios!$A$6,dominios!$B$6,IF(MID($C54,3,(LEN($C54)-6))=dominios!$A$7,dominios!$B$7,IF(MID($C54,3,(LEN($C54)-6))=dominios!$A$8,dominios!$B$8,IF(MID($C54,3,(LEN($C54)-6))=dominios!$A$9,dominios!$B$9,"DOMINIO NO PARAMETRIZADO PARA WS")))))))),IF(MID($C54,4,(LEN($C54)-7))=dominios!$A$2,dominios!$B$2,IF(MID($C54,4,(LEN($C54)-7))=dominios!$A$3,dominios!$B$3,IF(MID($C54,4,(LEN($C54)-7))=dominios!$A$4,dominios!$B$4,IF(MID($C54,4,(LEN($C54)-7))=dominios!$A$5,dominios!$B$5,IF(MID($C54,4,(LEN($C54)-7))=dominios!$A$6,dominios!$B$6,IF(MID($C54,4,(LEN($C54)-7))=dominios!$A$7,dominios!$B$7,IF(MID($C54,4,(LEN($C54)-7))=dominios!$A$8,dominios!$B$8,IF(MID($C54,4,(LEN($C54)-7))=dominios!$A$9,dominios!$B$9,"DOMINIO NO PARAMETRIZADO PARA UMP")))))))))),RIGHT($C54,4),RIGHT($D54,2)),"NO DEF")))</f>
        <v>204100311</v>
      </c>
      <c r="F54" s="15" t="str">
        <f>IF($E54="","",IF(LEFT(RIGHT($E54,2),1)=dominios!$I$2,dominios!$H$2,IF(LEFT(RIGHT($E54,2),1)=dominios!$I$3,dominios!$H$3,IF(LEFT(RIGHT($E54,2),1)=dominios!$I$4,dominios!$H$4,IF(LEFT(RIGHT($E54,2),1)=dominios!$I$5,dominios!$H$5,IF(LEFT(RIGHT($E54,2),1)=dominios!$I$6,dominios!$H$6,IF(LEFT(RIGHT($E54,2),1)=dominios!$I$7,dominios!$H$7,"Capacidad no parametrizada")))))))</f>
        <v>FINANCIERA</v>
      </c>
      <c r="G54" s="15" t="str">
        <f>IF($C54="","",IF($D54="","",IF(LEFT($C54,2)=dominios!$D$2,dominios!$E$2,IF(LEFT($C54,2)=dominios!$D$3,dominios!$E$3,IF(LEFT($C54,2)=dominios!$D$4,dominios!$E$4,"NO SE ENCUENTRA PARAMETRIZADO")))))</f>
        <v>MICROSERVICIO</v>
      </c>
      <c r="H54" s="15" t="str">
        <f>IF($E54="","",IF(LEN($E54)=9,IF(LEFT(RIGHT($E54,6),1)=dominios!$L$2,dominios!$K$2,IF(LEFT(RIGHT($E54,6),1)=dominios!$L$3,dominios!$K$3,IF(LEFT(RIGHT($E54,6),1)=dominios!$L$4,dominios!$K$4,"NO PARAMETRIZADO")))))</f>
        <v>FINANCIERO BANCS</v>
      </c>
      <c r="I54" s="16" t="s">
        <v>305</v>
      </c>
      <c r="J54" s="32" t="s">
        <v>351</v>
      </c>
      <c r="K54" s="29">
        <v>43290</v>
      </c>
      <c r="L54" s="32" t="s">
        <v>308</v>
      </c>
      <c r="M54" s="27" t="s">
        <v>54</v>
      </c>
      <c r="N54" s="18" t="str">
        <f>IF(E54&lt;&gt;"","RESERVADO","LIBRE")</f>
        <v>RESERVADO</v>
      </c>
    </row>
    <row r="55" spans="2:14" ht="12" customHeight="1" x14ac:dyDescent="0.2">
      <c r="B55" s="38">
        <v>77184</v>
      </c>
      <c r="C55" s="33" t="s">
        <v>446</v>
      </c>
      <c r="D55" s="33" t="s">
        <v>353</v>
      </c>
      <c r="E55" s="15" t="str">
        <f>IF($C55="","",IF($D55="","",IFERROR(CONCATENATE(IF(LEFT($C55,2)=dominios!$D$2,dominios!$F$2,IF(LEFT($C55,2)=dominios!$D$3,dominios!$F$3,IF(LEFT($C55,2)=dominios!$D$4,dominios!$F$4,CONCATENATE("NO RECONOCIDO [",$C55,"]")))),IF(LEFT($C55,2)=dominios!$D$2,IF(MID($C55,4,(LEN($C55)-7))=dominios!$A$2,dominios!$B$2,IF(MID($C55,4,(LEN($C55)-7))=dominios!$A$3,dominios!$B$3,IF(MID($C55,4,(LEN($C55)-7))=dominios!$A$4,dominios!$B$4,IF(MID($C55,4,(LEN($C55)-7))=dominios!$A$5,dominios!$B$5,IF(MID($C55,4,(LEN($C55)-7))=dominios!$A$6,dominios!$B$6,IF(MID($C55,4,(LEN($C55)-7))=dominios!$A$7,dominios!$B$7,IF(MID($C55,4,(LEN($C55)-7))=dominios!$A$8,dominios!$B$8,IF(MID($C55,4,(LEN($C55)-7))=dominios!$A$9,dominios!$B$9,"DOMINIO NO PARAMETRIZADO PARA ORQ")))))))),IF(LEFT($C55,2)=dominios!$D$3,IF(MID($C55,3,(LEN($C55)-6))=dominios!$A$2,dominios!$B$2,IF(MID($C55,3,(LEN($C55)-6))=dominios!$A$3,dominios!$B$3,IF(MID($C55,3,(LEN($C55)-6))=dominios!$A$4,dominios!$B$4,IF(MID($C55,3,(LEN($C55)-6))=dominios!$A$5,dominios!$B$5,IF(MID($C55,3,(LEN($C55)-6))=dominios!$A$6,dominios!$B$6,IF(MID($C55,3,(LEN($C55)-6))=dominios!$A$7,dominios!$B$7,IF(MID($C55,3,(LEN($C55)-6))=dominios!$A$8,dominios!$B$8,IF(MID($C55,3,(LEN($C55)-6))=dominios!$A$9,dominios!$B$9,"DOMINIO NO PARAMETRIZADO PARA WS")))))))),IF(MID($C55,4,(LEN($C55)-7))=dominios!$A$2,dominios!$B$2,IF(MID($C55,4,(LEN($C55)-7))=dominios!$A$3,dominios!$B$3,IF(MID($C55,4,(LEN($C55)-7))=dominios!$A$4,dominios!$B$4,IF(MID($C55,4,(LEN($C55)-7))=dominios!$A$5,dominios!$B$5,IF(MID($C55,4,(LEN($C55)-7))=dominios!$A$6,dominios!$B$6,IF(MID($C55,4,(LEN($C55)-7))=dominios!$A$7,dominios!$B$7,IF(MID($C55,4,(LEN($C55)-7))=dominios!$A$8,dominios!$B$8,IF(MID($C55,4,(LEN($C55)-7))=dominios!$A$9,dominios!$B$9,"DOMINIO NO PARAMETRIZADO PARA UMP")))))))))),RIGHT($C55,4),RIGHT($D55,2)),"NO DEF")))</f>
        <v>204100411</v>
      </c>
      <c r="F55" s="15" t="str">
        <f>IF($E55="","",IF(LEFT(RIGHT($E55,2),1)=dominios!$I$2,dominios!$H$2,IF(LEFT(RIGHT($E55,2),1)=dominios!$I$3,dominios!$H$3,IF(LEFT(RIGHT($E55,2),1)=dominios!$I$4,dominios!$H$4,IF(LEFT(RIGHT($E55,2),1)=dominios!$I$5,dominios!$H$5,IF(LEFT(RIGHT($E55,2),1)=dominios!$I$6,dominios!$H$6,IF(LEFT(RIGHT($E55,2),1)=dominios!$I$7,dominios!$H$7,"Capacidad no parametrizada")))))))</f>
        <v>FINANCIERA</v>
      </c>
      <c r="G55" s="15" t="str">
        <f>IF($C55="","",IF($D55="","",IF(LEFT($C55,2)=dominios!$D$2,dominios!$E$2,IF(LEFT($C55,2)=dominios!$D$3,dominios!$E$3,IF(LEFT($C55,2)=dominios!$D$4,dominios!$E$4,"NO SE ENCUENTRA PARAMETRIZADO")))))</f>
        <v>MICROSERVICIO</v>
      </c>
      <c r="H55" s="15" t="str">
        <f>IF($E55="","",IF(LEN($E55)=9,IF(LEFT(RIGHT($E55,6),1)=dominios!$L$2,dominios!$K$2,IF(LEFT(RIGHT($E55,6),1)=dominios!$L$3,dominios!$K$3,IF(LEFT(RIGHT($E55,6),1)=dominios!$L$4,dominios!$K$4,"NO PARAMETRIZADO")))))</f>
        <v>FINANCIERO BANCS</v>
      </c>
      <c r="I55" s="16" t="s">
        <v>305</v>
      </c>
      <c r="J55" s="32" t="s">
        <v>350</v>
      </c>
      <c r="K55" s="29">
        <v>43290</v>
      </c>
      <c r="L55" s="32" t="s">
        <v>308</v>
      </c>
      <c r="M55" s="27" t="s">
        <v>54</v>
      </c>
      <c r="N55" s="18" t="str">
        <f>IF(E55&lt;&gt;"","RESERVADO","LIBRE")</f>
        <v>RESERVADO</v>
      </c>
    </row>
    <row r="56" spans="2:14" ht="12" customHeight="1" x14ac:dyDescent="0.2">
      <c r="C56" s="33"/>
      <c r="D56" s="33"/>
      <c r="E56" s="15"/>
      <c r="F56" s="15"/>
      <c r="G56" s="15"/>
      <c r="H56" s="15"/>
      <c r="I56" s="16"/>
      <c r="J56" s="40"/>
      <c r="K56" s="29"/>
      <c r="L56" s="32"/>
      <c r="M56" s="27"/>
      <c r="N56" s="18"/>
    </row>
    <row r="57" spans="2:14" ht="12" customHeight="1" x14ac:dyDescent="0.2">
      <c r="B57" s="38">
        <v>77377</v>
      </c>
      <c r="C57" s="43" t="s">
        <v>368</v>
      </c>
      <c r="D57" s="43" t="s">
        <v>373</v>
      </c>
      <c r="E57" s="15" t="str">
        <f>IF($C57="","",IF($D57="","",IFERROR(CONCATENATE(IF(LEFT($C57,2)=dominios!$D$2,dominios!$F$2,IF(LEFT($C57,2)=dominios!$D$3,dominios!$F$3,IF(LEFT($C57,2)=dominios!$D$4,dominios!$F$4,CONCATENATE("NO RECONOCIDO [",$C57,"]")))),IF(LEFT($C57,2)=dominios!$D$2,IF(MID($C57,4,(LEN($C57)-7))=dominios!$A$2,dominios!$B$2,IF(MID($C57,4,(LEN($C57)-7))=dominios!$A$3,dominios!$B$3,IF(MID($C57,4,(LEN($C57)-7))=dominios!$A$4,dominios!$B$4,IF(MID($C57,4,(LEN($C57)-7))=dominios!$A$5,dominios!$B$5,IF(MID($C57,4,(LEN($C57)-7))=dominios!$A$6,dominios!$B$6,IF(MID($C57,4,(LEN($C57)-7))=dominios!$A$7,dominios!$B$7,IF(MID($C57,4,(LEN($C57)-7))=dominios!$A$8,dominios!$B$8,IF(MID($C57,4,(LEN($C57)-7))=dominios!$A$9,dominios!$B$9,"DOMINIO NO PARAMETRIZADO PARA ORQ")))))))),IF(LEFT($C57,2)=dominios!$D$3,IF(MID($C57,3,(LEN($C57)-6))=dominios!$A$2,dominios!$B$2,IF(MID($C57,3,(LEN($C57)-6))=dominios!$A$3,dominios!$B$3,IF(MID($C57,3,(LEN($C57)-6))=dominios!$A$4,dominios!$B$4,IF(MID($C57,3,(LEN($C57)-6))=dominios!$A$5,dominios!$B$5,IF(MID($C57,3,(LEN($C57)-6))=dominios!$A$6,dominios!$B$6,IF(MID($C57,3,(LEN($C57)-6))=dominios!$A$7,dominios!$B$7,IF(MID($C57,3,(LEN($C57)-6))=dominios!$A$8,dominios!$B$8,IF(MID($C57,3,(LEN($C57)-6))=dominios!$A$9,dominios!$B$9,"DOMINIO NO PARAMETRIZADO PARA WS")))))))),IF(MID($C57,4,(LEN($C57)-7))=dominios!$A$2,dominios!$B$2,IF(MID($C57,4,(LEN($C57)-7))=dominios!$A$3,dominios!$B$3,IF(MID($C57,4,(LEN($C57)-7))=dominios!$A$4,dominios!$B$4,IF(MID($C57,4,(LEN($C57)-7))=dominios!$A$5,dominios!$B$5,IF(MID($C57,4,(LEN($C57)-7))=dominios!$A$6,dominios!$B$6,IF(MID($C57,4,(LEN($C57)-7))=dominios!$A$7,dominios!$B$7,IF(MID($C57,4,(LEN($C57)-7))=dominios!$A$8,dominios!$B$8,IF(MID($C57,4,(LEN($C57)-7))=dominios!$A$9,dominios!$B$9,"DOMINIO NO PARAMETRIZADO PARA UMP")))))))))),RIGHT($C57,4),RIGHT($D57,2)),"NO DEF")))</f>
        <v>302002901</v>
      </c>
      <c r="F57" s="15" t="str">
        <f>IF($E57="","",IF(LEFT(RIGHT($E57,2),1)=dominios!$I$2,dominios!$H$2,IF(LEFT(RIGHT($E57,2),1)=dominios!$I$3,dominios!$H$3,IF(LEFT(RIGHT($E57,2),1)=dominios!$I$4,dominios!$H$4,IF(LEFT(RIGHT($E57,2),1)=dominios!$I$5,dominios!$H$5,IF(LEFT(RIGHT($E57,2),1)=dominios!$I$6,dominios!$H$6,IF(LEFT(RIGHT($E57,2),1)=dominios!$I$7,dominios!$H$7,"Capacidad no parametrizada")))))))</f>
        <v>CONSULTAR</v>
      </c>
      <c r="G57" s="15" t="str">
        <f>IF($C57="","",IF($D57="","",IF(LEFT($C57,2)=dominios!$D$2,dominios!$E$2,IF(LEFT($C57,2)=dominios!$D$3,dominios!$E$3,IF(LEFT($C57,2)=dominios!$D$4,dominios!$E$4,"NO SE ENCUENTRA PARAMETRIZADO")))))</f>
        <v>ORQUESTADOR</v>
      </c>
      <c r="H57" s="15" t="str">
        <f>IF($E57="","",IF(LEN($E57)=9,IF(LEFT(RIGHT($E57,6),1)=dominios!$L$2,dominios!$K$2,IF(LEFT(RIGHT($E57,6),1)=dominios!$L$3,dominios!$K$3,IF(LEFT(RIGHT($E57,6),1)=dominios!$L$4,dominios!$K$4,"NO PARAMETRIZADO")))))</f>
        <v>NO FINANCIERO</v>
      </c>
      <c r="I57" s="16" t="s">
        <v>305</v>
      </c>
      <c r="J57" s="40" t="s">
        <v>429</v>
      </c>
      <c r="K57" s="29">
        <v>43290</v>
      </c>
      <c r="L57" s="32" t="s">
        <v>308</v>
      </c>
      <c r="M57" s="27" t="s">
        <v>54</v>
      </c>
      <c r="N57" s="18" t="str">
        <f>IF(E57&lt;&gt;"","RESERVADO","LIBRE")</f>
        <v>RESERVADO</v>
      </c>
    </row>
    <row r="58" spans="2:14" ht="12" customHeight="1" x14ac:dyDescent="0.2">
      <c r="B58" s="38">
        <v>77377</v>
      </c>
      <c r="C58" s="43" t="s">
        <v>369</v>
      </c>
      <c r="D58" s="43" t="s">
        <v>374</v>
      </c>
      <c r="E58" s="15" t="str">
        <f>IF($C58="","",IF($D58="","",IFERROR(CONCATENATE(IF(LEFT($C58,2)=dominios!$D$2,dominios!$F$2,IF(LEFT($C58,2)=dominios!$D$3,dominios!$F$3,IF(LEFT($C58,2)=dominios!$D$4,dominios!$F$4,CONCATENATE("NO RECONOCIDO [",$C58,"]")))),IF(LEFT($C58,2)=dominios!$D$2,IF(MID($C58,4,(LEN($C58)-7))=dominios!$A$2,dominios!$B$2,IF(MID($C58,4,(LEN($C58)-7))=dominios!$A$3,dominios!$B$3,IF(MID($C58,4,(LEN($C58)-7))=dominios!$A$4,dominios!$B$4,IF(MID($C58,4,(LEN($C58)-7))=dominios!$A$5,dominios!$B$5,IF(MID($C58,4,(LEN($C58)-7))=dominios!$A$6,dominios!$B$6,IF(MID($C58,4,(LEN($C58)-7))=dominios!$A$7,dominios!$B$7,IF(MID($C58,4,(LEN($C58)-7))=dominios!$A$8,dominios!$B$8,IF(MID($C58,4,(LEN($C58)-7))=dominios!$A$9,dominios!$B$9,"DOMINIO NO PARAMETRIZADO PARA ORQ")))))))),IF(LEFT($C58,2)=dominios!$D$3,IF(MID($C58,3,(LEN($C58)-6))=dominios!$A$2,dominios!$B$2,IF(MID($C58,3,(LEN($C58)-6))=dominios!$A$3,dominios!$B$3,IF(MID($C58,3,(LEN($C58)-6))=dominios!$A$4,dominios!$B$4,IF(MID($C58,3,(LEN($C58)-6))=dominios!$A$5,dominios!$B$5,IF(MID($C58,3,(LEN($C58)-6))=dominios!$A$6,dominios!$B$6,IF(MID($C58,3,(LEN($C58)-6))=dominios!$A$7,dominios!$B$7,IF(MID($C58,3,(LEN($C58)-6))=dominios!$A$8,dominios!$B$8,IF(MID($C58,3,(LEN($C58)-6))=dominios!$A$9,dominios!$B$9,"DOMINIO NO PARAMETRIZADO PARA WS")))))))),IF(MID($C58,4,(LEN($C58)-7))=dominios!$A$2,dominios!$B$2,IF(MID($C58,4,(LEN($C58)-7))=dominios!$A$3,dominios!$B$3,IF(MID($C58,4,(LEN($C58)-7))=dominios!$A$4,dominios!$B$4,IF(MID($C58,4,(LEN($C58)-7))=dominios!$A$5,dominios!$B$5,IF(MID($C58,4,(LEN($C58)-7))=dominios!$A$6,dominios!$B$6,IF(MID($C58,4,(LEN($C58)-7))=dominios!$A$7,dominios!$B$7,IF(MID($C58,4,(LEN($C58)-7))=dominios!$A$8,dominios!$B$8,IF(MID($C58,4,(LEN($C58)-7))=dominios!$A$9,dominios!$B$9,"DOMINIO NO PARAMETRIZADO PARA UMP")))))))))),RIGHT($C58,4),RIGHT($D58,2)),"NO DEF")))</f>
        <v>302003001</v>
      </c>
      <c r="F58" s="15" t="str">
        <f>IF($E58="","",IF(LEFT(RIGHT($E58,2),1)=dominios!$I$2,dominios!$H$2,IF(LEFT(RIGHT($E58,2),1)=dominios!$I$3,dominios!$H$3,IF(LEFT(RIGHT($E58,2),1)=dominios!$I$4,dominios!$H$4,IF(LEFT(RIGHT($E58,2),1)=dominios!$I$5,dominios!$H$5,IF(LEFT(RIGHT($E58,2),1)=dominios!$I$6,dominios!$H$6,IF(LEFT(RIGHT($E58,2),1)=dominios!$I$7,dominios!$H$7,"Capacidad no parametrizada")))))))</f>
        <v>CONSULTAR</v>
      </c>
      <c r="G58" s="15" t="str">
        <f>IF($C58="","",IF($D58="","",IF(LEFT($C58,2)=dominios!$D$2,dominios!$E$2,IF(LEFT($C58,2)=dominios!$D$3,dominios!$E$3,IF(LEFT($C58,2)=dominios!$D$4,dominios!$E$4,"NO SE ENCUENTRA PARAMETRIZADO")))))</f>
        <v>ORQUESTADOR</v>
      </c>
      <c r="H58" s="15" t="str">
        <f>IF($E58="","",IF(LEN($E58)=9,IF(LEFT(RIGHT($E58,6),1)=dominios!$L$2,dominios!$K$2,IF(LEFT(RIGHT($E58,6),1)=dominios!$L$3,dominios!$K$3,IF(LEFT(RIGHT($E58,6),1)=dominios!$L$4,dominios!$K$4,"NO PARAMETRIZADO")))))</f>
        <v>NO FINANCIERO</v>
      </c>
      <c r="I58" s="16" t="s">
        <v>305</v>
      </c>
      <c r="J58" s="40" t="s">
        <v>432</v>
      </c>
      <c r="K58" s="29">
        <v>43290</v>
      </c>
      <c r="L58" s="32" t="s">
        <v>308</v>
      </c>
      <c r="M58" s="27" t="s">
        <v>54</v>
      </c>
      <c r="N58" s="18" t="str">
        <f>IF(E58&lt;&gt;"","RESERVADO","LIBRE")</f>
        <v>RESERVADO</v>
      </c>
    </row>
    <row r="59" spans="2:14" ht="12" customHeight="1" x14ac:dyDescent="0.2">
      <c r="B59" s="38">
        <v>77377</v>
      </c>
      <c r="C59" s="43" t="s">
        <v>370</v>
      </c>
      <c r="D59" s="43" t="s">
        <v>375</v>
      </c>
      <c r="E59" s="15" t="str">
        <f>IF($C59="","",IF($D59="","",IFERROR(CONCATENATE(IF(LEFT($C59,2)=dominios!$D$2,dominios!$F$2,IF(LEFT($C59,2)=dominios!$D$3,dominios!$F$3,IF(LEFT($C59,2)=dominios!$D$4,dominios!$F$4,CONCATENATE("NO RECONOCIDO [",$C59,"]")))),IF(LEFT($C59,2)=dominios!$D$2,IF(MID($C59,4,(LEN($C59)-7))=dominios!$A$2,dominios!$B$2,IF(MID($C59,4,(LEN($C59)-7))=dominios!$A$3,dominios!$B$3,IF(MID($C59,4,(LEN($C59)-7))=dominios!$A$4,dominios!$B$4,IF(MID($C59,4,(LEN($C59)-7))=dominios!$A$5,dominios!$B$5,IF(MID($C59,4,(LEN($C59)-7))=dominios!$A$6,dominios!$B$6,IF(MID($C59,4,(LEN($C59)-7))=dominios!$A$7,dominios!$B$7,IF(MID($C59,4,(LEN($C59)-7))=dominios!$A$8,dominios!$B$8,IF(MID($C59,4,(LEN($C59)-7))=dominios!$A$9,dominios!$B$9,"DOMINIO NO PARAMETRIZADO PARA ORQ")))))))),IF(LEFT($C59,2)=dominios!$D$3,IF(MID($C59,3,(LEN($C59)-6))=dominios!$A$2,dominios!$B$2,IF(MID($C59,3,(LEN($C59)-6))=dominios!$A$3,dominios!$B$3,IF(MID($C59,3,(LEN($C59)-6))=dominios!$A$4,dominios!$B$4,IF(MID($C59,3,(LEN($C59)-6))=dominios!$A$5,dominios!$B$5,IF(MID($C59,3,(LEN($C59)-6))=dominios!$A$6,dominios!$B$6,IF(MID($C59,3,(LEN($C59)-6))=dominios!$A$7,dominios!$B$7,IF(MID($C59,3,(LEN($C59)-6))=dominios!$A$8,dominios!$B$8,IF(MID($C59,3,(LEN($C59)-6))=dominios!$A$9,dominios!$B$9,"DOMINIO NO PARAMETRIZADO PARA WS")))))))),IF(MID($C59,4,(LEN($C59)-7))=dominios!$A$2,dominios!$B$2,IF(MID($C59,4,(LEN($C59)-7))=dominios!$A$3,dominios!$B$3,IF(MID($C59,4,(LEN($C59)-7))=dominios!$A$4,dominios!$B$4,IF(MID($C59,4,(LEN($C59)-7))=dominios!$A$5,dominios!$B$5,IF(MID($C59,4,(LEN($C59)-7))=dominios!$A$6,dominios!$B$6,IF(MID($C59,4,(LEN($C59)-7))=dominios!$A$7,dominios!$B$7,IF(MID($C59,4,(LEN($C59)-7))=dominios!$A$8,dominios!$B$8,IF(MID($C59,4,(LEN($C59)-7))=dominios!$A$9,dominios!$B$9,"DOMINIO NO PARAMETRIZADO PARA UMP")))))))))),RIGHT($C59,4),RIGHT($D59,2)),"NO DEF")))</f>
        <v>302003101</v>
      </c>
      <c r="F59" s="15" t="str">
        <f>IF($E59="","",IF(LEFT(RIGHT($E59,2),1)=dominios!$I$2,dominios!$H$2,IF(LEFT(RIGHT($E59,2),1)=dominios!$I$3,dominios!$H$3,IF(LEFT(RIGHT($E59,2),1)=dominios!$I$4,dominios!$H$4,IF(LEFT(RIGHT($E59,2),1)=dominios!$I$5,dominios!$H$5,IF(LEFT(RIGHT($E59,2),1)=dominios!$I$6,dominios!$H$6,IF(LEFT(RIGHT($E59,2),1)=dominios!$I$7,dominios!$H$7,"Capacidad no parametrizada")))))))</f>
        <v>CONSULTAR</v>
      </c>
      <c r="G59" s="15" t="str">
        <f>IF($C59="","",IF($D59="","",IF(LEFT($C59,2)=dominios!$D$2,dominios!$E$2,IF(LEFT($C59,2)=dominios!$D$3,dominios!$E$3,IF(LEFT($C59,2)=dominios!$D$4,dominios!$E$4,"NO SE ENCUENTRA PARAMETRIZADO")))))</f>
        <v>ORQUESTADOR</v>
      </c>
      <c r="H59" s="15" t="str">
        <f>IF($E59="","",IF(LEN($E59)=9,IF(LEFT(RIGHT($E59,6),1)=dominios!$L$2,dominios!$K$2,IF(LEFT(RIGHT($E59,6),1)=dominios!$L$3,dominios!$K$3,IF(LEFT(RIGHT($E59,6),1)=dominios!$L$4,dominios!$K$4,"NO PARAMETRIZADO")))))</f>
        <v>NO FINANCIERO</v>
      </c>
      <c r="I59" s="16" t="s">
        <v>305</v>
      </c>
      <c r="J59" s="40" t="s">
        <v>435</v>
      </c>
      <c r="K59" s="29">
        <v>43290</v>
      </c>
      <c r="L59" s="32" t="s">
        <v>308</v>
      </c>
      <c r="M59" s="27" t="s">
        <v>54</v>
      </c>
      <c r="N59" s="18" t="str">
        <f>IF(E59&lt;&gt;"","RESERVADO","LIBRE")</f>
        <v>RESERVADO</v>
      </c>
    </row>
    <row r="60" spans="2:14" ht="12" customHeight="1" x14ac:dyDescent="0.2">
      <c r="B60" s="38">
        <v>77377</v>
      </c>
      <c r="C60" s="43" t="s">
        <v>371</v>
      </c>
      <c r="D60" s="43" t="s">
        <v>376</v>
      </c>
      <c r="E60" s="15" t="str">
        <f>IF($C60="","",IF($D60="","",IFERROR(CONCATENATE(IF(LEFT($C60,2)=dominios!$D$2,dominios!$F$2,IF(LEFT($C60,2)=dominios!$D$3,dominios!$F$3,IF(LEFT($C60,2)=dominios!$D$4,dominios!$F$4,CONCATENATE("NO RECONOCIDO [",$C60,"]")))),IF(LEFT($C60,2)=dominios!$D$2,IF(MID($C60,4,(LEN($C60)-7))=dominios!$A$2,dominios!$B$2,IF(MID($C60,4,(LEN($C60)-7))=dominios!$A$3,dominios!$B$3,IF(MID($C60,4,(LEN($C60)-7))=dominios!$A$4,dominios!$B$4,IF(MID($C60,4,(LEN($C60)-7))=dominios!$A$5,dominios!$B$5,IF(MID($C60,4,(LEN($C60)-7))=dominios!$A$6,dominios!$B$6,IF(MID($C60,4,(LEN($C60)-7))=dominios!$A$7,dominios!$B$7,IF(MID($C60,4,(LEN($C60)-7))=dominios!$A$8,dominios!$B$8,IF(MID($C60,4,(LEN($C60)-7))=dominios!$A$9,dominios!$B$9,"DOMINIO NO PARAMETRIZADO PARA ORQ")))))))),IF(LEFT($C60,2)=dominios!$D$3,IF(MID($C60,3,(LEN($C60)-6))=dominios!$A$2,dominios!$B$2,IF(MID($C60,3,(LEN($C60)-6))=dominios!$A$3,dominios!$B$3,IF(MID($C60,3,(LEN($C60)-6))=dominios!$A$4,dominios!$B$4,IF(MID($C60,3,(LEN($C60)-6))=dominios!$A$5,dominios!$B$5,IF(MID($C60,3,(LEN($C60)-6))=dominios!$A$6,dominios!$B$6,IF(MID($C60,3,(LEN($C60)-6))=dominios!$A$7,dominios!$B$7,IF(MID($C60,3,(LEN($C60)-6))=dominios!$A$8,dominios!$B$8,IF(MID($C60,3,(LEN($C60)-6))=dominios!$A$9,dominios!$B$9,"DOMINIO NO PARAMETRIZADO PARA WS")))))))),IF(MID($C60,4,(LEN($C60)-7))=dominios!$A$2,dominios!$B$2,IF(MID($C60,4,(LEN($C60)-7))=dominios!$A$3,dominios!$B$3,IF(MID($C60,4,(LEN($C60)-7))=dominios!$A$4,dominios!$B$4,IF(MID($C60,4,(LEN($C60)-7))=dominios!$A$5,dominios!$B$5,IF(MID($C60,4,(LEN($C60)-7))=dominios!$A$6,dominios!$B$6,IF(MID($C60,4,(LEN($C60)-7))=dominios!$A$7,dominios!$B$7,IF(MID($C60,4,(LEN($C60)-7))=dominios!$A$8,dominios!$B$8,IF(MID($C60,4,(LEN($C60)-7))=dominios!$A$9,dominios!$B$9,"DOMINIO NO PARAMETRIZADO PARA UMP")))))))))),RIGHT($C60,4),RIGHT($D60,2)),"NO DEF")))</f>
        <v>302003201</v>
      </c>
      <c r="F60" s="15" t="str">
        <f>IF($E60="","",IF(LEFT(RIGHT($E60,2),1)=dominios!$I$2,dominios!$H$2,IF(LEFT(RIGHT($E60,2),1)=dominios!$I$3,dominios!$H$3,IF(LEFT(RIGHT($E60,2),1)=dominios!$I$4,dominios!$H$4,IF(LEFT(RIGHT($E60,2),1)=dominios!$I$5,dominios!$H$5,IF(LEFT(RIGHT($E60,2),1)=dominios!$I$6,dominios!$H$6,IF(LEFT(RIGHT($E60,2),1)=dominios!$I$7,dominios!$H$7,"Capacidad no parametrizada")))))))</f>
        <v>CONSULTAR</v>
      </c>
      <c r="G60" s="15" t="str">
        <f>IF($C60="","",IF($D60="","",IF(LEFT($C60,2)=dominios!$D$2,dominios!$E$2,IF(LEFT($C60,2)=dominios!$D$3,dominios!$E$3,IF(LEFT($C60,2)=dominios!$D$4,dominios!$E$4,"NO SE ENCUENTRA PARAMETRIZADO")))))</f>
        <v>ORQUESTADOR</v>
      </c>
      <c r="H60" s="15" t="str">
        <f>IF($E60="","",IF(LEN($E60)=9,IF(LEFT(RIGHT($E60,6),1)=dominios!$L$2,dominios!$K$2,IF(LEFT(RIGHT($E60,6),1)=dominios!$L$3,dominios!$K$3,IF(LEFT(RIGHT($E60,6),1)=dominios!$L$4,dominios!$K$4,"NO PARAMETRIZADO")))))</f>
        <v>NO FINANCIERO</v>
      </c>
      <c r="I60" s="16" t="s">
        <v>305</v>
      </c>
      <c r="J60" s="40" t="s">
        <v>438</v>
      </c>
      <c r="K60" s="29">
        <v>43290</v>
      </c>
      <c r="L60" s="32" t="s">
        <v>308</v>
      </c>
      <c r="M60" s="27" t="s">
        <v>54</v>
      </c>
      <c r="N60" s="18" t="str">
        <f>IF(E60&lt;&gt;"","RESERVADO","LIBRE")</f>
        <v>RESERVADO</v>
      </c>
    </row>
    <row r="61" spans="2:14" ht="11.25" customHeight="1" x14ac:dyDescent="0.2">
      <c r="B61" s="38">
        <v>77377</v>
      </c>
      <c r="C61" s="43" t="s">
        <v>372</v>
      </c>
      <c r="D61" s="43" t="s">
        <v>377</v>
      </c>
      <c r="E61" s="15" t="str">
        <f>IF($C61="","",IF($D61="","",IFERROR(CONCATENATE(IF(LEFT($C61,2)=dominios!$D$2,dominios!$F$2,IF(LEFT($C61,2)=dominios!$D$3,dominios!$F$3,IF(LEFT($C61,2)=dominios!$D$4,dominios!$F$4,CONCATENATE("NO RECONOCIDO [",$C61,"]")))),IF(LEFT($C61,2)=dominios!$D$2,IF(MID($C61,4,(LEN($C61)-7))=dominios!$A$2,dominios!$B$2,IF(MID($C61,4,(LEN($C61)-7))=dominios!$A$3,dominios!$B$3,IF(MID($C61,4,(LEN($C61)-7))=dominios!$A$4,dominios!$B$4,IF(MID($C61,4,(LEN($C61)-7))=dominios!$A$5,dominios!$B$5,IF(MID($C61,4,(LEN($C61)-7))=dominios!$A$6,dominios!$B$6,IF(MID($C61,4,(LEN($C61)-7))=dominios!$A$7,dominios!$B$7,IF(MID($C61,4,(LEN($C61)-7))=dominios!$A$8,dominios!$B$8,IF(MID($C61,4,(LEN($C61)-7))=dominios!$A$9,dominios!$B$9,"DOMINIO NO PARAMETRIZADO PARA ORQ")))))))),IF(LEFT($C61,2)=dominios!$D$3,IF(MID($C61,3,(LEN($C61)-6))=dominios!$A$2,dominios!$B$2,IF(MID($C61,3,(LEN($C61)-6))=dominios!$A$3,dominios!$B$3,IF(MID($C61,3,(LEN($C61)-6))=dominios!$A$4,dominios!$B$4,IF(MID($C61,3,(LEN($C61)-6))=dominios!$A$5,dominios!$B$5,IF(MID($C61,3,(LEN($C61)-6))=dominios!$A$6,dominios!$B$6,IF(MID($C61,3,(LEN($C61)-6))=dominios!$A$7,dominios!$B$7,IF(MID($C61,3,(LEN($C61)-6))=dominios!$A$8,dominios!$B$8,IF(MID($C61,3,(LEN($C61)-6))=dominios!$A$9,dominios!$B$9,"DOMINIO NO PARAMETRIZADO PARA WS")))))))),IF(MID($C61,4,(LEN($C61)-7))=dominios!$A$2,dominios!$B$2,IF(MID($C61,4,(LEN($C61)-7))=dominios!$A$3,dominios!$B$3,IF(MID($C61,4,(LEN($C61)-7))=dominios!$A$4,dominios!$B$4,IF(MID($C61,4,(LEN($C61)-7))=dominios!$A$5,dominios!$B$5,IF(MID($C61,4,(LEN($C61)-7))=dominios!$A$6,dominios!$B$6,IF(MID($C61,4,(LEN($C61)-7))=dominios!$A$7,dominios!$B$7,IF(MID($C61,4,(LEN($C61)-7))=dominios!$A$8,dominios!$B$8,IF(MID($C61,4,(LEN($C61)-7))=dominios!$A$9,dominios!$B$9,"DOMINIO NO PARAMETRIZADO PARA UMP")))))))))),RIGHT($C61,4),RIGHT($D61,2)),"NO DEF")))</f>
        <v>302003301</v>
      </c>
      <c r="F61" s="15" t="str">
        <f>IF($E61="","",IF(LEFT(RIGHT($E61,2),1)=dominios!$I$2,dominios!$H$2,IF(LEFT(RIGHT($E61,2),1)=dominios!$I$3,dominios!$H$3,IF(LEFT(RIGHT($E61,2),1)=dominios!$I$4,dominios!$H$4,IF(LEFT(RIGHT($E61,2),1)=dominios!$I$5,dominios!$H$5,IF(LEFT(RIGHT($E61,2),1)=dominios!$I$6,dominios!$H$6,IF(LEFT(RIGHT($E61,2),1)=dominios!$I$7,dominios!$H$7,"Capacidad no parametrizada")))))))</f>
        <v>CONSULTAR</v>
      </c>
      <c r="G61" s="15" t="str">
        <f>IF($C61="","",IF($D61="","",IF(LEFT($C61,2)=dominios!$D$2,dominios!$E$2,IF(LEFT($C61,2)=dominios!$D$3,dominios!$E$3,IF(LEFT($C61,2)=dominios!$D$4,dominios!$E$4,"NO SE ENCUENTRA PARAMETRIZADO")))))</f>
        <v>ORQUESTADOR</v>
      </c>
      <c r="H61" s="15" t="str">
        <f>IF($E61="","",IF(LEN($E61)=9,IF(LEFT(RIGHT($E61,6),1)=dominios!$L$2,dominios!$K$2,IF(LEFT(RIGHT($E61,6),1)=dominios!$L$3,dominios!$K$3,IF(LEFT(RIGHT($E61,6),1)=dominios!$L$4,dominios!$K$4,"NO PARAMETRIZADO")))))</f>
        <v>NO FINANCIERO</v>
      </c>
      <c r="I61" s="16" t="s">
        <v>305</v>
      </c>
      <c r="J61" s="40" t="s">
        <v>441</v>
      </c>
      <c r="K61" s="29">
        <v>43290</v>
      </c>
      <c r="L61" s="32" t="s">
        <v>308</v>
      </c>
      <c r="M61" s="27" t="s">
        <v>54</v>
      </c>
      <c r="N61" s="18" t="str">
        <f>IF(E61&lt;&gt;"","RESERVADO","LIBRE")</f>
        <v>RESERVADO</v>
      </c>
    </row>
    <row r="62" spans="2:14" ht="12" customHeight="1" x14ac:dyDescent="0.2">
      <c r="C62" s="33"/>
      <c r="D62" s="34"/>
      <c r="E62" s="15" t="str">
        <f>IF($C62="","",IF($D62="","",IFERROR(CONCATENATE(IF(LEFT($C62,2)=dominios!$D$2,dominios!$F$2,IF(LEFT($C62,2)=dominios!$D$3,dominios!$F$3,IF(LEFT($C62,2)=dominios!$D$4,dominios!$F$4,CONCATENATE("NO RECONOCIDO [",$C62,"]")))),IF(LEFT($C62,2)=dominios!$D$2,IF(MID($C62,4,(LEN($C62)-7))=dominios!$A$2,dominios!$B$2,IF(MID($C62,4,(LEN($C62)-7))=dominios!$A$3,dominios!$B$3,IF(MID($C62,4,(LEN($C62)-7))=dominios!$A$4,dominios!$B$4,IF(MID($C62,4,(LEN($C62)-7))=dominios!$A$5,dominios!$B$5,IF(MID($C62,4,(LEN($C62)-7))=dominios!$A$6,dominios!$B$6,IF(MID($C62,4,(LEN($C62)-7))=dominios!$A$7,dominios!$B$7,IF(MID($C62,4,(LEN($C62)-7))=dominios!$A$8,dominios!$B$8,IF(MID($C62,4,(LEN($C62)-7))=dominios!$A$9,dominios!$B$9,"DOMINIO NO PARAMETRIZADO PARA ORQ")))))))),IF(LEFT($C62,2)=dominios!$D$3,IF(MID($C62,3,(LEN($C62)-6))=dominios!$A$2,dominios!$B$2,IF(MID($C62,3,(LEN($C62)-6))=dominios!$A$3,dominios!$B$3,IF(MID($C62,3,(LEN($C62)-6))=dominios!$A$4,dominios!$B$4,IF(MID($C62,3,(LEN($C62)-6))=dominios!$A$5,dominios!$B$5,IF(MID($C62,3,(LEN($C62)-6))=dominios!$A$6,dominios!$B$6,IF(MID($C62,3,(LEN($C62)-6))=dominios!$A$7,dominios!$B$7,IF(MID($C62,3,(LEN($C62)-6))=dominios!$A$8,dominios!$B$8,IF(MID($C62,3,(LEN($C62)-6))=dominios!$A$9,dominios!$B$9,"DOMINIO NO PARAMETRIZADO PARA WS")))))))),IF(MID($C62,4,(LEN($C62)-7))=dominios!$A$2,dominios!$B$2,IF(MID($C62,4,(LEN($C62)-7))=dominios!$A$3,dominios!$B$3,IF(MID($C62,4,(LEN($C62)-7))=dominios!$A$4,dominios!$B$4,IF(MID($C62,4,(LEN($C62)-7))=dominios!$A$5,dominios!$B$5,IF(MID($C62,4,(LEN($C62)-7))=dominios!$A$6,dominios!$B$6,IF(MID($C62,4,(LEN($C62)-7))=dominios!$A$7,dominios!$B$7,IF(MID($C62,4,(LEN($C62)-7))=dominios!$A$8,dominios!$B$8,IF(MID($C62,4,(LEN($C62)-7))=dominios!$A$9,dominios!$B$9,"DOMINIO NO PARAMETRIZADO PARA UMP")))))))))),RIGHT($C62,4),RIGHT($D62,2)),"NO DEF")))</f>
        <v/>
      </c>
      <c r="F62" s="15" t="str">
        <f>IF($E62="","",IF(LEFT(RIGHT($E62,2),1)=dominios!$I$2,dominios!$H$2,IF(LEFT(RIGHT($E62,2),1)=dominios!$I$3,dominios!$H$3,IF(LEFT(RIGHT($E62,2),1)=dominios!$I$4,dominios!$H$4,IF(LEFT(RIGHT($E62,2),1)=dominios!$I$5,dominios!$H$5,IF(LEFT(RIGHT($E62,2),1)=dominios!$I$6,dominios!$H$6,IF(LEFT(RIGHT($E62,2),1)=dominios!$I$7,dominios!$H$7,"Capacidad no parametrizada")))))))</f>
        <v/>
      </c>
      <c r="G62" s="15" t="str">
        <f>IF($C62="","",IF($D62="","",IF(LEFT($C62,2)=dominios!$D$2,dominios!$E$2,IF(LEFT($C62,2)=dominios!$D$3,dominios!$E$3,IF(LEFT($C62,2)=dominios!$D$4,dominios!$E$4,"NO SE ENCUENTRA PARAMETRIZADO")))))</f>
        <v/>
      </c>
      <c r="H62" s="15" t="str">
        <f>IF($E62="","",IF(LEN($E62)=9,IF(LEFT(RIGHT($E62,6),1)=dominios!$L$2,dominios!$K$2,IF(LEFT(RIGHT($E62,6),1)=dominios!$L$3,dominios!$K$3,IF(LEFT(RIGHT($E62,6),1)=dominios!$L$4,dominios!$K$4,"NO PARAMETRIZADO")))))</f>
        <v/>
      </c>
      <c r="I62" s="16"/>
      <c r="J62" s="32"/>
      <c r="K62" s="29"/>
      <c r="L62" s="32"/>
      <c r="M62" s="27"/>
      <c r="N62" s="18"/>
    </row>
    <row r="63" spans="2:14" ht="12" customHeight="1" x14ac:dyDescent="0.2">
      <c r="B63" s="38">
        <v>76251</v>
      </c>
      <c r="C63" s="18" t="s">
        <v>466</v>
      </c>
      <c r="D63" s="33" t="s">
        <v>427</v>
      </c>
      <c r="E63" s="15" t="str">
        <f>IF($C63="","",IF($D63="","",IFERROR(CONCATENATE(IF(LEFT($C63,2)=dominios!$D$2,dominios!$F$2,IF(LEFT($C63,2)=dominios!$D$3,dominios!$F$3,IF(LEFT($C63,2)=dominios!$D$4,dominios!$F$4,CONCATENATE("NO RECONOCIDO [",$C63,"]")))),IF(LEFT($C63,2)=dominios!$D$2,IF(MID($C63,4,(LEN($C63)-7))=dominios!$A$2,dominios!$B$2,IF(MID($C63,4,(LEN($C63)-7))=dominios!$A$3,dominios!$B$3,IF(MID($C63,4,(LEN($C63)-7))=dominios!$A$4,dominios!$B$4,IF(MID($C63,4,(LEN($C63)-7))=dominios!$A$5,dominios!$B$5,IF(MID($C63,4,(LEN($C63)-7))=dominios!$A$6,dominios!$B$6,IF(MID($C63,4,(LEN($C63)-7))=dominios!$A$7,dominios!$B$7,IF(MID($C63,4,(LEN($C63)-7))=dominios!$A$8,dominios!$B$8,IF(MID($C63,4,(LEN($C63)-7))=dominios!$A$9,dominios!$B$9,"DOMINIO NO PARAMETRIZADO PARA ORQ")))))))),IF(LEFT($C63,2)=dominios!$D$3,IF(MID($C63,3,(LEN($C63)-6))=dominios!$A$2,dominios!$B$2,IF(MID($C63,3,(LEN($C63)-6))=dominios!$A$3,dominios!$B$3,IF(MID($C63,3,(LEN($C63)-6))=dominios!$A$4,dominios!$B$4,IF(MID($C63,3,(LEN($C63)-6))=dominios!$A$5,dominios!$B$5,IF(MID($C63,3,(LEN($C63)-6))=dominios!$A$6,dominios!$B$6,IF(MID($C63,3,(LEN($C63)-6))=dominios!$A$7,dominios!$B$7,IF(MID($C63,3,(LEN($C63)-6))=dominios!$A$8,dominios!$B$8,IF(MID($C63,3,(LEN($C63)-6))=dominios!$A$9,dominios!$B$9,"DOMINIO NO PARAMETRIZADO PARA WS")))))))),IF(MID($C63,4,(LEN($C63)-7))=dominios!$A$2,dominios!$B$2,IF(MID($C63,4,(LEN($C63)-7))=dominios!$A$3,dominios!$B$3,IF(MID($C63,4,(LEN($C63)-7))=dominios!$A$4,dominios!$B$4,IF(MID($C63,4,(LEN($C63)-7))=dominios!$A$5,dominios!$B$5,IF(MID($C63,4,(LEN($C63)-7))=dominios!$A$6,dominios!$B$6,IF(MID($C63,4,(LEN($C63)-7))=dominios!$A$7,dominios!$B$7,IF(MID($C63,4,(LEN($C63)-7))=dominios!$A$8,dominios!$B$8,IF(MID($C63,4,(LEN($C63)-7))=dominios!$A$9,dominios!$B$9,"DOMINIO NO PARAMETRIZADO PARA UMP")))))))))),RIGHT($C63,4),RIGHT($D63,2)),"NO DEF")))</f>
        <v>202005801</v>
      </c>
      <c r="F63" s="15" t="str">
        <f>IF($E63="","",IF(LEFT(RIGHT($E63,2),1)=dominios!$I$2,dominios!$H$2,IF(LEFT(RIGHT($E63,2),1)=dominios!$I$3,dominios!$H$3,IF(LEFT(RIGHT($E63,2),1)=dominios!$I$4,dominios!$H$4,IF(LEFT(RIGHT($E63,2),1)=dominios!$I$5,dominios!$H$5,IF(LEFT(RIGHT($E63,2),1)=dominios!$I$6,dominios!$H$6,IF(LEFT(RIGHT($E63,2),1)=dominios!$I$7,dominios!$H$7,"Capacidad no parametrizada")))))))</f>
        <v>CONSULTAR</v>
      </c>
      <c r="G63" s="15" t="str">
        <f>IF($C63="","",IF($D63="","",IF(LEFT($C63,2)=dominios!$D$2,dominios!$E$2,IF(LEFT($C63,2)=dominios!$D$3,dominios!$E$3,IF(LEFT($C63,2)=dominios!$D$4,dominios!$E$4,"NO SE ENCUENTRA PARAMETRIZADO")))))</f>
        <v>MICROSERVICIO</v>
      </c>
      <c r="H63" s="15" t="str">
        <f>IF($E63="","",IF(LEN($E63)=9,IF(LEFT(RIGHT($E63,6),1)=dominios!$L$2,dominios!$K$2,IF(LEFT(RIGHT($E63,6),1)=dominios!$L$3,dominios!$K$3,IF(LEFT(RIGHT($E63,6),1)=dominios!$L$4,dominios!$K$4,"NO PARAMETRIZADO")))))</f>
        <v>NO FINANCIERO</v>
      </c>
      <c r="I63" s="16" t="s">
        <v>305</v>
      </c>
      <c r="J63" s="40" t="s">
        <v>428</v>
      </c>
      <c r="K63" s="29">
        <v>43329</v>
      </c>
      <c r="L63" s="32" t="s">
        <v>308</v>
      </c>
      <c r="M63" s="27" t="s">
        <v>306</v>
      </c>
      <c r="N63" s="18" t="str">
        <f t="shared" ref="N63:N81" si="0">IF(E63&lt;&gt;"","RESERVADO","LIBRE")</f>
        <v>RESERVADO</v>
      </c>
    </row>
    <row r="64" spans="2:14" ht="12" customHeight="1" x14ac:dyDescent="0.2">
      <c r="B64" s="38">
        <v>77372</v>
      </c>
      <c r="C64" s="18" t="s">
        <v>467</v>
      </c>
      <c r="D64" s="34" t="s">
        <v>373</v>
      </c>
      <c r="E64" s="15" t="str">
        <f>IF($C64="","",IF($D64="","",IFERROR(CONCATENATE(IF(LEFT($C64,2)=dominios!$D$2,dominios!$F$2,IF(LEFT($C64,2)=dominios!$D$3,dominios!$F$3,IF(LEFT($C64,2)=dominios!$D$4,dominios!$F$4,CONCATENATE("NO RECONOCIDO [",$C64,"]")))),IF(LEFT($C64,2)=dominios!$D$2,IF(MID($C64,4,(LEN($C64)-7))=dominios!$A$2,dominios!$B$2,IF(MID($C64,4,(LEN($C64)-7))=dominios!$A$3,dominios!$B$3,IF(MID($C64,4,(LEN($C64)-7))=dominios!$A$4,dominios!$B$4,IF(MID($C64,4,(LEN($C64)-7))=dominios!$A$5,dominios!$B$5,IF(MID($C64,4,(LEN($C64)-7))=dominios!$A$6,dominios!$B$6,IF(MID($C64,4,(LEN($C64)-7))=dominios!$A$7,dominios!$B$7,IF(MID($C64,4,(LEN($C64)-7))=dominios!$A$8,dominios!$B$8,IF(MID($C64,4,(LEN($C64)-7))=dominios!$A$9,dominios!$B$9,"DOMINIO NO PARAMETRIZADO PARA ORQ")))))))),IF(LEFT($C64,2)=dominios!$D$3,IF(MID($C64,3,(LEN($C64)-6))=dominios!$A$2,dominios!$B$2,IF(MID($C64,3,(LEN($C64)-6))=dominios!$A$3,dominios!$B$3,IF(MID($C64,3,(LEN($C64)-6))=dominios!$A$4,dominios!$B$4,IF(MID($C64,3,(LEN($C64)-6))=dominios!$A$5,dominios!$B$5,IF(MID($C64,3,(LEN($C64)-6))=dominios!$A$6,dominios!$B$6,IF(MID($C64,3,(LEN($C64)-6))=dominios!$A$7,dominios!$B$7,IF(MID($C64,3,(LEN($C64)-6))=dominios!$A$8,dominios!$B$8,IF(MID($C64,3,(LEN($C64)-6))=dominios!$A$9,dominios!$B$9,"DOMINIO NO PARAMETRIZADO PARA WS")))))))),IF(MID($C64,4,(LEN($C64)-7))=dominios!$A$2,dominios!$B$2,IF(MID($C64,4,(LEN($C64)-7))=dominios!$A$3,dominios!$B$3,IF(MID($C64,4,(LEN($C64)-7))=dominios!$A$4,dominios!$B$4,IF(MID($C64,4,(LEN($C64)-7))=dominios!$A$5,dominios!$B$5,IF(MID($C64,4,(LEN($C64)-7))=dominios!$A$6,dominios!$B$6,IF(MID($C64,4,(LEN($C64)-7))=dominios!$A$7,dominios!$B$7,IF(MID($C64,4,(LEN($C64)-7))=dominios!$A$8,dominios!$B$8,IF(MID($C64,4,(LEN($C64)-7))=dominios!$A$9,dominios!$B$9,"DOMINIO NO PARAMETRIZADO PARA UMP")))))))))),RIGHT($C64,4),RIGHT($D64,2)),"NO DEF")))</f>
        <v>202005901</v>
      </c>
      <c r="F64" s="15" t="str">
        <f>IF($E64="","",IF(LEFT(RIGHT($E64,2),1)=dominios!$I$2,dominios!$H$2,IF(LEFT(RIGHT($E64,2),1)=dominios!$I$3,dominios!$H$3,IF(LEFT(RIGHT($E64,2),1)=dominios!$I$4,dominios!$H$4,IF(LEFT(RIGHT($E64,2),1)=dominios!$I$5,dominios!$H$5,IF(LEFT(RIGHT($E64,2),1)=dominios!$I$6,dominios!$H$6,IF(LEFT(RIGHT($E64,2),1)=dominios!$I$7,dominios!$H$7,"Capacidad no parametrizada")))))))</f>
        <v>CONSULTAR</v>
      </c>
      <c r="G64" s="15" t="str">
        <f>IF($C64="","",IF($D64="","",IF(LEFT($C64,2)=dominios!$D$2,dominios!$E$2,IF(LEFT($C64,2)=dominios!$D$3,dominios!$E$3,IF(LEFT($C64,2)=dominios!$D$4,dominios!$E$4,"NO SE ENCUENTRA PARAMETRIZADO")))))</f>
        <v>MICROSERVICIO</v>
      </c>
      <c r="H64" s="15" t="str">
        <f>IF($E64="","",IF(LEN($E64)=9,IF(LEFT(RIGHT($E64,6),1)=dominios!$L$2,dominios!$K$2,IF(LEFT(RIGHT($E64,6),1)=dominios!$L$3,dominios!$K$3,IF(LEFT(RIGHT($E64,6),1)=dominios!$L$4,dominios!$K$4,"NO PARAMETRIZADO")))))</f>
        <v>NO FINANCIERO</v>
      </c>
      <c r="I64" s="16" t="s">
        <v>305</v>
      </c>
      <c r="J64" s="40" t="s">
        <v>430</v>
      </c>
      <c r="K64" s="29">
        <v>43332</v>
      </c>
      <c r="L64" s="32" t="s">
        <v>308</v>
      </c>
      <c r="M64" s="27" t="s">
        <v>54</v>
      </c>
      <c r="N64" s="18" t="str">
        <f t="shared" si="0"/>
        <v>RESERVADO</v>
      </c>
    </row>
    <row r="65" spans="2:14" ht="12" customHeight="1" x14ac:dyDescent="0.2">
      <c r="B65" s="38">
        <v>77372</v>
      </c>
      <c r="C65" s="18" t="s">
        <v>468</v>
      </c>
      <c r="D65" s="34" t="s">
        <v>374</v>
      </c>
      <c r="E65" s="15" t="str">
        <f>IF($C65="","",IF($D65="","",IFERROR(CONCATENATE(IF(LEFT($C65,2)=dominios!$D$2,dominios!$F$2,IF(LEFT($C65,2)=dominios!$D$3,dominios!$F$3,IF(LEFT($C65,2)=dominios!$D$4,dominios!$F$4,CONCATENATE("NO RECONOCIDO [",$C65,"]")))),IF(LEFT($C65,2)=dominios!$D$2,IF(MID($C65,4,(LEN($C65)-7))=dominios!$A$2,dominios!$B$2,IF(MID($C65,4,(LEN($C65)-7))=dominios!$A$3,dominios!$B$3,IF(MID($C65,4,(LEN($C65)-7))=dominios!$A$4,dominios!$B$4,IF(MID($C65,4,(LEN($C65)-7))=dominios!$A$5,dominios!$B$5,IF(MID($C65,4,(LEN($C65)-7))=dominios!$A$6,dominios!$B$6,IF(MID($C65,4,(LEN($C65)-7))=dominios!$A$7,dominios!$B$7,IF(MID($C65,4,(LEN($C65)-7))=dominios!$A$8,dominios!$B$8,IF(MID($C65,4,(LEN($C65)-7))=dominios!$A$9,dominios!$B$9,"DOMINIO NO PARAMETRIZADO PARA ORQ")))))))),IF(LEFT($C65,2)=dominios!$D$3,IF(MID($C65,3,(LEN($C65)-6))=dominios!$A$2,dominios!$B$2,IF(MID($C65,3,(LEN($C65)-6))=dominios!$A$3,dominios!$B$3,IF(MID($C65,3,(LEN($C65)-6))=dominios!$A$4,dominios!$B$4,IF(MID($C65,3,(LEN($C65)-6))=dominios!$A$5,dominios!$B$5,IF(MID($C65,3,(LEN($C65)-6))=dominios!$A$6,dominios!$B$6,IF(MID($C65,3,(LEN($C65)-6))=dominios!$A$7,dominios!$B$7,IF(MID($C65,3,(LEN($C65)-6))=dominios!$A$8,dominios!$B$8,IF(MID($C65,3,(LEN($C65)-6))=dominios!$A$9,dominios!$B$9,"DOMINIO NO PARAMETRIZADO PARA WS")))))))),IF(MID($C65,4,(LEN($C65)-7))=dominios!$A$2,dominios!$B$2,IF(MID($C65,4,(LEN($C65)-7))=dominios!$A$3,dominios!$B$3,IF(MID($C65,4,(LEN($C65)-7))=dominios!$A$4,dominios!$B$4,IF(MID($C65,4,(LEN($C65)-7))=dominios!$A$5,dominios!$B$5,IF(MID($C65,4,(LEN($C65)-7))=dominios!$A$6,dominios!$B$6,IF(MID($C65,4,(LEN($C65)-7))=dominios!$A$7,dominios!$B$7,IF(MID($C65,4,(LEN($C65)-7))=dominios!$A$8,dominios!$B$8,IF(MID($C65,4,(LEN($C65)-7))=dominios!$A$9,dominios!$B$9,"DOMINIO NO PARAMETRIZADO PARA UMP")))))))))),RIGHT($C65,4),RIGHT($D65,2)),"NO DEF")))</f>
        <v>202006001</v>
      </c>
      <c r="F65" s="15" t="str">
        <f>IF($E65="","",IF(LEFT(RIGHT($E65,2),1)=dominios!$I$2,dominios!$H$2,IF(LEFT(RIGHT($E65,2),1)=dominios!$I$3,dominios!$H$3,IF(LEFT(RIGHT($E65,2),1)=dominios!$I$4,dominios!$H$4,IF(LEFT(RIGHT($E65,2),1)=dominios!$I$5,dominios!$H$5,IF(LEFT(RIGHT($E65,2),1)=dominios!$I$6,dominios!$H$6,IF(LEFT(RIGHT($E65,2),1)=dominios!$I$7,dominios!$H$7,"Capacidad no parametrizada")))))))</f>
        <v>CONSULTAR</v>
      </c>
      <c r="G65" s="15" t="str">
        <f>IF($C65="","",IF($D65="","",IF(LEFT($C65,2)=dominios!$D$2,dominios!$E$2,IF(LEFT($C65,2)=dominios!$D$3,dominios!$E$3,IF(LEFT($C65,2)=dominios!$D$4,dominios!$E$4,"NO SE ENCUENTRA PARAMETRIZADO")))))</f>
        <v>MICROSERVICIO</v>
      </c>
      <c r="H65" s="15" t="str">
        <f>IF($E65="","",IF(LEN($E65)=9,IF(LEFT(RIGHT($E65,6),1)=dominios!$L$2,dominios!$K$2,IF(LEFT(RIGHT($E65,6),1)=dominios!$L$3,dominios!$K$3,IF(LEFT(RIGHT($E65,6),1)=dominios!$L$4,dominios!$K$4,"NO PARAMETRIZADO")))))</f>
        <v>NO FINANCIERO</v>
      </c>
      <c r="I65" s="16" t="s">
        <v>305</v>
      </c>
      <c r="J65" s="40" t="s">
        <v>433</v>
      </c>
      <c r="K65" s="29">
        <v>43332</v>
      </c>
      <c r="L65" s="32" t="s">
        <v>308</v>
      </c>
      <c r="M65" s="27" t="s">
        <v>54</v>
      </c>
      <c r="N65" s="18" t="str">
        <f t="shared" si="0"/>
        <v>RESERVADO</v>
      </c>
    </row>
    <row r="66" spans="2:14" ht="12" customHeight="1" x14ac:dyDescent="0.2">
      <c r="B66" s="38">
        <v>77372</v>
      </c>
      <c r="C66" s="18" t="s">
        <v>469</v>
      </c>
      <c r="D66" s="34" t="s">
        <v>375</v>
      </c>
      <c r="E66" s="15" t="str">
        <f>IF($C66="","",IF($D66="","",IFERROR(CONCATENATE(IF(LEFT($C66,2)=dominios!$D$2,dominios!$F$2,IF(LEFT($C66,2)=dominios!$D$3,dominios!$F$3,IF(LEFT($C66,2)=dominios!$D$4,dominios!$F$4,CONCATENATE("NO RECONOCIDO [",$C66,"]")))),IF(LEFT($C66,2)=dominios!$D$2,IF(MID($C66,4,(LEN($C66)-7))=dominios!$A$2,dominios!$B$2,IF(MID($C66,4,(LEN($C66)-7))=dominios!$A$3,dominios!$B$3,IF(MID($C66,4,(LEN($C66)-7))=dominios!$A$4,dominios!$B$4,IF(MID($C66,4,(LEN($C66)-7))=dominios!$A$5,dominios!$B$5,IF(MID($C66,4,(LEN($C66)-7))=dominios!$A$6,dominios!$B$6,IF(MID($C66,4,(LEN($C66)-7))=dominios!$A$7,dominios!$B$7,IF(MID($C66,4,(LEN($C66)-7))=dominios!$A$8,dominios!$B$8,IF(MID($C66,4,(LEN($C66)-7))=dominios!$A$9,dominios!$B$9,"DOMINIO NO PARAMETRIZADO PARA ORQ")))))))),IF(LEFT($C66,2)=dominios!$D$3,IF(MID($C66,3,(LEN($C66)-6))=dominios!$A$2,dominios!$B$2,IF(MID($C66,3,(LEN($C66)-6))=dominios!$A$3,dominios!$B$3,IF(MID($C66,3,(LEN($C66)-6))=dominios!$A$4,dominios!$B$4,IF(MID($C66,3,(LEN($C66)-6))=dominios!$A$5,dominios!$B$5,IF(MID($C66,3,(LEN($C66)-6))=dominios!$A$6,dominios!$B$6,IF(MID($C66,3,(LEN($C66)-6))=dominios!$A$7,dominios!$B$7,IF(MID($C66,3,(LEN($C66)-6))=dominios!$A$8,dominios!$B$8,IF(MID($C66,3,(LEN($C66)-6))=dominios!$A$9,dominios!$B$9,"DOMINIO NO PARAMETRIZADO PARA WS")))))))),IF(MID($C66,4,(LEN($C66)-7))=dominios!$A$2,dominios!$B$2,IF(MID($C66,4,(LEN($C66)-7))=dominios!$A$3,dominios!$B$3,IF(MID($C66,4,(LEN($C66)-7))=dominios!$A$4,dominios!$B$4,IF(MID($C66,4,(LEN($C66)-7))=dominios!$A$5,dominios!$B$5,IF(MID($C66,4,(LEN($C66)-7))=dominios!$A$6,dominios!$B$6,IF(MID($C66,4,(LEN($C66)-7))=dominios!$A$7,dominios!$B$7,IF(MID($C66,4,(LEN($C66)-7))=dominios!$A$8,dominios!$B$8,IF(MID($C66,4,(LEN($C66)-7))=dominios!$A$9,dominios!$B$9,"DOMINIO NO PARAMETRIZADO PARA UMP")))))))))),RIGHT($C66,4),RIGHT($D66,2)),"NO DEF")))</f>
        <v>202006101</v>
      </c>
      <c r="F66" s="15" t="str">
        <f>IF($E66="","",IF(LEFT(RIGHT($E66,2),1)=dominios!$I$2,dominios!$H$2,IF(LEFT(RIGHT($E66,2),1)=dominios!$I$3,dominios!$H$3,IF(LEFT(RIGHT($E66,2),1)=dominios!$I$4,dominios!$H$4,IF(LEFT(RIGHT($E66,2),1)=dominios!$I$5,dominios!$H$5,IF(LEFT(RIGHT($E66,2),1)=dominios!$I$6,dominios!$H$6,IF(LEFT(RIGHT($E66,2),1)=dominios!$I$7,dominios!$H$7,"Capacidad no parametrizada")))))))</f>
        <v>CONSULTAR</v>
      </c>
      <c r="G66" s="15" t="str">
        <f>IF($C66="","",IF($D66="","",IF(LEFT($C66,2)=dominios!$D$2,dominios!$E$2,IF(LEFT($C66,2)=dominios!$D$3,dominios!$E$3,IF(LEFT($C66,2)=dominios!$D$4,dominios!$E$4,"NO SE ENCUENTRA PARAMETRIZADO")))))</f>
        <v>MICROSERVICIO</v>
      </c>
      <c r="H66" s="15" t="str">
        <f>IF($E66="","",IF(LEN($E66)=9,IF(LEFT(RIGHT($E66,6),1)=dominios!$L$2,dominios!$K$2,IF(LEFT(RIGHT($E66,6),1)=dominios!$L$3,dominios!$K$3,IF(LEFT(RIGHT($E66,6),1)=dominios!$L$4,dominios!$K$4,"NO PARAMETRIZADO")))))</f>
        <v>NO FINANCIERO</v>
      </c>
      <c r="I66" s="16" t="s">
        <v>305</v>
      </c>
      <c r="J66" s="40" t="s">
        <v>436</v>
      </c>
      <c r="K66" s="29">
        <v>43332</v>
      </c>
      <c r="L66" s="32" t="s">
        <v>308</v>
      </c>
      <c r="M66" s="27" t="s">
        <v>54</v>
      </c>
      <c r="N66" s="18" t="str">
        <f t="shared" si="0"/>
        <v>RESERVADO</v>
      </c>
    </row>
    <row r="67" spans="2:14" ht="12" customHeight="1" x14ac:dyDescent="0.2">
      <c r="B67" s="38">
        <v>77372</v>
      </c>
      <c r="C67" s="18" t="s">
        <v>470</v>
      </c>
      <c r="D67" s="34" t="s">
        <v>376</v>
      </c>
      <c r="E67" s="15" t="str">
        <f>IF($C67="","",IF($D67="","",IFERROR(CONCATENATE(IF(LEFT($C67,2)=dominios!$D$2,dominios!$F$2,IF(LEFT($C67,2)=dominios!$D$3,dominios!$F$3,IF(LEFT($C67,2)=dominios!$D$4,dominios!$F$4,CONCATENATE("NO RECONOCIDO [",$C67,"]")))),IF(LEFT($C67,2)=dominios!$D$2,IF(MID($C67,4,(LEN($C67)-7))=dominios!$A$2,dominios!$B$2,IF(MID($C67,4,(LEN($C67)-7))=dominios!$A$3,dominios!$B$3,IF(MID($C67,4,(LEN($C67)-7))=dominios!$A$4,dominios!$B$4,IF(MID($C67,4,(LEN($C67)-7))=dominios!$A$5,dominios!$B$5,IF(MID($C67,4,(LEN($C67)-7))=dominios!$A$6,dominios!$B$6,IF(MID($C67,4,(LEN($C67)-7))=dominios!$A$7,dominios!$B$7,IF(MID($C67,4,(LEN($C67)-7))=dominios!$A$8,dominios!$B$8,IF(MID($C67,4,(LEN($C67)-7))=dominios!$A$9,dominios!$B$9,"DOMINIO NO PARAMETRIZADO PARA ORQ")))))))),IF(LEFT($C67,2)=dominios!$D$3,IF(MID($C67,3,(LEN($C67)-6))=dominios!$A$2,dominios!$B$2,IF(MID($C67,3,(LEN($C67)-6))=dominios!$A$3,dominios!$B$3,IF(MID($C67,3,(LEN($C67)-6))=dominios!$A$4,dominios!$B$4,IF(MID($C67,3,(LEN($C67)-6))=dominios!$A$5,dominios!$B$5,IF(MID($C67,3,(LEN($C67)-6))=dominios!$A$6,dominios!$B$6,IF(MID($C67,3,(LEN($C67)-6))=dominios!$A$7,dominios!$B$7,IF(MID($C67,3,(LEN($C67)-6))=dominios!$A$8,dominios!$B$8,IF(MID($C67,3,(LEN($C67)-6))=dominios!$A$9,dominios!$B$9,"DOMINIO NO PARAMETRIZADO PARA WS")))))))),IF(MID($C67,4,(LEN($C67)-7))=dominios!$A$2,dominios!$B$2,IF(MID($C67,4,(LEN($C67)-7))=dominios!$A$3,dominios!$B$3,IF(MID($C67,4,(LEN($C67)-7))=dominios!$A$4,dominios!$B$4,IF(MID($C67,4,(LEN($C67)-7))=dominios!$A$5,dominios!$B$5,IF(MID($C67,4,(LEN($C67)-7))=dominios!$A$6,dominios!$B$6,IF(MID($C67,4,(LEN($C67)-7))=dominios!$A$7,dominios!$B$7,IF(MID($C67,4,(LEN($C67)-7))=dominios!$A$8,dominios!$B$8,IF(MID($C67,4,(LEN($C67)-7))=dominios!$A$9,dominios!$B$9,"DOMINIO NO PARAMETRIZADO PARA UMP")))))))))),RIGHT($C67,4),RIGHT($D67,2)),"NO DEF")))</f>
        <v>202006201</v>
      </c>
      <c r="F67" s="15" t="str">
        <f>IF($E67="","",IF(LEFT(RIGHT($E67,2),1)=dominios!$I$2,dominios!$H$2,IF(LEFT(RIGHT($E67,2),1)=dominios!$I$3,dominios!$H$3,IF(LEFT(RIGHT($E67,2),1)=dominios!$I$4,dominios!$H$4,IF(LEFT(RIGHT($E67,2),1)=dominios!$I$5,dominios!$H$5,IF(LEFT(RIGHT($E67,2),1)=dominios!$I$6,dominios!$H$6,IF(LEFT(RIGHT($E67,2),1)=dominios!$I$7,dominios!$H$7,"Capacidad no parametrizada")))))))</f>
        <v>CONSULTAR</v>
      </c>
      <c r="G67" s="15" t="str">
        <f>IF($C67="","",IF($D67="","",IF(LEFT($C67,2)=dominios!$D$2,dominios!$E$2,IF(LEFT($C67,2)=dominios!$D$3,dominios!$E$3,IF(LEFT($C67,2)=dominios!$D$4,dominios!$E$4,"NO SE ENCUENTRA PARAMETRIZADO")))))</f>
        <v>MICROSERVICIO</v>
      </c>
      <c r="H67" s="15" t="str">
        <f>IF($E67="","",IF(LEN($E67)=9,IF(LEFT(RIGHT($E67,6),1)=dominios!$L$2,dominios!$K$2,IF(LEFT(RIGHT($E67,6),1)=dominios!$L$3,dominios!$K$3,IF(LEFT(RIGHT($E67,6),1)=dominios!$L$4,dominios!$K$4,"NO PARAMETRIZADO")))))</f>
        <v>NO FINANCIERO</v>
      </c>
      <c r="I67" s="16" t="s">
        <v>305</v>
      </c>
      <c r="J67" s="40" t="s">
        <v>439</v>
      </c>
      <c r="K67" s="29">
        <v>43332</v>
      </c>
      <c r="L67" s="32" t="s">
        <v>308</v>
      </c>
      <c r="M67" s="27" t="s">
        <v>54</v>
      </c>
      <c r="N67" s="18" t="str">
        <f t="shared" si="0"/>
        <v>RESERVADO</v>
      </c>
    </row>
    <row r="68" spans="2:14" ht="12" customHeight="1" x14ac:dyDescent="0.2">
      <c r="B68" s="38">
        <v>77372</v>
      </c>
      <c r="C68" s="18" t="s">
        <v>471</v>
      </c>
      <c r="D68" s="34" t="s">
        <v>377</v>
      </c>
      <c r="E68" s="15" t="str">
        <f>IF($C68="","",IF($D68="","",IFERROR(CONCATENATE(IF(LEFT($C68,2)=dominios!$D$2,dominios!$F$2,IF(LEFT($C68,2)=dominios!$D$3,dominios!$F$3,IF(LEFT($C68,2)=dominios!$D$4,dominios!$F$4,CONCATENATE("NO RECONOCIDO [",$C68,"]")))),IF(LEFT($C68,2)=dominios!$D$2,IF(MID($C68,4,(LEN($C68)-7))=dominios!$A$2,dominios!$B$2,IF(MID($C68,4,(LEN($C68)-7))=dominios!$A$3,dominios!$B$3,IF(MID($C68,4,(LEN($C68)-7))=dominios!$A$4,dominios!$B$4,IF(MID($C68,4,(LEN($C68)-7))=dominios!$A$5,dominios!$B$5,IF(MID($C68,4,(LEN($C68)-7))=dominios!$A$6,dominios!$B$6,IF(MID($C68,4,(LEN($C68)-7))=dominios!$A$7,dominios!$B$7,IF(MID($C68,4,(LEN($C68)-7))=dominios!$A$8,dominios!$B$8,IF(MID($C68,4,(LEN($C68)-7))=dominios!$A$9,dominios!$B$9,"DOMINIO NO PARAMETRIZADO PARA ORQ")))))))),IF(LEFT($C68,2)=dominios!$D$3,IF(MID($C68,3,(LEN($C68)-6))=dominios!$A$2,dominios!$B$2,IF(MID($C68,3,(LEN($C68)-6))=dominios!$A$3,dominios!$B$3,IF(MID($C68,3,(LEN($C68)-6))=dominios!$A$4,dominios!$B$4,IF(MID($C68,3,(LEN($C68)-6))=dominios!$A$5,dominios!$B$5,IF(MID($C68,3,(LEN($C68)-6))=dominios!$A$6,dominios!$B$6,IF(MID($C68,3,(LEN($C68)-6))=dominios!$A$7,dominios!$B$7,IF(MID($C68,3,(LEN($C68)-6))=dominios!$A$8,dominios!$B$8,IF(MID($C68,3,(LEN($C68)-6))=dominios!$A$9,dominios!$B$9,"DOMINIO NO PARAMETRIZADO PARA WS")))))))),IF(MID($C68,4,(LEN($C68)-7))=dominios!$A$2,dominios!$B$2,IF(MID($C68,4,(LEN($C68)-7))=dominios!$A$3,dominios!$B$3,IF(MID($C68,4,(LEN($C68)-7))=dominios!$A$4,dominios!$B$4,IF(MID($C68,4,(LEN($C68)-7))=dominios!$A$5,dominios!$B$5,IF(MID($C68,4,(LEN($C68)-7))=dominios!$A$6,dominios!$B$6,IF(MID($C68,4,(LEN($C68)-7))=dominios!$A$7,dominios!$B$7,IF(MID($C68,4,(LEN($C68)-7))=dominios!$A$8,dominios!$B$8,IF(MID($C68,4,(LEN($C68)-7))=dominios!$A$9,dominios!$B$9,"DOMINIO NO PARAMETRIZADO PARA UMP")))))))))),RIGHT($C68,4),RIGHT($D68,2)),"NO DEF")))</f>
        <v>202006301</v>
      </c>
      <c r="F68" s="15" t="str">
        <f>IF($E68="","",IF(LEFT(RIGHT($E68,2),1)=dominios!$I$2,dominios!$H$2,IF(LEFT(RIGHT($E68,2),1)=dominios!$I$3,dominios!$H$3,IF(LEFT(RIGHT($E68,2),1)=dominios!$I$4,dominios!$H$4,IF(LEFT(RIGHT($E68,2),1)=dominios!$I$5,dominios!$H$5,IF(LEFT(RIGHT($E68,2),1)=dominios!$I$6,dominios!$H$6,IF(LEFT(RIGHT($E68,2),1)=dominios!$I$7,dominios!$H$7,"Capacidad no parametrizada")))))))</f>
        <v>CONSULTAR</v>
      </c>
      <c r="G68" s="15" t="str">
        <f>IF($C68="","",IF($D68="","",IF(LEFT($C68,2)=dominios!$D$2,dominios!$E$2,IF(LEFT($C68,2)=dominios!$D$3,dominios!$E$3,IF(LEFT($C68,2)=dominios!$D$4,dominios!$E$4,"NO SE ENCUENTRA PARAMETRIZADO")))))</f>
        <v>MICROSERVICIO</v>
      </c>
      <c r="H68" s="15" t="str">
        <f>IF($E68="","",IF(LEN($E68)=9,IF(LEFT(RIGHT($E68,6),1)=dominios!$L$2,dominios!$K$2,IF(LEFT(RIGHT($E68,6),1)=dominios!$L$3,dominios!$K$3,IF(LEFT(RIGHT($E68,6),1)=dominios!$L$4,dominios!$K$4,"NO PARAMETRIZADO")))))</f>
        <v>NO FINANCIERO</v>
      </c>
      <c r="I68" s="16" t="s">
        <v>305</v>
      </c>
      <c r="J68" s="40" t="s">
        <v>442</v>
      </c>
      <c r="K68" s="29">
        <v>43332</v>
      </c>
      <c r="L68" s="32" t="s">
        <v>308</v>
      </c>
      <c r="M68" s="27" t="s">
        <v>54</v>
      </c>
      <c r="N68" s="18" t="str">
        <f t="shared" si="0"/>
        <v>RESERVADO</v>
      </c>
    </row>
    <row r="69" spans="2:14" ht="12" customHeight="1" x14ac:dyDescent="0.2">
      <c r="B69" s="38">
        <v>77805</v>
      </c>
      <c r="C69" s="18" t="s">
        <v>461</v>
      </c>
      <c r="D69" s="34" t="s">
        <v>373</v>
      </c>
      <c r="E69" s="15" t="str">
        <f>IF($C69="","",IF($D69="","",IFERROR(CONCATENATE(IF(LEFT($C69,2)=dominios!$D$2,dominios!$F$2,IF(LEFT($C69,2)=dominios!$D$3,dominios!$F$3,IF(LEFT($C69,2)=dominios!$D$4,dominios!$F$4,CONCATENATE("NO RECONOCIDO [",$C69,"]")))),IF(LEFT($C69,2)=dominios!$D$2,IF(MID($C69,4,(LEN($C69)-7))=dominios!$A$2,dominios!$B$2,IF(MID($C69,4,(LEN($C69)-7))=dominios!$A$3,dominios!$B$3,IF(MID($C69,4,(LEN($C69)-7))=dominios!$A$4,dominios!$B$4,IF(MID($C69,4,(LEN($C69)-7))=dominios!$A$5,dominios!$B$5,IF(MID($C69,4,(LEN($C69)-7))=dominios!$A$6,dominios!$B$6,IF(MID($C69,4,(LEN($C69)-7))=dominios!$A$7,dominios!$B$7,IF(MID($C69,4,(LEN($C69)-7))=dominios!$A$8,dominios!$B$8,IF(MID($C69,4,(LEN($C69)-7))=dominios!$A$9,dominios!$B$9,"DOMINIO NO PARAMETRIZADO PARA ORQ")))))))),IF(LEFT($C69,2)=dominios!$D$3,IF(MID($C69,3,(LEN($C69)-6))=dominios!$A$2,dominios!$B$2,IF(MID($C69,3,(LEN($C69)-6))=dominios!$A$3,dominios!$B$3,IF(MID($C69,3,(LEN($C69)-6))=dominios!$A$4,dominios!$B$4,IF(MID($C69,3,(LEN($C69)-6))=dominios!$A$5,dominios!$B$5,IF(MID($C69,3,(LEN($C69)-6))=dominios!$A$6,dominios!$B$6,IF(MID($C69,3,(LEN($C69)-6))=dominios!$A$7,dominios!$B$7,IF(MID($C69,3,(LEN($C69)-6))=dominios!$A$8,dominios!$B$8,IF(MID($C69,3,(LEN($C69)-6))=dominios!$A$9,dominios!$B$9,"DOMINIO NO PARAMETRIZADO PARA WS")))))))),IF(MID($C69,4,(LEN($C69)-7))=dominios!$A$2,dominios!$B$2,IF(MID($C69,4,(LEN($C69)-7))=dominios!$A$3,dominios!$B$3,IF(MID($C69,4,(LEN($C69)-7))=dominios!$A$4,dominios!$B$4,IF(MID($C69,4,(LEN($C69)-7))=dominios!$A$5,dominios!$B$5,IF(MID($C69,4,(LEN($C69)-7))=dominios!$A$6,dominios!$B$6,IF(MID($C69,4,(LEN($C69)-7))=dominios!$A$7,dominios!$B$7,IF(MID($C69,4,(LEN($C69)-7))=dominios!$A$8,dominios!$B$8,IF(MID($C69,4,(LEN($C69)-7))=dominios!$A$9,dominios!$B$9,"DOMINIO NO PARAMETRIZADO PARA UMP")))))))))),RIGHT($C69,4),RIGHT($D69,2)),"NO DEF")))</f>
        <v>106002001</v>
      </c>
      <c r="F69" s="15" t="str">
        <f>IF($E69="","",IF(LEFT(RIGHT($E69,2),1)=dominios!$I$2,dominios!$H$2,IF(LEFT(RIGHT($E69,2),1)=dominios!$I$3,dominios!$H$3,IF(LEFT(RIGHT($E69,2),1)=dominios!$I$4,dominios!$H$4,IF(LEFT(RIGHT($E69,2),1)=dominios!$I$5,dominios!$H$5,IF(LEFT(RIGHT($E69,2),1)=dominios!$I$6,dominios!$H$6,IF(LEFT(RIGHT($E69,2),1)=dominios!$I$7,dominios!$H$7,"Capacidad no parametrizada")))))))</f>
        <v>CONSULTAR</v>
      </c>
      <c r="G69" s="15" t="str">
        <f>IF($C69="","",IF($D69="","",IF(LEFT($C69,2)=dominios!$D$2,dominios!$E$2,IF(LEFT($C69,2)=dominios!$D$3,dominios!$E$3,IF(LEFT($C69,2)=dominios!$D$4,dominios!$E$4,"NO SE ENCUENTRA PARAMETRIZADO")))))</f>
        <v>UNIDAD MÍNIMA PROCESAMIENTO</v>
      </c>
      <c r="H69" s="15" t="str">
        <f>IF($E69="","",IF(LEN($E69)=9,IF(LEFT(RIGHT($E69,6),1)=dominios!$L$2,dominios!$K$2,IF(LEFT(RIGHT($E69,6),1)=dominios!$L$3,dominios!$K$3,IF(LEFT(RIGHT($E69,6),1)=dominios!$L$4,dominios!$K$4,"NO PARAMETRIZADO")))))</f>
        <v>NO FINANCIERO</v>
      </c>
      <c r="I69" s="16" t="s">
        <v>305</v>
      </c>
      <c r="J69" s="40" t="s">
        <v>431</v>
      </c>
      <c r="K69" s="29">
        <v>43332</v>
      </c>
      <c r="L69" s="32" t="s">
        <v>308</v>
      </c>
      <c r="M69" s="27" t="s">
        <v>54</v>
      </c>
      <c r="N69" s="18" t="str">
        <f t="shared" si="0"/>
        <v>RESERVADO</v>
      </c>
    </row>
    <row r="70" spans="2:14" ht="12" customHeight="1" x14ac:dyDescent="0.2">
      <c r="B70" s="38">
        <v>77805</v>
      </c>
      <c r="C70" s="18" t="s">
        <v>462</v>
      </c>
      <c r="D70" s="34" t="s">
        <v>374</v>
      </c>
      <c r="E70" s="15" t="str">
        <f>IF($C70="","",IF($D70="","",IFERROR(CONCATENATE(IF(LEFT($C70,2)=dominios!$D$2,dominios!$F$2,IF(LEFT($C70,2)=dominios!$D$3,dominios!$F$3,IF(LEFT($C70,2)=dominios!$D$4,dominios!$F$4,CONCATENATE("NO RECONOCIDO [",$C70,"]")))),IF(LEFT($C70,2)=dominios!$D$2,IF(MID($C70,4,(LEN($C70)-7))=dominios!$A$2,dominios!$B$2,IF(MID($C70,4,(LEN($C70)-7))=dominios!$A$3,dominios!$B$3,IF(MID($C70,4,(LEN($C70)-7))=dominios!$A$4,dominios!$B$4,IF(MID($C70,4,(LEN($C70)-7))=dominios!$A$5,dominios!$B$5,IF(MID($C70,4,(LEN($C70)-7))=dominios!$A$6,dominios!$B$6,IF(MID($C70,4,(LEN($C70)-7))=dominios!$A$7,dominios!$B$7,IF(MID($C70,4,(LEN($C70)-7))=dominios!$A$8,dominios!$B$8,IF(MID($C70,4,(LEN($C70)-7))=dominios!$A$9,dominios!$B$9,"DOMINIO NO PARAMETRIZADO PARA ORQ")))))))),IF(LEFT($C70,2)=dominios!$D$3,IF(MID($C70,3,(LEN($C70)-6))=dominios!$A$2,dominios!$B$2,IF(MID($C70,3,(LEN($C70)-6))=dominios!$A$3,dominios!$B$3,IF(MID($C70,3,(LEN($C70)-6))=dominios!$A$4,dominios!$B$4,IF(MID($C70,3,(LEN($C70)-6))=dominios!$A$5,dominios!$B$5,IF(MID($C70,3,(LEN($C70)-6))=dominios!$A$6,dominios!$B$6,IF(MID($C70,3,(LEN($C70)-6))=dominios!$A$7,dominios!$B$7,IF(MID($C70,3,(LEN($C70)-6))=dominios!$A$8,dominios!$B$8,IF(MID($C70,3,(LEN($C70)-6))=dominios!$A$9,dominios!$B$9,"DOMINIO NO PARAMETRIZADO PARA WS")))))))),IF(MID($C70,4,(LEN($C70)-7))=dominios!$A$2,dominios!$B$2,IF(MID($C70,4,(LEN($C70)-7))=dominios!$A$3,dominios!$B$3,IF(MID($C70,4,(LEN($C70)-7))=dominios!$A$4,dominios!$B$4,IF(MID($C70,4,(LEN($C70)-7))=dominios!$A$5,dominios!$B$5,IF(MID($C70,4,(LEN($C70)-7))=dominios!$A$6,dominios!$B$6,IF(MID($C70,4,(LEN($C70)-7))=dominios!$A$7,dominios!$B$7,IF(MID($C70,4,(LEN($C70)-7))=dominios!$A$8,dominios!$B$8,IF(MID($C70,4,(LEN($C70)-7))=dominios!$A$9,dominios!$B$9,"DOMINIO NO PARAMETRIZADO PARA UMP")))))))))),RIGHT($C70,4),RIGHT($D70,2)),"NO DEF")))</f>
        <v>106002101</v>
      </c>
      <c r="F70" s="15" t="str">
        <f>IF($E70="","",IF(LEFT(RIGHT($E70,2),1)=dominios!$I$2,dominios!$H$2,IF(LEFT(RIGHT($E70,2),1)=dominios!$I$3,dominios!$H$3,IF(LEFT(RIGHT($E70,2),1)=dominios!$I$4,dominios!$H$4,IF(LEFT(RIGHT($E70,2),1)=dominios!$I$5,dominios!$H$5,IF(LEFT(RIGHT($E70,2),1)=dominios!$I$6,dominios!$H$6,IF(LEFT(RIGHT($E70,2),1)=dominios!$I$7,dominios!$H$7,"Capacidad no parametrizada")))))))</f>
        <v>CONSULTAR</v>
      </c>
      <c r="G70" s="15" t="str">
        <f>IF($C70="","",IF($D70="","",IF(LEFT($C70,2)=dominios!$D$2,dominios!$E$2,IF(LEFT($C70,2)=dominios!$D$3,dominios!$E$3,IF(LEFT($C70,2)=dominios!$D$4,dominios!$E$4,"NO SE ENCUENTRA PARAMETRIZADO")))))</f>
        <v>UNIDAD MÍNIMA PROCESAMIENTO</v>
      </c>
      <c r="H70" s="15" t="str">
        <f>IF($E70="","",IF(LEN($E70)=9,IF(LEFT(RIGHT($E70,6),1)=dominios!$L$2,dominios!$K$2,IF(LEFT(RIGHT($E70,6),1)=dominios!$L$3,dominios!$K$3,IF(LEFT(RIGHT($E70,6),1)=dominios!$L$4,dominios!$K$4,"NO PARAMETRIZADO")))))</f>
        <v>NO FINANCIERO</v>
      </c>
      <c r="I70" s="16" t="s">
        <v>305</v>
      </c>
      <c r="J70" s="40" t="s">
        <v>434</v>
      </c>
      <c r="K70" s="29">
        <v>43332</v>
      </c>
      <c r="L70" s="32" t="s">
        <v>308</v>
      </c>
      <c r="M70" s="27" t="s">
        <v>54</v>
      </c>
      <c r="N70" s="18" t="str">
        <f t="shared" si="0"/>
        <v>RESERVADO</v>
      </c>
    </row>
    <row r="71" spans="2:14" ht="12" customHeight="1" x14ac:dyDescent="0.2">
      <c r="B71" s="38">
        <v>77805</v>
      </c>
      <c r="C71" s="18" t="s">
        <v>463</v>
      </c>
      <c r="D71" s="34" t="s">
        <v>375</v>
      </c>
      <c r="E71" s="15" t="str">
        <f>IF($C71="","",IF($D71="","",IFERROR(CONCATENATE(IF(LEFT($C71,2)=dominios!$D$2,dominios!$F$2,IF(LEFT($C71,2)=dominios!$D$3,dominios!$F$3,IF(LEFT($C71,2)=dominios!$D$4,dominios!$F$4,CONCATENATE("NO RECONOCIDO [",$C71,"]")))),IF(LEFT($C71,2)=dominios!$D$2,IF(MID($C71,4,(LEN($C71)-7))=dominios!$A$2,dominios!$B$2,IF(MID($C71,4,(LEN($C71)-7))=dominios!$A$3,dominios!$B$3,IF(MID($C71,4,(LEN($C71)-7))=dominios!$A$4,dominios!$B$4,IF(MID($C71,4,(LEN($C71)-7))=dominios!$A$5,dominios!$B$5,IF(MID($C71,4,(LEN($C71)-7))=dominios!$A$6,dominios!$B$6,IF(MID($C71,4,(LEN($C71)-7))=dominios!$A$7,dominios!$B$7,IF(MID($C71,4,(LEN($C71)-7))=dominios!$A$8,dominios!$B$8,IF(MID($C71,4,(LEN($C71)-7))=dominios!$A$9,dominios!$B$9,"DOMINIO NO PARAMETRIZADO PARA ORQ")))))))),IF(LEFT($C71,2)=dominios!$D$3,IF(MID($C71,3,(LEN($C71)-6))=dominios!$A$2,dominios!$B$2,IF(MID($C71,3,(LEN($C71)-6))=dominios!$A$3,dominios!$B$3,IF(MID($C71,3,(LEN($C71)-6))=dominios!$A$4,dominios!$B$4,IF(MID($C71,3,(LEN($C71)-6))=dominios!$A$5,dominios!$B$5,IF(MID($C71,3,(LEN($C71)-6))=dominios!$A$6,dominios!$B$6,IF(MID($C71,3,(LEN($C71)-6))=dominios!$A$7,dominios!$B$7,IF(MID($C71,3,(LEN($C71)-6))=dominios!$A$8,dominios!$B$8,IF(MID($C71,3,(LEN($C71)-6))=dominios!$A$9,dominios!$B$9,"DOMINIO NO PARAMETRIZADO PARA WS")))))))),IF(MID($C71,4,(LEN($C71)-7))=dominios!$A$2,dominios!$B$2,IF(MID($C71,4,(LEN($C71)-7))=dominios!$A$3,dominios!$B$3,IF(MID($C71,4,(LEN($C71)-7))=dominios!$A$4,dominios!$B$4,IF(MID($C71,4,(LEN($C71)-7))=dominios!$A$5,dominios!$B$5,IF(MID($C71,4,(LEN($C71)-7))=dominios!$A$6,dominios!$B$6,IF(MID($C71,4,(LEN($C71)-7))=dominios!$A$7,dominios!$B$7,IF(MID($C71,4,(LEN($C71)-7))=dominios!$A$8,dominios!$B$8,IF(MID($C71,4,(LEN($C71)-7))=dominios!$A$9,dominios!$B$9,"DOMINIO NO PARAMETRIZADO PARA UMP")))))))))),RIGHT($C71,4),RIGHT($D71,2)),"NO DEF")))</f>
        <v>106002201</v>
      </c>
      <c r="F71" s="15" t="str">
        <f>IF($E71="","",IF(LEFT(RIGHT($E71,2),1)=dominios!$I$2,dominios!$H$2,IF(LEFT(RIGHT($E71,2),1)=dominios!$I$3,dominios!$H$3,IF(LEFT(RIGHT($E71,2),1)=dominios!$I$4,dominios!$H$4,IF(LEFT(RIGHT($E71,2),1)=dominios!$I$5,dominios!$H$5,IF(LEFT(RIGHT($E71,2),1)=dominios!$I$6,dominios!$H$6,IF(LEFT(RIGHT($E71,2),1)=dominios!$I$7,dominios!$H$7,"Capacidad no parametrizada")))))))</f>
        <v>CONSULTAR</v>
      </c>
      <c r="G71" s="15" t="str">
        <f>IF($C71="","",IF($D71="","",IF(LEFT($C71,2)=dominios!$D$2,dominios!$E$2,IF(LEFT($C71,2)=dominios!$D$3,dominios!$E$3,IF(LEFT($C71,2)=dominios!$D$4,dominios!$E$4,"NO SE ENCUENTRA PARAMETRIZADO")))))</f>
        <v>UNIDAD MÍNIMA PROCESAMIENTO</v>
      </c>
      <c r="H71" s="15" t="str">
        <f>IF($E71="","",IF(LEN($E71)=9,IF(LEFT(RIGHT($E71,6),1)=dominios!$L$2,dominios!$K$2,IF(LEFT(RIGHT($E71,6),1)=dominios!$L$3,dominios!$K$3,IF(LEFT(RIGHT($E71,6),1)=dominios!$L$4,dominios!$K$4,"NO PARAMETRIZADO")))))</f>
        <v>NO FINANCIERO</v>
      </c>
      <c r="I71" s="16" t="s">
        <v>305</v>
      </c>
      <c r="J71" s="40" t="s">
        <v>437</v>
      </c>
      <c r="K71" s="29">
        <v>43332</v>
      </c>
      <c r="L71" s="32" t="s">
        <v>308</v>
      </c>
      <c r="M71" s="27" t="s">
        <v>54</v>
      </c>
      <c r="N71" s="18" t="str">
        <f t="shared" si="0"/>
        <v>RESERVADO</v>
      </c>
    </row>
    <row r="72" spans="2:14" ht="12" customHeight="1" x14ac:dyDescent="0.2">
      <c r="B72" s="38">
        <v>77805</v>
      </c>
      <c r="C72" s="18" t="s">
        <v>464</v>
      </c>
      <c r="D72" s="34" t="s">
        <v>376</v>
      </c>
      <c r="E72" s="15" t="str">
        <f>IF($C72="","",IF($D72="","",IFERROR(CONCATENATE(IF(LEFT($C72,2)=dominios!$D$2,dominios!$F$2,IF(LEFT($C72,2)=dominios!$D$3,dominios!$F$3,IF(LEFT($C72,2)=dominios!$D$4,dominios!$F$4,CONCATENATE("NO RECONOCIDO [",$C72,"]")))),IF(LEFT($C72,2)=dominios!$D$2,IF(MID($C72,4,(LEN($C72)-7))=dominios!$A$2,dominios!$B$2,IF(MID($C72,4,(LEN($C72)-7))=dominios!$A$3,dominios!$B$3,IF(MID($C72,4,(LEN($C72)-7))=dominios!$A$4,dominios!$B$4,IF(MID($C72,4,(LEN($C72)-7))=dominios!$A$5,dominios!$B$5,IF(MID($C72,4,(LEN($C72)-7))=dominios!$A$6,dominios!$B$6,IF(MID($C72,4,(LEN($C72)-7))=dominios!$A$7,dominios!$B$7,IF(MID($C72,4,(LEN($C72)-7))=dominios!$A$8,dominios!$B$8,IF(MID($C72,4,(LEN($C72)-7))=dominios!$A$9,dominios!$B$9,"DOMINIO NO PARAMETRIZADO PARA ORQ")))))))),IF(LEFT($C72,2)=dominios!$D$3,IF(MID($C72,3,(LEN($C72)-6))=dominios!$A$2,dominios!$B$2,IF(MID($C72,3,(LEN($C72)-6))=dominios!$A$3,dominios!$B$3,IF(MID($C72,3,(LEN($C72)-6))=dominios!$A$4,dominios!$B$4,IF(MID($C72,3,(LEN($C72)-6))=dominios!$A$5,dominios!$B$5,IF(MID($C72,3,(LEN($C72)-6))=dominios!$A$6,dominios!$B$6,IF(MID($C72,3,(LEN($C72)-6))=dominios!$A$7,dominios!$B$7,IF(MID($C72,3,(LEN($C72)-6))=dominios!$A$8,dominios!$B$8,IF(MID($C72,3,(LEN($C72)-6))=dominios!$A$9,dominios!$B$9,"DOMINIO NO PARAMETRIZADO PARA WS")))))))),IF(MID($C72,4,(LEN($C72)-7))=dominios!$A$2,dominios!$B$2,IF(MID($C72,4,(LEN($C72)-7))=dominios!$A$3,dominios!$B$3,IF(MID($C72,4,(LEN($C72)-7))=dominios!$A$4,dominios!$B$4,IF(MID($C72,4,(LEN($C72)-7))=dominios!$A$5,dominios!$B$5,IF(MID($C72,4,(LEN($C72)-7))=dominios!$A$6,dominios!$B$6,IF(MID($C72,4,(LEN($C72)-7))=dominios!$A$7,dominios!$B$7,IF(MID($C72,4,(LEN($C72)-7))=dominios!$A$8,dominios!$B$8,IF(MID($C72,4,(LEN($C72)-7))=dominios!$A$9,dominios!$B$9,"DOMINIO NO PARAMETRIZADO PARA UMP")))))))))),RIGHT($C72,4),RIGHT($D72,2)),"NO DEF")))</f>
        <v>106002301</v>
      </c>
      <c r="F72" s="15" t="str">
        <f>IF($E72="","",IF(LEFT(RIGHT($E72,2),1)=dominios!$I$2,dominios!$H$2,IF(LEFT(RIGHT($E72,2),1)=dominios!$I$3,dominios!$H$3,IF(LEFT(RIGHT($E72,2),1)=dominios!$I$4,dominios!$H$4,IF(LEFT(RIGHT($E72,2),1)=dominios!$I$5,dominios!$H$5,IF(LEFT(RIGHT($E72,2),1)=dominios!$I$6,dominios!$H$6,IF(LEFT(RIGHT($E72,2),1)=dominios!$I$7,dominios!$H$7,"Capacidad no parametrizada")))))))</f>
        <v>CONSULTAR</v>
      </c>
      <c r="G72" s="15" t="str">
        <f>IF($C72="","",IF($D72="","",IF(LEFT($C72,2)=dominios!$D$2,dominios!$E$2,IF(LEFT($C72,2)=dominios!$D$3,dominios!$E$3,IF(LEFT($C72,2)=dominios!$D$4,dominios!$E$4,"NO SE ENCUENTRA PARAMETRIZADO")))))</f>
        <v>UNIDAD MÍNIMA PROCESAMIENTO</v>
      </c>
      <c r="H72" s="15" t="str">
        <f>IF($E72="","",IF(LEN($E72)=9,IF(LEFT(RIGHT($E72,6),1)=dominios!$L$2,dominios!$K$2,IF(LEFT(RIGHT($E72,6),1)=dominios!$L$3,dominios!$K$3,IF(LEFT(RIGHT($E72,6),1)=dominios!$L$4,dominios!$K$4,"NO PARAMETRIZADO")))))</f>
        <v>NO FINANCIERO</v>
      </c>
      <c r="I72" s="16" t="s">
        <v>305</v>
      </c>
      <c r="J72" s="40" t="s">
        <v>440</v>
      </c>
      <c r="K72" s="29">
        <v>43332</v>
      </c>
      <c r="L72" s="32" t="s">
        <v>308</v>
      </c>
      <c r="M72" s="27" t="s">
        <v>54</v>
      </c>
      <c r="N72" s="18" t="str">
        <f t="shared" si="0"/>
        <v>RESERVADO</v>
      </c>
    </row>
    <row r="73" spans="2:14" ht="12" customHeight="1" x14ac:dyDescent="0.2">
      <c r="B73" s="38">
        <v>77805</v>
      </c>
      <c r="C73" s="18" t="s">
        <v>465</v>
      </c>
      <c r="D73" s="34" t="s">
        <v>377</v>
      </c>
      <c r="E73" s="15" t="str">
        <f>IF($C73="","",IF($D73="","",IFERROR(CONCATENATE(IF(LEFT($C73,2)=dominios!$D$2,dominios!$F$2,IF(LEFT($C73,2)=dominios!$D$3,dominios!$F$3,IF(LEFT($C73,2)=dominios!$D$4,dominios!$F$4,CONCATENATE("NO RECONOCIDO [",$C73,"]")))),IF(LEFT($C73,2)=dominios!$D$2,IF(MID($C73,4,(LEN($C73)-7))=dominios!$A$2,dominios!$B$2,IF(MID($C73,4,(LEN($C73)-7))=dominios!$A$3,dominios!$B$3,IF(MID($C73,4,(LEN($C73)-7))=dominios!$A$4,dominios!$B$4,IF(MID($C73,4,(LEN($C73)-7))=dominios!$A$5,dominios!$B$5,IF(MID($C73,4,(LEN($C73)-7))=dominios!$A$6,dominios!$B$6,IF(MID($C73,4,(LEN($C73)-7))=dominios!$A$7,dominios!$B$7,IF(MID($C73,4,(LEN($C73)-7))=dominios!$A$8,dominios!$B$8,IF(MID($C73,4,(LEN($C73)-7))=dominios!$A$9,dominios!$B$9,"DOMINIO NO PARAMETRIZADO PARA ORQ")))))))),IF(LEFT($C73,2)=dominios!$D$3,IF(MID($C73,3,(LEN($C73)-6))=dominios!$A$2,dominios!$B$2,IF(MID($C73,3,(LEN($C73)-6))=dominios!$A$3,dominios!$B$3,IF(MID($C73,3,(LEN($C73)-6))=dominios!$A$4,dominios!$B$4,IF(MID($C73,3,(LEN($C73)-6))=dominios!$A$5,dominios!$B$5,IF(MID($C73,3,(LEN($C73)-6))=dominios!$A$6,dominios!$B$6,IF(MID($C73,3,(LEN($C73)-6))=dominios!$A$7,dominios!$B$7,IF(MID($C73,3,(LEN($C73)-6))=dominios!$A$8,dominios!$B$8,IF(MID($C73,3,(LEN($C73)-6))=dominios!$A$9,dominios!$B$9,"DOMINIO NO PARAMETRIZADO PARA WS")))))))),IF(MID($C73,4,(LEN($C73)-7))=dominios!$A$2,dominios!$B$2,IF(MID($C73,4,(LEN($C73)-7))=dominios!$A$3,dominios!$B$3,IF(MID($C73,4,(LEN($C73)-7))=dominios!$A$4,dominios!$B$4,IF(MID($C73,4,(LEN($C73)-7))=dominios!$A$5,dominios!$B$5,IF(MID($C73,4,(LEN($C73)-7))=dominios!$A$6,dominios!$B$6,IF(MID($C73,4,(LEN($C73)-7))=dominios!$A$7,dominios!$B$7,IF(MID($C73,4,(LEN($C73)-7))=dominios!$A$8,dominios!$B$8,IF(MID($C73,4,(LEN($C73)-7))=dominios!$A$9,dominios!$B$9,"DOMINIO NO PARAMETRIZADO PARA UMP")))))))))),RIGHT($C73,4),RIGHT($D73,2)),"NO DEF")))</f>
        <v>106002401</v>
      </c>
      <c r="F73" s="15" t="str">
        <f>IF($E73="","",IF(LEFT(RIGHT($E73,2),1)=dominios!$I$2,dominios!$H$2,IF(LEFT(RIGHT($E73,2),1)=dominios!$I$3,dominios!$H$3,IF(LEFT(RIGHT($E73,2),1)=dominios!$I$4,dominios!$H$4,IF(LEFT(RIGHT($E73,2),1)=dominios!$I$5,dominios!$H$5,IF(LEFT(RIGHT($E73,2),1)=dominios!$I$6,dominios!$H$6,IF(LEFT(RIGHT($E73,2),1)=dominios!$I$7,dominios!$H$7,"Capacidad no parametrizada")))))))</f>
        <v>CONSULTAR</v>
      </c>
      <c r="G73" s="15" t="str">
        <f>IF($C73="","",IF($D73="","",IF(LEFT($C73,2)=dominios!$D$2,dominios!$E$2,IF(LEFT($C73,2)=dominios!$D$3,dominios!$E$3,IF(LEFT($C73,2)=dominios!$D$4,dominios!$E$4,"NO SE ENCUENTRA PARAMETRIZADO")))))</f>
        <v>UNIDAD MÍNIMA PROCESAMIENTO</v>
      </c>
      <c r="H73" s="15" t="str">
        <f>IF($E73="","",IF(LEN($E73)=9,IF(LEFT(RIGHT($E73,6),1)=dominios!$L$2,dominios!$K$2,IF(LEFT(RIGHT($E73,6),1)=dominios!$L$3,dominios!$K$3,IF(LEFT(RIGHT($E73,6),1)=dominios!$L$4,dominios!$K$4,"NO PARAMETRIZADO")))))</f>
        <v>NO FINANCIERO</v>
      </c>
      <c r="I73" s="16" t="s">
        <v>305</v>
      </c>
      <c r="J73" s="40" t="s">
        <v>443</v>
      </c>
      <c r="K73" s="29">
        <v>43332</v>
      </c>
      <c r="L73" s="32" t="s">
        <v>308</v>
      </c>
      <c r="M73" s="27" t="s">
        <v>54</v>
      </c>
      <c r="N73" s="18" t="str">
        <f t="shared" si="0"/>
        <v>RESERVADO</v>
      </c>
    </row>
    <row r="74" spans="2:14" ht="12" customHeight="1" x14ac:dyDescent="0.2">
      <c r="C74" s="18" t="s">
        <v>472</v>
      </c>
      <c r="D74" s="34" t="s">
        <v>448</v>
      </c>
      <c r="E74" s="15" t="str">
        <f>IF($C74="","",IF($D74="","",IFERROR(CONCATENATE(IF(LEFT($C74,2)=dominios!$D$2,dominios!$F$2,IF(LEFT($C74,2)=dominios!$D$3,dominios!$F$3,IF(LEFT($C74,2)=dominios!$D$4,dominios!$F$4,CONCATENATE("NO RECONOCIDO [",$C74,"]")))),IF(LEFT($C74,2)=dominios!$D$2,IF(MID($C74,4,(LEN($C74)-7))=dominios!$A$2,dominios!$B$2,IF(MID($C74,4,(LEN($C74)-7))=dominios!$A$3,dominios!$B$3,IF(MID($C74,4,(LEN($C74)-7))=dominios!$A$4,dominios!$B$4,IF(MID($C74,4,(LEN($C74)-7))=dominios!$A$5,dominios!$B$5,IF(MID($C74,4,(LEN($C74)-7))=dominios!$A$6,dominios!$B$6,IF(MID($C74,4,(LEN($C74)-7))=dominios!$A$7,dominios!$B$7,IF(MID($C74,4,(LEN($C74)-7))=dominios!$A$8,dominios!$B$8,IF(MID($C74,4,(LEN($C74)-7))=dominios!$A$9,dominios!$B$9,"DOMINIO NO PARAMETRIZADO PARA ORQ")))))))),IF(LEFT($C74,2)=dominios!$D$3,IF(MID($C74,3,(LEN($C74)-6))=dominios!$A$2,dominios!$B$2,IF(MID($C74,3,(LEN($C74)-6))=dominios!$A$3,dominios!$B$3,IF(MID($C74,3,(LEN($C74)-6))=dominios!$A$4,dominios!$B$4,IF(MID($C74,3,(LEN($C74)-6))=dominios!$A$5,dominios!$B$5,IF(MID($C74,3,(LEN($C74)-6))=dominios!$A$6,dominios!$B$6,IF(MID($C74,3,(LEN($C74)-6))=dominios!$A$7,dominios!$B$7,IF(MID($C74,3,(LEN($C74)-6))=dominios!$A$8,dominios!$B$8,IF(MID($C74,3,(LEN($C74)-6))=dominios!$A$9,dominios!$B$9,"DOMINIO NO PARAMETRIZADO PARA WS")))))))),IF(MID($C74,4,(LEN($C74)-7))=dominios!$A$2,dominios!$B$2,IF(MID($C74,4,(LEN($C74)-7))=dominios!$A$3,dominios!$B$3,IF(MID($C74,4,(LEN($C74)-7))=dominios!$A$4,dominios!$B$4,IF(MID($C74,4,(LEN($C74)-7))=dominios!$A$5,dominios!$B$5,IF(MID($C74,4,(LEN($C74)-7))=dominios!$A$6,dominios!$B$6,IF(MID($C74,4,(LEN($C74)-7))=dominios!$A$7,dominios!$B$7,IF(MID($C74,4,(LEN($C74)-7))=dominios!$A$8,dominios!$B$8,IF(MID($C74,4,(LEN($C74)-7))=dominios!$A$9,dominios!$B$9,"DOMINIO NO PARAMETRIZADO PARA UMP")))))))))),RIGHT($C74,4),RIGHT($D74,2)),"NO DEF")))</f>
        <v>104000511</v>
      </c>
      <c r="F74" s="15" t="str">
        <f>IF($E74="","",IF(LEFT(RIGHT($E74,2),1)=dominios!$I$2,dominios!$H$2,IF(LEFT(RIGHT($E74,2),1)=dominios!$I$3,dominios!$H$3,IF(LEFT(RIGHT($E74,2),1)=dominios!$I$4,dominios!$H$4,IF(LEFT(RIGHT($E74,2),1)=dominios!$I$5,dominios!$H$5,IF(LEFT(RIGHT($E74,2),1)=dominios!$I$6,dominios!$H$6,IF(LEFT(RIGHT($E74,2),1)=dominios!$I$7,dominios!$H$7,"Capacidad no parametrizada")))))))</f>
        <v>FINANCIERA</v>
      </c>
      <c r="G74" s="15" t="str">
        <f>IF($C74="","",IF($D74="","",IF(LEFT($C74,2)=dominios!$D$2,dominios!$E$2,IF(LEFT($C74,2)=dominios!$D$3,dominios!$E$3,IF(LEFT($C74,2)=dominios!$D$4,dominios!$E$4,"NO SE ENCUENTRA PARAMETRIZADO")))))</f>
        <v>UNIDAD MÍNIMA PROCESAMIENTO</v>
      </c>
      <c r="H74" s="15" t="str">
        <f>IF($E74="","",IF(LEN($E74)=9,IF(LEFT(RIGHT($E74,6),1)=dominios!$L$2,dominios!$K$2,IF(LEFT(RIGHT($E74,6),1)=dominios!$L$3,dominios!$K$3,IF(LEFT(RIGHT($E74,6),1)=dominios!$L$4,dominios!$K$4,"NO PARAMETRIZADO")))))</f>
        <v>NO FINANCIERO</v>
      </c>
      <c r="I74" s="16" t="s">
        <v>305</v>
      </c>
      <c r="J74" s="40" t="s">
        <v>450</v>
      </c>
      <c r="K74" s="29">
        <v>43332</v>
      </c>
      <c r="L74" s="32" t="s">
        <v>308</v>
      </c>
      <c r="M74" s="27" t="s">
        <v>306</v>
      </c>
      <c r="N74" s="18" t="str">
        <f t="shared" si="0"/>
        <v>RESERVADO</v>
      </c>
    </row>
    <row r="75" spans="2:14" ht="12" customHeight="1" x14ac:dyDescent="0.2">
      <c r="C75" s="18" t="s">
        <v>473</v>
      </c>
      <c r="D75" s="34" t="s">
        <v>447</v>
      </c>
      <c r="E75" s="15" t="str">
        <f>IF($C75="","",IF($D75="","",IFERROR(CONCATENATE(IF(LEFT($C75,2)=dominios!$D$2,dominios!$F$2,IF(LEFT($C75,2)=dominios!$D$3,dominios!$F$3,IF(LEFT($C75,2)=dominios!$D$4,dominios!$F$4,CONCATENATE("NO RECONOCIDO [",$C75,"]")))),IF(LEFT($C75,2)=dominios!$D$2,IF(MID($C75,4,(LEN($C75)-7))=dominios!$A$2,dominios!$B$2,IF(MID($C75,4,(LEN($C75)-7))=dominios!$A$3,dominios!$B$3,IF(MID($C75,4,(LEN($C75)-7))=dominios!$A$4,dominios!$B$4,IF(MID($C75,4,(LEN($C75)-7))=dominios!$A$5,dominios!$B$5,IF(MID($C75,4,(LEN($C75)-7))=dominios!$A$6,dominios!$B$6,IF(MID($C75,4,(LEN($C75)-7))=dominios!$A$7,dominios!$B$7,IF(MID($C75,4,(LEN($C75)-7))=dominios!$A$8,dominios!$B$8,IF(MID($C75,4,(LEN($C75)-7))=dominios!$A$9,dominios!$B$9,"DOMINIO NO PARAMETRIZADO PARA ORQ")))))))),IF(LEFT($C75,2)=dominios!$D$3,IF(MID($C75,3,(LEN($C75)-6))=dominios!$A$2,dominios!$B$2,IF(MID($C75,3,(LEN($C75)-6))=dominios!$A$3,dominios!$B$3,IF(MID($C75,3,(LEN($C75)-6))=dominios!$A$4,dominios!$B$4,IF(MID($C75,3,(LEN($C75)-6))=dominios!$A$5,dominios!$B$5,IF(MID($C75,3,(LEN($C75)-6))=dominios!$A$6,dominios!$B$6,IF(MID($C75,3,(LEN($C75)-6))=dominios!$A$7,dominios!$B$7,IF(MID($C75,3,(LEN($C75)-6))=dominios!$A$8,dominios!$B$8,IF(MID($C75,3,(LEN($C75)-6))=dominios!$A$9,dominios!$B$9,"DOMINIO NO PARAMETRIZADO PARA WS")))))))),IF(MID($C75,4,(LEN($C75)-7))=dominios!$A$2,dominios!$B$2,IF(MID($C75,4,(LEN($C75)-7))=dominios!$A$3,dominios!$B$3,IF(MID($C75,4,(LEN($C75)-7))=dominios!$A$4,dominios!$B$4,IF(MID($C75,4,(LEN($C75)-7))=dominios!$A$5,dominios!$B$5,IF(MID($C75,4,(LEN($C75)-7))=dominios!$A$6,dominios!$B$6,IF(MID($C75,4,(LEN($C75)-7))=dominios!$A$7,dominios!$B$7,IF(MID($C75,4,(LEN($C75)-7))=dominios!$A$8,dominios!$B$8,IF(MID($C75,4,(LEN($C75)-7))=dominios!$A$9,dominios!$B$9,"DOMINIO NO PARAMETRIZADO PARA UMP")))))))))),RIGHT($C75,4),RIGHT($D75,2)),"NO DEF")))</f>
        <v>104000611</v>
      </c>
      <c r="F75" s="15" t="str">
        <f>IF($E75="","",IF(LEFT(RIGHT($E75,2),1)=dominios!$I$2,dominios!$H$2,IF(LEFT(RIGHT($E75,2),1)=dominios!$I$3,dominios!$H$3,IF(LEFT(RIGHT($E75,2),1)=dominios!$I$4,dominios!$H$4,IF(LEFT(RIGHT($E75,2),1)=dominios!$I$5,dominios!$H$5,IF(LEFT(RIGHT($E75,2),1)=dominios!$I$6,dominios!$H$6,IF(LEFT(RIGHT($E75,2),1)=dominios!$I$7,dominios!$H$7,"Capacidad no parametrizada")))))))</f>
        <v>FINANCIERA</v>
      </c>
      <c r="G75" s="15" t="str">
        <f>IF($C75="","",IF($D75="","",IF(LEFT($C75,2)=dominios!$D$2,dominios!$E$2,IF(LEFT($C75,2)=dominios!$D$3,dominios!$E$3,IF(LEFT($C75,2)=dominios!$D$4,dominios!$E$4,"NO SE ENCUENTRA PARAMETRIZADO")))))</f>
        <v>UNIDAD MÍNIMA PROCESAMIENTO</v>
      </c>
      <c r="H75" s="15" t="str">
        <f>IF($E75="","",IF(LEN($E75)=9,IF(LEFT(RIGHT($E75,6),1)=dominios!$L$2,dominios!$K$2,IF(LEFT(RIGHT($E75,6),1)=dominios!$L$3,dominios!$K$3,IF(LEFT(RIGHT($E75,6),1)=dominios!$L$4,dominios!$K$4,"NO PARAMETRIZADO")))))</f>
        <v>NO FINANCIERO</v>
      </c>
      <c r="I75" s="16" t="s">
        <v>305</v>
      </c>
      <c r="J75" s="40" t="s">
        <v>451</v>
      </c>
      <c r="K75" s="29">
        <v>43332</v>
      </c>
      <c r="L75" s="32" t="s">
        <v>308</v>
      </c>
      <c r="M75" s="27" t="s">
        <v>306</v>
      </c>
      <c r="N75" s="18" t="str">
        <f t="shared" si="0"/>
        <v>RESERVADO</v>
      </c>
    </row>
    <row r="76" spans="2:14" ht="12" customHeight="1" x14ac:dyDescent="0.2">
      <c r="C76" s="18" t="s">
        <v>474</v>
      </c>
      <c r="D76" s="33" t="s">
        <v>449</v>
      </c>
      <c r="E76" s="15" t="str">
        <f>IF($C76="","",IF($D76="","",IFERROR(CONCATENATE(IF(LEFT($C76,2)=dominios!$D$2,dominios!$F$2,IF(LEFT($C76,2)=dominios!$D$3,dominios!$F$3,IF(LEFT($C76,2)=dominios!$D$4,dominios!$F$4,CONCATENATE("NO RECONOCIDO [",$C76,"]")))),IF(LEFT($C76,2)=dominios!$D$2,IF(MID($C76,4,(LEN($C76)-7))=dominios!$A$2,dominios!$B$2,IF(MID($C76,4,(LEN($C76)-7))=dominios!$A$3,dominios!$B$3,IF(MID($C76,4,(LEN($C76)-7))=dominios!$A$4,dominios!$B$4,IF(MID($C76,4,(LEN($C76)-7))=dominios!$A$5,dominios!$B$5,IF(MID($C76,4,(LEN($C76)-7))=dominios!$A$6,dominios!$B$6,IF(MID($C76,4,(LEN($C76)-7))=dominios!$A$7,dominios!$B$7,IF(MID($C76,4,(LEN($C76)-7))=dominios!$A$8,dominios!$B$8,IF(MID($C76,4,(LEN($C76)-7))=dominios!$A$9,dominios!$B$9,"DOMINIO NO PARAMETRIZADO PARA ORQ")))))))),IF(LEFT($C76,2)=dominios!$D$3,IF(MID($C76,3,(LEN($C76)-6))=dominios!$A$2,dominios!$B$2,IF(MID($C76,3,(LEN($C76)-6))=dominios!$A$3,dominios!$B$3,IF(MID($C76,3,(LEN($C76)-6))=dominios!$A$4,dominios!$B$4,IF(MID($C76,3,(LEN($C76)-6))=dominios!$A$5,dominios!$B$5,IF(MID($C76,3,(LEN($C76)-6))=dominios!$A$6,dominios!$B$6,IF(MID($C76,3,(LEN($C76)-6))=dominios!$A$7,dominios!$B$7,IF(MID($C76,3,(LEN($C76)-6))=dominios!$A$8,dominios!$B$8,IF(MID($C76,3,(LEN($C76)-6))=dominios!$A$9,dominios!$B$9,"DOMINIO NO PARAMETRIZADO PARA WS")))))))),IF(MID($C76,4,(LEN($C76)-7))=dominios!$A$2,dominios!$B$2,IF(MID($C76,4,(LEN($C76)-7))=dominios!$A$3,dominios!$B$3,IF(MID($C76,4,(LEN($C76)-7))=dominios!$A$4,dominios!$B$4,IF(MID($C76,4,(LEN($C76)-7))=dominios!$A$5,dominios!$B$5,IF(MID($C76,4,(LEN($C76)-7))=dominios!$A$6,dominios!$B$6,IF(MID($C76,4,(LEN($C76)-7))=dominios!$A$7,dominios!$B$7,IF(MID($C76,4,(LEN($C76)-7))=dominios!$A$8,dominios!$B$8,IF(MID($C76,4,(LEN($C76)-7))=dominios!$A$9,dominios!$B$9,"DOMINIO NO PARAMETRIZADO PARA UMP")))))))))),RIGHT($C76,4),RIGHT($D76,2)),"NO DEF")))</f>
        <v>104000711</v>
      </c>
      <c r="F76" s="15" t="str">
        <f>IF($E76="","",IF(LEFT(RIGHT($E76,2),1)=dominios!$I$2,dominios!$H$2,IF(LEFT(RIGHT($E76,2),1)=dominios!$I$3,dominios!$H$3,IF(LEFT(RIGHT($E76,2),1)=dominios!$I$4,dominios!$H$4,IF(LEFT(RIGHT($E76,2),1)=dominios!$I$5,dominios!$H$5,IF(LEFT(RIGHT($E76,2),1)=dominios!$I$6,dominios!$H$6,IF(LEFT(RIGHT($E76,2),1)=dominios!$I$7,dominios!$H$7,"Capacidad no parametrizada")))))))</f>
        <v>FINANCIERA</v>
      </c>
      <c r="G76" s="15" t="str">
        <f>IF($C76="","",IF($D76="","",IF(LEFT($C76,2)=dominios!$D$2,dominios!$E$2,IF(LEFT($C76,2)=dominios!$D$3,dominios!$E$3,IF(LEFT($C76,2)=dominios!$D$4,dominios!$E$4,"NO SE ENCUENTRA PARAMETRIZADO")))))</f>
        <v>UNIDAD MÍNIMA PROCESAMIENTO</v>
      </c>
      <c r="H76" s="15" t="str">
        <f>IF($E76="","",IF(LEN($E76)=9,IF(LEFT(RIGHT($E76,6),1)=dominios!$L$2,dominios!$K$2,IF(LEFT(RIGHT($E76,6),1)=dominios!$L$3,dominios!$K$3,IF(LEFT(RIGHT($E76,6),1)=dominios!$L$4,dominios!$K$4,"NO PARAMETRIZADO")))))</f>
        <v>NO FINANCIERO</v>
      </c>
      <c r="I76" s="16" t="s">
        <v>305</v>
      </c>
      <c r="J76" s="40" t="s">
        <v>452</v>
      </c>
      <c r="K76" s="29">
        <v>43332</v>
      </c>
      <c r="L76" s="32" t="s">
        <v>308</v>
      </c>
      <c r="M76" s="27" t="s">
        <v>306</v>
      </c>
      <c r="N76" s="18" t="str">
        <f t="shared" si="0"/>
        <v>RESERVADO</v>
      </c>
    </row>
    <row r="77" spans="2:14" ht="12" customHeight="1" x14ac:dyDescent="0.2">
      <c r="C77" s="18" t="s">
        <v>475</v>
      </c>
      <c r="D77" s="33" t="s">
        <v>453</v>
      </c>
      <c r="E77" s="15" t="str">
        <f>IF($C77="","",IF($D77="","",IFERROR(CONCATENATE(IF(LEFT($C77,2)=dominios!$D$2,dominios!$F$2,IF(LEFT($C77,2)=dominios!$D$3,dominios!$F$3,IF(LEFT($C77,2)=dominios!$D$4,dominios!$F$4,CONCATENATE("NO RECONOCIDO [",$C77,"]")))),IF(LEFT($C77,2)=dominios!$D$2,IF(MID($C77,4,(LEN($C77)-7))=dominios!$A$2,dominios!$B$2,IF(MID($C77,4,(LEN($C77)-7))=dominios!$A$3,dominios!$B$3,IF(MID($C77,4,(LEN($C77)-7))=dominios!$A$4,dominios!$B$4,IF(MID($C77,4,(LEN($C77)-7))=dominios!$A$5,dominios!$B$5,IF(MID($C77,4,(LEN($C77)-7))=dominios!$A$6,dominios!$B$6,IF(MID($C77,4,(LEN($C77)-7))=dominios!$A$7,dominios!$B$7,IF(MID($C77,4,(LEN($C77)-7))=dominios!$A$8,dominios!$B$8,IF(MID($C77,4,(LEN($C77)-7))=dominios!$A$9,dominios!$B$9,"DOMINIO NO PARAMETRIZADO PARA ORQ")))))))),IF(LEFT($C77,2)=dominios!$D$3,IF(MID($C77,3,(LEN($C77)-6))=dominios!$A$2,dominios!$B$2,IF(MID($C77,3,(LEN($C77)-6))=dominios!$A$3,dominios!$B$3,IF(MID($C77,3,(LEN($C77)-6))=dominios!$A$4,dominios!$B$4,IF(MID($C77,3,(LEN($C77)-6))=dominios!$A$5,dominios!$B$5,IF(MID($C77,3,(LEN($C77)-6))=dominios!$A$6,dominios!$B$6,IF(MID($C77,3,(LEN($C77)-6))=dominios!$A$7,dominios!$B$7,IF(MID($C77,3,(LEN($C77)-6))=dominios!$A$8,dominios!$B$8,IF(MID($C77,3,(LEN($C77)-6))=dominios!$A$9,dominios!$B$9,"DOMINIO NO PARAMETRIZADO PARA WS")))))))),IF(MID($C77,4,(LEN($C77)-7))=dominios!$A$2,dominios!$B$2,IF(MID($C77,4,(LEN($C77)-7))=dominios!$A$3,dominios!$B$3,IF(MID($C77,4,(LEN($C77)-7))=dominios!$A$4,dominios!$B$4,IF(MID($C77,4,(LEN($C77)-7))=dominios!$A$5,dominios!$B$5,IF(MID($C77,4,(LEN($C77)-7))=dominios!$A$6,dominios!$B$6,IF(MID($C77,4,(LEN($C77)-7))=dominios!$A$7,dominios!$B$7,IF(MID($C77,4,(LEN($C77)-7))=dominios!$A$8,dominios!$B$8,IF(MID($C77,4,(LEN($C77)-7))=dominios!$A$9,dominios!$B$9,"DOMINIO NO PARAMETRIZADO PARA UMP")))))))))),RIGHT($C77,4),RIGHT($D77,2)),"NO DEF")))</f>
        <v>104000811</v>
      </c>
      <c r="F77" s="15" t="str">
        <f>IF($E77="","",IF(LEFT(RIGHT($E77,2),1)=dominios!$I$2,dominios!$H$2,IF(LEFT(RIGHT($E77,2),1)=dominios!$I$3,dominios!$H$3,IF(LEFT(RIGHT($E77,2),1)=dominios!$I$4,dominios!$H$4,IF(LEFT(RIGHT($E77,2),1)=dominios!$I$5,dominios!$H$5,IF(LEFT(RIGHT($E77,2),1)=dominios!$I$6,dominios!$H$6,IF(LEFT(RIGHT($E77,2),1)=dominios!$I$7,dominios!$H$7,"Capacidad no parametrizada")))))))</f>
        <v>FINANCIERA</v>
      </c>
      <c r="G77" s="15" t="str">
        <f>IF($C77="","",IF($D77="","",IF(LEFT($C77,2)=dominios!$D$2,dominios!$E$2,IF(LEFT($C77,2)=dominios!$D$3,dominios!$E$3,IF(LEFT($C77,2)=dominios!$D$4,dominios!$E$4,"NO SE ENCUENTRA PARAMETRIZADO")))))</f>
        <v>UNIDAD MÍNIMA PROCESAMIENTO</v>
      </c>
      <c r="H77" s="15" t="str">
        <f>IF($E77="","",IF(LEN($E77)=9,IF(LEFT(RIGHT($E77,6),1)=dominios!$L$2,dominios!$K$2,IF(LEFT(RIGHT($E77,6),1)=dominios!$L$3,dominios!$K$3,IF(LEFT(RIGHT($E77,6),1)=dominios!$L$4,dominios!$K$4,"NO PARAMETRIZADO")))))</f>
        <v>NO FINANCIERO</v>
      </c>
      <c r="I77" s="16" t="s">
        <v>305</v>
      </c>
      <c r="J77" s="40" t="s">
        <v>456</v>
      </c>
      <c r="K77" s="29">
        <v>43332</v>
      </c>
      <c r="L77" s="32" t="s">
        <v>308</v>
      </c>
      <c r="M77" s="27" t="s">
        <v>306</v>
      </c>
      <c r="N77" s="18" t="str">
        <f t="shared" si="0"/>
        <v>RESERVADO</v>
      </c>
    </row>
    <row r="78" spans="2:14" ht="12" customHeight="1" x14ac:dyDescent="0.2">
      <c r="C78" s="47" t="s">
        <v>476</v>
      </c>
      <c r="D78" s="33" t="s">
        <v>454</v>
      </c>
      <c r="E78" s="15" t="str">
        <f>IF($C78="","",IF($D78="","",IFERROR(CONCATENATE(IF(LEFT($C78,2)=dominios!$D$2,dominios!$F$2,IF(LEFT($C78,2)=dominios!$D$3,dominios!$F$3,IF(LEFT($C78,2)=dominios!$D$4,dominios!$F$4,CONCATENATE("NO RECONOCIDO [",$C78,"]")))),IF(LEFT($C78,2)=dominios!$D$2,IF(MID($C78,4,(LEN($C78)-7))=dominios!$A$2,dominios!$B$2,IF(MID($C78,4,(LEN($C78)-7))=dominios!$A$3,dominios!$B$3,IF(MID($C78,4,(LEN($C78)-7))=dominios!$A$4,dominios!$B$4,IF(MID($C78,4,(LEN($C78)-7))=dominios!$A$5,dominios!$B$5,IF(MID($C78,4,(LEN($C78)-7))=dominios!$A$6,dominios!$B$6,IF(MID($C78,4,(LEN($C78)-7))=dominios!$A$7,dominios!$B$7,IF(MID($C78,4,(LEN($C78)-7))=dominios!$A$8,dominios!$B$8,IF(MID($C78,4,(LEN($C78)-7))=dominios!$A$9,dominios!$B$9,"DOMINIO NO PARAMETRIZADO PARA ORQ")))))))),IF(LEFT($C78,2)=dominios!$D$3,IF(MID($C78,3,(LEN($C78)-6))=dominios!$A$2,dominios!$B$2,IF(MID($C78,3,(LEN($C78)-6))=dominios!$A$3,dominios!$B$3,IF(MID($C78,3,(LEN($C78)-6))=dominios!$A$4,dominios!$B$4,IF(MID($C78,3,(LEN($C78)-6))=dominios!$A$5,dominios!$B$5,IF(MID($C78,3,(LEN($C78)-6))=dominios!$A$6,dominios!$B$6,IF(MID($C78,3,(LEN($C78)-6))=dominios!$A$7,dominios!$B$7,IF(MID($C78,3,(LEN($C78)-6))=dominios!$A$8,dominios!$B$8,IF(MID($C78,3,(LEN($C78)-6))=dominios!$A$9,dominios!$B$9,"DOMINIO NO PARAMETRIZADO PARA WS")))))))),IF(MID($C78,4,(LEN($C78)-7))=dominios!$A$2,dominios!$B$2,IF(MID($C78,4,(LEN($C78)-7))=dominios!$A$3,dominios!$B$3,IF(MID($C78,4,(LEN($C78)-7))=dominios!$A$4,dominios!$B$4,IF(MID($C78,4,(LEN($C78)-7))=dominios!$A$5,dominios!$B$5,IF(MID($C78,4,(LEN($C78)-7))=dominios!$A$6,dominios!$B$6,IF(MID($C78,4,(LEN($C78)-7))=dominios!$A$7,dominios!$B$7,IF(MID($C78,4,(LEN($C78)-7))=dominios!$A$8,dominios!$B$8,IF(MID($C78,4,(LEN($C78)-7))=dominios!$A$9,dominios!$B$9,"DOMINIO NO PARAMETRIZADO PARA UMP")))))))))),RIGHT($C78,4),RIGHT($D78,2)),"NO DEF")))</f>
        <v>104000911</v>
      </c>
      <c r="F78" s="15" t="str">
        <f>IF($E78="","",IF(LEFT(RIGHT($E78,2),1)=dominios!$I$2,dominios!$H$2,IF(LEFT(RIGHT($E78,2),1)=dominios!$I$3,dominios!$H$3,IF(LEFT(RIGHT($E78,2),1)=dominios!$I$4,dominios!$H$4,IF(LEFT(RIGHT($E78,2),1)=dominios!$I$5,dominios!$H$5,IF(LEFT(RIGHT($E78,2),1)=dominios!$I$6,dominios!$H$6,IF(LEFT(RIGHT($E78,2),1)=dominios!$I$7,dominios!$H$7,"Capacidad no parametrizada")))))))</f>
        <v>FINANCIERA</v>
      </c>
      <c r="G78" s="15" t="str">
        <f>IF($C78="","",IF($D78="","",IF(LEFT($C78,2)=dominios!$D$2,dominios!$E$2,IF(LEFT($C78,2)=dominios!$D$3,dominios!$E$3,IF(LEFT($C78,2)=dominios!$D$4,dominios!$E$4,"NO SE ENCUENTRA PARAMETRIZADO")))))</f>
        <v>UNIDAD MÍNIMA PROCESAMIENTO</v>
      </c>
      <c r="H78" s="15" t="str">
        <f>IF($E78="","",IF(LEN($E78)=9,IF(LEFT(RIGHT($E78,6),1)=dominios!$L$2,dominios!$K$2,IF(LEFT(RIGHT($E78,6),1)=dominios!$L$3,dominios!$K$3,IF(LEFT(RIGHT($E78,6),1)=dominios!$L$4,dominios!$K$4,"NO PARAMETRIZADO")))))</f>
        <v>NO FINANCIERO</v>
      </c>
      <c r="I78" s="16" t="s">
        <v>305</v>
      </c>
      <c r="J78" s="40" t="s">
        <v>457</v>
      </c>
      <c r="K78" s="29">
        <v>43332</v>
      </c>
      <c r="L78" s="32" t="s">
        <v>308</v>
      </c>
      <c r="M78" s="27" t="s">
        <v>306</v>
      </c>
      <c r="N78" s="18" t="str">
        <f t="shared" si="0"/>
        <v>RESERVADO</v>
      </c>
    </row>
    <row r="79" spans="2:14" ht="12" customHeight="1" x14ac:dyDescent="0.2">
      <c r="C79" s="18" t="s">
        <v>477</v>
      </c>
      <c r="D79" s="33" t="s">
        <v>455</v>
      </c>
      <c r="E79" s="15" t="str">
        <f>IF($C79="","",IF($D79="","",IFERROR(CONCATENATE(IF(LEFT($C79,2)=dominios!$D$2,dominios!$F$2,IF(LEFT($C79,2)=dominios!$D$3,dominios!$F$3,IF(LEFT($C79,2)=dominios!$D$4,dominios!$F$4,CONCATENATE("NO RECONOCIDO [",$C79,"]")))),IF(LEFT($C79,2)=dominios!$D$2,IF(MID($C79,4,(LEN($C79)-7))=dominios!$A$2,dominios!$B$2,IF(MID($C79,4,(LEN($C79)-7))=dominios!$A$3,dominios!$B$3,IF(MID($C79,4,(LEN($C79)-7))=dominios!$A$4,dominios!$B$4,IF(MID($C79,4,(LEN($C79)-7))=dominios!$A$5,dominios!$B$5,IF(MID($C79,4,(LEN($C79)-7))=dominios!$A$6,dominios!$B$6,IF(MID($C79,4,(LEN($C79)-7))=dominios!$A$7,dominios!$B$7,IF(MID($C79,4,(LEN($C79)-7))=dominios!$A$8,dominios!$B$8,IF(MID($C79,4,(LEN($C79)-7))=dominios!$A$9,dominios!$B$9,"DOMINIO NO PARAMETRIZADO PARA ORQ")))))))),IF(LEFT($C79,2)=dominios!$D$3,IF(MID($C79,3,(LEN($C79)-6))=dominios!$A$2,dominios!$B$2,IF(MID($C79,3,(LEN($C79)-6))=dominios!$A$3,dominios!$B$3,IF(MID($C79,3,(LEN($C79)-6))=dominios!$A$4,dominios!$B$4,IF(MID($C79,3,(LEN($C79)-6))=dominios!$A$5,dominios!$B$5,IF(MID($C79,3,(LEN($C79)-6))=dominios!$A$6,dominios!$B$6,IF(MID($C79,3,(LEN($C79)-6))=dominios!$A$7,dominios!$B$7,IF(MID($C79,3,(LEN($C79)-6))=dominios!$A$8,dominios!$B$8,IF(MID($C79,3,(LEN($C79)-6))=dominios!$A$9,dominios!$B$9,"DOMINIO NO PARAMETRIZADO PARA WS")))))))),IF(MID($C79,4,(LEN($C79)-7))=dominios!$A$2,dominios!$B$2,IF(MID($C79,4,(LEN($C79)-7))=dominios!$A$3,dominios!$B$3,IF(MID($C79,4,(LEN($C79)-7))=dominios!$A$4,dominios!$B$4,IF(MID($C79,4,(LEN($C79)-7))=dominios!$A$5,dominios!$B$5,IF(MID($C79,4,(LEN($C79)-7))=dominios!$A$6,dominios!$B$6,IF(MID($C79,4,(LEN($C79)-7))=dominios!$A$7,dominios!$B$7,IF(MID($C79,4,(LEN($C79)-7))=dominios!$A$8,dominios!$B$8,IF(MID($C79,4,(LEN($C79)-7))=dominios!$A$9,dominios!$B$9,"DOMINIO NO PARAMETRIZADO PARA UMP")))))))))),RIGHT($C79,4),RIGHT($D79,2)),"NO DEF")))</f>
        <v>104001011</v>
      </c>
      <c r="F79" s="15" t="str">
        <f>IF($E79="","",IF(LEFT(RIGHT($E79,2),1)=dominios!$I$2,dominios!$H$2,IF(LEFT(RIGHT($E79,2),1)=dominios!$I$3,dominios!$H$3,IF(LEFT(RIGHT($E79,2),1)=dominios!$I$4,dominios!$H$4,IF(LEFT(RIGHT($E79,2),1)=dominios!$I$5,dominios!$H$5,IF(LEFT(RIGHT($E79,2),1)=dominios!$I$6,dominios!$H$6,IF(LEFT(RIGHT($E79,2),1)=dominios!$I$7,dominios!$H$7,"Capacidad no parametrizada")))))))</f>
        <v>FINANCIERA</v>
      </c>
      <c r="G79" s="15" t="str">
        <f>IF($C79="","",IF($D79="","",IF(LEFT($C79,2)=dominios!$D$2,dominios!$E$2,IF(LEFT($C79,2)=dominios!$D$3,dominios!$E$3,IF(LEFT($C79,2)=dominios!$D$4,dominios!$E$4,"NO SE ENCUENTRA PARAMETRIZADO")))))</f>
        <v>UNIDAD MÍNIMA PROCESAMIENTO</v>
      </c>
      <c r="H79" s="15" t="str">
        <f>IF($E79="","",IF(LEN($E79)=9,IF(LEFT(RIGHT($E79,6),1)=dominios!$L$2,dominios!$K$2,IF(LEFT(RIGHT($E79,6),1)=dominios!$L$3,dominios!$K$3,IF(LEFT(RIGHT($E79,6),1)=dominios!$L$4,dominios!$K$4,"NO PARAMETRIZADO")))))</f>
        <v>NO FINANCIERO</v>
      </c>
      <c r="I79" s="16" t="s">
        <v>305</v>
      </c>
      <c r="J79" s="40" t="s">
        <v>479</v>
      </c>
      <c r="K79" s="29">
        <v>43332</v>
      </c>
      <c r="L79" s="32" t="s">
        <v>308</v>
      </c>
      <c r="M79" s="27" t="s">
        <v>306</v>
      </c>
      <c r="N79" s="18" t="str">
        <f t="shared" si="0"/>
        <v>RESERVADO</v>
      </c>
    </row>
    <row r="80" spans="2:14" ht="12" customHeight="1" x14ac:dyDescent="0.2">
      <c r="C80" s="18" t="s">
        <v>478</v>
      </c>
      <c r="D80" s="34" t="s">
        <v>458</v>
      </c>
      <c r="E80" s="15" t="str">
        <f>IF($C80="","",IF($D80="","",IFERROR(CONCATENATE(IF(LEFT($C80,2)=dominios!$D$2,dominios!$F$2,IF(LEFT($C80,2)=dominios!$D$3,dominios!$F$3,IF(LEFT($C80,2)=dominios!$D$4,dominios!$F$4,CONCATENATE("NO RECONOCIDO [",$C80,"]")))),IF(LEFT($C80,2)=dominios!$D$2,IF(MID($C80,4,(LEN($C80)-7))=dominios!$A$2,dominios!$B$2,IF(MID($C80,4,(LEN($C80)-7))=dominios!$A$3,dominios!$B$3,IF(MID($C80,4,(LEN($C80)-7))=dominios!$A$4,dominios!$B$4,IF(MID($C80,4,(LEN($C80)-7))=dominios!$A$5,dominios!$B$5,IF(MID($C80,4,(LEN($C80)-7))=dominios!$A$6,dominios!$B$6,IF(MID($C80,4,(LEN($C80)-7))=dominios!$A$7,dominios!$B$7,IF(MID($C80,4,(LEN($C80)-7))=dominios!$A$8,dominios!$B$8,IF(MID($C80,4,(LEN($C80)-7))=dominios!$A$9,dominios!$B$9,"DOMINIO NO PARAMETRIZADO PARA ORQ")))))))),IF(LEFT($C80,2)=dominios!$D$3,IF(MID($C80,3,(LEN($C80)-6))=dominios!$A$2,dominios!$B$2,IF(MID($C80,3,(LEN($C80)-6))=dominios!$A$3,dominios!$B$3,IF(MID($C80,3,(LEN($C80)-6))=dominios!$A$4,dominios!$B$4,IF(MID($C80,3,(LEN($C80)-6))=dominios!$A$5,dominios!$B$5,IF(MID($C80,3,(LEN($C80)-6))=dominios!$A$6,dominios!$B$6,IF(MID($C80,3,(LEN($C80)-6))=dominios!$A$7,dominios!$B$7,IF(MID($C80,3,(LEN($C80)-6))=dominios!$A$8,dominios!$B$8,IF(MID($C80,3,(LEN($C80)-6))=dominios!$A$9,dominios!$B$9,"DOMINIO NO PARAMETRIZADO PARA WS")))))))),IF(MID($C80,4,(LEN($C80)-7))=dominios!$A$2,dominios!$B$2,IF(MID($C80,4,(LEN($C80)-7))=dominios!$A$3,dominios!$B$3,IF(MID($C80,4,(LEN($C80)-7))=dominios!$A$4,dominios!$B$4,IF(MID($C80,4,(LEN($C80)-7))=dominios!$A$5,dominios!$B$5,IF(MID($C80,4,(LEN($C80)-7))=dominios!$A$6,dominios!$B$6,IF(MID($C80,4,(LEN($C80)-7))=dominios!$A$7,dominios!$B$7,IF(MID($C80,4,(LEN($C80)-7))=dominios!$A$8,dominios!$B$8,IF(MID($C80,4,(LEN($C80)-7))=dominios!$A$9,dominios!$B$9,"DOMINIO NO PARAMETRIZADO PARA UMP")))))))))),RIGHT($C80,4),RIGHT($D80,2)),"NO DEF")))</f>
        <v>202006401</v>
      </c>
      <c r="F80" s="15" t="str">
        <f>IF($E80="","",IF(LEFT(RIGHT($E80,2),1)=dominios!$I$2,dominios!$H$2,IF(LEFT(RIGHT($E80,2),1)=dominios!$I$3,dominios!$H$3,IF(LEFT(RIGHT($E80,2),1)=dominios!$I$4,dominios!$H$4,IF(LEFT(RIGHT($E80,2),1)=dominios!$I$5,dominios!$H$5,IF(LEFT(RIGHT($E80,2),1)=dominios!$I$6,dominios!$H$6,IF(LEFT(RIGHT($E80,2),1)=dominios!$I$7,dominios!$H$7,"Capacidad no parametrizada")))))))</f>
        <v>CONSULTAR</v>
      </c>
      <c r="G80" s="15" t="str">
        <f>IF($C80="","",IF($D80="","",IF(LEFT($C80,2)=dominios!$D$2,dominios!$E$2,IF(LEFT($C80,2)=dominios!$D$3,dominios!$E$3,IF(LEFT($C80,2)=dominios!$D$4,dominios!$E$4,"NO SE ENCUENTRA PARAMETRIZADO")))))</f>
        <v>MICROSERVICIO</v>
      </c>
      <c r="H80" s="15" t="str">
        <f>IF($E80="","",IF(LEN($E80)=9,IF(LEFT(RIGHT($E80,6),1)=dominios!$L$2,dominios!$K$2,IF(LEFT(RIGHT($E80,6),1)=dominios!$L$3,dominios!$K$3,IF(LEFT(RIGHT($E80,6),1)=dominios!$L$4,dominios!$K$4,"NO PARAMETRIZADO")))))</f>
        <v>NO FINANCIERO</v>
      </c>
      <c r="I80" s="16" t="s">
        <v>305</v>
      </c>
      <c r="J80" s="40" t="s">
        <v>459</v>
      </c>
      <c r="K80" s="29">
        <v>43332</v>
      </c>
      <c r="L80" s="32" t="s">
        <v>308</v>
      </c>
      <c r="M80" s="27" t="s">
        <v>306</v>
      </c>
      <c r="N80" s="18" t="str">
        <f t="shared" si="0"/>
        <v>RESERVADO</v>
      </c>
    </row>
    <row r="81" spans="2:14" ht="12" customHeight="1" x14ac:dyDescent="0.2">
      <c r="C81" s="18" t="s">
        <v>478</v>
      </c>
      <c r="D81" s="34" t="s">
        <v>480</v>
      </c>
      <c r="E81" s="15" t="str">
        <f>IF($C81="","",IF($D81="","",IFERROR(CONCATENATE(IF(LEFT($C81,2)=dominios!$D$2,dominios!$F$2,IF(LEFT($C81,2)=dominios!$D$3,dominios!$F$3,IF(LEFT($C81,2)=dominios!$D$4,dominios!$F$4,CONCATENATE("NO RECONOCIDO [",$C81,"]")))),IF(LEFT($C81,2)=dominios!$D$2,IF(MID($C81,4,(LEN($C81)-7))=dominios!$A$2,dominios!$B$2,IF(MID($C81,4,(LEN($C81)-7))=dominios!$A$3,dominios!$B$3,IF(MID($C81,4,(LEN($C81)-7))=dominios!$A$4,dominios!$B$4,IF(MID($C81,4,(LEN($C81)-7))=dominios!$A$5,dominios!$B$5,IF(MID($C81,4,(LEN($C81)-7))=dominios!$A$6,dominios!$B$6,IF(MID($C81,4,(LEN($C81)-7))=dominios!$A$7,dominios!$B$7,IF(MID($C81,4,(LEN($C81)-7))=dominios!$A$8,dominios!$B$8,IF(MID($C81,4,(LEN($C81)-7))=dominios!$A$9,dominios!$B$9,"DOMINIO NO PARAMETRIZADO PARA ORQ")))))))),IF(LEFT($C81,2)=dominios!$D$3,IF(MID($C81,3,(LEN($C81)-6))=dominios!$A$2,dominios!$B$2,IF(MID($C81,3,(LEN($C81)-6))=dominios!$A$3,dominios!$B$3,IF(MID($C81,3,(LEN($C81)-6))=dominios!$A$4,dominios!$B$4,IF(MID($C81,3,(LEN($C81)-6))=dominios!$A$5,dominios!$B$5,IF(MID($C81,3,(LEN($C81)-6))=dominios!$A$6,dominios!$B$6,IF(MID($C81,3,(LEN($C81)-6))=dominios!$A$7,dominios!$B$7,IF(MID($C81,3,(LEN($C81)-6))=dominios!$A$8,dominios!$B$8,IF(MID($C81,3,(LEN($C81)-6))=dominios!$A$9,dominios!$B$9,"DOMINIO NO PARAMETRIZADO PARA WS")))))))),IF(MID($C81,4,(LEN($C81)-7))=dominios!$A$2,dominios!$B$2,IF(MID($C81,4,(LEN($C81)-7))=dominios!$A$3,dominios!$B$3,IF(MID($C81,4,(LEN($C81)-7))=dominios!$A$4,dominios!$B$4,IF(MID($C81,4,(LEN($C81)-7))=dominios!$A$5,dominios!$B$5,IF(MID($C81,4,(LEN($C81)-7))=dominios!$A$6,dominios!$B$6,IF(MID($C81,4,(LEN($C81)-7))=dominios!$A$7,dominios!$B$7,IF(MID($C81,4,(LEN($C81)-7))=dominios!$A$8,dominios!$B$8,IF(MID($C81,4,(LEN($C81)-7))=dominios!$A$9,dominios!$B$9,"DOMINIO NO PARAMETRIZADO PARA UMP")))))))))),RIGHT($C81,4),RIGHT($D81,2)),"NO DEF")))</f>
        <v>202006422</v>
      </c>
      <c r="F81" s="15" t="str">
        <f>IF($E81="","",IF(LEFT(RIGHT($E81,2),1)=dominios!$I$2,dominios!$H$2,IF(LEFT(RIGHT($E81,2),1)=dominios!$I$3,dominios!$H$3,IF(LEFT(RIGHT($E81,2),1)=dominios!$I$4,dominios!$H$4,IF(LEFT(RIGHT($E81,2),1)=dominios!$I$5,dominios!$H$5,IF(LEFT(RIGHT($E81,2),1)=dominios!$I$6,dominios!$H$6,IF(LEFT(RIGHT($E81,2),1)=dominios!$I$7,dominios!$H$7,"Capacidad no parametrizada")))))))</f>
        <v>CREACIÓN</v>
      </c>
      <c r="G81" s="15" t="str">
        <f>IF($C81="","",IF($D81="","",IF(LEFT($C81,2)=dominios!$D$2,dominios!$E$2,IF(LEFT($C81,2)=dominios!$D$3,dominios!$E$3,IF(LEFT($C81,2)=dominios!$D$4,dominios!$E$4,"NO SE ENCUENTRA PARAMETRIZADO")))))</f>
        <v>MICROSERVICIO</v>
      </c>
      <c r="H81" s="15" t="str">
        <f>IF($E81="","",IF(LEN($E81)=9,IF(LEFT(RIGHT($E81,6),1)=dominios!$L$2,dominios!$K$2,IF(LEFT(RIGHT($E81,6),1)=dominios!$L$3,dominios!$K$3,IF(LEFT(RIGHT($E81,6),1)=dominios!$L$4,dominios!$K$4,"NO PARAMETRIZADO")))))</f>
        <v>NO FINANCIERO</v>
      </c>
      <c r="I81" s="16" t="s">
        <v>305</v>
      </c>
      <c r="J81" s="40" t="s">
        <v>460</v>
      </c>
      <c r="K81" s="29">
        <v>43332</v>
      </c>
      <c r="L81" s="32" t="s">
        <v>308</v>
      </c>
      <c r="M81" s="27" t="s">
        <v>306</v>
      </c>
      <c r="N81" s="18" t="str">
        <f t="shared" si="0"/>
        <v>RESERVADO</v>
      </c>
    </row>
    <row r="82" spans="2:14" ht="12" customHeight="1" x14ac:dyDescent="0.2">
      <c r="B82" s="38">
        <v>77184</v>
      </c>
      <c r="C82" s="33" t="s">
        <v>481</v>
      </c>
      <c r="D82" s="33" t="s">
        <v>353</v>
      </c>
      <c r="E82" s="15" t="str">
        <f>IF($C82="","",IF($D82="","",IFERROR(CONCATENATE(IF(LEFT($C82,2)=dominios!$D$2,dominios!$F$2,IF(LEFT($C82,2)=dominios!$D$3,dominios!$F$3,IF(LEFT($C82,2)=dominios!$D$4,dominios!$F$4,CONCATENATE("NO RECONOCIDO [",$C82,"]")))),IF(LEFT($C82,2)=dominios!$D$2,IF(MID($C82,4,(LEN($C82)-7))=dominios!$A$2,dominios!$B$2,IF(MID($C82,4,(LEN($C82)-7))=dominios!$A$3,dominios!$B$3,IF(MID($C82,4,(LEN($C82)-7))=dominios!$A$4,dominios!$B$4,IF(MID($C82,4,(LEN($C82)-7))=dominios!$A$5,dominios!$B$5,IF(MID($C82,4,(LEN($C82)-7))=dominios!$A$6,dominios!$B$6,IF(MID($C82,4,(LEN($C82)-7))=dominios!$A$7,dominios!$B$7,IF(MID($C82,4,(LEN($C82)-7))=dominios!$A$8,dominios!$B$8,IF(MID($C82,4,(LEN($C82)-7))=dominios!$A$9,dominios!$B$9,"DOMINIO NO PARAMETRIZADO PARA ORQ")))))))),IF(LEFT($C82,2)=dominios!$D$3,IF(MID($C82,3,(LEN($C82)-6))=dominios!$A$2,dominios!$B$2,IF(MID($C82,3,(LEN($C82)-6))=dominios!$A$3,dominios!$B$3,IF(MID($C82,3,(LEN($C82)-6))=dominios!$A$4,dominios!$B$4,IF(MID($C82,3,(LEN($C82)-6))=dominios!$A$5,dominios!$B$5,IF(MID($C82,3,(LEN($C82)-6))=dominios!$A$6,dominios!$B$6,IF(MID($C82,3,(LEN($C82)-6))=dominios!$A$7,dominios!$B$7,IF(MID($C82,3,(LEN($C82)-6))=dominios!$A$8,dominios!$B$8,IF(MID($C82,3,(LEN($C82)-6))=dominios!$A$9,dominios!$B$9,"DOMINIO NO PARAMETRIZADO PARA WS")))))))),IF(MID($C82,4,(LEN($C82)-7))=dominios!$A$2,dominios!$B$2,IF(MID($C82,4,(LEN($C82)-7))=dominios!$A$3,dominios!$B$3,IF(MID($C82,4,(LEN($C82)-7))=dominios!$A$4,dominios!$B$4,IF(MID($C82,4,(LEN($C82)-7))=dominios!$A$5,dominios!$B$5,IF(MID($C82,4,(LEN($C82)-7))=dominios!$A$6,dominios!$B$6,IF(MID($C82,4,(LEN($C82)-7))=dominios!$A$7,dominios!$B$7,IF(MID($C82,4,(LEN($C82)-7))=dominios!$A$8,dominios!$B$8,IF(MID($C82,4,(LEN($C82)-7))=dominios!$A$9,dominios!$B$9,"DOMINIO NO PARAMETRIZADO PARA UMP")))))))))),RIGHT($C82,4),RIGHT($D82,2)),"NO DEF")))</f>
        <v>204100611</v>
      </c>
      <c r="F82" s="15" t="str">
        <f>IF($E82="","",IF(LEFT(RIGHT($E82,2),1)=dominios!$I$2,dominios!$H$2,IF(LEFT(RIGHT($E82,2),1)=dominios!$I$3,dominios!$H$3,IF(LEFT(RIGHT($E82,2),1)=dominios!$I$4,dominios!$H$4,IF(LEFT(RIGHT($E82,2),1)=dominios!$I$5,dominios!$H$5,IF(LEFT(RIGHT($E82,2),1)=dominios!$I$6,dominios!$H$6,IF(LEFT(RIGHT($E82,2),1)=dominios!$I$7,dominios!$H$7,"Capacidad no parametrizada")))))))</f>
        <v>FINANCIERA</v>
      </c>
      <c r="G82" s="15" t="str">
        <f>IF($C82="","",IF($D82="","",IF(LEFT($C82,2)=dominios!$D$2,dominios!$E$2,IF(LEFT($C82,2)=dominios!$D$3,dominios!$E$3,IF(LEFT($C82,2)=dominios!$D$4,dominios!$E$4,"NO SE ENCUENTRA PARAMETRIZADO")))))</f>
        <v>MICROSERVICIO</v>
      </c>
      <c r="H82" s="15" t="str">
        <f>IF($E82="","",IF(LEN($E82)=9,IF(LEFT(RIGHT($E82,6),1)=dominios!$L$2,dominios!$K$2,IF(LEFT(RIGHT($E82,6),1)=dominios!$L$3,dominios!$K$3,IF(LEFT(RIGHT($E82,6),1)=dominios!$L$4,dominios!$K$4,"NO PARAMETRIZADO")))))</f>
        <v>FINANCIERO BANCS</v>
      </c>
      <c r="I82" s="16" t="s">
        <v>305</v>
      </c>
      <c r="J82" s="32" t="s">
        <v>350</v>
      </c>
      <c r="K82" s="29">
        <v>43290</v>
      </c>
      <c r="L82" s="32" t="s">
        <v>308</v>
      </c>
      <c r="M82" s="27" t="s">
        <v>54</v>
      </c>
      <c r="N82" s="18" t="str">
        <f t="shared" ref="N82:N87" si="1">IF(E82&lt;&gt;"","RESERVADO","LIBRE")</f>
        <v>RESERVADO</v>
      </c>
    </row>
    <row r="83" spans="2:14" customFormat="1" ht="15" x14ac:dyDescent="0.25">
      <c r="C83" s="18" t="s">
        <v>485</v>
      </c>
      <c r="D83" s="18" t="s">
        <v>484</v>
      </c>
      <c r="E83" s="15" t="str">
        <f>IF($C83="","",IF($D83="","",IFERROR(CONCATENATE(IF(LEFT($C83,2)=[1]dominios!$D$2,[1]dominios!$F$2,IF(LEFT($C83,2)=[1]dominios!$D$3,[1]dominios!$F$3,IF(LEFT($C83,2)=[1]dominios!$D$4,[1]dominios!$F$4,CONCATENATE("NO RECONOCIDO [",$C83,"]")))),IF(LEFT($C83,2)=[1]dominios!$D$2,IF(MID($C83,4,(LEN($C83)-7))=[1]dominios!$A$2,[1]dominios!$B$2,IF(MID($C83,4,(LEN($C83)-7))=[1]dominios!$A$3,[1]dominios!$B$3,IF(MID($C83,4,(LEN($C83)-7))=[1]dominios!$A$4,[1]dominios!$B$4,IF(MID($C83,4,(LEN($C83)-7))=[1]dominios!$A$5,[1]dominios!$B$5,IF(MID($C83,4,(LEN($C83)-7))=[1]dominios!$A$6,[1]dominios!$B$6,IF(MID($C83,4,(LEN($C83)-7))=[1]dominios!$A$7,[1]dominios!$B$7,IF(MID($C83,4,(LEN($C83)-7))=[1]dominios!$A$8,[1]dominios!$B$8,IF(MID($C83,4,(LEN($C83)-7))=[1]dominios!$A$9,[1]dominios!$B$9,"DOMINIO NO PARAMETRIZADO PARA ORQ")))))))),IF(LEFT($C83,2)=[1]dominios!$D$3,IF(MID($C83,3,(LEN($C83)-6))=[1]dominios!$A$2,[1]dominios!$B$2,IF(MID($C83,3,(LEN($C83)-6))=[1]dominios!$A$3,[1]dominios!$B$3,IF(MID($C83,3,(LEN($C83)-6))=[1]dominios!$A$4,[1]dominios!$B$4,IF(MID($C83,3,(LEN($C83)-6))=[1]dominios!$A$5,[1]dominios!$B$5,IF(MID($C83,3,(LEN($C83)-6))=[1]dominios!$A$6,[1]dominios!$B$6,IF(MID($C83,3,(LEN($C83)-6))=[1]dominios!$A$7,[1]dominios!$B$7,IF(MID($C83,3,(LEN($C83)-6))=[1]dominios!$A$8,[1]dominios!$B$8,IF(MID($C83,3,(LEN($C83)-6))=[1]dominios!$A$9,[1]dominios!$B$9,"DOMINIO NO PARAMETRIZADO PARA WS")))))))),IF(MID($C83,4,(LEN($C83)-7))=[1]dominios!$A$2,[1]dominios!$B$2,IF(MID($C83,4,(LEN($C83)-7))=[1]dominios!$A$3,[1]dominios!$B$3,IF(MID($C83,4,(LEN($C83)-7))=[1]dominios!$A$4,[1]dominios!$B$4,IF(MID($C83,4,(LEN($C83)-7))=[1]dominios!$A$5,[1]dominios!$B$5,IF(MID($C83,4,(LEN($C83)-7))=[1]dominios!$A$6,[1]dominios!$B$6,IF(MID($C83,4,(LEN($C83)-7))=[1]dominios!$A$7,[1]dominios!$B$7,IF(MID($C83,4,(LEN($C83)-7))=[1]dominios!$A$8,[1]dominios!$B$8,IF(MID($C83,4,(LEN($C83)-7))=[1]dominios!$A$9,[1]dominios!$B$9,"DOMINIO NO PARAMETRIZADO PARA UMP")))))))))),RIGHT($C83,4),RIGHT($D83,2)),"NO DEF")))</f>
        <v>103003701</v>
      </c>
      <c r="F83" s="15" t="str">
        <f>IF($E83="","",IF(LEFT(RIGHT($E83,2),1)=[1]dominios!$I$2,[1]dominios!$H$2,IF(LEFT(RIGHT($E83,2),1)=[1]dominios!$I$3,[1]dominios!$H$3,IF(LEFT(RIGHT($E83,2),1)=[1]dominios!$I$4,[1]dominios!$H$4,IF(LEFT(RIGHT($E83,2),1)=[1]dominios!$I$5,[1]dominios!$H$5,IF(LEFT(RIGHT($E83,2),1)=[1]dominios!$I$6,[1]dominios!$H$6,IF(LEFT(RIGHT($E83,2),1)=[1]dominios!$I$7,[1]dominios!$H$7,"Capacidad no parametrizada")))))))</f>
        <v>CONSULTAR</v>
      </c>
      <c r="G83" s="15" t="str">
        <f>IF($C83="","",IF($D83="","",IF(LEFT($C83,2)=[1]dominios!$D$2,[1]dominios!$E$2,IF(LEFT($C83,2)=[1]dominios!$D$3,[1]dominios!$E$3,IF(LEFT($C83,2)=[1]dominios!$D$4,[1]dominios!$E$4,"NO SE ENCUENTRA PARAMETRIZADO")))))</f>
        <v>UNIDAD MÍNIMA PROCESAMIENTO</v>
      </c>
      <c r="H83" s="15" t="str">
        <f>IF($E83="","",IF(LEN($E83)=9,IF(LEFT(RIGHT($E83,6),1)=[1]dominios!$L$2,[1]dominios!$K$2,IF(LEFT(RIGHT($E83,6),1)=[1]dominios!$L$3,[1]dominios!$K$3,IF(LEFT(RIGHT($E83,6),1)=[1]dominios!$L$4,[1]dominios!$K$4,"NO PARAMETRIZADO")))))</f>
        <v>NO FINANCIERO</v>
      </c>
      <c r="I83" s="16" t="s">
        <v>482</v>
      </c>
      <c r="J83" s="32" t="s">
        <v>483</v>
      </c>
      <c r="K83" s="29">
        <v>43419</v>
      </c>
      <c r="L83" s="32" t="s">
        <v>308</v>
      </c>
      <c r="M83" s="27" t="s">
        <v>306</v>
      </c>
      <c r="N83" s="18" t="str">
        <f t="shared" si="1"/>
        <v>RESERVADO</v>
      </c>
    </row>
    <row r="84" spans="2:14" customFormat="1" ht="15" x14ac:dyDescent="0.25">
      <c r="C84" s="18" t="s">
        <v>486</v>
      </c>
      <c r="D84" s="18" t="s">
        <v>488</v>
      </c>
      <c r="E84" s="15" t="str">
        <f>IF($C84="","",IF($D84="","",IFERROR(CONCATENATE(IF(LEFT($C84,2)=[1]dominios!$D$2,[1]dominios!$F$2,IF(LEFT($C84,2)=[1]dominios!$D$3,[1]dominios!$F$3,IF(LEFT($C84,2)=[1]dominios!$D$4,[1]dominios!$F$4,CONCATENATE("NO RECONOCIDO [",$C84,"]")))),IF(LEFT($C84,2)=[1]dominios!$D$2,IF(MID($C84,4,(LEN($C84)-7))=[1]dominios!$A$2,[1]dominios!$B$2,IF(MID($C84,4,(LEN($C84)-7))=[1]dominios!$A$3,[1]dominios!$B$3,IF(MID($C84,4,(LEN($C84)-7))=[1]dominios!$A$4,[1]dominios!$B$4,IF(MID($C84,4,(LEN($C84)-7))=[1]dominios!$A$5,[1]dominios!$B$5,IF(MID($C84,4,(LEN($C84)-7))=[1]dominios!$A$6,[1]dominios!$B$6,IF(MID($C84,4,(LEN($C84)-7))=[1]dominios!$A$7,[1]dominios!$B$7,IF(MID($C84,4,(LEN($C84)-7))=[1]dominios!$A$8,[1]dominios!$B$8,IF(MID($C84,4,(LEN($C84)-7))=[1]dominios!$A$9,[1]dominios!$B$9,"DOMINIO NO PARAMETRIZADO PARA ORQ")))))))),IF(LEFT($C84,2)=[1]dominios!$D$3,IF(MID($C84,3,(LEN($C84)-6))=[1]dominios!$A$2,[1]dominios!$B$2,IF(MID($C84,3,(LEN($C84)-6))=[1]dominios!$A$3,[1]dominios!$B$3,IF(MID($C84,3,(LEN($C84)-6))=[1]dominios!$A$4,[1]dominios!$B$4,IF(MID($C84,3,(LEN($C84)-6))=[1]dominios!$A$5,[1]dominios!$B$5,IF(MID($C84,3,(LEN($C84)-6))=[1]dominios!$A$6,[1]dominios!$B$6,IF(MID($C84,3,(LEN($C84)-6))=[1]dominios!$A$7,[1]dominios!$B$7,IF(MID($C84,3,(LEN($C84)-6))=[1]dominios!$A$8,[1]dominios!$B$8,IF(MID($C84,3,(LEN($C84)-6))=[1]dominios!$A$9,[1]dominios!$B$9,"DOMINIO NO PARAMETRIZADO PARA WS")))))))),IF(MID($C84,4,(LEN($C84)-7))=[1]dominios!$A$2,[1]dominios!$B$2,IF(MID($C84,4,(LEN($C84)-7))=[1]dominios!$A$3,[1]dominios!$B$3,IF(MID($C84,4,(LEN($C84)-7))=[1]dominios!$A$4,[1]dominios!$B$4,IF(MID($C84,4,(LEN($C84)-7))=[1]dominios!$A$5,[1]dominios!$B$5,IF(MID($C84,4,(LEN($C84)-7))=[1]dominios!$A$6,[1]dominios!$B$6,IF(MID($C84,4,(LEN($C84)-7))=[1]dominios!$A$7,[1]dominios!$B$7,IF(MID($C84,4,(LEN($C84)-7))=[1]dominios!$A$8,[1]dominios!$B$8,IF(MID($C84,4,(LEN($C84)-7))=[1]dominios!$A$9,[1]dominios!$B$9,"DOMINIO NO PARAMETRIZADO PARA UMP")))))))))),RIGHT($C84,4),RIGHT($D84,2)),"NO DEF")))</f>
        <v>103003801</v>
      </c>
      <c r="F84" s="15" t="str">
        <f>IF($E84="","",IF(LEFT(RIGHT($E84,2),1)=[1]dominios!$I$2,[1]dominios!$H$2,IF(LEFT(RIGHT($E84,2),1)=[1]dominios!$I$3,[1]dominios!$H$3,IF(LEFT(RIGHT($E84,2),1)=[1]dominios!$I$4,[1]dominios!$H$4,IF(LEFT(RIGHT($E84,2),1)=[1]dominios!$I$5,[1]dominios!$H$5,IF(LEFT(RIGHT($E84,2),1)=[1]dominios!$I$6,[1]dominios!$H$6,IF(LEFT(RIGHT($E84,2),1)=[1]dominios!$I$7,[1]dominios!$H$7,"Capacidad no parametrizada")))))))</f>
        <v>CONSULTAR</v>
      </c>
      <c r="G84" s="15" t="str">
        <f>IF($C84="","",IF($D84="","",IF(LEFT($C84,2)=[1]dominios!$D$2,[1]dominios!$E$2,IF(LEFT($C84,2)=[1]dominios!$D$3,[1]dominios!$E$3,IF(LEFT($C84,2)=[1]dominios!$D$4,[1]dominios!$E$4,"NO SE ENCUENTRA PARAMETRIZADO")))))</f>
        <v>UNIDAD MÍNIMA PROCESAMIENTO</v>
      </c>
      <c r="H84" s="15" t="str">
        <f>IF($E84="","",IF(LEN($E84)=9,IF(LEFT(RIGHT($E84,6),1)=[1]dominios!$L$2,[1]dominios!$K$2,IF(LEFT(RIGHT($E84,6),1)=[1]dominios!$L$3,[1]dominios!$K$3,IF(LEFT(RIGHT($E84,6),1)=[1]dominios!$L$4,[1]dominios!$K$4,"NO PARAMETRIZADO")))))</f>
        <v>NO FINANCIERO</v>
      </c>
      <c r="I84" s="16" t="s">
        <v>482</v>
      </c>
      <c r="J84" s="32" t="s">
        <v>491</v>
      </c>
      <c r="K84" s="29">
        <v>43432</v>
      </c>
      <c r="L84" s="32" t="s">
        <v>308</v>
      </c>
      <c r="M84" s="27" t="s">
        <v>306</v>
      </c>
      <c r="N84" s="18" t="str">
        <f t="shared" si="1"/>
        <v>RESERVADO</v>
      </c>
    </row>
    <row r="85" spans="2:14" customFormat="1" ht="15" x14ac:dyDescent="0.25">
      <c r="C85" s="18" t="s">
        <v>487</v>
      </c>
      <c r="D85" s="18" t="s">
        <v>489</v>
      </c>
      <c r="E85" s="15" t="str">
        <f>IF($C85="","",IF($D85="","",IFERROR(CONCATENATE(IF(LEFT($C85,2)=[1]dominios!$D$2,[1]dominios!$F$2,IF(LEFT($C85,2)=[1]dominios!$D$3,[1]dominios!$F$3,IF(LEFT($C85,2)=[1]dominios!$D$4,[1]dominios!$F$4,CONCATENATE("NO RECONOCIDO [",$C85,"]")))),IF(LEFT($C85,2)=[1]dominios!$D$2,IF(MID($C85,4,(LEN($C85)-7))=[1]dominios!$A$2,[1]dominios!$B$2,IF(MID($C85,4,(LEN($C85)-7))=[1]dominios!$A$3,[1]dominios!$B$3,IF(MID($C85,4,(LEN($C85)-7))=[1]dominios!$A$4,[1]dominios!$B$4,IF(MID($C85,4,(LEN($C85)-7))=[1]dominios!$A$5,[1]dominios!$B$5,IF(MID($C85,4,(LEN($C85)-7))=[1]dominios!$A$6,[1]dominios!$B$6,IF(MID($C85,4,(LEN($C85)-7))=[1]dominios!$A$7,[1]dominios!$B$7,IF(MID($C85,4,(LEN($C85)-7))=[1]dominios!$A$8,[1]dominios!$B$8,IF(MID($C85,4,(LEN($C85)-7))=[1]dominios!$A$9,[1]dominios!$B$9,"DOMINIO NO PARAMETRIZADO PARA ORQ")))))))),IF(LEFT($C85,2)=[1]dominios!$D$3,IF(MID($C85,3,(LEN($C85)-6))=[1]dominios!$A$2,[1]dominios!$B$2,IF(MID($C85,3,(LEN($C85)-6))=[1]dominios!$A$3,[1]dominios!$B$3,IF(MID($C85,3,(LEN($C85)-6))=[1]dominios!$A$4,[1]dominios!$B$4,IF(MID($C85,3,(LEN($C85)-6))=[1]dominios!$A$5,[1]dominios!$B$5,IF(MID($C85,3,(LEN($C85)-6))=[1]dominios!$A$6,[1]dominios!$B$6,IF(MID($C85,3,(LEN($C85)-6))=[1]dominios!$A$7,[1]dominios!$B$7,IF(MID($C85,3,(LEN($C85)-6))=[1]dominios!$A$8,[1]dominios!$B$8,IF(MID($C85,3,(LEN($C85)-6))=[1]dominios!$A$9,[1]dominios!$B$9,"DOMINIO NO PARAMETRIZADO PARA WS")))))))),IF(MID($C85,4,(LEN($C85)-7))=[1]dominios!$A$2,[1]dominios!$B$2,IF(MID($C85,4,(LEN($C85)-7))=[1]dominios!$A$3,[1]dominios!$B$3,IF(MID($C85,4,(LEN($C85)-7))=[1]dominios!$A$4,[1]dominios!$B$4,IF(MID($C85,4,(LEN($C85)-7))=[1]dominios!$A$5,[1]dominios!$B$5,IF(MID($C85,4,(LEN($C85)-7))=[1]dominios!$A$6,[1]dominios!$B$6,IF(MID($C85,4,(LEN($C85)-7))=[1]dominios!$A$7,[1]dominios!$B$7,IF(MID($C85,4,(LEN($C85)-7))=[1]dominios!$A$8,[1]dominios!$B$8,IF(MID($C85,4,(LEN($C85)-7))=[1]dominios!$A$9,[1]dominios!$B$9,"DOMINIO NO PARAMETRIZADO PARA UMP")))))))))),RIGHT($C85,4),RIGHT($D85,2)),"NO DEF")))</f>
        <v>103003901</v>
      </c>
      <c r="F85" s="15" t="str">
        <f>IF($E85="","",IF(LEFT(RIGHT($E85,2),1)=[1]dominios!$I$2,[1]dominios!$H$2,IF(LEFT(RIGHT($E85,2),1)=[1]dominios!$I$3,[1]dominios!$H$3,IF(LEFT(RIGHT($E85,2),1)=[1]dominios!$I$4,[1]dominios!$H$4,IF(LEFT(RIGHT($E85,2),1)=[1]dominios!$I$5,[1]dominios!$H$5,IF(LEFT(RIGHT($E85,2),1)=[1]dominios!$I$6,[1]dominios!$H$6,IF(LEFT(RIGHT($E85,2),1)=[1]dominios!$I$7,[1]dominios!$H$7,"Capacidad no parametrizada")))))))</f>
        <v>CONSULTAR</v>
      </c>
      <c r="G85" s="15" t="str">
        <f>IF($C85="","",IF($D85="","",IF(LEFT($C85,2)=[1]dominios!$D$2,[1]dominios!$E$2,IF(LEFT($C85,2)=[1]dominios!$D$3,[1]dominios!$E$3,IF(LEFT($C85,2)=[1]dominios!$D$4,[1]dominios!$E$4,"NO SE ENCUENTRA PARAMETRIZADO")))))</f>
        <v>UNIDAD MÍNIMA PROCESAMIENTO</v>
      </c>
      <c r="H85" s="15" t="str">
        <f>IF($E85="","",IF(LEN($E85)=9,IF(LEFT(RIGHT($E85,6),1)=[1]dominios!$L$2,[1]dominios!$K$2,IF(LEFT(RIGHT($E85,6),1)=[1]dominios!$L$3,[1]dominios!$K$3,IF(LEFT(RIGHT($E85,6),1)=[1]dominios!$L$4,[1]dominios!$K$4,"NO PARAMETRIZADO")))))</f>
        <v>NO FINANCIERO</v>
      </c>
      <c r="I85" s="16" t="s">
        <v>482</v>
      </c>
      <c r="J85" s="32" t="s">
        <v>490</v>
      </c>
      <c r="K85" s="29">
        <v>43432</v>
      </c>
      <c r="L85" s="32" t="s">
        <v>308</v>
      </c>
      <c r="M85" s="27" t="s">
        <v>306</v>
      </c>
      <c r="N85" s="18" t="str">
        <f t="shared" si="1"/>
        <v>RESERVADO</v>
      </c>
    </row>
    <row r="86" spans="2:14" customFormat="1" ht="15" x14ac:dyDescent="0.25">
      <c r="C86" s="18" t="s">
        <v>494</v>
      </c>
      <c r="D86" s="18" t="s">
        <v>496</v>
      </c>
      <c r="E86" s="15" t="str">
        <f>IF($C86="","",IF($D86="","",IFERROR(CONCATENATE(IF(LEFT($C86,2)=dominios!$D$2,dominios!$F$2,IF(LEFT($C86,2)=dominios!$D$3,dominios!$F$3,IF(LEFT($C86,2)=dominios!$D$4,dominios!$F$4,CONCATENATE("NO RECONOCIDO [",$C86,"]")))),IF(LEFT($C86,2)=dominios!$D$2,IF(MID($C86,4,(LEN($C86)-7))=dominios!$A$2,dominios!$B$2,IF(MID($C86,4,(LEN($C86)-7))=dominios!$A$3,dominios!$B$3,IF(MID($C86,4,(LEN($C86)-7))=dominios!$A$4,dominios!$B$4,IF(MID($C86,4,(LEN($C86)-7))=dominios!$A$5,dominios!$B$5,IF(MID($C86,4,(LEN($C86)-7))=dominios!$A$6,dominios!$B$6,IF(MID($C86,4,(LEN($C86)-7))=dominios!$A$7,dominios!$B$7,IF(MID($C86,4,(LEN($C86)-7))=dominios!$A$8,dominios!$B$8,IF(MID($C86,4,(LEN($C86)-7))=dominios!$A$9,dominios!$B$9,"DOMINIO NO PARAMETRIZADO PARA ORQ")))))))),IF(LEFT($C86,2)=dominios!$D$3,IF(MID($C86,3,(LEN($C86)-6))=dominios!$A$2,dominios!$B$2,IF(MID($C86,3,(LEN($C86)-6))=dominios!$A$3,dominios!$B$3,IF(MID($C86,3,(LEN($C86)-6))=dominios!$A$4,dominios!$B$4,IF(MID($C86,3,(LEN($C86)-6))=dominios!$A$5,dominios!$B$5,IF(MID($C86,3,(LEN($C86)-6))=dominios!$A$6,dominios!$B$6,IF(MID($C86,3,(LEN($C86)-6))=dominios!$A$7,dominios!$B$7,IF(MID($C86,3,(LEN($C86)-6))=dominios!$A$8,dominios!$B$8,IF(MID($C86,3,(LEN($C86)-6))=dominios!$A$9,dominios!$B$9,"DOMINIO NO PARAMETRIZADO PARA WS")))))))),IF(MID($C86,4,(LEN($C86)-7))=dominios!$A$2,dominios!$B$2,IF(MID($C86,4,(LEN($C86)-7))=dominios!$A$3,dominios!$B$3,IF(MID($C86,4,(LEN($C86)-7))=dominios!$A$4,dominios!$B$4,IF(MID($C86,4,(LEN($C86)-7))=dominios!$A$5,dominios!$B$5,IF(MID($C86,4,(LEN($C86)-7))=dominios!$A$6,dominios!$B$6,IF(MID($C86,4,(LEN($C86)-7))=dominios!$A$7,dominios!$B$7,IF(MID($C86,4,(LEN($C86)-7))=dominios!$A$8,dominios!$B$8,IF(MID($C86,4,(LEN($C86)-7))=dominios!$A$9,dominios!$B$9,"DOMINIO NO PARAMETRIZADO PARA UMP")))))))))),RIGHT($C86,4),RIGHT($D86,2)),"NO DEF")))</f>
        <v>203004001</v>
      </c>
      <c r="F86" s="15" t="str">
        <f>IF($E86="","",IF(LEFT(RIGHT($E86,2),1)=dominios!$I$2,dominios!$H$2,IF(LEFT(RIGHT($E86,2),1)=dominios!$I$3,dominios!$H$3,IF(LEFT(RIGHT($E86,2),1)=dominios!$I$4,dominios!$H$4,IF(LEFT(RIGHT($E86,2),1)=dominios!$I$5,dominios!$H$5,IF(LEFT(RIGHT($E86,2),1)=dominios!$I$6,dominios!$H$6,IF(LEFT(RIGHT($E86,2),1)=dominios!$I$7,dominios!$H$7,"Capacidad no parametrizada")))))))</f>
        <v>CONSULTAR</v>
      </c>
      <c r="G86" s="15" t="str">
        <f>IF($C86="","",IF($D86="","",IF(LEFT($C86,2)=dominios!$D$2,dominios!$E$2,IF(LEFT($C86,2)=dominios!$D$3,dominios!$E$3,IF(LEFT($C86,2)=dominios!$D$4,dominios!$E$4,"NO SE ENCUENTRA PARAMETRIZADO")))))</f>
        <v>MICROSERVICIO</v>
      </c>
      <c r="H86" s="15" t="str">
        <f>IF($E86="","",IF(LEN($E86)=9,IF(LEFT(RIGHT($E86,6),1)=dominios!$L$2,dominios!$K$2,IF(LEFT(RIGHT($E86,6),1)=dominios!$L$3,dominios!$K$3,IF(LEFT(RIGHT($E86,6),1)=dominios!$L$4,dominios!$K$4,"NO PARAMETRIZADO")))))</f>
        <v>NO FINANCIERO</v>
      </c>
      <c r="I86" s="16" t="s">
        <v>305</v>
      </c>
      <c r="J86" s="32" t="s">
        <v>492</v>
      </c>
      <c r="K86" s="29">
        <v>43444</v>
      </c>
      <c r="L86" s="32" t="s">
        <v>308</v>
      </c>
      <c r="M86" s="27" t="s">
        <v>306</v>
      </c>
      <c r="N86" s="18" t="str">
        <f t="shared" si="1"/>
        <v>RESERVADO</v>
      </c>
    </row>
    <row r="87" spans="2:14" customFormat="1" ht="15" x14ac:dyDescent="0.25">
      <c r="C87" s="18" t="s">
        <v>495</v>
      </c>
      <c r="D87" s="18" t="s">
        <v>496</v>
      </c>
      <c r="E87" s="15" t="str">
        <f>IF($C87="","",IF($D87="","",IFERROR(CONCATENATE(IF(LEFT($C87,2)=[1]dominios!$D$2,[1]dominios!$F$2,IF(LEFT($C87,2)=[1]dominios!$D$3,[1]dominios!$F$3,IF(LEFT($C87,2)=[1]dominios!$D$4,[1]dominios!$F$4,CONCATENATE("NO RECONOCIDO [",$C87,"]")))),IF(LEFT($C87,2)=[1]dominios!$D$2,IF(MID($C87,4,(LEN($C87)-7))=[1]dominios!$A$2,[1]dominios!$B$2,IF(MID($C87,4,(LEN($C87)-7))=[1]dominios!$A$3,[1]dominios!$B$3,IF(MID($C87,4,(LEN($C87)-7))=[1]dominios!$A$4,[1]dominios!$B$4,IF(MID($C87,4,(LEN($C87)-7))=[1]dominios!$A$5,[1]dominios!$B$5,IF(MID($C87,4,(LEN($C87)-7))=[1]dominios!$A$6,[1]dominios!$B$6,IF(MID($C87,4,(LEN($C87)-7))=[1]dominios!$A$7,[1]dominios!$B$7,IF(MID($C87,4,(LEN($C87)-7))=[1]dominios!$A$8,[1]dominios!$B$8,IF(MID($C87,4,(LEN($C87)-7))=[1]dominios!$A$9,[1]dominios!$B$9,"DOMINIO NO PARAMETRIZADO PARA ORQ")))))))),IF(LEFT($C87,2)=[1]dominios!$D$3,IF(MID($C87,3,(LEN($C87)-6))=[1]dominios!$A$2,[1]dominios!$B$2,IF(MID($C87,3,(LEN($C87)-6))=[1]dominios!$A$3,[1]dominios!$B$3,IF(MID($C87,3,(LEN($C87)-6))=[1]dominios!$A$4,[1]dominios!$B$4,IF(MID($C87,3,(LEN($C87)-6))=[1]dominios!$A$5,[1]dominios!$B$5,IF(MID($C87,3,(LEN($C87)-6))=[1]dominios!$A$6,[1]dominios!$B$6,IF(MID($C87,3,(LEN($C87)-6))=[1]dominios!$A$7,[1]dominios!$B$7,IF(MID($C87,3,(LEN($C87)-6))=[1]dominios!$A$8,[1]dominios!$B$8,IF(MID($C87,3,(LEN($C87)-6))=[1]dominios!$A$9,[1]dominios!$B$9,"DOMINIO NO PARAMETRIZADO PARA WS")))))))),IF(MID($C87,4,(LEN($C87)-7))=[1]dominios!$A$2,[1]dominios!$B$2,IF(MID($C87,4,(LEN($C87)-7))=[1]dominios!$A$3,[1]dominios!$B$3,IF(MID($C87,4,(LEN($C87)-7))=[1]dominios!$A$4,[1]dominios!$B$4,IF(MID($C87,4,(LEN($C87)-7))=[1]dominios!$A$5,[1]dominios!$B$5,IF(MID($C87,4,(LEN($C87)-7))=[1]dominios!$A$6,[1]dominios!$B$6,IF(MID($C87,4,(LEN($C87)-7))=[1]dominios!$A$7,[1]dominios!$B$7,IF(MID($C87,4,(LEN($C87)-7))=[1]dominios!$A$8,[1]dominios!$B$8,IF(MID($C87,4,(LEN($C87)-7))=[1]dominios!$A$9,[1]dominios!$B$9,"DOMINIO NO PARAMETRIZADO PARA UMP")))))))))),RIGHT($C87,4),RIGHT($D87,2)),"NO DEF")))</f>
        <v>103004001</v>
      </c>
      <c r="F87" s="15" t="str">
        <f>IF($E87="","",IF(LEFT(RIGHT($E87,2),1)=[1]dominios!$I$2,[1]dominios!$H$2,IF(LEFT(RIGHT($E87,2),1)=[1]dominios!$I$3,[1]dominios!$H$3,IF(LEFT(RIGHT($E87,2),1)=[1]dominios!$I$4,[1]dominios!$H$4,IF(LEFT(RIGHT($E87,2),1)=[1]dominios!$I$5,[1]dominios!$H$5,IF(LEFT(RIGHT($E87,2),1)=[1]dominios!$I$6,[1]dominios!$H$6,IF(LEFT(RIGHT($E87,2),1)=[1]dominios!$I$7,[1]dominios!$H$7,"Capacidad no parametrizada")))))))</f>
        <v>CONSULTAR</v>
      </c>
      <c r="G87" s="15" t="str">
        <f>IF($C87="","",IF($D87="","",IF(LEFT($C87,2)=[1]dominios!$D$2,[1]dominios!$E$2,IF(LEFT($C87,2)=[1]dominios!$D$3,[1]dominios!$E$3,IF(LEFT($C87,2)=[1]dominios!$D$4,[1]dominios!$E$4,"NO SE ENCUENTRA PARAMETRIZADO")))))</f>
        <v>UNIDAD MÍNIMA PROCESAMIENTO</v>
      </c>
      <c r="H87" s="15" t="str">
        <f>IF($E87="","",IF(LEN($E87)=9,IF(LEFT(RIGHT($E87,6),1)=[1]dominios!$L$2,[1]dominios!$K$2,IF(LEFT(RIGHT($E87,6),1)=[1]dominios!$L$3,[1]dominios!$K$3,IF(LEFT(RIGHT($E87,6),1)=[1]dominios!$L$4,[1]dominios!$K$4,"NO PARAMETRIZADO")))))</f>
        <v>NO FINANCIERO</v>
      </c>
      <c r="I87" s="16" t="s">
        <v>305</v>
      </c>
      <c r="J87" s="32" t="s">
        <v>493</v>
      </c>
      <c r="K87" s="29">
        <v>43444</v>
      </c>
      <c r="L87" s="32" t="s">
        <v>308</v>
      </c>
      <c r="M87" s="27" t="s">
        <v>306</v>
      </c>
      <c r="N87" s="18" t="str">
        <f t="shared" si="1"/>
        <v>RESERVADO</v>
      </c>
    </row>
  </sheetData>
  <sortState ref="C2:E16">
    <sortCondition ref="C2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L11"/>
  <sheetViews>
    <sheetView zoomScale="85" zoomScaleNormal="85" workbookViewId="0">
      <selection activeCell="F22" sqref="F22"/>
    </sheetView>
  </sheetViews>
  <sheetFormatPr baseColWidth="10" defaultRowHeight="15" x14ac:dyDescent="0.25"/>
  <cols>
    <col min="1" max="1" width="17" bestFit="1" customWidth="1"/>
    <col min="2" max="2" width="8.140625" bestFit="1" customWidth="1"/>
    <col min="3" max="3" width="5" customWidth="1"/>
    <col min="4" max="4" width="6.28515625" customWidth="1"/>
    <col min="5" max="5" width="32.140625" bestFit="1" customWidth="1"/>
    <col min="6" max="6" width="8.28515625" bestFit="1" customWidth="1"/>
    <col min="7" max="7" width="5" customWidth="1"/>
    <col min="8" max="8" width="15.28515625" bestFit="1" customWidth="1"/>
    <col min="10" max="10" width="5" customWidth="1"/>
    <col min="11" max="11" width="22" bestFit="1" customWidth="1"/>
  </cols>
  <sheetData>
    <row r="1" spans="1:12" x14ac:dyDescent="0.25">
      <c r="A1" s="2" t="s">
        <v>16</v>
      </c>
      <c r="B1" s="3" t="s">
        <v>27</v>
      </c>
      <c r="D1" s="2" t="s">
        <v>25</v>
      </c>
      <c r="E1" s="20" t="s">
        <v>26</v>
      </c>
      <c r="F1" s="21" t="s">
        <v>27</v>
      </c>
      <c r="H1" s="25" t="s">
        <v>22</v>
      </c>
      <c r="I1" s="21" t="s">
        <v>27</v>
      </c>
      <c r="K1" s="25" t="s">
        <v>47</v>
      </c>
      <c r="L1" s="21" t="s">
        <v>27</v>
      </c>
    </row>
    <row r="2" spans="1:12" x14ac:dyDescent="0.25">
      <c r="A2" s="4" t="s">
        <v>1</v>
      </c>
      <c r="B2" s="5" t="s">
        <v>2</v>
      </c>
      <c r="D2" s="4" t="s">
        <v>31</v>
      </c>
      <c r="E2" s="19" t="s">
        <v>0</v>
      </c>
      <c r="F2" s="23">
        <v>3</v>
      </c>
      <c r="H2" s="4" t="s">
        <v>33</v>
      </c>
      <c r="I2" s="5" t="s">
        <v>39</v>
      </c>
      <c r="K2" s="4" t="s">
        <v>48</v>
      </c>
      <c r="L2" s="5" t="s">
        <v>39</v>
      </c>
    </row>
    <row r="3" spans="1:12" x14ac:dyDescent="0.25">
      <c r="A3" s="4" t="s">
        <v>3</v>
      </c>
      <c r="B3" s="5" t="s">
        <v>9</v>
      </c>
      <c r="D3" s="4" t="s">
        <v>28</v>
      </c>
      <c r="E3" s="19" t="s">
        <v>29</v>
      </c>
      <c r="F3" s="23">
        <v>2</v>
      </c>
      <c r="H3" s="4" t="s">
        <v>34</v>
      </c>
      <c r="I3" s="5" t="s">
        <v>41</v>
      </c>
      <c r="K3" s="4" t="s">
        <v>49</v>
      </c>
      <c r="L3" s="5" t="s">
        <v>41</v>
      </c>
    </row>
    <row r="4" spans="1:12" ht="15.75" thickBot="1" x14ac:dyDescent="0.3">
      <c r="A4" s="4" t="s">
        <v>4</v>
      </c>
      <c r="B4" s="5" t="s">
        <v>10</v>
      </c>
      <c r="D4" s="6" t="s">
        <v>32</v>
      </c>
      <c r="E4" s="22" t="s">
        <v>30</v>
      </c>
      <c r="F4" s="24">
        <v>1</v>
      </c>
      <c r="H4" s="4" t="s">
        <v>35</v>
      </c>
      <c r="I4" s="5" t="s">
        <v>40</v>
      </c>
      <c r="K4" s="6" t="s">
        <v>50</v>
      </c>
      <c r="L4" s="7" t="s">
        <v>40</v>
      </c>
    </row>
    <row r="5" spans="1:12" x14ac:dyDescent="0.25">
      <c r="A5" s="4" t="s">
        <v>5</v>
      </c>
      <c r="B5" s="5" t="s">
        <v>11</v>
      </c>
      <c r="H5" s="4" t="s">
        <v>36</v>
      </c>
      <c r="I5" s="5" t="s">
        <v>42</v>
      </c>
    </row>
    <row r="6" spans="1:12" x14ac:dyDescent="0.25">
      <c r="A6" s="4" t="s">
        <v>17</v>
      </c>
      <c r="B6" s="5" t="s">
        <v>12</v>
      </c>
      <c r="H6" s="4" t="s">
        <v>37</v>
      </c>
      <c r="I6" s="5" t="s">
        <v>43</v>
      </c>
    </row>
    <row r="7" spans="1:12" ht="15.75" thickBot="1" x14ac:dyDescent="0.3">
      <c r="A7" s="4" t="s">
        <v>6</v>
      </c>
      <c r="B7" s="5" t="s">
        <v>13</v>
      </c>
      <c r="H7" s="6" t="s">
        <v>38</v>
      </c>
      <c r="I7" s="7" t="s">
        <v>44</v>
      </c>
    </row>
    <row r="8" spans="1:12" x14ac:dyDescent="0.25">
      <c r="A8" s="4" t="s">
        <v>7</v>
      </c>
      <c r="B8" s="5" t="s">
        <v>14</v>
      </c>
    </row>
    <row r="9" spans="1:12" ht="15.75" thickBot="1" x14ac:dyDescent="0.3">
      <c r="A9" s="6" t="s">
        <v>8</v>
      </c>
      <c r="B9" s="7" t="s">
        <v>15</v>
      </c>
    </row>
    <row r="10" spans="1:12" x14ac:dyDescent="0.25">
      <c r="B10" s="1"/>
    </row>
    <row r="11" spans="1:12" x14ac:dyDescent="0.25">
      <c r="B11" s="1"/>
    </row>
  </sheetData>
  <pageMargins left="0.7" right="0.7" top="0.75" bottom="0.75" header="0.3" footer="0.3"/>
  <pageSetup paperSize="9" orientation="portrait" horizontalDpi="1200" verticalDpi="1200" r:id="rId1"/>
  <ignoredErrors>
    <ignoredError sqref="B2:B9 I2:I7 L2:L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5"/>
  <sheetViews>
    <sheetView workbookViewId="0"/>
  </sheetViews>
  <sheetFormatPr baseColWidth="10" defaultRowHeight="15" x14ac:dyDescent="0.25"/>
  <cols>
    <col min="1" max="1" width="22.5703125" bestFit="1" customWidth="1"/>
  </cols>
  <sheetData>
    <row r="1" spans="1:1" x14ac:dyDescent="0.25">
      <c r="A1" s="1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D2:F84"/>
  <sheetViews>
    <sheetView topLeftCell="A63" workbookViewId="0">
      <selection activeCell="F2" sqref="F2:F84"/>
    </sheetView>
  </sheetViews>
  <sheetFormatPr baseColWidth="10" defaultRowHeight="15" x14ac:dyDescent="0.25"/>
  <cols>
    <col min="5" max="5" width="55.85546875" bestFit="1" customWidth="1"/>
    <col min="6" max="6" width="19.42578125" bestFit="1" customWidth="1"/>
  </cols>
  <sheetData>
    <row r="2" spans="4:6" x14ac:dyDescent="0.25">
      <c r="D2" s="30" t="s">
        <v>57</v>
      </c>
      <c r="E2" s="30" t="s">
        <v>58</v>
      </c>
      <c r="F2" s="30" t="s">
        <v>59</v>
      </c>
    </row>
    <row r="3" spans="4:6" x14ac:dyDescent="0.25">
      <c r="D3" s="31" t="s">
        <v>60</v>
      </c>
      <c r="E3" s="31" t="s">
        <v>61</v>
      </c>
      <c r="F3" s="31" t="s">
        <v>62</v>
      </c>
    </row>
    <row r="4" spans="4:6" x14ac:dyDescent="0.25">
      <c r="D4" s="30" t="s">
        <v>63</v>
      </c>
      <c r="E4" s="30" t="s">
        <v>64</v>
      </c>
      <c r="F4" s="30" t="s">
        <v>65</v>
      </c>
    </row>
    <row r="5" spans="4:6" x14ac:dyDescent="0.25">
      <c r="D5" s="31" t="s">
        <v>66</v>
      </c>
      <c r="E5" s="31" t="s">
        <v>67</v>
      </c>
      <c r="F5" s="31" t="s">
        <v>68</v>
      </c>
    </row>
    <row r="6" spans="4:6" x14ac:dyDescent="0.25">
      <c r="D6" s="30" t="s">
        <v>69</v>
      </c>
      <c r="E6" s="30" t="s">
        <v>70</v>
      </c>
      <c r="F6" s="30" t="s">
        <v>71</v>
      </c>
    </row>
    <row r="7" spans="4:6" x14ac:dyDescent="0.25">
      <c r="D7" s="31" t="s">
        <v>72</v>
      </c>
      <c r="E7" s="31" t="s">
        <v>73</v>
      </c>
      <c r="F7" s="31" t="s">
        <v>74</v>
      </c>
    </row>
    <row r="8" spans="4:6" x14ac:dyDescent="0.25">
      <c r="D8" s="30" t="s">
        <v>75</v>
      </c>
      <c r="E8" s="30" t="s">
        <v>76</v>
      </c>
      <c r="F8" s="30" t="s">
        <v>77</v>
      </c>
    </row>
    <row r="9" spans="4:6" x14ac:dyDescent="0.25">
      <c r="D9" s="31" t="s">
        <v>78</v>
      </c>
      <c r="E9" s="31" t="s">
        <v>79</v>
      </c>
      <c r="F9" s="31" t="s">
        <v>80</v>
      </c>
    </row>
    <row r="10" spans="4:6" x14ac:dyDescent="0.25">
      <c r="D10" s="30" t="s">
        <v>81</v>
      </c>
      <c r="E10" s="30" t="s">
        <v>82</v>
      </c>
      <c r="F10" s="30" t="s">
        <v>83</v>
      </c>
    </row>
    <row r="11" spans="4:6" x14ac:dyDescent="0.25">
      <c r="D11" s="31" t="s">
        <v>84</v>
      </c>
      <c r="E11" s="31" t="s">
        <v>85</v>
      </c>
      <c r="F11" s="31" t="s">
        <v>86</v>
      </c>
    </row>
    <row r="12" spans="4:6" x14ac:dyDescent="0.25">
      <c r="D12" s="30" t="s">
        <v>87</v>
      </c>
      <c r="E12" s="30" t="s">
        <v>88</v>
      </c>
      <c r="F12" s="30" t="s">
        <v>89</v>
      </c>
    </row>
    <row r="13" spans="4:6" x14ac:dyDescent="0.25">
      <c r="D13" s="31" t="s">
        <v>90</v>
      </c>
      <c r="E13" s="31" t="s">
        <v>91</v>
      </c>
      <c r="F13" s="31" t="s">
        <v>92</v>
      </c>
    </row>
    <row r="14" spans="4:6" x14ac:dyDescent="0.25">
      <c r="D14" s="30" t="s">
        <v>93</v>
      </c>
      <c r="E14" s="30" t="s">
        <v>94</v>
      </c>
      <c r="F14" s="30" t="s">
        <v>95</v>
      </c>
    </row>
    <row r="15" spans="4:6" x14ac:dyDescent="0.25">
      <c r="D15" s="31" t="s">
        <v>96</v>
      </c>
      <c r="E15" s="31" t="s">
        <v>97</v>
      </c>
      <c r="F15" s="31" t="s">
        <v>98</v>
      </c>
    </row>
    <row r="16" spans="4:6" x14ac:dyDescent="0.25">
      <c r="D16" s="30" t="s">
        <v>99</v>
      </c>
      <c r="E16" s="30" t="s">
        <v>100</v>
      </c>
      <c r="F16" s="30" t="s">
        <v>101</v>
      </c>
    </row>
    <row r="17" spans="4:6" x14ac:dyDescent="0.25">
      <c r="D17" s="31" t="s">
        <v>102</v>
      </c>
      <c r="E17" s="31" t="s">
        <v>103</v>
      </c>
      <c r="F17" s="31" t="s">
        <v>104</v>
      </c>
    </row>
    <row r="18" spans="4:6" x14ac:dyDescent="0.25">
      <c r="D18" s="30" t="s">
        <v>105</v>
      </c>
      <c r="E18" s="30" t="s">
        <v>106</v>
      </c>
      <c r="F18" s="30" t="s">
        <v>107</v>
      </c>
    </row>
    <row r="19" spans="4:6" x14ac:dyDescent="0.25">
      <c r="D19" s="31" t="s">
        <v>108</v>
      </c>
      <c r="E19" s="31" t="s">
        <v>109</v>
      </c>
      <c r="F19" s="31" t="s">
        <v>110</v>
      </c>
    </row>
    <row r="20" spans="4:6" x14ac:dyDescent="0.25">
      <c r="D20" s="30" t="s">
        <v>111</v>
      </c>
      <c r="E20" s="30" t="s">
        <v>112</v>
      </c>
      <c r="F20" s="30" t="s">
        <v>113</v>
      </c>
    </row>
    <row r="21" spans="4:6" x14ac:dyDescent="0.25">
      <c r="D21" s="31" t="s">
        <v>114</v>
      </c>
      <c r="E21" s="31" t="s">
        <v>115</v>
      </c>
      <c r="F21" s="31" t="s">
        <v>116</v>
      </c>
    </row>
    <row r="22" spans="4:6" x14ac:dyDescent="0.25">
      <c r="D22" s="30" t="s">
        <v>117</v>
      </c>
      <c r="E22" s="30" t="s">
        <v>118</v>
      </c>
      <c r="F22" s="30" t="s">
        <v>119</v>
      </c>
    </row>
    <row r="23" spans="4:6" x14ac:dyDescent="0.25">
      <c r="D23" s="31" t="s">
        <v>120</v>
      </c>
      <c r="E23" s="31" t="s">
        <v>121</v>
      </c>
      <c r="F23" s="31" t="s">
        <v>122</v>
      </c>
    </row>
    <row r="24" spans="4:6" x14ac:dyDescent="0.25">
      <c r="D24" s="30" t="s">
        <v>123</v>
      </c>
      <c r="E24" s="30" t="s">
        <v>124</v>
      </c>
      <c r="F24" s="30" t="s">
        <v>125</v>
      </c>
    </row>
    <row r="25" spans="4:6" x14ac:dyDescent="0.25">
      <c r="D25" s="31" t="s">
        <v>126</v>
      </c>
      <c r="E25" s="31" t="s">
        <v>127</v>
      </c>
      <c r="F25" s="31" t="s">
        <v>128</v>
      </c>
    </row>
    <row r="26" spans="4:6" x14ac:dyDescent="0.25">
      <c r="D26" s="30" t="s">
        <v>129</v>
      </c>
      <c r="E26" s="30" t="s">
        <v>130</v>
      </c>
      <c r="F26" s="30" t="s">
        <v>131</v>
      </c>
    </row>
    <row r="27" spans="4:6" x14ac:dyDescent="0.25">
      <c r="D27" s="31" t="s">
        <v>132</v>
      </c>
      <c r="E27" s="31" t="s">
        <v>133</v>
      </c>
      <c r="F27" s="31">
        <v>1806163114154000</v>
      </c>
    </row>
    <row r="28" spans="4:6" x14ac:dyDescent="0.25">
      <c r="D28" s="30" t="s">
        <v>134</v>
      </c>
      <c r="E28" s="30" t="s">
        <v>135</v>
      </c>
      <c r="F28" s="30" t="s">
        <v>136</v>
      </c>
    </row>
    <row r="29" spans="4:6" x14ac:dyDescent="0.25">
      <c r="D29" s="31" t="s">
        <v>137</v>
      </c>
      <c r="E29" s="31" t="s">
        <v>138</v>
      </c>
      <c r="F29" s="31" t="s">
        <v>139</v>
      </c>
    </row>
    <row r="30" spans="4:6" x14ac:dyDescent="0.25">
      <c r="D30" s="30" t="s">
        <v>140</v>
      </c>
      <c r="E30" s="30" t="s">
        <v>141</v>
      </c>
      <c r="F30" s="30" t="s">
        <v>142</v>
      </c>
    </row>
    <row r="31" spans="4:6" x14ac:dyDescent="0.25">
      <c r="D31" s="31" t="s">
        <v>143</v>
      </c>
      <c r="E31" s="31" t="s">
        <v>144</v>
      </c>
      <c r="F31" s="31" t="s">
        <v>145</v>
      </c>
    </row>
    <row r="32" spans="4:6" x14ac:dyDescent="0.25">
      <c r="D32" s="30" t="s">
        <v>146</v>
      </c>
      <c r="E32" s="30" t="s">
        <v>147</v>
      </c>
      <c r="F32" s="30" t="s">
        <v>148</v>
      </c>
    </row>
    <row r="33" spans="4:6" x14ac:dyDescent="0.25">
      <c r="D33" s="31" t="s">
        <v>149</v>
      </c>
      <c r="E33" s="31" t="s">
        <v>150</v>
      </c>
      <c r="F33" s="31" t="s">
        <v>151</v>
      </c>
    </row>
    <row r="34" spans="4:6" x14ac:dyDescent="0.25">
      <c r="D34" s="30" t="s">
        <v>152</v>
      </c>
      <c r="E34" s="30" t="s">
        <v>153</v>
      </c>
      <c r="F34" s="30" t="s">
        <v>154</v>
      </c>
    </row>
    <row r="35" spans="4:6" x14ac:dyDescent="0.25">
      <c r="D35" s="31" t="s">
        <v>155</v>
      </c>
      <c r="E35" s="31" t="s">
        <v>156</v>
      </c>
      <c r="F35" s="31" t="s">
        <v>157</v>
      </c>
    </row>
    <row r="36" spans="4:6" x14ac:dyDescent="0.25">
      <c r="D36" s="30" t="s">
        <v>158</v>
      </c>
      <c r="E36" s="30" t="s">
        <v>159</v>
      </c>
      <c r="F36" s="30" t="s">
        <v>160</v>
      </c>
    </row>
    <row r="37" spans="4:6" x14ac:dyDescent="0.25">
      <c r="D37" s="31" t="s">
        <v>161</v>
      </c>
      <c r="E37" s="31" t="s">
        <v>162</v>
      </c>
      <c r="F37" s="31" t="s">
        <v>163</v>
      </c>
    </row>
    <row r="38" spans="4:6" x14ac:dyDescent="0.25">
      <c r="D38" s="30" t="s">
        <v>164</v>
      </c>
      <c r="E38" s="30" t="s">
        <v>165</v>
      </c>
      <c r="F38" s="30" t="s">
        <v>166</v>
      </c>
    </row>
    <row r="39" spans="4:6" x14ac:dyDescent="0.25">
      <c r="D39" s="31" t="s">
        <v>167</v>
      </c>
      <c r="E39" s="31" t="s">
        <v>168</v>
      </c>
      <c r="F39" s="31" t="s">
        <v>169</v>
      </c>
    </row>
    <row r="40" spans="4:6" x14ac:dyDescent="0.25">
      <c r="D40" s="30" t="s">
        <v>170</v>
      </c>
      <c r="E40" s="30" t="s">
        <v>171</v>
      </c>
      <c r="F40" s="30" t="s">
        <v>172</v>
      </c>
    </row>
    <row r="41" spans="4:6" x14ac:dyDescent="0.25">
      <c r="D41" s="31" t="s">
        <v>173</v>
      </c>
      <c r="E41" s="31" t="s">
        <v>174</v>
      </c>
      <c r="F41" s="31" t="s">
        <v>175</v>
      </c>
    </row>
    <row r="42" spans="4:6" x14ac:dyDescent="0.25">
      <c r="D42" s="30" t="s">
        <v>176</v>
      </c>
      <c r="E42" s="30" t="s">
        <v>177</v>
      </c>
      <c r="F42" s="30" t="s">
        <v>178</v>
      </c>
    </row>
    <row r="43" spans="4:6" x14ac:dyDescent="0.25">
      <c r="D43" s="31" t="s">
        <v>179</v>
      </c>
      <c r="E43" s="31" t="s">
        <v>180</v>
      </c>
      <c r="F43" s="31" t="s">
        <v>181</v>
      </c>
    </row>
    <row r="44" spans="4:6" x14ac:dyDescent="0.25">
      <c r="D44" s="30" t="s">
        <v>182</v>
      </c>
      <c r="E44" s="30" t="s">
        <v>183</v>
      </c>
      <c r="F44" s="30" t="s">
        <v>184</v>
      </c>
    </row>
    <row r="45" spans="4:6" x14ac:dyDescent="0.25">
      <c r="D45" s="31" t="s">
        <v>185</v>
      </c>
      <c r="E45" s="31" t="s">
        <v>186</v>
      </c>
      <c r="F45" s="31" t="s">
        <v>187</v>
      </c>
    </row>
    <row r="46" spans="4:6" x14ac:dyDescent="0.25">
      <c r="D46" s="30" t="s">
        <v>188</v>
      </c>
      <c r="E46" s="30" t="s">
        <v>189</v>
      </c>
      <c r="F46" s="30" t="s">
        <v>190</v>
      </c>
    </row>
    <row r="47" spans="4:6" x14ac:dyDescent="0.25">
      <c r="D47" s="31" t="s">
        <v>191</v>
      </c>
      <c r="E47" s="31" t="s">
        <v>192</v>
      </c>
      <c r="F47" s="31" t="s">
        <v>193</v>
      </c>
    </row>
    <row r="48" spans="4:6" x14ac:dyDescent="0.25">
      <c r="D48" s="30" t="s">
        <v>194</v>
      </c>
      <c r="E48" s="30" t="s">
        <v>195</v>
      </c>
      <c r="F48" s="30" t="s">
        <v>196</v>
      </c>
    </row>
    <row r="49" spans="4:6" x14ac:dyDescent="0.25">
      <c r="D49" s="31" t="s">
        <v>197</v>
      </c>
      <c r="E49" s="31" t="s">
        <v>198</v>
      </c>
      <c r="F49" s="31" t="s">
        <v>199</v>
      </c>
    </row>
    <row r="50" spans="4:6" x14ac:dyDescent="0.25">
      <c r="D50" s="30" t="s">
        <v>200</v>
      </c>
      <c r="E50" s="30" t="s">
        <v>201</v>
      </c>
      <c r="F50" s="30" t="s">
        <v>202</v>
      </c>
    </row>
    <row r="51" spans="4:6" x14ac:dyDescent="0.25">
      <c r="D51" s="31" t="s">
        <v>203</v>
      </c>
      <c r="E51" s="31" t="s">
        <v>204</v>
      </c>
      <c r="F51" s="31" t="s">
        <v>205</v>
      </c>
    </row>
    <row r="52" spans="4:6" x14ac:dyDescent="0.25">
      <c r="D52" s="30" t="s">
        <v>206</v>
      </c>
      <c r="E52" s="30" t="s">
        <v>207</v>
      </c>
      <c r="F52" s="30" t="s">
        <v>208</v>
      </c>
    </row>
    <row r="53" spans="4:6" x14ac:dyDescent="0.25">
      <c r="D53" s="31" t="s">
        <v>209</v>
      </c>
      <c r="E53" s="31" t="s">
        <v>210</v>
      </c>
      <c r="F53" s="31" t="s">
        <v>211</v>
      </c>
    </row>
    <row r="54" spans="4:6" x14ac:dyDescent="0.25">
      <c r="D54" s="30" t="s">
        <v>212</v>
      </c>
      <c r="E54" s="30" t="s">
        <v>213</v>
      </c>
      <c r="F54" s="30" t="s">
        <v>214</v>
      </c>
    </row>
    <row r="55" spans="4:6" x14ac:dyDescent="0.25">
      <c r="D55" s="31" t="s">
        <v>215</v>
      </c>
      <c r="E55" s="31" t="s">
        <v>216</v>
      </c>
      <c r="F55" s="31" t="s">
        <v>217</v>
      </c>
    </row>
    <row r="56" spans="4:6" x14ac:dyDescent="0.25">
      <c r="D56" s="30" t="s">
        <v>218</v>
      </c>
      <c r="E56" s="30" t="s">
        <v>219</v>
      </c>
      <c r="F56" s="30" t="s">
        <v>220</v>
      </c>
    </row>
    <row r="57" spans="4:6" x14ac:dyDescent="0.25">
      <c r="D57" s="31" t="s">
        <v>221</v>
      </c>
      <c r="E57" s="31" t="s">
        <v>222</v>
      </c>
      <c r="F57" s="31" t="s">
        <v>223</v>
      </c>
    </row>
    <row r="58" spans="4:6" x14ac:dyDescent="0.25">
      <c r="D58" s="30" t="s">
        <v>224</v>
      </c>
      <c r="E58" s="30" t="s">
        <v>225</v>
      </c>
      <c r="F58" s="30" t="s">
        <v>226</v>
      </c>
    </row>
    <row r="59" spans="4:6" x14ac:dyDescent="0.25">
      <c r="D59" s="31" t="s">
        <v>227</v>
      </c>
      <c r="E59" s="31" t="s">
        <v>228</v>
      </c>
      <c r="F59" s="31" t="s">
        <v>229</v>
      </c>
    </row>
    <row r="60" spans="4:6" x14ac:dyDescent="0.25">
      <c r="D60" s="30" t="s">
        <v>230</v>
      </c>
      <c r="E60" s="30" t="s">
        <v>231</v>
      </c>
      <c r="F60" s="30" t="s">
        <v>232</v>
      </c>
    </row>
    <row r="61" spans="4:6" x14ac:dyDescent="0.25">
      <c r="D61" s="31" t="s">
        <v>233</v>
      </c>
      <c r="E61" s="31" t="s">
        <v>234</v>
      </c>
      <c r="F61" s="31" t="s">
        <v>235</v>
      </c>
    </row>
    <row r="62" spans="4:6" x14ac:dyDescent="0.25">
      <c r="D62" s="30" t="s">
        <v>236</v>
      </c>
      <c r="E62" s="30" t="s">
        <v>237</v>
      </c>
      <c r="F62" s="30" t="s">
        <v>238</v>
      </c>
    </row>
    <row r="63" spans="4:6" x14ac:dyDescent="0.25">
      <c r="D63" s="31" t="s">
        <v>239</v>
      </c>
      <c r="E63" s="31" t="s">
        <v>240</v>
      </c>
      <c r="F63" s="31" t="s">
        <v>241</v>
      </c>
    </row>
    <row r="64" spans="4:6" x14ac:dyDescent="0.25">
      <c r="D64" s="30" t="s">
        <v>242</v>
      </c>
      <c r="E64" s="30" t="s">
        <v>243</v>
      </c>
      <c r="F64" s="30" t="s">
        <v>244</v>
      </c>
    </row>
    <row r="65" spans="4:6" x14ac:dyDescent="0.25">
      <c r="D65" s="31" t="s">
        <v>245</v>
      </c>
      <c r="E65" s="31" t="s">
        <v>246</v>
      </c>
      <c r="F65" s="31" t="s">
        <v>247</v>
      </c>
    </row>
    <row r="66" spans="4:6" x14ac:dyDescent="0.25">
      <c r="D66" s="30" t="s">
        <v>248</v>
      </c>
      <c r="E66" s="30" t="s">
        <v>249</v>
      </c>
      <c r="F66" s="30" t="s">
        <v>250</v>
      </c>
    </row>
    <row r="67" spans="4:6" x14ac:dyDescent="0.25">
      <c r="D67" s="31" t="s">
        <v>251</v>
      </c>
      <c r="E67" s="31" t="s">
        <v>252</v>
      </c>
      <c r="F67" s="31" t="s">
        <v>253</v>
      </c>
    </row>
    <row r="68" spans="4:6" x14ac:dyDescent="0.25">
      <c r="D68" s="30" t="s">
        <v>254</v>
      </c>
      <c r="E68" s="30" t="s">
        <v>255</v>
      </c>
      <c r="F68" s="30" t="s">
        <v>256</v>
      </c>
    </row>
    <row r="69" spans="4:6" x14ac:dyDescent="0.25">
      <c r="D69" s="31" t="s">
        <v>257</v>
      </c>
      <c r="E69" s="31" t="s">
        <v>258</v>
      </c>
      <c r="F69" s="31" t="s">
        <v>259</v>
      </c>
    </row>
    <row r="70" spans="4:6" x14ac:dyDescent="0.25">
      <c r="D70" s="30" t="s">
        <v>260</v>
      </c>
      <c r="E70" s="30" t="s">
        <v>261</v>
      </c>
      <c r="F70" s="30" t="s">
        <v>262</v>
      </c>
    </row>
    <row r="71" spans="4:6" x14ac:dyDescent="0.25">
      <c r="D71" s="31" t="s">
        <v>263</v>
      </c>
      <c r="E71" s="31" t="s">
        <v>264</v>
      </c>
      <c r="F71" s="31" t="s">
        <v>265</v>
      </c>
    </row>
    <row r="72" spans="4:6" x14ac:dyDescent="0.25">
      <c r="D72" s="30" t="s">
        <v>266</v>
      </c>
      <c r="E72" s="30" t="s">
        <v>267</v>
      </c>
      <c r="F72" s="30" t="s">
        <v>268</v>
      </c>
    </row>
    <row r="73" spans="4:6" x14ac:dyDescent="0.25">
      <c r="D73" s="31" t="s">
        <v>269</v>
      </c>
      <c r="E73" s="31" t="s">
        <v>270</v>
      </c>
      <c r="F73" s="31" t="s">
        <v>271</v>
      </c>
    </row>
    <row r="74" spans="4:6" x14ac:dyDescent="0.25">
      <c r="D74" s="30" t="s">
        <v>272</v>
      </c>
      <c r="E74" s="30" t="s">
        <v>273</v>
      </c>
      <c r="F74" s="30" t="s">
        <v>274</v>
      </c>
    </row>
    <row r="75" spans="4:6" x14ac:dyDescent="0.25">
      <c r="D75" s="31" t="s">
        <v>275</v>
      </c>
      <c r="E75" s="31" t="s">
        <v>276</v>
      </c>
      <c r="F75" s="31" t="s">
        <v>277</v>
      </c>
    </row>
    <row r="76" spans="4:6" x14ac:dyDescent="0.25">
      <c r="D76" s="30" t="s">
        <v>278</v>
      </c>
      <c r="E76" s="30" t="s">
        <v>279</v>
      </c>
      <c r="F76" s="30" t="s">
        <v>280</v>
      </c>
    </row>
    <row r="77" spans="4:6" x14ac:dyDescent="0.25">
      <c r="D77" s="31" t="s">
        <v>281</v>
      </c>
      <c r="E77" s="31" t="s">
        <v>282</v>
      </c>
      <c r="F77" s="31" t="s">
        <v>283</v>
      </c>
    </row>
    <row r="78" spans="4:6" x14ac:dyDescent="0.25">
      <c r="D78" s="30" t="s">
        <v>284</v>
      </c>
      <c r="E78" s="30" t="s">
        <v>285</v>
      </c>
      <c r="F78" s="30" t="s">
        <v>286</v>
      </c>
    </row>
    <row r="79" spans="4:6" x14ac:dyDescent="0.25">
      <c r="D79" s="31" t="s">
        <v>287</v>
      </c>
      <c r="E79" s="31" t="s">
        <v>288</v>
      </c>
      <c r="F79" s="31" t="s">
        <v>289</v>
      </c>
    </row>
    <row r="80" spans="4:6" x14ac:dyDescent="0.25">
      <c r="D80" s="30" t="s">
        <v>290</v>
      </c>
      <c r="E80" s="30" t="s">
        <v>291</v>
      </c>
      <c r="F80" s="30" t="s">
        <v>292</v>
      </c>
    </row>
    <row r="81" spans="4:6" x14ac:dyDescent="0.25">
      <c r="D81" s="31" t="s">
        <v>293</v>
      </c>
      <c r="E81" s="31" t="s">
        <v>294</v>
      </c>
      <c r="F81" s="31" t="s">
        <v>295</v>
      </c>
    </row>
    <row r="82" spans="4:6" x14ac:dyDescent="0.25">
      <c r="D82" s="30" t="s">
        <v>296</v>
      </c>
      <c r="E82" s="30" t="s">
        <v>297</v>
      </c>
      <c r="F82" s="30" t="s">
        <v>298</v>
      </c>
    </row>
    <row r="83" spans="4:6" x14ac:dyDescent="0.25">
      <c r="D83" s="31" t="s">
        <v>299</v>
      </c>
      <c r="E83" s="31" t="s">
        <v>300</v>
      </c>
      <c r="F83" s="31" t="s">
        <v>301</v>
      </c>
    </row>
    <row r="84" spans="4:6" x14ac:dyDescent="0.25">
      <c r="D84" s="30" t="s">
        <v>302</v>
      </c>
      <c r="E84" s="30" t="s">
        <v>303</v>
      </c>
      <c r="F84" s="30" t="s">
        <v>304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Inventario</vt:lpstr>
      <vt:lpstr>dominios</vt:lpstr>
      <vt:lpstr>config</vt:lpstr>
      <vt:lpstr>Hoja1</vt:lpstr>
      <vt:lpstr>Ambientes_desplegados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JARRIN GARCIA FRANCISCO JAVIER</dc:creator>
  <cp:lastModifiedBy>Chamorro Garcia Sergio Daniel</cp:lastModifiedBy>
  <dcterms:created xsi:type="dcterms:W3CDTF">2017-12-08T19:48:08Z</dcterms:created>
  <dcterms:modified xsi:type="dcterms:W3CDTF">2019-02-15T17:09:05Z</dcterms:modified>
</cp:coreProperties>
</file>