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s\OneDrive\Escritorio\Gestion de proyectos\Laboratorio\PECL2\"/>
    </mc:Choice>
  </mc:AlternateContent>
  <xr:revisionPtr revIDLastSave="0" documentId="13_ncr:1_{E9ED9257-92F3-4A11-A614-2B4C7C056A8B}" xr6:coauthVersionLast="45" xr6:coauthVersionMax="45" xr10:uidLastSave="{00000000-0000-0000-0000-000000000000}"/>
  <workbookProtection workbookAlgorithmName="SHA-512" workbookHashValue="ElOEvj5u3lSVZFWcKvM9J0Wi6UAfXIqEBrrQIIKtdDprW8yPctCmy5gAfII0p8aPsCZ5vdA843nZA5XO58kSLg==" workbookSaltValue="YfvMun4WwbYn1sdPC3kNEA==" workbookSpinCount="100000" lockStructure="1"/>
  <bookViews>
    <workbookView xWindow="-120" yWindow="-120" windowWidth="29040" windowHeight="15840" xr2:uid="{E0BC9FFE-791E-4B75-BF47-845210FF3DA8}"/>
  </bookViews>
  <sheets>
    <sheet name="Autores" sheetId="1" r:id="rId1"/>
    <sheet name="Calculos" sheetId="2" r:id="rId2"/>
    <sheet name="Gráfic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2" l="1"/>
  <c r="Q10" i="2"/>
  <c r="R10" i="2"/>
  <c r="S10" i="2"/>
  <c r="T10" i="2"/>
  <c r="U10" i="2"/>
  <c r="V10" i="2"/>
  <c r="W10" i="2"/>
  <c r="X10" i="2"/>
  <c r="O10" i="2"/>
  <c r="P9" i="2"/>
  <c r="Q9" i="2"/>
  <c r="R9" i="2"/>
  <c r="S9" i="2"/>
  <c r="T9" i="2"/>
  <c r="U9" i="2"/>
  <c r="V9" i="2"/>
  <c r="W9" i="2"/>
  <c r="X9" i="2"/>
  <c r="O9" i="2"/>
  <c r="C20" i="2"/>
  <c r="F13" i="2" l="1"/>
  <c r="G17" i="2"/>
  <c r="G18" i="2" s="1"/>
  <c r="H17" i="2"/>
  <c r="I17" i="2"/>
  <c r="J17" i="2"/>
  <c r="K17" i="2"/>
  <c r="L17" i="2"/>
  <c r="L18" i="2" s="1"/>
  <c r="C17" i="2"/>
  <c r="D17" i="2"/>
  <c r="E17" i="2"/>
  <c r="C18" i="2"/>
  <c r="F17" i="2"/>
  <c r="F18" i="2" s="1"/>
  <c r="G15" i="2"/>
  <c r="G16" i="2" s="1"/>
  <c r="H15" i="2"/>
  <c r="I15" i="2"/>
  <c r="I16" i="2" s="1"/>
  <c r="J15" i="2"/>
  <c r="K15" i="2"/>
  <c r="L15" i="2"/>
  <c r="L16" i="2" s="1"/>
  <c r="C15" i="2"/>
  <c r="C16" i="2" s="1"/>
  <c r="D15" i="2"/>
  <c r="D16" i="2" s="1"/>
  <c r="E15" i="2"/>
  <c r="F19" i="2"/>
  <c r="F20" i="2"/>
  <c r="F14" i="2" s="1"/>
  <c r="F15" i="2"/>
  <c r="F16" i="2" s="1"/>
  <c r="G13" i="2"/>
  <c r="H13" i="2"/>
  <c r="I13" i="2"/>
  <c r="J13" i="2"/>
  <c r="K13" i="2"/>
  <c r="L13" i="2"/>
  <c r="D13" i="2"/>
  <c r="C13" i="2"/>
  <c r="E13" i="2"/>
  <c r="D20" i="2"/>
  <c r="E20" i="2"/>
  <c r="G20" i="2"/>
  <c r="H20" i="2"/>
  <c r="H14" i="2" s="1"/>
  <c r="I20" i="2"/>
  <c r="J20" i="2"/>
  <c r="K20" i="2"/>
  <c r="K14" i="2" s="1"/>
  <c r="L20" i="2"/>
  <c r="C14" i="2"/>
  <c r="D19" i="2"/>
  <c r="E19" i="2"/>
  <c r="G19" i="2"/>
  <c r="H19" i="2"/>
  <c r="I19" i="2"/>
  <c r="J19" i="2"/>
  <c r="K19" i="2"/>
  <c r="L19" i="2"/>
  <c r="C19" i="2"/>
  <c r="D18" i="2"/>
  <c r="E18" i="2"/>
  <c r="I18" i="2"/>
  <c r="J18" i="2"/>
  <c r="K18" i="2"/>
  <c r="E16" i="2"/>
  <c r="J16" i="2"/>
  <c r="K16" i="2"/>
  <c r="D14" i="2"/>
  <c r="E14" i="2"/>
  <c r="G14" i="2"/>
  <c r="I14" i="2"/>
  <c r="J14" i="2"/>
  <c r="L14" i="2"/>
  <c r="H16" i="2" l="1"/>
  <c r="H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tc={F60FA136-A219-4DCD-A5D7-E1BEAC163C0A}</author>
    <author>tc={C15D1F3D-4DCC-4E38-A3F6-8D21792E812D}</author>
    <author>tc={B304F2DC-72BB-4072-8A19-488030FF447E}</author>
    <author>tc={65B867CE-C7B3-4084-9D70-94E7CA129AFE}</author>
    <author>tc={63CD9E72-11A2-4A97-B467-89CB4926DD23}</author>
    <author>tc={4643DD7B-A04B-45FE-80A5-EEE1D3296FCC}</author>
    <author>tc={7AC8D508-2A66-447B-BFE0-A458B5510676}</author>
    <author>tc={45F597B2-C350-4846-ACB7-E172C1D97A1F}</author>
    <author>tc={1A99C80B-C504-494C-A684-4032E98CFD55}</author>
    <author>tc={EF58E36A-32CE-4894-A12B-97D306C662FA}</author>
    <author>tc={BC637089-DA65-4A15-8381-307E5DE7E4F4}</author>
    <author>tc={C8A4C3ED-EF68-4C65-9634-554E220B5BE2}</author>
  </authors>
  <commentList>
    <comment ref="A6" authorId="0" shapeId="0" xr:uid="{F60FA136-A219-4DCD-A5D7-E1BEAC163C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BAC (Budget at Completion): La suma total para todas las actividades que deberían haber sido completadas al final según la planificación.</t>
      </text>
    </comment>
    <comment ref="B10" authorId="1" shapeId="0" xr:uid="{C15D1F3D-4DCC-4E38-A3F6-8D21792E81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BCWSi: (Budgeted Cost of Work Scheduled): es el trabajo presupuestado en horas-persona para la actividad i. El presupuesto del proyecto se denomina BCWS.</t>
      </text>
    </comment>
    <comment ref="B11" authorId="2" shapeId="0" xr:uid="{B304F2DC-72BB-4072-8A19-488030FF447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BCWPi: (Budgeted  Cost  of  Work Performed): es el trabajo  desarrollado  (realmente  terminado)  en  horas-persona  para  la actividad i traducido a costes monetarios.</t>
      </text>
    </comment>
    <comment ref="B12" authorId="3" shapeId="0" xr:uid="{65B867CE-C7B3-4084-9D70-94E7CA129A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ACWPi: (Actual Cost of Work Performed): esfuerzo real  en  horas-persona  para  la  actividad  i en  costes  monetarios.</t>
      </text>
    </comment>
    <comment ref="B13" authorId="4" shapeId="0" xr:uid="{63CD9E72-11A2-4A97-B467-89CB4926DD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PC: (percent complete)  : Indica  el  porcentaje  real  de  avance  en  un momento dado.</t>
      </text>
    </comment>
    <comment ref="B14" authorId="5" shapeId="0" xr:uid="{4643DD7B-A04B-45FE-80A5-EEE1D3296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Estimación  del  coste  a  la  terminación (Estimation  at  Completion)</t>
      </text>
    </comment>
    <comment ref="B15" authorId="6" shapeId="0" xr:uid="{7AC8D508-2A66-447B-BFE0-A458B55106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SV (Schedule Variance): Compara el trabajo planificado terminado con el real, es decir, toma el trabajo terminado y evalúa en donde debía haber terminado frente al momento en que realmente terminó.</t>
      </text>
    </comment>
    <comment ref="B16" authorId="7" shapeId="0" xr:uid="{45F597B2-C350-4846-ACB7-E172C1D97A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SV expresado en porcentaje</t>
      </text>
    </comment>
    <comment ref="B17" authorId="8" shapeId="0" xr:uid="{1A99C80B-C504-494C-A684-4032E98CFD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CV (Cost Variance): Compara la variación que hay con respecto a los presupuestos realizados pero no establece comparación alguna entre el  trabajo  realizado  y  el  programado.</t>
      </text>
    </comment>
    <comment ref="B18" authorId="9" shapeId="0" xr:uid="{EF58E36A-32CE-4894-A12B-97D306C662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CV expresado en porcentaje</t>
      </text>
    </comment>
    <comment ref="B19" authorId="10" shapeId="0" xr:uid="{BC637089-DA65-4A15-8381-307E5DE7E4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SPI (Schedule  Productivity  Index): Indica  eficiencia  de  uso  de  recursos  del  proyecto.</t>
      </text>
    </comment>
    <comment ref="B20" authorId="11" shapeId="0" xr:uid="{C8A4C3ED-EF68-4C65-9634-554E220B5B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CPI (Cost Productivity Index): Indica la  eficiencia  de  costes  dentro  de  lo  presupuestado.</t>
      </text>
    </comment>
  </commentList>
</comments>
</file>

<file path=xl/sharedStrings.xml><?xml version="1.0" encoding="utf-8"?>
<sst xmlns="http://schemas.openxmlformats.org/spreadsheetml/2006/main" count="27" uniqueCount="27">
  <si>
    <t xml:space="preserve">Grupo </t>
  </si>
  <si>
    <t>Grupo 19-21h 3</t>
  </si>
  <si>
    <t>Componentes</t>
  </si>
  <si>
    <t>Ángel de la Torre Redaño</t>
  </si>
  <si>
    <t>David Ramos Fernández</t>
  </si>
  <si>
    <t>Sergio Sánchez Campo</t>
  </si>
  <si>
    <t>Nombre del proyecto</t>
  </si>
  <si>
    <t>Fecha de inicio</t>
  </si>
  <si>
    <t>Fecha de finalización</t>
  </si>
  <si>
    <t>Presupuesto (BAC)</t>
  </si>
  <si>
    <t>Fecha (timenow)</t>
  </si>
  <si>
    <t>Coste previsto (BCWS)</t>
  </si>
  <si>
    <t>Valor ganado (BCWP)</t>
  </si>
  <si>
    <t>Coste real (ACWP)</t>
  </si>
  <si>
    <t>Porcentaje completado (PC)</t>
  </si>
  <si>
    <t>Presupuesto estimado (EAC)</t>
  </si>
  <si>
    <t>Diferencia de plazo (SV)</t>
  </si>
  <si>
    <t>SV%</t>
  </si>
  <si>
    <t>Diferencia de coste (CV)</t>
  </si>
  <si>
    <t>CV%</t>
  </si>
  <si>
    <t>SPI</t>
  </si>
  <si>
    <t>CPI</t>
  </si>
  <si>
    <t>Final</t>
  </si>
  <si>
    <t>Valoración SPI</t>
  </si>
  <si>
    <t>Valoración CPI</t>
  </si>
  <si>
    <t>Práctica 2 de Gestión de Proyectos (Grado de Ing. De Sistemas de Información)</t>
  </si>
  <si>
    <t>Practica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</si>
</sst>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5" borderId="5" xfId="0" applyFill="1" applyBorder="1" applyProtection="1">
      <protection locked="0"/>
    </xf>
    <xf numFmtId="14" fontId="0" fillId="5" borderId="5" xfId="0" applyNumberFormat="1" applyFill="1" applyBorder="1" applyProtection="1">
      <protection locked="0"/>
    </xf>
    <xf numFmtId="164" fontId="0" fillId="5" borderId="5" xfId="0" applyNumberFormat="1" applyFill="1" applyBorder="1" applyProtection="1">
      <protection locked="0"/>
    </xf>
    <xf numFmtId="164" fontId="0" fillId="4" borderId="0" xfId="0" applyNumberFormat="1" applyFill="1"/>
    <xf numFmtId="14" fontId="0" fillId="5" borderId="5" xfId="0" applyNumberFormat="1" applyFill="1" applyBorder="1" applyAlignment="1" applyProtection="1">
      <alignment horizontal="center" vertical="center"/>
      <protection locked="0"/>
    </xf>
    <xf numFmtId="164" fontId="0" fillId="5" borderId="5" xfId="0" applyNumberFormat="1" applyFill="1" applyBorder="1" applyAlignment="1" applyProtection="1">
      <alignment horizontal="center" vertical="center"/>
      <protection locked="0"/>
    </xf>
    <xf numFmtId="10" fontId="1" fillId="2" borderId="5" xfId="1" applyNumberFormat="1" applyBorder="1" applyAlignment="1" applyProtection="1">
      <alignment horizontal="center" vertical="center"/>
      <protection hidden="1"/>
    </xf>
    <xf numFmtId="164" fontId="1" fillId="2" borderId="5" xfId="1" applyNumberFormat="1" applyBorder="1" applyAlignment="1" applyProtection="1">
      <alignment horizontal="center" vertical="center"/>
      <protection hidden="1"/>
    </xf>
    <xf numFmtId="0" fontId="0" fillId="4" borderId="0" xfId="0" applyFill="1" applyProtection="1">
      <protection hidden="1"/>
    </xf>
    <xf numFmtId="0" fontId="3" fillId="4" borderId="1" xfId="0" applyFont="1" applyFill="1" applyBorder="1" applyProtection="1">
      <protection hidden="1"/>
    </xf>
    <xf numFmtId="0" fontId="1" fillId="2" borderId="5" xfId="1" applyBorder="1" applyAlignment="1" applyProtection="1">
      <protection hidden="1"/>
    </xf>
    <xf numFmtId="0" fontId="4" fillId="3" borderId="2" xfId="0" applyFont="1" applyFill="1" applyBorder="1" applyAlignment="1" applyProtection="1">
      <alignment horizontal="center"/>
      <protection hidden="1"/>
    </xf>
    <xf numFmtId="0" fontId="4" fillId="3" borderId="3" xfId="0" applyFont="1" applyFill="1" applyBorder="1" applyAlignment="1" applyProtection="1">
      <alignment horizontal="center"/>
      <protection hidden="1"/>
    </xf>
    <xf numFmtId="0" fontId="4" fillId="3" borderId="4" xfId="0" applyFont="1" applyFill="1" applyBorder="1" applyAlignment="1" applyProtection="1">
      <alignment horizontal="center"/>
      <protection hidden="1"/>
    </xf>
    <xf numFmtId="0" fontId="3" fillId="4" borderId="0" xfId="0" applyFont="1" applyFill="1" applyAlignment="1" applyProtection="1">
      <alignment horizontal="center"/>
      <protection hidden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DIAGNOSTICO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Calculos!$B$10</c:f>
              <c:strCache>
                <c:ptCount val="1"/>
                <c:pt idx="0">
                  <c:v>Coste previsto (BCWS)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Calculos!$C$9:$E$9</c:f>
              <c:numCache>
                <c:formatCode>m/d/yyyy</c:formatCode>
                <c:ptCount val="3"/>
                <c:pt idx="0">
                  <c:v>43992</c:v>
                </c:pt>
                <c:pt idx="1">
                  <c:v>44228</c:v>
                </c:pt>
                <c:pt idx="2">
                  <c:v>44309</c:v>
                </c:pt>
              </c:numCache>
            </c:numRef>
          </c:cat>
          <c:val>
            <c:numRef>
              <c:f>Calculos!$C$10:$E$10</c:f>
              <c:numCache>
                <c:formatCode>#,##0.00\ "€"</c:formatCode>
                <c:ptCount val="3"/>
                <c:pt idx="0">
                  <c:v>308000</c:v>
                </c:pt>
                <c:pt idx="1">
                  <c:v>684880</c:v>
                </c:pt>
                <c:pt idx="2">
                  <c:v>849320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C-47E8-9B9D-B3656A6C6893}"/>
            </c:ext>
          </c:extLst>
        </c:ser>
        <c:ser>
          <c:idx val="1"/>
          <c:order val="1"/>
          <c:tx>
            <c:strRef>
              <c:f>Calculos!$B$11</c:f>
              <c:strCache>
                <c:ptCount val="1"/>
                <c:pt idx="0">
                  <c:v>Valor ganado (BCWP)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Calculos!$C$9:$E$9</c:f>
              <c:numCache>
                <c:formatCode>m/d/yyyy</c:formatCode>
                <c:ptCount val="3"/>
                <c:pt idx="0">
                  <c:v>43992</c:v>
                </c:pt>
                <c:pt idx="1">
                  <c:v>44228</c:v>
                </c:pt>
                <c:pt idx="2">
                  <c:v>44309</c:v>
                </c:pt>
              </c:numCache>
            </c:numRef>
          </c:cat>
          <c:val>
            <c:numRef>
              <c:f>Calculos!$C$11:$E$11</c:f>
              <c:numCache>
                <c:formatCode>#,##0.00\ "€"</c:formatCode>
                <c:ptCount val="3"/>
                <c:pt idx="0">
                  <c:v>271974.40000000002</c:v>
                </c:pt>
                <c:pt idx="1">
                  <c:v>679456</c:v>
                </c:pt>
                <c:pt idx="2">
                  <c:v>849320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C-47E8-9B9D-B3656A6C6893}"/>
            </c:ext>
          </c:extLst>
        </c:ser>
        <c:ser>
          <c:idx val="2"/>
          <c:order val="2"/>
          <c:tx>
            <c:strRef>
              <c:f>Calculos!$B$12</c:f>
              <c:strCache>
                <c:ptCount val="1"/>
                <c:pt idx="0">
                  <c:v>Coste real (ACWP)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Calculos!$C$9:$E$9</c:f>
              <c:numCache>
                <c:formatCode>m/d/yyyy</c:formatCode>
                <c:ptCount val="3"/>
                <c:pt idx="0">
                  <c:v>43992</c:v>
                </c:pt>
                <c:pt idx="1">
                  <c:v>44228</c:v>
                </c:pt>
                <c:pt idx="2">
                  <c:v>44309</c:v>
                </c:pt>
              </c:numCache>
            </c:numRef>
          </c:cat>
          <c:val>
            <c:numRef>
              <c:f>Calculos!$C$12:$E$12</c:f>
              <c:numCache>
                <c:formatCode>#,##0.00\ "€"</c:formatCode>
                <c:ptCount val="3"/>
                <c:pt idx="0">
                  <c:v>293120</c:v>
                </c:pt>
                <c:pt idx="1">
                  <c:v>675300</c:v>
                </c:pt>
                <c:pt idx="2">
                  <c:v>851510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C-47E8-9B9D-B3656A6C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746591"/>
        <c:axId val="1835479103"/>
      </c:lineChart>
      <c:dateAx>
        <c:axId val="179774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479103"/>
        <c:crosses val="autoZero"/>
        <c:auto val="1"/>
        <c:lblOffset val="100"/>
        <c:baseTimeUnit val="months"/>
      </c:dateAx>
      <c:valAx>
        <c:axId val="1835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746591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57151</xdr:rowOff>
    </xdr:from>
    <xdr:to>
      <xdr:col>18</xdr:col>
      <xdr:colOff>647700</xdr:colOff>
      <xdr:row>30</xdr:row>
      <xdr:rowOff>171451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CEB495-05BF-4BA7-9952-3FD4C691E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gel de la torre relaño" id="{BE060C60-1F28-474B-84AD-47E3A2E71F3D}" userId="1b15aaa5ec4f91ec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1-05-29T15:47:28.54" personId="{BE060C60-1F28-474B-84AD-47E3A2E71F3D}" id="{F60FA136-A219-4DCD-A5D7-E1BEAC163C0A}">
    <text>BAC (Budget at Completion): La suma total para todas las actividades que deberían haber sido completadas al final según la planificación.</text>
  </threadedComment>
  <threadedComment ref="B10" dT="2021-05-29T15:26:52.27" personId="{BE060C60-1F28-474B-84AD-47E3A2E71F3D}" id="{C15D1F3D-4DCC-4E38-A3F6-8D21792E812D}">
    <text>BCWSi: (Budgeted Cost of Work Scheduled): es el trabajo presupuestado en horas-persona para la actividad i. El presupuesto del proyecto se denomina BCWS.</text>
  </threadedComment>
  <threadedComment ref="B11" dT="2021-05-29T15:30:54.50" personId="{BE060C60-1F28-474B-84AD-47E3A2E71F3D}" id="{B304F2DC-72BB-4072-8A19-488030FF447E}">
    <text>BCWPi: (Budgeted  Cost  of  Work Performed): es el trabajo  desarrollado  (realmente  terminado)  en  horas-persona  para  la actividad i traducido a costes monetarios.</text>
  </threadedComment>
  <threadedComment ref="B12" dT="2021-05-29T15:31:48.01" personId="{BE060C60-1F28-474B-84AD-47E3A2E71F3D}" id="{65B867CE-C7B3-4084-9D70-94E7CA129AFE}">
    <text>ACWPi: (Actual Cost of Work Performed): esfuerzo real  en  horas-persona  para  la  actividad  i en  costes  monetarios.</text>
  </threadedComment>
  <threadedComment ref="B13" dT="2021-05-29T15:34:10.73" personId="{BE060C60-1F28-474B-84AD-47E3A2E71F3D}" id="{63CD9E72-11A2-4A97-B467-89CB4926DD23}">
    <text>PC: (percent complete)  : Indica  el  porcentaje  real  de  avance  en  un momento dado.</text>
  </threadedComment>
  <threadedComment ref="B14" dT="2021-05-29T15:39:57.84" personId="{BE060C60-1F28-474B-84AD-47E3A2E71F3D}" id="{4643DD7B-A04B-45FE-80A5-EEE1D3296FCC}">
    <text>Estimación  del  coste  a  la  terminación (Estimation  at  Completion)</text>
  </threadedComment>
  <threadedComment ref="B15" dT="2021-05-29T15:42:12.40" personId="{BE060C60-1F28-474B-84AD-47E3A2E71F3D}" id="{7AC8D508-2A66-447B-BFE0-A458B5510676}">
    <text>SV (Schedule Variance): Compara el trabajo planificado terminado con el real, es decir, toma el trabajo terminado y evalúa en donde debía haber terminado frente al momento en que realmente terminó.</text>
  </threadedComment>
  <threadedComment ref="B16" dT="2021-05-29T15:42:55.86" personId="{BE060C60-1F28-474B-84AD-47E3A2E71F3D}" id="{45F597B2-C350-4846-ACB7-E172C1D97A1F}">
    <text>SV expresado en porcentaje</text>
  </threadedComment>
  <threadedComment ref="B17" dT="2021-05-29T15:43:58.12" personId="{BE060C60-1F28-474B-84AD-47E3A2E71F3D}" id="{1A99C80B-C504-494C-A684-4032E98CFD55}">
    <text>CV (Cost Variance): Compara la variación que hay con respecto a los presupuestos realizados pero no establece comparación alguna entre el  trabajo  realizado  y  el  programado.</text>
  </threadedComment>
  <threadedComment ref="B18" dT="2021-05-29T15:44:23.00" personId="{BE060C60-1F28-474B-84AD-47E3A2E71F3D}" id="{EF58E36A-32CE-4894-A12B-97D306C662FA}">
    <text>CV expresado en porcentaje</text>
  </threadedComment>
  <threadedComment ref="B19" dT="2021-05-29T15:45:25.65" personId="{BE060C60-1F28-474B-84AD-47E3A2E71F3D}" id="{BC637089-DA65-4A15-8381-307E5DE7E4F4}">
    <text>SPI (Schedule  Productivity  Index): Indica  eficiencia  de  uso  de  recursos  del  proyecto.</text>
  </threadedComment>
  <threadedComment ref="B20" dT="2021-05-29T15:45:55.44" personId="{BE060C60-1F28-474B-84AD-47E3A2E71F3D}" id="{C8A4C3ED-EF68-4C65-9634-554E220B5BE2}">
    <text>CPI (Cost Productivity Index): Indica la  eficiencia  de  costes  dentro  de  lo  presupuestado.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ACA1-FB36-4BE1-A49A-50343F143BB6}">
  <dimension ref="A1:K26"/>
  <sheetViews>
    <sheetView tabSelected="1" workbookViewId="0">
      <selection activeCell="H11" sqref="H11"/>
    </sheetView>
  </sheetViews>
  <sheetFormatPr baseColWidth="10" defaultRowHeight="15" x14ac:dyDescent="0.25"/>
  <cols>
    <col min="1" max="1" width="11.42578125" style="1"/>
    <col min="2" max="2" width="17.28515625" style="1" customWidth="1"/>
    <col min="3" max="16384" width="11.42578125" style="1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8" t="s">
        <v>25</v>
      </c>
      <c r="C2" s="18"/>
      <c r="D2" s="18"/>
      <c r="E2" s="18"/>
      <c r="F2" s="18"/>
      <c r="G2" s="18"/>
      <c r="H2" s="12"/>
      <c r="I2" s="12"/>
      <c r="J2" s="12"/>
      <c r="K2" s="12"/>
    </row>
    <row r="3" spans="1:11" ht="15.75" thickBo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15.75" thickBot="1" x14ac:dyDescent="0.3">
      <c r="A4" s="12"/>
      <c r="B4" s="13" t="s">
        <v>0</v>
      </c>
      <c r="C4" s="15" t="s">
        <v>1</v>
      </c>
      <c r="D4" s="16"/>
      <c r="E4" s="17"/>
      <c r="F4" s="12"/>
      <c r="G4" s="12"/>
      <c r="H4" s="12"/>
      <c r="I4" s="12"/>
      <c r="J4" s="12"/>
      <c r="K4" s="12"/>
    </row>
    <row r="5" spans="1:11" ht="15.75" thickBo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ht="15.75" thickBot="1" x14ac:dyDescent="0.3">
      <c r="A6" s="12"/>
      <c r="B6" s="13" t="s">
        <v>2</v>
      </c>
      <c r="C6" s="15" t="s">
        <v>3</v>
      </c>
      <c r="D6" s="16"/>
      <c r="E6" s="16"/>
      <c r="F6" s="17"/>
      <c r="G6" s="12"/>
      <c r="H6" s="12"/>
      <c r="I6" s="12"/>
      <c r="J6" s="12"/>
      <c r="K6" s="12"/>
    </row>
    <row r="7" spans="1:11" ht="15.75" thickBot="1" x14ac:dyDescent="0.3">
      <c r="A7" s="12"/>
      <c r="B7" s="12"/>
      <c r="C7" s="15" t="s">
        <v>4</v>
      </c>
      <c r="D7" s="16"/>
      <c r="E7" s="16"/>
      <c r="F7" s="17"/>
      <c r="G7" s="12"/>
      <c r="H7" s="12"/>
      <c r="I7" s="12"/>
      <c r="J7" s="12"/>
      <c r="K7" s="12"/>
    </row>
    <row r="8" spans="1:11" ht="15.75" thickBot="1" x14ac:dyDescent="0.3">
      <c r="A8" s="12"/>
      <c r="B8" s="12"/>
      <c r="C8" s="15" t="s">
        <v>5</v>
      </c>
      <c r="D8" s="16"/>
      <c r="E8" s="16"/>
      <c r="F8" s="17"/>
      <c r="G8" s="12"/>
      <c r="H8" s="12"/>
      <c r="I8" s="12"/>
      <c r="J8" s="12"/>
      <c r="K8" s="12"/>
    </row>
    <row r="9" spans="1:1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</sheetData>
  <sheetProtection algorithmName="SHA-512" hashValue="+6f4tsoeVulsdBJ+HU19OcKuNT0yW+TPx0yBDaRX5Pyl9YKEoNNQWFiopmC6qxgF4okMR7R5enPyQghZGcboRA==" saltValue="nGH1ab6Mp/HHUQN1rfVAKw==" spinCount="100000" sheet="1" objects="1" scenarios="1"/>
  <mergeCells count="5">
    <mergeCell ref="C7:F7"/>
    <mergeCell ref="C8:F8"/>
    <mergeCell ref="B2:G2"/>
    <mergeCell ref="C4:E4"/>
    <mergeCell ref="C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6F0D-1120-4333-9D76-6C034F091AFB}">
  <dimension ref="A3:X30"/>
  <sheetViews>
    <sheetView zoomScale="85" zoomScaleNormal="85" workbookViewId="0">
      <selection activeCell="K26" sqref="K26"/>
    </sheetView>
  </sheetViews>
  <sheetFormatPr baseColWidth="10" defaultRowHeight="15" x14ac:dyDescent="0.25"/>
  <cols>
    <col min="1" max="1" width="20" style="1" bestFit="1" customWidth="1"/>
    <col min="2" max="2" width="26.5703125" style="1" bestFit="1" customWidth="1"/>
    <col min="3" max="5" width="11.7109375" style="1" bestFit="1" customWidth="1"/>
    <col min="6" max="11" width="8.5703125" style="1" bestFit="1" customWidth="1"/>
    <col min="12" max="13" width="11.42578125" style="1"/>
    <col min="14" max="14" width="13.7109375" style="1" bestFit="1" customWidth="1"/>
    <col min="15" max="15" width="37.5703125" style="1" bestFit="1" customWidth="1"/>
    <col min="16" max="16" width="39.28515625" style="1" bestFit="1" customWidth="1"/>
    <col min="17" max="17" width="37.5703125" style="1" bestFit="1" customWidth="1"/>
    <col min="18" max="18" width="31" style="1" customWidth="1"/>
    <col min="19" max="24" width="29.7109375" style="1" bestFit="1" customWidth="1"/>
    <col min="25" max="16384" width="11.42578125" style="1"/>
  </cols>
  <sheetData>
    <row r="3" spans="1:24" x14ac:dyDescent="0.25">
      <c r="A3" s="2" t="s">
        <v>6</v>
      </c>
      <c r="B3" s="4" t="s">
        <v>26</v>
      </c>
    </row>
    <row r="4" spans="1:24" x14ac:dyDescent="0.25">
      <c r="A4" s="2" t="s">
        <v>7</v>
      </c>
      <c r="B4" s="5">
        <v>44204</v>
      </c>
    </row>
    <row r="5" spans="1:24" x14ac:dyDescent="0.25">
      <c r="A5" s="2" t="s">
        <v>8</v>
      </c>
      <c r="B5" s="5">
        <v>44305</v>
      </c>
    </row>
    <row r="6" spans="1:24" x14ac:dyDescent="0.25">
      <c r="A6" s="2" t="s">
        <v>9</v>
      </c>
      <c r="B6" s="6">
        <v>849320</v>
      </c>
    </row>
    <row r="8" spans="1:24" x14ac:dyDescent="0.25"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9</v>
      </c>
      <c r="L8" s="2" t="s">
        <v>22</v>
      </c>
      <c r="N8" s="2"/>
      <c r="O8" s="3">
        <v>1</v>
      </c>
      <c r="P8" s="3">
        <v>2</v>
      </c>
      <c r="Q8" s="3">
        <v>3</v>
      </c>
      <c r="R8" s="3">
        <v>4</v>
      </c>
      <c r="S8" s="3">
        <v>5</v>
      </c>
      <c r="T8" s="3">
        <v>6</v>
      </c>
      <c r="U8" s="3">
        <v>7</v>
      </c>
      <c r="V8" s="3">
        <v>8</v>
      </c>
      <c r="W8" s="3">
        <v>9</v>
      </c>
      <c r="X8" s="3">
        <v>10</v>
      </c>
    </row>
    <row r="9" spans="1:24" x14ac:dyDescent="0.25">
      <c r="B9" s="2" t="s">
        <v>10</v>
      </c>
      <c r="C9" s="8">
        <v>43992</v>
      </c>
      <c r="D9" s="8">
        <v>44228</v>
      </c>
      <c r="E9" s="8">
        <v>44309</v>
      </c>
      <c r="F9" s="8"/>
      <c r="G9" s="8"/>
      <c r="H9" s="8"/>
      <c r="I9" s="8"/>
      <c r="J9" s="8"/>
      <c r="K9" s="8"/>
      <c r="L9" s="8"/>
      <c r="N9" s="2" t="s">
        <v>23</v>
      </c>
      <c r="O9" s="14" t="str">
        <f>IF(C13=I3,"",IF(C13&gt;1,"Adelantado respecto al plazo previsto",IF(C13&lt;1,"Retrasado respecto al plazo previsto","En el plazo previsto")))</f>
        <v>Retrasado respecto al plazo previsto</v>
      </c>
      <c r="P9" s="14" t="str">
        <f t="shared" ref="P9:X9" si="0">IF(D13=J3,"",IF(D13&gt;1,"Adelantado respecto al plazo previsto",IF(D13&lt;1,"Retrasado respecto al plazo previsto","En el plazo previsto")))</f>
        <v>Retrasado respecto al plazo previsto</v>
      </c>
      <c r="Q9" s="14" t="str">
        <f t="shared" si="0"/>
        <v>En el plazo previsto</v>
      </c>
      <c r="R9" s="14" t="str">
        <f t="shared" si="0"/>
        <v/>
      </c>
      <c r="S9" s="14" t="str">
        <f t="shared" si="0"/>
        <v/>
      </c>
      <c r="T9" s="14" t="str">
        <f t="shared" si="0"/>
        <v/>
      </c>
      <c r="U9" s="14" t="str">
        <f t="shared" si="0"/>
        <v/>
      </c>
      <c r="V9" s="14" t="str">
        <f t="shared" si="0"/>
        <v/>
      </c>
      <c r="W9" s="14" t="str">
        <f t="shared" si="0"/>
        <v/>
      </c>
      <c r="X9" s="14" t="str">
        <f t="shared" si="0"/>
        <v/>
      </c>
    </row>
    <row r="10" spans="1:24" x14ac:dyDescent="0.25">
      <c r="B10" s="2" t="s">
        <v>11</v>
      </c>
      <c r="C10" s="9">
        <v>308000</v>
      </c>
      <c r="D10" s="9">
        <v>684880</v>
      </c>
      <c r="E10" s="9">
        <v>849320</v>
      </c>
      <c r="F10" s="9"/>
      <c r="G10" s="9"/>
      <c r="H10" s="9"/>
      <c r="I10" s="9"/>
      <c r="J10" s="9"/>
      <c r="K10" s="9"/>
      <c r="L10" s="9"/>
      <c r="N10" s="2" t="s">
        <v>24</v>
      </c>
      <c r="O10" s="14" t="str">
        <f>IF(C20=E3,"",IF(C20&gt;1,"En menor coste respecto al presupuesto ",IF(C20&lt;1,"En sobrecoste respecto al presupuesto","En el coste del presupuesto")))</f>
        <v>En sobrecoste respecto al presupuesto</v>
      </c>
      <c r="P10" s="14" t="str">
        <f t="shared" ref="P10:X10" si="1">IF(D20=F3,"",IF(D20&gt;1,"En menor coste respecto al presupuesto ",IF(D20&lt;1,"En sobrecoste respecto al presupuesto","En el coste del presupuesto")))</f>
        <v xml:space="preserve">En menor coste respecto al presupuesto </v>
      </c>
      <c r="Q10" s="14" t="str">
        <f t="shared" si="1"/>
        <v>En sobrecoste respecto al presupuesto</v>
      </c>
      <c r="R10" s="14" t="str">
        <f t="shared" si="1"/>
        <v/>
      </c>
      <c r="S10" s="14" t="str">
        <f t="shared" si="1"/>
        <v/>
      </c>
      <c r="T10" s="14" t="str">
        <f t="shared" si="1"/>
        <v/>
      </c>
      <c r="U10" s="14" t="str">
        <f t="shared" si="1"/>
        <v/>
      </c>
      <c r="V10" s="14" t="str">
        <f t="shared" si="1"/>
        <v/>
      </c>
      <c r="W10" s="14" t="str">
        <f t="shared" si="1"/>
        <v/>
      </c>
      <c r="X10" s="14" t="str">
        <f t="shared" si="1"/>
        <v/>
      </c>
    </row>
    <row r="11" spans="1:24" x14ac:dyDescent="0.25">
      <c r="B11" s="2" t="s">
        <v>12</v>
      </c>
      <c r="C11" s="9">
        <v>271974.40000000002</v>
      </c>
      <c r="D11" s="9">
        <v>679456</v>
      </c>
      <c r="E11" s="9">
        <v>849320</v>
      </c>
      <c r="F11" s="9"/>
      <c r="G11" s="9"/>
      <c r="H11" s="9"/>
      <c r="I11" s="9"/>
      <c r="J11" s="9"/>
      <c r="K11" s="9"/>
      <c r="L11" s="9"/>
    </row>
    <row r="12" spans="1:24" x14ac:dyDescent="0.25">
      <c r="B12" s="2" t="s">
        <v>13</v>
      </c>
      <c r="C12" s="9">
        <v>293120</v>
      </c>
      <c r="D12" s="9">
        <v>675300</v>
      </c>
      <c r="E12" s="9">
        <v>851510</v>
      </c>
      <c r="F12" s="9"/>
      <c r="G12" s="9"/>
      <c r="H12" s="9"/>
      <c r="I12" s="9"/>
      <c r="J12" s="9"/>
      <c r="K12" s="9"/>
      <c r="L12" s="9"/>
    </row>
    <row r="13" spans="1:24" x14ac:dyDescent="0.25">
      <c r="B13" s="2" t="s">
        <v>14</v>
      </c>
      <c r="C13" s="10">
        <f t="shared" ref="C13:E13" si="2">IFERROR(IF(C11=E4,"",C11/$B$6),"")</f>
        <v>0.320226063203504</v>
      </c>
      <c r="D13" s="10">
        <f>IFERROR(IF(D11=F4,"",D11/$B$6),"")</f>
        <v>0.8</v>
      </c>
      <c r="E13" s="10">
        <f t="shared" si="2"/>
        <v>1</v>
      </c>
      <c r="F13" s="10" t="str">
        <f>IFERROR(IF(F11=H4,"",F11/$B$6),"")</f>
        <v/>
      </c>
      <c r="G13" s="10" t="str">
        <f t="shared" ref="G13:L13" si="3">IFERROR(IF(G11=I4,"",G11/$B$6),"")</f>
        <v/>
      </c>
      <c r="H13" s="10" t="str">
        <f t="shared" si="3"/>
        <v/>
      </c>
      <c r="I13" s="10" t="str">
        <f t="shared" si="3"/>
        <v/>
      </c>
      <c r="J13" s="10" t="str">
        <f t="shared" si="3"/>
        <v/>
      </c>
      <c r="K13" s="10" t="str">
        <f t="shared" si="3"/>
        <v/>
      </c>
      <c r="L13" s="10" t="str">
        <f t="shared" si="3"/>
        <v/>
      </c>
    </row>
    <row r="14" spans="1:24" x14ac:dyDescent="0.25">
      <c r="B14" s="2" t="s">
        <v>15</v>
      </c>
      <c r="C14" s="11">
        <f>IFERROR($B$6/(C20),"")</f>
        <v>915353.35090361431</v>
      </c>
      <c r="D14" s="11">
        <f t="shared" ref="D14:L14" si="4">IFERROR($B$6/(D20),"")</f>
        <v>844125</v>
      </c>
      <c r="E14" s="11">
        <f t="shared" si="4"/>
        <v>851510</v>
      </c>
      <c r="F14" s="11" t="str">
        <f t="shared" si="4"/>
        <v/>
      </c>
      <c r="G14" s="11" t="str">
        <f t="shared" si="4"/>
        <v/>
      </c>
      <c r="H14" s="11" t="str">
        <f t="shared" si="4"/>
        <v/>
      </c>
      <c r="I14" s="11" t="str">
        <f t="shared" si="4"/>
        <v/>
      </c>
      <c r="J14" s="11" t="str">
        <f t="shared" si="4"/>
        <v/>
      </c>
      <c r="K14" s="11" t="str">
        <f t="shared" si="4"/>
        <v/>
      </c>
      <c r="L14" s="11" t="str">
        <f t="shared" si="4"/>
        <v/>
      </c>
    </row>
    <row r="15" spans="1:24" x14ac:dyDescent="0.25">
      <c r="B15" s="2" t="s">
        <v>16</v>
      </c>
      <c r="C15" s="11">
        <f t="shared" ref="C15:E15" si="5">IF(C11=D4,"",C11-C10)</f>
        <v>-36025.599999999977</v>
      </c>
      <c r="D15" s="11">
        <f t="shared" si="5"/>
        <v>-5424</v>
      </c>
      <c r="E15" s="11">
        <f t="shared" si="5"/>
        <v>0</v>
      </c>
      <c r="F15" s="11" t="str">
        <f>IF(F11=G4,"",F11-F10)</f>
        <v/>
      </c>
      <c r="G15" s="11" t="str">
        <f t="shared" ref="G15:L15" si="6">IF(G11=H4,"",G11-G10)</f>
        <v/>
      </c>
      <c r="H15" s="11" t="str">
        <f t="shared" si="6"/>
        <v/>
      </c>
      <c r="I15" s="11" t="str">
        <f t="shared" si="6"/>
        <v/>
      </c>
      <c r="J15" s="11" t="str">
        <f t="shared" si="6"/>
        <v/>
      </c>
      <c r="K15" s="11" t="str">
        <f t="shared" si="6"/>
        <v/>
      </c>
      <c r="L15" s="11" t="str">
        <f t="shared" si="6"/>
        <v/>
      </c>
    </row>
    <row r="16" spans="1:24" x14ac:dyDescent="0.25">
      <c r="B16" s="2" t="s">
        <v>17</v>
      </c>
      <c r="C16" s="10">
        <f>IFERROR(C15/C10,"")</f>
        <v>-0.11696623376623369</v>
      </c>
      <c r="D16" s="10">
        <f t="shared" ref="D16:L16" si="7">IFERROR(D15/D10,"")</f>
        <v>-7.9196355565938556E-3</v>
      </c>
      <c r="E16" s="10">
        <f t="shared" si="7"/>
        <v>0</v>
      </c>
      <c r="F16" s="10" t="str">
        <f t="shared" si="7"/>
        <v/>
      </c>
      <c r="G16" s="10" t="str">
        <f t="shared" si="7"/>
        <v/>
      </c>
      <c r="H16" s="10" t="str">
        <f t="shared" si="7"/>
        <v/>
      </c>
      <c r="I16" s="10" t="str">
        <f t="shared" si="7"/>
        <v/>
      </c>
      <c r="J16" s="10" t="str">
        <f t="shared" si="7"/>
        <v/>
      </c>
      <c r="K16" s="10" t="str">
        <f t="shared" si="7"/>
        <v/>
      </c>
      <c r="L16" s="10" t="str">
        <f t="shared" si="7"/>
        <v/>
      </c>
    </row>
    <row r="17" spans="2:12" x14ac:dyDescent="0.25">
      <c r="B17" s="2" t="s">
        <v>18</v>
      </c>
      <c r="C17" s="11">
        <f t="shared" ref="C17:E17" si="8">IF(C11=C3,"",C11-C12)</f>
        <v>-21145.599999999977</v>
      </c>
      <c r="D17" s="11">
        <f t="shared" si="8"/>
        <v>4156</v>
      </c>
      <c r="E17" s="11">
        <f t="shared" si="8"/>
        <v>-2190</v>
      </c>
      <c r="F17" s="11" t="str">
        <f>IF(F11=F3,"",F11-F12)</f>
        <v/>
      </c>
      <c r="G17" s="11" t="str">
        <f t="shared" ref="G17:L17" si="9">IF(G11=G3,"",G11-G12)</f>
        <v/>
      </c>
      <c r="H17" s="11" t="str">
        <f t="shared" si="9"/>
        <v/>
      </c>
      <c r="I17" s="11" t="str">
        <f t="shared" si="9"/>
        <v/>
      </c>
      <c r="J17" s="11" t="str">
        <f t="shared" si="9"/>
        <v/>
      </c>
      <c r="K17" s="11" t="str">
        <f t="shared" si="9"/>
        <v/>
      </c>
      <c r="L17" s="11" t="str">
        <f t="shared" si="9"/>
        <v/>
      </c>
    </row>
    <row r="18" spans="2:12" x14ac:dyDescent="0.25">
      <c r="B18" s="2" t="s">
        <v>19</v>
      </c>
      <c r="C18" s="10">
        <f>IFERROR(C17/C11,"")</f>
        <v>-7.7748493975903527E-2</v>
      </c>
      <c r="D18" s="10">
        <f t="shared" ref="D18:L18" si="10">IFERROR(D17/D11,"")</f>
        <v>6.1166580323081992E-3</v>
      </c>
      <c r="E18" s="10">
        <f t="shared" si="10"/>
        <v>-2.5785334149672681E-3</v>
      </c>
      <c r="F18" s="10" t="str">
        <f t="shared" si="10"/>
        <v/>
      </c>
      <c r="G18" s="10" t="str">
        <f t="shared" si="10"/>
        <v/>
      </c>
      <c r="H18" s="10" t="str">
        <f t="shared" si="10"/>
        <v/>
      </c>
      <c r="I18" s="10" t="str">
        <f t="shared" si="10"/>
        <v/>
      </c>
      <c r="J18" s="10" t="str">
        <f t="shared" si="10"/>
        <v/>
      </c>
      <c r="K18" s="10" t="str">
        <f t="shared" si="10"/>
        <v/>
      </c>
      <c r="L18" s="10" t="str">
        <f t="shared" si="10"/>
        <v/>
      </c>
    </row>
    <row r="19" spans="2:12" x14ac:dyDescent="0.25">
      <c r="B19" s="2" t="s">
        <v>20</v>
      </c>
      <c r="C19" s="10">
        <f>IFERROR(C11/C10,"")</f>
        <v>0.88303376623376628</v>
      </c>
      <c r="D19" s="10">
        <f t="shared" ref="D19:L19" si="11">IFERROR(D11/D10,"")</f>
        <v>0.99208036444340619</v>
      </c>
      <c r="E19" s="10">
        <f t="shared" si="11"/>
        <v>1</v>
      </c>
      <c r="F19" s="10" t="str">
        <f t="shared" si="11"/>
        <v/>
      </c>
      <c r="G19" s="10" t="str">
        <f t="shared" si="11"/>
        <v/>
      </c>
      <c r="H19" s="10" t="str">
        <f t="shared" si="11"/>
        <v/>
      </c>
      <c r="I19" s="10" t="str">
        <f t="shared" si="11"/>
        <v/>
      </c>
      <c r="J19" s="10" t="str">
        <f t="shared" si="11"/>
        <v/>
      </c>
      <c r="K19" s="10" t="str">
        <f t="shared" si="11"/>
        <v/>
      </c>
      <c r="L19" s="10" t="str">
        <f t="shared" si="11"/>
        <v/>
      </c>
    </row>
    <row r="20" spans="2:12" x14ac:dyDescent="0.25">
      <c r="B20" s="2" t="s">
        <v>21</v>
      </c>
      <c r="C20" s="10">
        <f>IFERROR(C11/C12,"")</f>
        <v>0.92786026200873373</v>
      </c>
      <c r="D20" s="10">
        <f t="shared" ref="D20:L20" si="12">IFERROR(D11/D12,"")</f>
        <v>1.0061543017917962</v>
      </c>
      <c r="E20" s="10">
        <f t="shared" si="12"/>
        <v>0.997428098319456</v>
      </c>
      <c r="F20" s="10" t="str">
        <f t="shared" si="12"/>
        <v/>
      </c>
      <c r="G20" s="10" t="str">
        <f t="shared" si="12"/>
        <v/>
      </c>
      <c r="H20" s="10" t="str">
        <f t="shared" si="12"/>
        <v/>
      </c>
      <c r="I20" s="10" t="str">
        <f t="shared" si="12"/>
        <v/>
      </c>
      <c r="J20" s="10" t="str">
        <f t="shared" si="12"/>
        <v/>
      </c>
      <c r="K20" s="10" t="str">
        <f t="shared" si="12"/>
        <v/>
      </c>
      <c r="L20" s="10" t="str">
        <f t="shared" si="12"/>
        <v/>
      </c>
    </row>
    <row r="21" spans="2:12" x14ac:dyDescent="0.25">
      <c r="B21" s="2"/>
    </row>
    <row r="22" spans="2:12" x14ac:dyDescent="0.25">
      <c r="B22" s="2"/>
    </row>
    <row r="25" spans="2:12" x14ac:dyDescent="0.25">
      <c r="C25" s="7"/>
      <c r="D25" s="7"/>
    </row>
    <row r="26" spans="2:12" x14ac:dyDescent="0.25">
      <c r="C26" s="7"/>
    </row>
    <row r="27" spans="2:12" x14ac:dyDescent="0.25">
      <c r="D27" s="7"/>
    </row>
    <row r="29" spans="2:12" x14ac:dyDescent="0.25">
      <c r="E29" s="7"/>
    </row>
    <row r="30" spans="2:12" x14ac:dyDescent="0.25">
      <c r="D30" s="7"/>
    </row>
  </sheetData>
  <sheetProtection algorithmName="SHA-512" hashValue="eHnooqsRWPq7g7+Mlou8E83PjXoqauGqAk43gPFAvoSTeU3LErlS+SQzFKtvEZhAunucDGHTVXye82SAiJbrkQ==" saltValue="TeOEgPe2inwNliwjD4cGhw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2AE2-874F-4E17-8381-8A0293EF785B}">
  <dimension ref="A1"/>
  <sheetViews>
    <sheetView topLeftCell="E1" zoomScaleNormal="100" workbookViewId="0">
      <selection activeCell="W25" sqref="W25"/>
    </sheetView>
  </sheetViews>
  <sheetFormatPr baseColWidth="10" defaultRowHeight="15" x14ac:dyDescent="0.25"/>
  <cols>
    <col min="1" max="16384" width="11.42578125" style="1"/>
  </cols>
  <sheetData/>
  <sheetProtection algorithmName="SHA-512" hashValue="7r4/7F2ETY87BGSV6zQUvrbKpQ/cHOLm/PWGgEYF47jvylKdqWBwe7OiTpSzGERwCIxwnMIUdOOgRamfytJ0Qg==" saltValue="U4klqjh5xdJTl9ghUSwx7A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71215FA589C946AD915D590582EDF3" ma:contentTypeVersion="12" ma:contentTypeDescription="Crear nuevo documento." ma:contentTypeScope="" ma:versionID="313dee680b3aa3c5dbfeea1451ddd340">
  <xsd:schema xmlns:xsd="http://www.w3.org/2001/XMLSchema" xmlns:xs="http://www.w3.org/2001/XMLSchema" xmlns:p="http://schemas.microsoft.com/office/2006/metadata/properties" xmlns:ns3="3af163ef-6356-4779-86dd-b6ad02c19782" xmlns:ns4="4658012d-e614-408f-a88c-a7c1205aaac6" targetNamespace="http://schemas.microsoft.com/office/2006/metadata/properties" ma:root="true" ma:fieldsID="984bba4c435ce9e03568727f0d09e006" ns3:_="" ns4:_="">
    <xsd:import namespace="3af163ef-6356-4779-86dd-b6ad02c19782"/>
    <xsd:import namespace="4658012d-e614-408f-a88c-a7c1205aaa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163ef-6356-4779-86dd-b6ad02c197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8012d-e614-408f-a88c-a7c1205aaa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5558C0-545D-4B07-9744-4F38EB9AB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f163ef-6356-4779-86dd-b6ad02c19782"/>
    <ds:schemaRef ds:uri="4658012d-e614-408f-a88c-a7c1205aaa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655686-47C2-4057-B31C-73559FA44D88}">
  <ds:schemaRefs>
    <ds:schemaRef ds:uri="4658012d-e614-408f-a88c-a7c1205aaac6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3af163ef-6356-4779-86dd-b6ad02c19782"/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5647D83-AB28-43FD-9787-5B79861AA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Autores</vt:lpstr>
      <vt:lpstr>Calculos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Ramos</dc:creator>
  <cp:lastModifiedBy>David Ramos</cp:lastModifiedBy>
  <dcterms:created xsi:type="dcterms:W3CDTF">2021-05-26T10:01:17Z</dcterms:created>
  <dcterms:modified xsi:type="dcterms:W3CDTF">2021-05-30T19:46:08Z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0x0101009671215FA589C946AD915D590582EDF3</vt:lpwstr>
  </property>
</Properties>
</file>