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o\OneDrive - UCO\Documentos\EstadisticaII\"/>
    </mc:Choice>
  </mc:AlternateContent>
  <xr:revisionPtr revIDLastSave="0" documentId="13_ncr:1_{79872F54-A46A-4003-AF33-91EDC1604D66}" xr6:coauthVersionLast="47" xr6:coauthVersionMax="47" xr10:uidLastSave="{00000000-0000-0000-0000-000000000000}"/>
  <bookViews>
    <workbookView xWindow="-110" yWindow="-110" windowWidth="19420" windowHeight="10300" xr2:uid="{0D0108A9-E5DB-4713-8B22-AC335840E2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3" i="1"/>
  <c r="Q4" i="1"/>
  <c r="Q5" i="1"/>
  <c r="Q3" i="1"/>
  <c r="P5" i="1"/>
  <c r="P4" i="1"/>
  <c r="P3" i="1"/>
  <c r="O7" i="1"/>
  <c r="O3" i="1"/>
  <c r="O4" i="1"/>
  <c r="O5" i="1"/>
  <c r="O6" i="1"/>
  <c r="N6" i="1"/>
  <c r="N7" i="1"/>
  <c r="N5" i="1"/>
  <c r="N4" i="1"/>
  <c r="N3" i="1"/>
  <c r="M6" i="1"/>
  <c r="M7" i="1"/>
  <c r="M5" i="1"/>
  <c r="M4" i="1"/>
  <c r="M3" i="1"/>
  <c r="B21" i="1" l="1"/>
  <c r="J15" i="1"/>
  <c r="J16" i="1"/>
  <c r="J3" i="1"/>
  <c r="C15" i="1"/>
  <c r="C16" i="1"/>
  <c r="J6" i="1"/>
  <c r="J9" i="1"/>
  <c r="J12" i="1"/>
  <c r="D3" i="1"/>
  <c r="I6" i="1"/>
  <c r="I9" i="1"/>
  <c r="I12" i="1"/>
  <c r="I3" i="1"/>
  <c r="H12" i="1"/>
  <c r="H9" i="1"/>
  <c r="H6" i="1"/>
  <c r="H3" i="1"/>
  <c r="F12" i="1"/>
  <c r="F9" i="1"/>
  <c r="F6" i="1"/>
  <c r="F3" i="1"/>
  <c r="D6" i="1"/>
  <c r="D9" i="1"/>
  <c r="D12" i="1"/>
  <c r="E15" i="1"/>
  <c r="G15" i="1"/>
  <c r="E16" i="1"/>
  <c r="G16" i="1"/>
</calcChain>
</file>

<file path=xl/sharedStrings.xml><?xml version="1.0" encoding="utf-8"?>
<sst xmlns="http://schemas.openxmlformats.org/spreadsheetml/2006/main" count="30" uniqueCount="28">
  <si>
    <t xml:space="preserve">B:Velocidad </t>
  </si>
  <si>
    <t>Niveles</t>
  </si>
  <si>
    <t>A: Profundidad</t>
  </si>
  <si>
    <t>Tabla de ANOVA</t>
  </si>
  <si>
    <t>Fuente de variación</t>
  </si>
  <si>
    <t>SC</t>
  </si>
  <si>
    <t>G.L</t>
  </si>
  <si>
    <t>CM</t>
  </si>
  <si>
    <t>F</t>
  </si>
  <si>
    <t>P</t>
  </si>
  <si>
    <t>conclusión</t>
  </si>
  <si>
    <t>Efecto A</t>
  </si>
  <si>
    <t>Efecto B</t>
  </si>
  <si>
    <t>Efecto AB</t>
  </si>
  <si>
    <t>Error</t>
  </si>
  <si>
    <t>Total</t>
  </si>
  <si>
    <t>yi..</t>
  </si>
  <si>
    <t>yij.</t>
  </si>
  <si>
    <t>y.j.</t>
  </si>
  <si>
    <r>
      <t></t>
    </r>
    <r>
      <rPr>
        <sz val="11"/>
        <color theme="1"/>
        <rFont val="Calibri"/>
        <family val="2"/>
        <scheme val="minor"/>
      </rPr>
      <t>.j.</t>
    </r>
  </si>
  <si>
    <r>
      <rPr>
        <sz val="11"/>
        <color rgb="FF000000"/>
        <rFont val="MS Reference Sans Serif"/>
        <family val="2"/>
      </rPr>
      <t>i</t>
    </r>
    <r>
      <rPr>
        <sz val="11"/>
        <color rgb="FF000000"/>
        <rFont val="Calibri"/>
        <family val="2"/>
      </rPr>
      <t>..</t>
    </r>
  </si>
  <si>
    <t>y…</t>
  </si>
  <si>
    <r>
      <t></t>
    </r>
    <r>
      <rPr>
        <sz val="11"/>
        <color theme="1"/>
        <rFont val="Calibri"/>
        <family val="2"/>
        <scheme val="minor"/>
      </rPr>
      <t>...</t>
    </r>
  </si>
  <si>
    <t>a</t>
  </si>
  <si>
    <t>b</t>
  </si>
  <si>
    <t>n</t>
  </si>
  <si>
    <t>N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</si>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</sst>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MS Reference Sans Serif"/>
      <family val="2"/>
    </font>
    <font>
      <sz val="11"/>
      <color rgb="FF000000"/>
      <name val="MS Reference Sans Serif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2" fillId="0" borderId="1" xfId="0" applyFont="1" applyBorder="1"/>
    <xf numFmtId="0" fontId="0" fillId="0" borderId="1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374650</xdr:colOff>
      <xdr:row>10</xdr:row>
      <xdr:rowOff>44450</xdr:rowOff>
    </xdr:from>
    <xdr:to>
      <xdr:col>12</xdr:col>
      <xdr:colOff>609674</xdr:colOff>
      <xdr:row>12</xdr:row>
      <xdr:rowOff>177826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2DE65E-8003-50E0-44F8-32F4B3AE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1892300"/>
          <a:ext cx="1435174" cy="501676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14</xdr:row>
      <xdr:rowOff>38100</xdr:rowOff>
    </xdr:from>
    <xdr:to>
      <xdr:col>12</xdr:col>
      <xdr:colOff>596986</xdr:colOff>
      <xdr:row>18</xdr:row>
      <xdr:rowOff>133393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A63FAD-2900-E34A-2479-8974C724A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1250" y="2622550"/>
          <a:ext cx="1682836" cy="838243"/>
        </a:xfrm>
        <a:prstGeom prst="rect">
          <a:avLst/>
        </a:prstGeom>
      </xdr:spPr>
    </xdr:pic>
    <xdr:clientData/>
  </xdr:twoCellAnchor>
  <xdr:twoCellAnchor editAs="oneCell">
    <xdr:from>
      <xdr:col>13</xdr:col>
      <xdr:colOff>44450</xdr:colOff>
      <xdr:row>10</xdr:row>
      <xdr:rowOff>0</xdr:rowOff>
    </xdr:from>
    <xdr:to>
      <xdr:col>16</xdr:col>
      <xdr:colOff>527192</xdr:colOff>
      <xdr:row>13</xdr:row>
      <xdr:rowOff>63532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7DCAA8-E4B5-D349-68B2-888945743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3550" y="1847850"/>
          <a:ext cx="2768742" cy="615982"/>
        </a:xfrm>
        <a:prstGeom prst="rect">
          <a:avLst/>
        </a:prstGeom>
      </xdr:spPr>
    </xdr:pic>
    <xdr:clientData/>
  </xdr:twoCellAnchor>
  <xdr:twoCellAnchor editAs="oneCell">
    <xdr:from>
      <xdr:col>13</xdr:col>
      <xdr:colOff>88900</xdr:colOff>
      <xdr:row>14</xdr:row>
      <xdr:rowOff>120650</xdr:rowOff>
    </xdr:from>
    <xdr:to>
      <xdr:col>16</xdr:col>
      <xdr:colOff>114419</xdr:colOff>
      <xdr:row>18</xdr:row>
      <xdr:rowOff>12733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52519F0-1709-1F95-CCA8-E38248D2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0" y="2705100"/>
          <a:ext cx="2311519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722A-D8F9-4542-95A9-1AEF9271F545}">
  <dimension ref="A1:R21"/>
  <sheetViews>
    <sheetView tabSelected="1" topLeftCell="E1" workbookViewId="0">
      <selection activeCell="R3" sqref="R3:R5"/>
    </sheetView>
  </sheetViews>
  <sheetFormatPr baseColWidth="10" defaultRowHeight="14.5" x14ac:dyDescent="0.35"/>
  <cols>
    <col min="1" max="1" width="13.36328125" bestFit="1" customWidth="1"/>
    <col min="9" max="9" width="11.36328125" bestFit="1" customWidth="1"/>
    <col min="10" max="10" width="11.36328125" customWidth="1"/>
    <col min="12" max="12" width="17.1796875" bestFit="1" customWidth="1"/>
    <col min="18" max="18" width="12.453125" bestFit="1" customWidth="1"/>
  </cols>
  <sheetData>
    <row r="1" spans="1:18" x14ac:dyDescent="0.35">
      <c r="A1" s="1"/>
      <c r="B1" s="3" t="s">
        <v>0</v>
      </c>
      <c r="C1" s="3"/>
      <c r="D1" s="3"/>
      <c r="E1" s="3"/>
      <c r="F1" s="3"/>
      <c r="G1" s="3"/>
      <c r="H1" s="2"/>
      <c r="I1" s="6"/>
      <c r="J1" s="6"/>
      <c r="L1" s="5" t="s">
        <v>3</v>
      </c>
      <c r="M1" s="5"/>
      <c r="N1" s="5"/>
      <c r="O1" s="5"/>
      <c r="P1" s="5"/>
      <c r="Q1" s="5"/>
      <c r="R1" s="5"/>
    </row>
    <row r="2" spans="1:18" ht="15" x14ac:dyDescent="0.35">
      <c r="A2" s="1"/>
      <c r="B2" s="2" t="s">
        <v>1</v>
      </c>
      <c r="C2" s="2">
        <v>0.2</v>
      </c>
      <c r="D2" s="2" t="s">
        <v>17</v>
      </c>
      <c r="E2" s="2">
        <v>0.25</v>
      </c>
      <c r="F2" s="2" t="s">
        <v>17</v>
      </c>
      <c r="G2" s="2">
        <v>0.3</v>
      </c>
      <c r="H2" s="2" t="s">
        <v>17</v>
      </c>
      <c r="I2" s="2" t="s">
        <v>16</v>
      </c>
      <c r="J2" s="2" t="s">
        <v>20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</row>
    <row r="3" spans="1:18" x14ac:dyDescent="0.35">
      <c r="A3" s="4" t="s">
        <v>2</v>
      </c>
      <c r="B3" s="4">
        <v>0.15</v>
      </c>
      <c r="C3" s="2">
        <v>74</v>
      </c>
      <c r="D3" s="7">
        <f>SUM(C3:C5)</f>
        <v>198</v>
      </c>
      <c r="E3" s="2">
        <v>92</v>
      </c>
      <c r="F3" s="7">
        <f>SUM(E3:E5)</f>
        <v>266</v>
      </c>
      <c r="G3" s="2">
        <v>99</v>
      </c>
      <c r="H3" s="7">
        <f>SUM(G3:G5)</f>
        <v>299</v>
      </c>
      <c r="I3" s="4">
        <f>SUM(C3:C5,E3:E5,G3:G5)</f>
        <v>763</v>
      </c>
      <c r="J3" s="4">
        <f>AVERAGE(C3:C5,E3:E5,G3:G5)</f>
        <v>84.777777777777771</v>
      </c>
      <c r="L3" s="6" t="s">
        <v>11</v>
      </c>
      <c r="M3" s="6">
        <f>SUMSQ(I3,I6,I9,I12)/(B19*B20)-(J15^2)/B21</f>
        <v>2125.111111111124</v>
      </c>
      <c r="N3" s="6">
        <f>B18-1</f>
        <v>3</v>
      </c>
      <c r="O3" s="6">
        <f>M3/N3</f>
        <v>708.37037037037464</v>
      </c>
      <c r="P3" s="6">
        <f>O3/$O$6</f>
        <v>24.662798194713929</v>
      </c>
      <c r="Q3" s="6">
        <f>FDIST(P3,N3,$N$6)</f>
        <v>1.6520004722274781E-7</v>
      </c>
      <c r="R3" s="6" t="str">
        <f>IF(Q3&lt;$M$8,"Se rechaza Ho","No se rechaza Ho2")</f>
        <v>Se rechaza Ho</v>
      </c>
    </row>
    <row r="4" spans="1:18" x14ac:dyDescent="0.35">
      <c r="A4" s="4"/>
      <c r="B4" s="4"/>
      <c r="C4" s="2">
        <v>64</v>
      </c>
      <c r="D4" s="8"/>
      <c r="E4" s="2">
        <v>86</v>
      </c>
      <c r="F4" s="8"/>
      <c r="G4" s="2">
        <v>98</v>
      </c>
      <c r="H4" s="8"/>
      <c r="I4" s="4"/>
      <c r="J4" s="4"/>
      <c r="L4" s="6" t="s">
        <v>12</v>
      </c>
      <c r="M4" s="6">
        <f>SUMSQ(C15,E15,G15)/(B18*B20)-(J15^2)/B21</f>
        <v>3160.5</v>
      </c>
      <c r="N4" s="6">
        <f>B19-1</f>
        <v>2</v>
      </c>
      <c r="O4" s="6">
        <f t="shared" ref="O4:O7" si="0">M4/N4</f>
        <v>1580.25</v>
      </c>
      <c r="P4" s="6">
        <f t="shared" ref="P4:P5" si="1">O4/$O$6</f>
        <v>55.018375241781044</v>
      </c>
      <c r="Q4" s="6">
        <f t="shared" ref="Q4:Q5" si="2">FDIST(P4,N4,$N$6)</f>
        <v>1.0860459858396615E-9</v>
      </c>
      <c r="R4" s="6" t="str">
        <f t="shared" ref="R4:R5" si="3">IF(Q4&lt;$M$8,"Se rechaza Ho","No se rechaza Ho2")</f>
        <v>Se rechaza Ho</v>
      </c>
    </row>
    <row r="5" spans="1:18" x14ac:dyDescent="0.35">
      <c r="A5" s="4"/>
      <c r="B5" s="4"/>
      <c r="C5" s="2">
        <v>60</v>
      </c>
      <c r="D5" s="9"/>
      <c r="E5" s="2">
        <v>88</v>
      </c>
      <c r="F5" s="9"/>
      <c r="G5" s="2">
        <v>102</v>
      </c>
      <c r="H5" s="9"/>
      <c r="I5" s="4"/>
      <c r="J5" s="4"/>
      <c r="L5" s="6" t="s">
        <v>13</v>
      </c>
      <c r="M5" s="6">
        <f>SUMSQ(D3,D6,D9,D12,F3,F6,F9,F12,H3,H6,H9,H12)/B20-(J15^2)/B21-M3-M4</f>
        <v>557.05555555556202</v>
      </c>
      <c r="N5" s="6">
        <f>N3*N4</f>
        <v>6</v>
      </c>
      <c r="O5" s="6">
        <f t="shared" si="0"/>
        <v>92.842592592593675</v>
      </c>
      <c r="P5" s="6">
        <f>O5/$O$6</f>
        <v>3.2324306898776269</v>
      </c>
      <c r="Q5" s="6">
        <f t="shared" si="2"/>
        <v>1.7973022655703965E-2</v>
      </c>
      <c r="R5" s="6" t="str">
        <f t="shared" si="3"/>
        <v>Se rechaza Ho</v>
      </c>
    </row>
    <row r="6" spans="1:18" x14ac:dyDescent="0.35">
      <c r="A6" s="4"/>
      <c r="B6" s="4">
        <v>0.18</v>
      </c>
      <c r="C6" s="2">
        <v>79</v>
      </c>
      <c r="D6" s="7">
        <f t="shared" ref="D6:F6" si="4">SUM(C6:C8)</f>
        <v>220</v>
      </c>
      <c r="E6" s="2">
        <v>98</v>
      </c>
      <c r="F6" s="7">
        <f t="shared" si="4"/>
        <v>290</v>
      </c>
      <c r="G6" s="2">
        <v>104</v>
      </c>
      <c r="H6" s="7">
        <f t="shared" ref="H6" si="5">SUM(G6:G8)</f>
        <v>298</v>
      </c>
      <c r="I6" s="4">
        <f t="shared" ref="I6" si="6">SUM(C6:C8,E6:E8,G6:G8)</f>
        <v>808</v>
      </c>
      <c r="J6" s="4">
        <f t="shared" ref="J6" si="7">AVERAGE(C6:C8,E6:E8,G6:G8)</f>
        <v>89.777777777777771</v>
      </c>
      <c r="L6" s="6" t="s">
        <v>14</v>
      </c>
      <c r="M6" s="6">
        <f>M7-M3-M4-M5</f>
        <v>689.33333333331393</v>
      </c>
      <c r="N6" s="6">
        <f>B18*B19*(B20-1)</f>
        <v>24</v>
      </c>
      <c r="O6" s="6">
        <f t="shared" si="0"/>
        <v>28.722222222221415</v>
      </c>
      <c r="P6" s="6"/>
      <c r="Q6" s="6"/>
      <c r="R6" s="6"/>
    </row>
    <row r="7" spans="1:18" x14ac:dyDescent="0.35">
      <c r="A7" s="4"/>
      <c r="B7" s="4"/>
      <c r="C7" s="2">
        <v>68</v>
      </c>
      <c r="D7" s="8"/>
      <c r="E7" s="2">
        <v>104</v>
      </c>
      <c r="F7" s="8"/>
      <c r="G7" s="2">
        <v>99</v>
      </c>
      <c r="H7" s="8"/>
      <c r="I7" s="4"/>
      <c r="J7" s="4"/>
      <c r="L7" s="6" t="s">
        <v>15</v>
      </c>
      <c r="M7" s="6">
        <f>SUMSQ(C3:C14,E3:E14,G3:G14)-(J15^2)/B21</f>
        <v>6532</v>
      </c>
      <c r="N7" s="6">
        <f>SUM(N3:N6)</f>
        <v>35</v>
      </c>
      <c r="O7" s="6">
        <f>M7/N7</f>
        <v>186.62857142857143</v>
      </c>
      <c r="P7" s="6"/>
      <c r="Q7" s="6"/>
      <c r="R7" s="6"/>
    </row>
    <row r="8" spans="1:18" x14ac:dyDescent="0.35">
      <c r="A8" s="4"/>
      <c r="B8" s="4"/>
      <c r="C8" s="2">
        <v>73</v>
      </c>
      <c r="D8" s="9"/>
      <c r="E8" s="2">
        <v>88</v>
      </c>
      <c r="F8" s="9"/>
      <c r="G8" s="2">
        <v>95</v>
      </c>
      <c r="H8" s="9"/>
      <c r="I8" s="4"/>
      <c r="J8" s="4"/>
      <c r="L8" s="11" t="s">
        <v>27</v>
      </c>
      <c r="M8" s="12">
        <v>0.05</v>
      </c>
    </row>
    <row r="9" spans="1:18" x14ac:dyDescent="0.35">
      <c r="A9" s="4"/>
      <c r="B9" s="4">
        <v>0.21</v>
      </c>
      <c r="C9" s="2">
        <v>82</v>
      </c>
      <c r="D9" s="7">
        <f t="shared" ref="D9:F9" si="8">SUM(C9:C11)</f>
        <v>262</v>
      </c>
      <c r="E9" s="2">
        <v>99</v>
      </c>
      <c r="F9" s="7">
        <f t="shared" si="8"/>
        <v>302</v>
      </c>
      <c r="G9" s="2">
        <v>108</v>
      </c>
      <c r="H9" s="7">
        <f t="shared" ref="H9" si="9">SUM(G9:G11)</f>
        <v>317</v>
      </c>
      <c r="I9" s="4">
        <f t="shared" ref="I9" si="10">SUM(C9:C11,E9:E11,G9:G11)</f>
        <v>881</v>
      </c>
      <c r="J9" s="4">
        <f t="shared" ref="J9" si="11">AVERAGE(C9:C11,E9:E11,G9:G11)</f>
        <v>97.888888888888886</v>
      </c>
    </row>
    <row r="10" spans="1:18" x14ac:dyDescent="0.35">
      <c r="A10" s="4"/>
      <c r="B10" s="4"/>
      <c r="C10" s="2">
        <v>88</v>
      </c>
      <c r="D10" s="8"/>
      <c r="E10" s="2">
        <v>108</v>
      </c>
      <c r="F10" s="8"/>
      <c r="G10" s="2">
        <v>110</v>
      </c>
      <c r="H10" s="8"/>
      <c r="I10" s="4"/>
      <c r="J10" s="4"/>
    </row>
    <row r="11" spans="1:18" x14ac:dyDescent="0.35">
      <c r="A11" s="4"/>
      <c r="B11" s="4"/>
      <c r="C11" s="2">
        <v>92</v>
      </c>
      <c r="D11" s="9"/>
      <c r="E11" s="2">
        <v>95</v>
      </c>
      <c r="F11" s="9"/>
      <c r="G11" s="2">
        <v>99</v>
      </c>
      <c r="H11" s="9"/>
      <c r="I11" s="4"/>
      <c r="J11" s="4"/>
    </row>
    <row r="12" spans="1:18" x14ac:dyDescent="0.35">
      <c r="A12" s="4"/>
      <c r="B12" s="4">
        <v>0.24</v>
      </c>
      <c r="C12" s="2">
        <v>99</v>
      </c>
      <c r="D12" s="7">
        <f t="shared" ref="D12:F12" si="12">SUM(C12:C14)</f>
        <v>299</v>
      </c>
      <c r="E12" s="2">
        <v>104</v>
      </c>
      <c r="F12" s="7">
        <f t="shared" si="12"/>
        <v>313</v>
      </c>
      <c r="G12" s="2">
        <v>114</v>
      </c>
      <c r="H12" s="7">
        <f t="shared" ref="H12" si="13">SUM(G12:G14)</f>
        <v>332</v>
      </c>
      <c r="I12" s="4">
        <f t="shared" ref="I12" si="14">SUM(C12:C14,E12:E14,G12:G14)</f>
        <v>944</v>
      </c>
      <c r="J12" s="4">
        <f t="shared" ref="J12" si="15">AVERAGE(C12:C14,E12:E14,G12:G14)</f>
        <v>104.88888888888889</v>
      </c>
    </row>
    <row r="13" spans="1:18" x14ac:dyDescent="0.35">
      <c r="A13" s="4"/>
      <c r="B13" s="4"/>
      <c r="C13" s="2">
        <v>104</v>
      </c>
      <c r="D13" s="8"/>
      <c r="E13" s="2">
        <v>110</v>
      </c>
      <c r="F13" s="8"/>
      <c r="G13" s="2">
        <v>111</v>
      </c>
      <c r="H13" s="8"/>
      <c r="I13" s="4"/>
      <c r="J13" s="4"/>
    </row>
    <row r="14" spans="1:18" x14ac:dyDescent="0.35">
      <c r="A14" s="4"/>
      <c r="B14" s="4"/>
      <c r="C14" s="2">
        <v>96</v>
      </c>
      <c r="D14" s="9"/>
      <c r="E14" s="2">
        <v>99</v>
      </c>
      <c r="F14" s="9"/>
      <c r="G14" s="2">
        <v>107</v>
      </c>
      <c r="H14" s="9"/>
      <c r="I14" s="4"/>
      <c r="J14" s="4"/>
    </row>
    <row r="15" spans="1:18" x14ac:dyDescent="0.35">
      <c r="B15" s="6" t="s">
        <v>18</v>
      </c>
      <c r="C15" s="5">
        <f>SUM(C3:C14)</f>
        <v>979</v>
      </c>
      <c r="D15" s="5"/>
      <c r="E15" s="5">
        <f t="shared" ref="E15" si="16">SUM(E3:E14)</f>
        <v>1171</v>
      </c>
      <c r="F15" s="5"/>
      <c r="G15" s="5">
        <f t="shared" ref="G15" si="17">SUM(G3:G14)</f>
        <v>1246</v>
      </c>
      <c r="H15" s="5"/>
      <c r="I15" s="6" t="s">
        <v>21</v>
      </c>
      <c r="J15" s="6">
        <f>SUM(C3:C14,E3:E14,G3:G14)</f>
        <v>3396</v>
      </c>
    </row>
    <row r="16" spans="1:18" ht="15" x14ac:dyDescent="0.35">
      <c r="B16" s="10" t="s">
        <v>19</v>
      </c>
      <c r="C16" s="5">
        <f>AVERAGE(C3:C14)</f>
        <v>81.583333333333329</v>
      </c>
      <c r="D16" s="5"/>
      <c r="E16" s="5">
        <f t="shared" ref="E16:H16" si="18">AVERAGE(E3:E14)</f>
        <v>97.583333333333329</v>
      </c>
      <c r="F16" s="5"/>
      <c r="G16" s="5">
        <f t="shared" ref="G16:H16" si="19">AVERAGE(G3:G14)</f>
        <v>103.83333333333333</v>
      </c>
      <c r="H16" s="5"/>
      <c r="I16" s="10" t="s">
        <v>22</v>
      </c>
      <c r="J16" s="6">
        <f>AVERAGE(C3:C14,E3:E14,G3:G14)</f>
        <v>94.333333333333329</v>
      </c>
    </row>
    <row r="18" spans="1:2" x14ac:dyDescent="0.35">
      <c r="A18" s="6" t="s">
        <v>23</v>
      </c>
      <c r="B18" s="6">
        <v>4</v>
      </c>
    </row>
    <row r="19" spans="1:2" x14ac:dyDescent="0.35">
      <c r="A19" s="6" t="s">
        <v>24</v>
      </c>
      <c r="B19" s="6">
        <v>3</v>
      </c>
    </row>
    <row r="20" spans="1:2" x14ac:dyDescent="0.35">
      <c r="A20" s="6" t="s">
        <v>25</v>
      </c>
      <c r="B20" s="6">
        <v>3</v>
      </c>
    </row>
    <row r="21" spans="1:2" x14ac:dyDescent="0.35">
      <c r="A21" s="11" t="s">
        <v>26</v>
      </c>
      <c r="B21" s="6">
        <f>B18*B19*B20</f>
        <v>36</v>
      </c>
    </row>
  </sheetData>
  <mergeCells count="33">
    <mergeCell ref="J3:J5"/>
    <mergeCell ref="J6:J8"/>
    <mergeCell ref="J9:J11"/>
    <mergeCell ref="J12:J14"/>
    <mergeCell ref="C15:D15"/>
    <mergeCell ref="E15:F15"/>
    <mergeCell ref="G15:H15"/>
    <mergeCell ref="C16:D16"/>
    <mergeCell ref="E16:F16"/>
    <mergeCell ref="G16:H16"/>
    <mergeCell ref="I3:I5"/>
    <mergeCell ref="I6:I8"/>
    <mergeCell ref="I9:I11"/>
    <mergeCell ref="I12:I14"/>
    <mergeCell ref="D3:D5"/>
    <mergeCell ref="D6:D8"/>
    <mergeCell ref="D9:D11"/>
    <mergeCell ref="D12:D14"/>
    <mergeCell ref="F3:F5"/>
    <mergeCell ref="F6:F8"/>
    <mergeCell ref="F9:F11"/>
    <mergeCell ref="F12:F14"/>
    <mergeCell ref="H3:H5"/>
    <mergeCell ref="H6:H8"/>
    <mergeCell ref="H9:H11"/>
    <mergeCell ref="H12:H14"/>
    <mergeCell ref="L1:R1"/>
    <mergeCell ref="B1:G1"/>
    <mergeCell ref="A3:A14"/>
    <mergeCell ref="B3:B5"/>
    <mergeCell ref="B6:B8"/>
    <mergeCell ref="B9:B11"/>
    <mergeCell ref="B12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Arango Osorio</dc:creator>
  <cp:lastModifiedBy>Sergio Andres Arango Osorio</cp:lastModifiedBy>
  <dcterms:created xsi:type="dcterms:W3CDTF">2023-06-02T23:53:23Z</dcterms:created>
  <dcterms:modified xsi:type="dcterms:W3CDTF">2023-06-03T00:50:02Z</dcterms:modified>
</cp:coreProperties>
</file>