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ÉRGIO\"/>
    </mc:Choice>
  </mc:AlternateContent>
  <xr:revisionPtr revIDLastSave="0" documentId="13_ncr:1_{948C86D0-4B30-4C73-A965-2698E8AE50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UPO A" sheetId="1" r:id="rId1"/>
    <sheet name="GRUPO B" sheetId="15" r:id="rId2"/>
    <sheet name="GRUPO C" sheetId="16" r:id="rId3"/>
    <sheet name="GRUPO D" sheetId="17" r:id="rId4"/>
    <sheet name="GRUPO E" sheetId="19" r:id="rId5"/>
    <sheet name="GRUPO F" sheetId="20" r:id="rId6"/>
    <sheet name="GRUPO G" sheetId="21" r:id="rId7"/>
    <sheet name="GRUPO H" sheetId="22" r:id="rId8"/>
    <sheet name="FASE ELIMINATÓRIA" sheetId="11" r:id="rId9"/>
    <sheet name="GRANDE FINAL" sheetId="13" r:id="rId10"/>
  </sheets>
  <externalReferences>
    <externalReference r:id="rId11"/>
  </externalReferences>
  <definedNames>
    <definedName name="_xlnm._FilterDatabase" localSheetId="8" hidden="1">'FASE ELIMINATÓRIA'!$F$7:$L$10</definedName>
    <definedName name="_xlnm._FilterDatabase" localSheetId="9" hidden="1">'GRANDE FINAL'!$F$6:$H$9</definedName>
    <definedName name="_xlnm._FilterDatabase" localSheetId="0" hidden="1">'GRUPO A'!$L$7:$T$11</definedName>
    <definedName name="_xlnm._FilterDatabase" localSheetId="1" hidden="1">'GRUPO B'!$L$7:$T$11</definedName>
    <definedName name="_xlnm._FilterDatabase" localSheetId="2" hidden="1">'GRUPO C'!$L$7:$T$11</definedName>
    <definedName name="_xlnm._FilterDatabase" localSheetId="3" hidden="1">'GRUPO D'!$L$7:$T$11</definedName>
    <definedName name="_xlnm._FilterDatabase" localSheetId="4" hidden="1">'GRUPO E'!$L$7:$T$11</definedName>
    <definedName name="_xlnm._FilterDatabase" localSheetId="5" hidden="1">'GRUPO F'!$L$7:$T$11</definedName>
    <definedName name="_xlnm._FilterDatabase" localSheetId="6" hidden="1">'GRUPO G'!$L$7:$T$11</definedName>
    <definedName name="_xlnm._FilterDatabase" localSheetId="7" hidden="1">'GRUPO H'!$L$7:$T$11</definedName>
    <definedName name="A">#REF!</definedName>
    <definedName name="B5I">[1]Jogo!$K$58</definedName>
    <definedName name="_xlnm.Criteria" localSheetId="0">'GRUPO A'!$M$8:$M$11</definedName>
    <definedName name="_xlnm.Criteria" localSheetId="1">'GRUPO B'!$M$8:$M$11</definedName>
    <definedName name="_xlnm.Criteria" localSheetId="2">'GRUPO C'!$M$8:$M$11</definedName>
    <definedName name="_xlnm.Criteria" localSheetId="3">'GRUPO D'!$M$8:$M$11</definedName>
    <definedName name="_xlnm.Criteria" localSheetId="4">'GRUPO E'!$M$8:$M$11</definedName>
    <definedName name="_xlnm.Criteria" localSheetId="5">'GRUPO F'!$M$8:$M$11</definedName>
    <definedName name="_xlnm.Criteria" localSheetId="6">'GRUPO G'!$M$8:$M$11</definedName>
    <definedName name="_xlnm.Criteria" localSheetId="7">'GRUPO H'!$M$8:$M$11</definedName>
    <definedName name="D5I">[1]Jogo!$N$58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1" i="15" l="1"/>
  <c r="AB11" i="15"/>
  <c r="AD11" i="15" s="1"/>
  <c r="AA11" i="15"/>
  <c r="Z11" i="15"/>
  <c r="Y11" i="15"/>
  <c r="X11" i="15"/>
  <c r="W11" i="15"/>
  <c r="V11" i="15"/>
  <c r="AD10" i="15"/>
  <c r="AC10" i="15"/>
  <c r="AB10" i="15"/>
  <c r="AA10" i="15"/>
  <c r="Z10" i="15"/>
  <c r="Y10" i="15"/>
  <c r="X10" i="15"/>
  <c r="W10" i="15"/>
  <c r="V10" i="15"/>
  <c r="AC9" i="15"/>
  <c r="AB9" i="15"/>
  <c r="AD9" i="15" s="1"/>
  <c r="AA9" i="15"/>
  <c r="Z9" i="15"/>
  <c r="Y9" i="15"/>
  <c r="X9" i="15"/>
  <c r="W9" i="15"/>
  <c r="V9" i="15"/>
  <c r="AD8" i="15"/>
  <c r="AC8" i="15"/>
  <c r="AB8" i="15"/>
  <c r="AA8" i="15"/>
  <c r="Z8" i="15"/>
  <c r="Y8" i="15"/>
  <c r="X8" i="15"/>
  <c r="W8" i="15"/>
  <c r="V8" i="15"/>
  <c r="AC11" i="16"/>
  <c r="AB11" i="16"/>
  <c r="AD11" i="16" s="1"/>
  <c r="AA11" i="16"/>
  <c r="Z11" i="16"/>
  <c r="Y11" i="16"/>
  <c r="X11" i="16"/>
  <c r="W11" i="16"/>
  <c r="V11" i="16"/>
  <c r="AC10" i="16"/>
  <c r="AB10" i="16"/>
  <c r="AD10" i="16" s="1"/>
  <c r="AA10" i="16"/>
  <c r="Z10" i="16"/>
  <c r="Y10" i="16"/>
  <c r="X10" i="16"/>
  <c r="W10" i="16"/>
  <c r="V10" i="16"/>
  <c r="AC9" i="16"/>
  <c r="AB9" i="16"/>
  <c r="AD9" i="16" s="1"/>
  <c r="AA9" i="16"/>
  <c r="Z9" i="16"/>
  <c r="Y9" i="16"/>
  <c r="X9" i="16"/>
  <c r="W9" i="16"/>
  <c r="V9" i="16"/>
  <c r="AC8" i="16"/>
  <c r="AB8" i="16"/>
  <c r="AD8" i="16" s="1"/>
  <c r="AA8" i="16"/>
  <c r="Z8" i="16"/>
  <c r="Y8" i="16"/>
  <c r="X8" i="16"/>
  <c r="W8" i="16"/>
  <c r="V8" i="16"/>
  <c r="AC11" i="17"/>
  <c r="AB11" i="17"/>
  <c r="AD11" i="17" s="1"/>
  <c r="AA11" i="17"/>
  <c r="Z11" i="17"/>
  <c r="Y11" i="17"/>
  <c r="X11" i="17"/>
  <c r="W11" i="17"/>
  <c r="V11" i="17"/>
  <c r="AC10" i="17"/>
  <c r="AB10" i="17"/>
  <c r="AD10" i="17" s="1"/>
  <c r="AA10" i="17"/>
  <c r="Z10" i="17"/>
  <c r="Y10" i="17"/>
  <c r="X10" i="17"/>
  <c r="W10" i="17"/>
  <c r="V10" i="17"/>
  <c r="AC9" i="17"/>
  <c r="AB9" i="17"/>
  <c r="AD9" i="17" s="1"/>
  <c r="AA9" i="17"/>
  <c r="Z9" i="17"/>
  <c r="Y9" i="17"/>
  <c r="X9" i="17"/>
  <c r="W9" i="17"/>
  <c r="V9" i="17"/>
  <c r="AC8" i="17"/>
  <c r="AB8" i="17"/>
  <c r="AD8" i="17" s="1"/>
  <c r="AA8" i="17"/>
  <c r="Z8" i="17"/>
  <c r="Y8" i="17"/>
  <c r="X8" i="17"/>
  <c r="W8" i="17"/>
  <c r="V8" i="17"/>
  <c r="AC11" i="19"/>
  <c r="AB11" i="19"/>
  <c r="AD11" i="19" s="1"/>
  <c r="AA11" i="19"/>
  <c r="Z11" i="19"/>
  <c r="Y11" i="19"/>
  <c r="X11" i="19"/>
  <c r="W11" i="19"/>
  <c r="V11" i="19"/>
  <c r="AC10" i="19"/>
  <c r="AB10" i="19"/>
  <c r="AD10" i="19" s="1"/>
  <c r="AA10" i="19"/>
  <c r="Z10" i="19"/>
  <c r="Y10" i="19"/>
  <c r="X10" i="19"/>
  <c r="W10" i="19"/>
  <c r="V10" i="19"/>
  <c r="AC9" i="19"/>
  <c r="AB9" i="19"/>
  <c r="AD9" i="19" s="1"/>
  <c r="AA9" i="19"/>
  <c r="Z9" i="19"/>
  <c r="Y9" i="19"/>
  <c r="X9" i="19"/>
  <c r="W9" i="19"/>
  <c r="V9" i="19"/>
  <c r="AC8" i="19"/>
  <c r="AB8" i="19"/>
  <c r="AD8" i="19" s="1"/>
  <c r="AA8" i="19"/>
  <c r="Z8" i="19"/>
  <c r="Y8" i="19"/>
  <c r="X8" i="19"/>
  <c r="W8" i="19"/>
  <c r="V8" i="19"/>
  <c r="AC11" i="20"/>
  <c r="AB11" i="20"/>
  <c r="AD11" i="20" s="1"/>
  <c r="AA11" i="20"/>
  <c r="Z11" i="20"/>
  <c r="Y11" i="20"/>
  <c r="X11" i="20"/>
  <c r="W11" i="20"/>
  <c r="V11" i="20"/>
  <c r="AD10" i="20"/>
  <c r="AC10" i="20"/>
  <c r="AB10" i="20"/>
  <c r="AA10" i="20"/>
  <c r="Z10" i="20"/>
  <c r="Y10" i="20"/>
  <c r="X10" i="20"/>
  <c r="W10" i="20"/>
  <c r="V10" i="20"/>
  <c r="AC9" i="20"/>
  <c r="AB9" i="20"/>
  <c r="AD9" i="20" s="1"/>
  <c r="AA9" i="20"/>
  <c r="Z9" i="20"/>
  <c r="Y9" i="20"/>
  <c r="X9" i="20"/>
  <c r="W9" i="20"/>
  <c r="V9" i="20"/>
  <c r="AD8" i="20"/>
  <c r="AC8" i="20"/>
  <c r="AB8" i="20"/>
  <c r="AA8" i="20"/>
  <c r="Z8" i="20"/>
  <c r="Y8" i="20"/>
  <c r="X8" i="20"/>
  <c r="W8" i="20"/>
  <c r="V8" i="20"/>
  <c r="AC11" i="21"/>
  <c r="AB11" i="21"/>
  <c r="AD11" i="21" s="1"/>
  <c r="AA11" i="21"/>
  <c r="Z11" i="21"/>
  <c r="Y11" i="21"/>
  <c r="X11" i="21"/>
  <c r="W11" i="21"/>
  <c r="V11" i="21"/>
  <c r="AC10" i="21"/>
  <c r="AB10" i="21"/>
  <c r="AD10" i="21" s="1"/>
  <c r="AA10" i="21"/>
  <c r="Z10" i="21"/>
  <c r="Y10" i="21"/>
  <c r="X10" i="21"/>
  <c r="W10" i="21"/>
  <c r="V10" i="21"/>
  <c r="AC9" i="21"/>
  <c r="AB9" i="21"/>
  <c r="AD9" i="21" s="1"/>
  <c r="AA9" i="21"/>
  <c r="Z9" i="21"/>
  <c r="Y9" i="21"/>
  <c r="X9" i="21"/>
  <c r="W9" i="21"/>
  <c r="V9" i="21"/>
  <c r="AC8" i="21"/>
  <c r="AB8" i="21"/>
  <c r="AD8" i="21" s="1"/>
  <c r="AA8" i="21"/>
  <c r="Z8" i="21"/>
  <c r="Y8" i="21"/>
  <c r="X8" i="21"/>
  <c r="W8" i="21"/>
  <c r="V8" i="21"/>
  <c r="V11" i="22"/>
  <c r="V10" i="22"/>
  <c r="V9" i="22"/>
  <c r="V8" i="22"/>
  <c r="V11" i="1"/>
  <c r="V10" i="1"/>
  <c r="V9" i="1"/>
  <c r="V8" i="1"/>
  <c r="C19" i="15"/>
  <c r="C17" i="15"/>
  <c r="C15" i="15"/>
  <c r="C13" i="15"/>
  <c r="C11" i="15"/>
  <c r="C9" i="15"/>
  <c r="C10" i="15"/>
  <c r="C12" i="15"/>
  <c r="C14" i="15"/>
  <c r="C16" i="15"/>
  <c r="C18" i="15"/>
  <c r="C19" i="16"/>
  <c r="C17" i="16"/>
  <c r="C15" i="16"/>
  <c r="C13" i="16"/>
  <c r="C11" i="16"/>
  <c r="C9" i="16"/>
  <c r="C10" i="16"/>
  <c r="C12" i="16"/>
  <c r="C14" i="16"/>
  <c r="C16" i="16"/>
  <c r="C18" i="16"/>
  <c r="C19" i="17"/>
  <c r="C17" i="17"/>
  <c r="C15" i="17"/>
  <c r="C13" i="17"/>
  <c r="C11" i="17"/>
  <c r="C9" i="17"/>
  <c r="C10" i="17"/>
  <c r="C12" i="17"/>
  <c r="C14" i="17"/>
  <c r="C16" i="17"/>
  <c r="C18" i="17"/>
  <c r="C19" i="19"/>
  <c r="C17" i="19"/>
  <c r="C15" i="19"/>
  <c r="C13" i="19"/>
  <c r="C11" i="19"/>
  <c r="C9" i="19"/>
  <c r="C10" i="19"/>
  <c r="C12" i="19"/>
  <c r="C14" i="19"/>
  <c r="C16" i="19"/>
  <c r="C18" i="19"/>
  <c r="C19" i="20"/>
  <c r="C17" i="20"/>
  <c r="C15" i="20"/>
  <c r="C13" i="20"/>
  <c r="C11" i="20"/>
  <c r="C9" i="20"/>
  <c r="C10" i="20"/>
  <c r="C12" i="20"/>
  <c r="C14" i="20"/>
  <c r="C16" i="20"/>
  <c r="C18" i="20"/>
  <c r="C19" i="22"/>
  <c r="C17" i="22"/>
  <c r="C15" i="22"/>
  <c r="C13" i="22"/>
  <c r="C11" i="22"/>
  <c r="C9" i="22"/>
  <c r="C10" i="22"/>
  <c r="C12" i="22"/>
  <c r="C14" i="22"/>
  <c r="C16" i="22"/>
  <c r="C18" i="22"/>
  <c r="C8" i="22"/>
  <c r="C8" i="20"/>
  <c r="C8" i="19"/>
  <c r="C8" i="17"/>
  <c r="C8" i="16"/>
  <c r="C8" i="15"/>
  <c r="B8" i="1"/>
  <c r="B19" i="22"/>
  <c r="D18" i="22" s="1"/>
  <c r="A19" i="22"/>
  <c r="B18" i="22"/>
  <c r="D19" i="22" s="1"/>
  <c r="A18" i="22"/>
  <c r="B17" i="22"/>
  <c r="D16" i="22" s="1"/>
  <c r="A17" i="22"/>
  <c r="B16" i="22"/>
  <c r="D17" i="22" s="1"/>
  <c r="A16" i="22"/>
  <c r="B15" i="22"/>
  <c r="D14" i="22" s="1"/>
  <c r="A15" i="22"/>
  <c r="B14" i="22"/>
  <c r="D15" i="22" s="1"/>
  <c r="A14" i="22"/>
  <c r="B13" i="22"/>
  <c r="D12" i="22" s="1"/>
  <c r="A13" i="22"/>
  <c r="B12" i="22"/>
  <c r="D13" i="22" s="1"/>
  <c r="A12" i="22"/>
  <c r="B11" i="22"/>
  <c r="D10" i="22" s="1"/>
  <c r="A11" i="22"/>
  <c r="B10" i="22"/>
  <c r="D11" i="22" s="1"/>
  <c r="A10" i="22"/>
  <c r="B9" i="22"/>
  <c r="D8" i="22" s="1"/>
  <c r="A9" i="22"/>
  <c r="AA11" i="22" s="1"/>
  <c r="B8" i="22"/>
  <c r="A8" i="22"/>
  <c r="B19" i="21"/>
  <c r="D18" i="21" s="1"/>
  <c r="A19" i="21"/>
  <c r="B18" i="21"/>
  <c r="D19" i="21" s="1"/>
  <c r="A18" i="21"/>
  <c r="B17" i="21"/>
  <c r="D16" i="21" s="1"/>
  <c r="A17" i="21"/>
  <c r="B16" i="21"/>
  <c r="D17" i="21" s="1"/>
  <c r="A16" i="21"/>
  <c r="B15" i="21"/>
  <c r="D14" i="21" s="1"/>
  <c r="A15" i="21"/>
  <c r="B14" i="21"/>
  <c r="D15" i="21" s="1"/>
  <c r="A14" i="21"/>
  <c r="B13" i="21"/>
  <c r="D12" i="21" s="1"/>
  <c r="A13" i="21"/>
  <c r="B12" i="21"/>
  <c r="D13" i="21" s="1"/>
  <c r="A12" i="21"/>
  <c r="B11" i="21"/>
  <c r="A11" i="21"/>
  <c r="B10" i="21"/>
  <c r="D11" i="21" s="1"/>
  <c r="A10" i="21"/>
  <c r="B9" i="21"/>
  <c r="A9" i="21"/>
  <c r="B8" i="21"/>
  <c r="A8" i="21"/>
  <c r="B19" i="20"/>
  <c r="A19" i="20"/>
  <c r="D18" i="20"/>
  <c r="B18" i="20"/>
  <c r="A18" i="20"/>
  <c r="B17" i="20"/>
  <c r="D16" i="20" s="1"/>
  <c r="A17" i="20"/>
  <c r="B16" i="20"/>
  <c r="D17" i="20" s="1"/>
  <c r="A16" i="20"/>
  <c r="B15" i="20"/>
  <c r="D14" i="20" s="1"/>
  <c r="A15" i="20"/>
  <c r="B14" i="20"/>
  <c r="A14" i="20"/>
  <c r="B13" i="20"/>
  <c r="D12" i="20" s="1"/>
  <c r="A13" i="20"/>
  <c r="B12" i="20"/>
  <c r="D13" i="20" s="1"/>
  <c r="A12" i="20"/>
  <c r="B11" i="20"/>
  <c r="D10" i="20" s="1"/>
  <c r="A11" i="20"/>
  <c r="B10" i="20"/>
  <c r="D11" i="20" s="1"/>
  <c r="A10" i="20"/>
  <c r="B9" i="20"/>
  <c r="D8" i="20" s="1"/>
  <c r="A9" i="20"/>
  <c r="B8" i="20"/>
  <c r="A8" i="20"/>
  <c r="B19" i="19"/>
  <c r="A19" i="19"/>
  <c r="B18" i="19"/>
  <c r="D19" i="19" s="1"/>
  <c r="A18" i="19"/>
  <c r="B17" i="19"/>
  <c r="D16" i="19" s="1"/>
  <c r="A17" i="19"/>
  <c r="B16" i="19"/>
  <c r="A16" i="19"/>
  <c r="B15" i="19"/>
  <c r="D14" i="19" s="1"/>
  <c r="A15" i="19"/>
  <c r="B14" i="19"/>
  <c r="D15" i="19" s="1"/>
  <c r="A14" i="19"/>
  <c r="B13" i="19"/>
  <c r="D12" i="19" s="1"/>
  <c r="A13" i="19"/>
  <c r="B12" i="19"/>
  <c r="D13" i="19" s="1"/>
  <c r="A12" i="19"/>
  <c r="B11" i="19"/>
  <c r="D10" i="19" s="1"/>
  <c r="A11" i="19"/>
  <c r="B10" i="19"/>
  <c r="D11" i="19" s="1"/>
  <c r="A10" i="19"/>
  <c r="B9" i="19"/>
  <c r="D8" i="19" s="1"/>
  <c r="A9" i="19"/>
  <c r="B8" i="19"/>
  <c r="A8" i="19"/>
  <c r="B19" i="17"/>
  <c r="D18" i="17" s="1"/>
  <c r="A19" i="17"/>
  <c r="B18" i="17"/>
  <c r="D19" i="17" s="1"/>
  <c r="A18" i="17"/>
  <c r="B17" i="17"/>
  <c r="D16" i="17" s="1"/>
  <c r="A17" i="17"/>
  <c r="B16" i="17"/>
  <c r="D17" i="17" s="1"/>
  <c r="A16" i="17"/>
  <c r="B15" i="17"/>
  <c r="D14" i="17" s="1"/>
  <c r="A15" i="17"/>
  <c r="B14" i="17"/>
  <c r="D15" i="17" s="1"/>
  <c r="A14" i="17"/>
  <c r="B13" i="17"/>
  <c r="D12" i="17" s="1"/>
  <c r="A13" i="17"/>
  <c r="B12" i="17"/>
  <c r="D13" i="17" s="1"/>
  <c r="A12" i="17"/>
  <c r="B11" i="17"/>
  <c r="A11" i="17"/>
  <c r="B10" i="17"/>
  <c r="D11" i="17" s="1"/>
  <c r="A10" i="17"/>
  <c r="B9" i="17"/>
  <c r="D8" i="17" s="1"/>
  <c r="A9" i="17"/>
  <c r="B8" i="17"/>
  <c r="A8" i="17"/>
  <c r="B19" i="16"/>
  <c r="D18" i="16" s="1"/>
  <c r="A19" i="16"/>
  <c r="B18" i="16"/>
  <c r="D19" i="16" s="1"/>
  <c r="A18" i="16"/>
  <c r="B17" i="16"/>
  <c r="D16" i="16" s="1"/>
  <c r="A17" i="16"/>
  <c r="B16" i="16"/>
  <c r="D17" i="16" s="1"/>
  <c r="A16" i="16"/>
  <c r="B15" i="16"/>
  <c r="D14" i="16" s="1"/>
  <c r="A15" i="16"/>
  <c r="B14" i="16"/>
  <c r="D15" i="16" s="1"/>
  <c r="A14" i="16"/>
  <c r="B13" i="16"/>
  <c r="D12" i="16" s="1"/>
  <c r="A13" i="16"/>
  <c r="B12" i="16"/>
  <c r="D13" i="16" s="1"/>
  <c r="A12" i="16"/>
  <c r="B11" i="16"/>
  <c r="D10" i="16" s="1"/>
  <c r="A11" i="16"/>
  <c r="B10" i="16"/>
  <c r="D11" i="16" s="1"/>
  <c r="A10" i="16"/>
  <c r="B9" i="16"/>
  <c r="A9" i="16"/>
  <c r="B8" i="16"/>
  <c r="A8" i="16"/>
  <c r="B19" i="15"/>
  <c r="A19" i="15"/>
  <c r="B18" i="15"/>
  <c r="A18" i="15"/>
  <c r="B17" i="15"/>
  <c r="D16" i="15" s="1"/>
  <c r="A17" i="15"/>
  <c r="B16" i="15"/>
  <c r="D17" i="15" s="1"/>
  <c r="A16" i="15"/>
  <c r="B15" i="15"/>
  <c r="D14" i="15" s="1"/>
  <c r="A15" i="15"/>
  <c r="B14" i="15"/>
  <c r="A14" i="15"/>
  <c r="B13" i="15"/>
  <c r="A13" i="15"/>
  <c r="B12" i="15"/>
  <c r="D13" i="15" s="1"/>
  <c r="A12" i="15"/>
  <c r="B11" i="15"/>
  <c r="D10" i="15" s="1"/>
  <c r="A11" i="15"/>
  <c r="B10" i="15"/>
  <c r="A10" i="15"/>
  <c r="B9" i="15"/>
  <c r="D8" i="15" s="1"/>
  <c r="A9" i="15"/>
  <c r="B8" i="15"/>
  <c r="A8" i="15"/>
  <c r="E21" i="13"/>
  <c r="E11" i="13"/>
  <c r="O33" i="11"/>
  <c r="O17" i="11"/>
  <c r="K35" i="11"/>
  <c r="K26" i="11"/>
  <c r="K19" i="11"/>
  <c r="K10" i="11"/>
  <c r="F36" i="11"/>
  <c r="F31" i="11"/>
  <c r="F28" i="11"/>
  <c r="F23" i="11"/>
  <c r="F20" i="11"/>
  <c r="F15" i="11"/>
  <c r="F12" i="11"/>
  <c r="F7" i="11"/>
  <c r="X8" i="22" l="1"/>
  <c r="AB9" i="22"/>
  <c r="W9" i="22"/>
  <c r="X9" i="22"/>
  <c r="AB8" i="22"/>
  <c r="Z9" i="22"/>
  <c r="X10" i="22"/>
  <c r="AB11" i="22"/>
  <c r="W8" i="22"/>
  <c r="AC8" i="22"/>
  <c r="AA9" i="22"/>
  <c r="Y10" i="22"/>
  <c r="W11" i="22"/>
  <c r="AC11" i="22"/>
  <c r="Z10" i="22"/>
  <c r="X11" i="22"/>
  <c r="Y8" i="22"/>
  <c r="AC9" i="22"/>
  <c r="AA10" i="22"/>
  <c r="Y11" i="22"/>
  <c r="Z8" i="22"/>
  <c r="AB10" i="22"/>
  <c r="Z11" i="22"/>
  <c r="AA8" i="22"/>
  <c r="Y9" i="22"/>
  <c r="W10" i="22"/>
  <c r="AC10" i="22"/>
  <c r="C16" i="21"/>
  <c r="C12" i="21"/>
  <c r="C10" i="21"/>
  <c r="C9" i="21"/>
  <c r="C17" i="21"/>
  <c r="C8" i="21"/>
  <c r="C18" i="21"/>
  <c r="C11" i="21"/>
  <c r="C14" i="21"/>
  <c r="C15" i="21"/>
  <c r="C19" i="21"/>
  <c r="C13" i="21"/>
  <c r="D9" i="22"/>
  <c r="D8" i="21"/>
  <c r="D10" i="21"/>
  <c r="D9" i="21"/>
  <c r="D15" i="20"/>
  <c r="D19" i="20"/>
  <c r="D9" i="20"/>
  <c r="D17" i="19"/>
  <c r="D18" i="19"/>
  <c r="D9" i="19"/>
  <c r="D10" i="17"/>
  <c r="D9" i="17"/>
  <c r="D8" i="16"/>
  <c r="D9" i="16"/>
  <c r="D18" i="15"/>
  <c r="D9" i="15"/>
  <c r="D11" i="15"/>
  <c r="D12" i="15"/>
  <c r="D15" i="15"/>
  <c r="D19" i="15"/>
  <c r="AD9" i="22" l="1"/>
  <c r="AD11" i="22"/>
  <c r="AD10" i="22"/>
  <c r="AD8" i="22"/>
  <c r="L8" i="22" s="1" a="1"/>
  <c r="L8" i="22" s="1"/>
  <c r="L16" i="22" s="1" a="1"/>
  <c r="L8" i="21" a="1"/>
  <c r="L8" i="21" s="1"/>
  <c r="L16" i="21" s="1" a="1"/>
  <c r="L8" i="20" a="1"/>
  <c r="L8" i="20" s="1"/>
  <c r="L16" i="20" s="1" a="1"/>
  <c r="L8" i="19" a="1"/>
  <c r="L8" i="19" s="1"/>
  <c r="L16" i="19" s="1" a="1"/>
  <c r="L8" i="17" a="1"/>
  <c r="L8" i="17" s="1"/>
  <c r="L16" i="17" s="1" a="1"/>
  <c r="L8" i="16" a="1"/>
  <c r="L8" i="16" s="1"/>
  <c r="L16" i="16" s="1" a="1"/>
  <c r="L8" i="15" a="1"/>
  <c r="L8" i="15" s="1"/>
  <c r="L16" i="15" s="1" a="1"/>
  <c r="L16" i="22" l="1"/>
  <c r="C35" i="11" s="1"/>
  <c r="C20" i="11"/>
  <c r="L16" i="21"/>
  <c r="C19" i="11" s="1"/>
  <c r="H19" i="11" s="1"/>
  <c r="M16" i="11" s="1"/>
  <c r="C8" i="13" s="1"/>
  <c r="C13" i="13" s="1"/>
  <c r="C36" i="11"/>
  <c r="H35" i="11" s="1"/>
  <c r="M32" i="11" s="1"/>
  <c r="C9" i="13" s="1"/>
  <c r="L16" i="20"/>
  <c r="C31" i="11" s="1"/>
  <c r="H34" i="11" s="1"/>
  <c r="C16" i="11"/>
  <c r="L16" i="19"/>
  <c r="C15" i="11" s="1"/>
  <c r="H18" i="11" s="1"/>
  <c r="C32" i="11"/>
  <c r="L16" i="17"/>
  <c r="C27" i="11" s="1"/>
  <c r="H27" i="11" s="1"/>
  <c r="M31" i="11" s="1"/>
  <c r="C19" i="13" s="1"/>
  <c r="C12" i="11"/>
  <c r="L16" i="16"/>
  <c r="C11" i="11" s="1"/>
  <c r="H11" i="11" s="1"/>
  <c r="M15" i="11" s="1"/>
  <c r="C18" i="13" s="1"/>
  <c r="C23" i="13" s="1"/>
  <c r="C28" i="11"/>
  <c r="L16" i="15"/>
  <c r="C23" i="11" s="1"/>
  <c r="C8" i="11"/>
  <c r="D9" i="1"/>
  <c r="B19" i="1"/>
  <c r="B18" i="1"/>
  <c r="B17" i="1"/>
  <c r="B16" i="1"/>
  <c r="B15" i="1"/>
  <c r="B14" i="1"/>
  <c r="B13" i="1"/>
  <c r="B12" i="1"/>
  <c r="B11" i="1"/>
  <c r="B10" i="1"/>
  <c r="B9" i="1"/>
  <c r="A14" i="1"/>
  <c r="A19" i="1"/>
  <c r="A18" i="1"/>
  <c r="A17" i="1"/>
  <c r="A16" i="1"/>
  <c r="A15" i="1"/>
  <c r="A13" i="1"/>
  <c r="A12" i="1"/>
  <c r="A11" i="1"/>
  <c r="A10" i="1"/>
  <c r="A9" i="1"/>
  <c r="A8" i="1"/>
  <c r="AB9" i="1" l="1"/>
  <c r="AB10" i="1"/>
  <c r="AB11" i="1"/>
  <c r="AB8" i="1"/>
  <c r="X9" i="1"/>
  <c r="X10" i="1"/>
  <c r="X8" i="1"/>
  <c r="X11" i="1"/>
  <c r="C8" i="1"/>
  <c r="C9" i="1"/>
  <c r="C12" i="1"/>
  <c r="C13" i="1"/>
  <c r="C18" i="1"/>
  <c r="C19" i="1"/>
  <c r="C14" i="1"/>
  <c r="C15" i="1"/>
  <c r="C11" i="1"/>
  <c r="C10" i="1"/>
  <c r="C17" i="1"/>
  <c r="C16" i="1"/>
  <c r="D18" i="1"/>
  <c r="D16" i="1"/>
  <c r="D14" i="1"/>
  <c r="D12" i="1"/>
  <c r="D19" i="1"/>
  <c r="D17" i="1"/>
  <c r="D13" i="1"/>
  <c r="D8" i="1"/>
  <c r="D11" i="1"/>
  <c r="D10" i="1"/>
  <c r="AC10" i="1" s="1"/>
  <c r="D15" i="1"/>
  <c r="AC11" i="1" l="1"/>
  <c r="AC9" i="1"/>
  <c r="AD9" i="1" s="1"/>
  <c r="AC8" i="1"/>
  <c r="AD8" i="1" s="1"/>
  <c r="AA11" i="1"/>
  <c r="Z11" i="1"/>
  <c r="Y11" i="1"/>
  <c r="W11" i="1"/>
  <c r="AA10" i="1"/>
  <c r="Z10" i="1"/>
  <c r="Y10" i="1"/>
  <c r="W10" i="1"/>
  <c r="AA9" i="1"/>
  <c r="Z9" i="1"/>
  <c r="Y9" i="1"/>
  <c r="W9" i="1"/>
  <c r="AA8" i="1"/>
  <c r="Z8" i="1"/>
  <c r="Y8" i="1"/>
  <c r="W8" i="1"/>
  <c r="AD11" i="1"/>
  <c r="AD10" i="1"/>
  <c r="L8" i="1" l="1" a="1"/>
  <c r="L8" i="1" l="1"/>
  <c r="L16" i="1" s="1" a="1"/>
  <c r="L16" i="1" l="1"/>
  <c r="C24" i="11"/>
  <c r="H26" i="11" s="1"/>
  <c r="C7" i="11" l="1"/>
  <c r="H10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<sst xmlns="http://schemas.openxmlformats.org/spreadsheetml/2006/main" count="487" uniqueCount="98">
  <si>
    <t>COPA DO MUNDO - RÚSSIA 2018</t>
  </si>
  <si>
    <t>PRIMEIRA FASE</t>
  </si>
  <si>
    <t>GRUPO A</t>
  </si>
  <si>
    <t>PLAC</t>
  </si>
  <si>
    <t>PT</t>
  </si>
  <si>
    <t>GC</t>
  </si>
  <si>
    <t>CLASSIFICAÇÃO</t>
  </si>
  <si>
    <t>JG</t>
  </si>
  <si>
    <t>V</t>
  </si>
  <si>
    <t>E</t>
  </si>
  <si>
    <t>D</t>
  </si>
  <si>
    <t>GP</t>
  </si>
  <si>
    <t>SG</t>
  </si>
  <si>
    <t>RÚSSIA</t>
  </si>
  <si>
    <t>X</t>
  </si>
  <si>
    <t>ARÁBIA SAUDITA</t>
  </si>
  <si>
    <t>EGITO</t>
  </si>
  <si>
    <t>URUGUAI</t>
  </si>
  <si>
    <t>1º</t>
  </si>
  <si>
    <t>2º</t>
  </si>
  <si>
    <t>GRUPO B</t>
  </si>
  <si>
    <t>MARROCOS</t>
  </si>
  <si>
    <t>IRÃ</t>
  </si>
  <si>
    <t>PORTUGAL</t>
  </si>
  <si>
    <t>ESPANHA</t>
  </si>
  <si>
    <t>GRUPO C</t>
  </si>
  <si>
    <t>FRANÇA</t>
  </si>
  <si>
    <t>AUSTRÁLIA</t>
  </si>
  <si>
    <t>PERU</t>
  </si>
  <si>
    <t>DINAMARCA</t>
  </si>
  <si>
    <t>GRUPO D</t>
  </si>
  <si>
    <t>ARGENTINA</t>
  </si>
  <si>
    <t>ISLÂNDIA</t>
  </si>
  <si>
    <t>CROÁCIA</t>
  </si>
  <si>
    <t>NIGÉRIA</t>
  </si>
  <si>
    <t>GRUPO E</t>
  </si>
  <si>
    <t>BRASIL</t>
  </si>
  <si>
    <t>SUÍÇA</t>
  </si>
  <si>
    <t>COSTA RICA</t>
  </si>
  <si>
    <t>SÉRVIA</t>
  </si>
  <si>
    <t>GRUPO F</t>
  </si>
  <si>
    <t>ALEMANHA</t>
  </si>
  <si>
    <t>MÉXICO</t>
  </si>
  <si>
    <t>SUÉCIA</t>
  </si>
  <si>
    <t>GRUPO G</t>
  </si>
  <si>
    <t>BÉLGICA</t>
  </si>
  <si>
    <t>PANAMÁ</t>
  </si>
  <si>
    <t>TUNÍSIA</t>
  </si>
  <si>
    <t>INGLATERRA</t>
  </si>
  <si>
    <t>GRUPO H</t>
  </si>
  <si>
    <t>COLÔMBIA</t>
  </si>
  <si>
    <t>JAPÃO</t>
  </si>
  <si>
    <t>POLÔNIA</t>
  </si>
  <si>
    <t>SENEGAL</t>
  </si>
  <si>
    <t>FASE ELIMINATÓRIA</t>
  </si>
  <si>
    <t>OITAVAS DE FINAL</t>
  </si>
  <si>
    <t>QUARTAS DE FINAL</t>
  </si>
  <si>
    <t>SEMIFINAIS</t>
  </si>
  <si>
    <t>CRITÉRIO</t>
  </si>
  <si>
    <t>SELEÇÕES</t>
  </si>
  <si>
    <t>JOGO</t>
  </si>
  <si>
    <t>PÊNALTIS</t>
  </si>
  <si>
    <t>1º A</t>
  </si>
  <si>
    <t>2º B</t>
  </si>
  <si>
    <t>VENCEDOR 1ª CHAVE</t>
  </si>
  <si>
    <t>1º C</t>
  </si>
  <si>
    <t>VENCEDOR 2ª CHAVE</t>
  </si>
  <si>
    <t>2º D</t>
  </si>
  <si>
    <t>1º E</t>
  </si>
  <si>
    <t>2º F</t>
  </si>
  <si>
    <t>VENCEDOR 3ª CHAVE</t>
  </si>
  <si>
    <t>1º G</t>
  </si>
  <si>
    <t>VENCEDOR 4ª CHAVE</t>
  </si>
  <si>
    <t>2º H</t>
  </si>
  <si>
    <t>1º B</t>
  </si>
  <si>
    <t>2º A</t>
  </si>
  <si>
    <t>VENCEDOR 5ª CHAVE</t>
  </si>
  <si>
    <t>1º D</t>
  </si>
  <si>
    <t>VENCEDOR 6ª CHAVE</t>
  </si>
  <si>
    <t>2º C</t>
  </si>
  <si>
    <t>1º F</t>
  </si>
  <si>
    <t>2º E</t>
  </si>
  <si>
    <t>VENCEDOR 7ª CHAVE</t>
  </si>
  <si>
    <t>1º H</t>
  </si>
  <si>
    <t>VENCEDOR 8ª CHAVE</t>
  </si>
  <si>
    <t>2º G</t>
  </si>
  <si>
    <t>FINAIS</t>
  </si>
  <si>
    <t>DISPUTA PELO 3º LUGAR</t>
  </si>
  <si>
    <t>PERDEDOR ENTRE FRANÇA E BÉLGICA</t>
  </si>
  <si>
    <t>PERDEDOR ENTRE CROÁCIA E INGLATERRA</t>
  </si>
  <si>
    <t>3º LUGAR</t>
  </si>
  <si>
    <t>VENCEDOR ENTRE BÉLGICA E INGLATERRA</t>
  </si>
  <si>
    <t>GRANDE FINAL</t>
  </si>
  <si>
    <t>VENCEDOR ENTRE FRANÇA E BÉLGICA</t>
  </si>
  <si>
    <t>VENCEDOR ENTRE CROÁCIA E INGLATERRA</t>
  </si>
  <si>
    <t>SELEÇÃO CAMPEÃ</t>
  </si>
  <si>
    <t>VENCEDOR ENTRE FRANÇA E CROÁCIA</t>
  </si>
  <si>
    <t>CORÉIA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</si>
</sst>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b/>
      <i/>
      <sz val="25"/>
      <color theme="0"/>
      <name val="Calibri"/>
      <family val="2"/>
      <scheme val="minor"/>
    </font>
    <font>
      <b/>
      <i/>
      <sz val="18"/>
      <color rgb="FF66006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Eras Bold ITC"/>
      <family val="2"/>
    </font>
    <font>
      <b/>
      <sz val="14"/>
      <color theme="0"/>
      <name val="Eras Bold ITC"/>
      <family val="2"/>
    </font>
    <font>
      <b/>
      <i/>
      <sz val="18"/>
      <color theme="0"/>
      <name val="Eras Bold ITC"/>
      <family val="2"/>
    </font>
    <font>
      <b/>
      <i/>
      <sz val="18"/>
      <color rgb="FF660066"/>
      <name val="Eras Bold ITC"/>
      <family val="2"/>
    </font>
    <font>
      <b/>
      <i/>
      <sz val="25"/>
      <color theme="0"/>
      <name val="Eras Bold ITC"/>
      <family val="2"/>
    </font>
    <font>
      <b/>
      <sz val="17"/>
      <color theme="0"/>
      <name val="Eras Bold ITC"/>
      <family val="2"/>
    </font>
    <font>
      <b/>
      <sz val="12"/>
      <color rgb="FF660066"/>
      <name val="Calibri"/>
      <family val="2"/>
      <scheme val="minor"/>
    </font>
    <font>
      <b/>
      <sz val="12"/>
      <color theme="1"/>
      <name val="Eras Bold ITC"/>
      <family val="2"/>
    </font>
    <font>
      <b/>
      <sz val="12"/>
      <name val="Eras Bold ITC"/>
      <family val="2"/>
    </font>
    <font>
      <b/>
      <sz val="16"/>
      <color theme="0"/>
      <name val="Eras Bold ITC"/>
      <family val="2"/>
    </font>
    <font>
      <b/>
      <sz val="12"/>
      <color theme="0"/>
      <name val="Eras Bold ITC"/>
      <family val="2"/>
    </font>
    <font>
      <b/>
      <i/>
      <sz val="32"/>
      <color theme="0"/>
      <name val="Eras Bold ITC"/>
      <family val="2"/>
    </font>
    <font>
      <b/>
      <i/>
      <sz val="25"/>
      <color rgb="FF660066"/>
      <name val="Eras Bold ITC"/>
      <family val="2"/>
    </font>
    <font>
      <b/>
      <i/>
      <sz val="21"/>
      <color theme="0"/>
      <name val="Eras Bold ITC"/>
      <family val="2"/>
    </font>
    <font>
      <b/>
      <i/>
      <sz val="50"/>
      <color theme="0"/>
      <name val="Eras Bold ITC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rgb="FF660066"/>
      </left>
      <right/>
      <top style="medium">
        <color rgb="FF660066"/>
      </top>
      <bottom style="medium">
        <color rgb="FF660066"/>
      </bottom>
      <diagonal/>
    </border>
    <border>
      <left/>
      <right/>
      <top style="medium">
        <color rgb="FF660066"/>
      </top>
      <bottom style="medium">
        <color rgb="FF660066"/>
      </bottom>
      <diagonal/>
    </border>
    <border>
      <left/>
      <right style="medium">
        <color rgb="FF660066"/>
      </right>
      <top style="medium">
        <color rgb="FF660066"/>
      </top>
      <bottom style="medium">
        <color rgb="FF660066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medium">
        <color rgb="FF660066"/>
      </left>
      <right style="thin">
        <color auto="1"/>
      </right>
      <top style="medium">
        <color rgb="FF660066"/>
      </top>
      <bottom style="medium">
        <color rgb="FF660066"/>
      </bottom>
      <diagonal/>
    </border>
    <border>
      <left style="thin">
        <color auto="1"/>
      </left>
      <right style="thin">
        <color auto="1"/>
      </right>
      <top style="medium">
        <color rgb="FF660066"/>
      </top>
      <bottom style="medium">
        <color rgb="FF660066"/>
      </bottom>
      <diagonal/>
    </border>
    <border>
      <left style="thin">
        <color auto="1"/>
      </left>
      <right style="medium">
        <color rgb="FF660066"/>
      </right>
      <top style="medium">
        <color rgb="FF660066"/>
      </top>
      <bottom style="medium">
        <color rgb="FF660066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0" xfId="0" applyNumberFormat="1" applyFont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left"/>
    </xf>
    <xf numFmtId="164" fontId="4" fillId="0" borderId="0" xfId="0" applyNumberFormat="1" applyFont="1"/>
    <xf numFmtId="164" fontId="3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 applyAlignment="1">
      <alignment horizontal="center"/>
    </xf>
    <xf numFmtId="164" fontId="6" fillId="0" borderId="0" xfId="0" applyNumberFormat="1" applyFont="1"/>
    <xf numFmtId="164" fontId="1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center"/>
    </xf>
    <xf numFmtId="164" fontId="6" fillId="9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14" fillId="9" borderId="8" xfId="0" applyNumberFormat="1" applyFont="1" applyFill="1" applyBorder="1" applyAlignment="1">
      <alignment horizontal="center"/>
    </xf>
    <xf numFmtId="164" fontId="10" fillId="8" borderId="10" xfId="0" applyNumberFormat="1" applyFont="1" applyFill="1" applyBorder="1" applyAlignment="1">
      <alignment horizontal="center"/>
    </xf>
    <xf numFmtId="164" fontId="9" fillId="12" borderId="10" xfId="0" applyNumberFormat="1" applyFont="1" applyFill="1" applyBorder="1" applyAlignment="1">
      <alignment horizontal="center"/>
    </xf>
    <xf numFmtId="164" fontId="9" fillId="11" borderId="10" xfId="0" applyNumberFormat="1" applyFont="1" applyFill="1" applyBorder="1" applyAlignment="1">
      <alignment horizontal="center"/>
    </xf>
    <xf numFmtId="164" fontId="10" fillId="9" borderId="10" xfId="0" applyNumberFormat="1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4" fontId="10" fillId="8" borderId="10" xfId="0" applyNumberFormat="1" applyFont="1" applyFill="1" applyBorder="1" applyAlignment="1">
      <alignment horizontal="right"/>
    </xf>
    <xf numFmtId="164" fontId="10" fillId="8" borderId="10" xfId="0" applyNumberFormat="1" applyFont="1" applyFill="1" applyBorder="1" applyAlignment="1">
      <alignment horizontal="left"/>
    </xf>
    <xf numFmtId="164" fontId="15" fillId="7" borderId="10" xfId="0" applyNumberFormat="1" applyFont="1" applyFill="1" applyBorder="1" applyAlignment="1">
      <alignment horizontal="center"/>
    </xf>
    <xf numFmtId="164" fontId="13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 applyAlignment="1">
      <alignment horizontal="center"/>
    </xf>
    <xf numFmtId="164" fontId="11" fillId="0" borderId="0" xfId="0" applyNumberFormat="1" applyFont="1"/>
    <xf numFmtId="164" fontId="12" fillId="0" borderId="0" xfId="0" applyNumberFormat="1" applyFont="1"/>
    <xf numFmtId="164" fontId="17" fillId="0" borderId="0" xfId="0" applyNumberFormat="1" applyFont="1" applyAlignment="1">
      <alignment horizontal="center"/>
    </xf>
    <xf numFmtId="164" fontId="18" fillId="9" borderId="0" xfId="0" applyNumberFormat="1" applyFont="1" applyFill="1" applyAlignment="1">
      <alignment horizontal="center"/>
    </xf>
    <xf numFmtId="164" fontId="19" fillId="0" borderId="0" xfId="0" applyNumberFormat="1" applyFont="1" applyAlignment="1">
      <alignment horizontal="center"/>
    </xf>
    <xf numFmtId="164" fontId="18" fillId="9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Border="1"/>
    <xf numFmtId="164" fontId="18" fillId="8" borderId="10" xfId="0" applyNumberFormat="1" applyFont="1" applyFill="1" applyBorder="1" applyAlignment="1">
      <alignment horizontal="center"/>
    </xf>
    <xf numFmtId="164" fontId="6" fillId="8" borderId="10" xfId="0" applyNumberFormat="1" applyFont="1" applyFill="1" applyBorder="1" applyAlignment="1">
      <alignment horizontal="center"/>
    </xf>
    <xf numFmtId="164" fontId="10" fillId="8" borderId="14" xfId="0" applyNumberFormat="1" applyFont="1" applyFill="1" applyBorder="1" applyAlignment="1">
      <alignment horizontal="right"/>
    </xf>
    <xf numFmtId="164" fontId="10" fillId="8" borderId="14" xfId="0" applyNumberFormat="1" applyFont="1" applyFill="1" applyBorder="1" applyAlignment="1">
      <alignment horizontal="center"/>
    </xf>
    <xf numFmtId="164" fontId="10" fillId="8" borderId="14" xfId="0" applyNumberFormat="1" applyFont="1" applyFill="1" applyBorder="1" applyAlignment="1">
      <alignment horizontal="left"/>
    </xf>
    <xf numFmtId="164" fontId="18" fillId="9" borderId="0" xfId="0" applyNumberFormat="1" applyFont="1" applyFill="1" applyBorder="1" applyAlignment="1">
      <alignment horizontal="center"/>
    </xf>
    <xf numFmtId="164" fontId="2" fillId="6" borderId="9" xfId="0" applyNumberFormat="1" applyFont="1" applyFill="1" applyBorder="1" applyAlignment="1">
      <alignment horizontal="center"/>
    </xf>
    <xf numFmtId="164" fontId="2" fillId="7" borderId="9" xfId="0" applyNumberFormat="1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right"/>
    </xf>
    <xf numFmtId="164" fontId="10" fillId="0" borderId="0" xfId="0" applyNumberFormat="1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left"/>
    </xf>
    <xf numFmtId="164" fontId="12" fillId="10" borderId="15" xfId="0" applyNumberFormat="1" applyFont="1" applyFill="1" applyBorder="1" applyAlignment="1">
      <alignment horizontal="center"/>
    </xf>
    <xf numFmtId="164" fontId="12" fillId="10" borderId="16" xfId="0" applyNumberFormat="1" applyFont="1" applyFill="1" applyBorder="1" applyAlignment="1">
      <alignment horizontal="center"/>
    </xf>
    <xf numFmtId="164" fontId="12" fillId="10" borderId="17" xfId="0" applyNumberFormat="1" applyFont="1" applyFill="1" applyBorder="1" applyAlignment="1">
      <alignment horizontal="center"/>
    </xf>
    <xf numFmtId="164" fontId="20" fillId="9" borderId="2" xfId="0" applyNumberFormat="1" applyFont="1" applyFill="1" applyBorder="1" applyAlignment="1">
      <alignment horizontal="center" vertical="center"/>
    </xf>
    <xf numFmtId="164" fontId="20" fillId="9" borderId="3" xfId="0" applyNumberFormat="1" applyFont="1" applyFill="1" applyBorder="1" applyAlignment="1">
      <alignment horizontal="center" vertical="center"/>
    </xf>
    <xf numFmtId="164" fontId="20" fillId="9" borderId="4" xfId="0" applyNumberFormat="1" applyFont="1" applyFill="1" applyBorder="1" applyAlignment="1">
      <alignment horizontal="center" vertical="center"/>
    </xf>
    <xf numFmtId="164" fontId="13" fillId="8" borderId="5" xfId="0" applyNumberFormat="1" applyFont="1" applyFill="1" applyBorder="1" applyAlignment="1">
      <alignment horizontal="center"/>
    </xf>
    <xf numFmtId="164" fontId="13" fillId="8" borderId="6" xfId="0" applyNumberFormat="1" applyFont="1" applyFill="1" applyBorder="1" applyAlignment="1">
      <alignment horizontal="center"/>
    </xf>
    <xf numFmtId="164" fontId="13" fillId="8" borderId="7" xfId="0" applyNumberFormat="1" applyFont="1" applyFill="1" applyBorder="1" applyAlignment="1">
      <alignment horizontal="center"/>
    </xf>
    <xf numFmtId="164" fontId="21" fillId="10" borderId="11" xfId="0" applyNumberFormat="1" applyFont="1" applyFill="1" applyBorder="1" applyAlignment="1">
      <alignment horizontal="center"/>
    </xf>
    <xf numFmtId="164" fontId="21" fillId="10" borderId="12" xfId="0" applyNumberFormat="1" applyFont="1" applyFill="1" applyBorder="1" applyAlignment="1">
      <alignment horizontal="center"/>
    </xf>
    <xf numFmtId="164" fontId="21" fillId="10" borderId="13" xfId="0" applyNumberFormat="1" applyFont="1" applyFill="1" applyBorder="1" applyAlignment="1">
      <alignment horizontal="center"/>
    </xf>
    <xf numFmtId="164" fontId="22" fillId="8" borderId="5" xfId="0" applyNumberFormat="1" applyFont="1" applyFill="1" applyBorder="1" applyAlignment="1">
      <alignment horizontal="center"/>
    </xf>
    <xf numFmtId="164" fontId="22" fillId="8" borderId="6" xfId="0" applyNumberFormat="1" applyFont="1" applyFill="1" applyBorder="1" applyAlignment="1">
      <alignment horizontal="center"/>
    </xf>
    <xf numFmtId="164" fontId="22" fillId="8" borderId="7" xfId="0" applyNumberFormat="1" applyFont="1" applyFill="1" applyBorder="1" applyAlignment="1">
      <alignment horizontal="center"/>
    </xf>
    <xf numFmtId="164" fontId="12" fillId="10" borderId="11" xfId="0" applyNumberFormat="1" applyFont="1" applyFill="1" applyBorder="1" applyAlignment="1">
      <alignment horizontal="center"/>
    </xf>
    <xf numFmtId="164" fontId="12" fillId="10" borderId="12" xfId="0" applyNumberFormat="1" applyFont="1" applyFill="1" applyBorder="1" applyAlignment="1">
      <alignment horizontal="center"/>
    </xf>
    <xf numFmtId="164" fontId="12" fillId="10" borderId="13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3" fillId="8" borderId="10" xfId="0" applyNumberFormat="1" applyFont="1" applyFill="1" applyBorder="1" applyAlignment="1">
      <alignment horizontal="center" vertical="center"/>
    </xf>
    <xf numFmtId="164" fontId="16" fillId="0" borderId="0" xfId="0" applyNumberFormat="1" applyFont="1" applyAlignment="1">
      <alignment horizontal="center"/>
    </xf>
    <xf numFmtId="164" fontId="13" fillId="9" borderId="0" xfId="0" applyNumberFormat="1" applyFont="1" applyFill="1" applyAlignment="1">
      <alignment horizontal="center" vertical="center"/>
    </xf>
    <xf numFmtId="164" fontId="11" fillId="9" borderId="0" xfId="0" applyNumberFormat="1" applyFont="1" applyFill="1" applyAlignment="1">
      <alignment horizontal="center" vertical="center"/>
    </xf>
    <xf numFmtId="164" fontId="22" fillId="8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660066"/>
      <color rgb="FF99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7</xdr:row>
      <xdr:rowOff>0</xdr:rowOff>
    </xdr:from>
    <xdr:to>
      <xdr:col>5</xdr:col>
      <xdr:colOff>676275</xdr:colOff>
      <xdr:row>11</xdr:row>
      <xdr:rowOff>0</xdr:rowOff>
    </xdr:to>
    <xdr:sp macro="" textlink="">
      <xdr:nvSpPr>
        <xdr:cNvPr id="2" name="Seta: Divisa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4895850" y="1638300"/>
          <a:ext cx="485775" cy="76200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190500</xdr:colOff>
      <xdr:row>6</xdr:row>
      <xdr:rowOff>0</xdr:rowOff>
    </xdr:from>
    <xdr:to>
      <xdr:col>0</xdr:col>
      <xdr:colOff>438150</xdr:colOff>
      <xdr:row>8</xdr:row>
      <xdr:rowOff>0</xdr:rowOff>
    </xdr:to>
    <xdr:sp macro="" textlink="">
      <xdr:nvSpPr>
        <xdr:cNvPr id="3" name="Seta: Divisa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90500" y="1447800"/>
          <a:ext cx="247650" cy="38100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190500</xdr:colOff>
      <xdr:row>10</xdr:row>
      <xdr:rowOff>0</xdr:rowOff>
    </xdr:from>
    <xdr:to>
      <xdr:col>0</xdr:col>
      <xdr:colOff>438150</xdr:colOff>
      <xdr:row>12</xdr:row>
      <xdr:rowOff>0</xdr:rowOff>
    </xdr:to>
    <xdr:sp macro="" textlink="">
      <xdr:nvSpPr>
        <xdr:cNvPr id="11" name="Seta: Divisa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90500" y="2209800"/>
          <a:ext cx="247650" cy="38100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190500</xdr:colOff>
      <xdr:row>14</xdr:row>
      <xdr:rowOff>0</xdr:rowOff>
    </xdr:from>
    <xdr:to>
      <xdr:col>0</xdr:col>
      <xdr:colOff>438150</xdr:colOff>
      <xdr:row>16</xdr:row>
      <xdr:rowOff>0</xdr:rowOff>
    </xdr:to>
    <xdr:sp macro="" textlink="">
      <xdr:nvSpPr>
        <xdr:cNvPr id="12" name="Seta: Divisa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190500" y="2971800"/>
          <a:ext cx="247650" cy="38100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190500</xdr:colOff>
      <xdr:row>18</xdr:row>
      <xdr:rowOff>0</xdr:rowOff>
    </xdr:from>
    <xdr:to>
      <xdr:col>0</xdr:col>
      <xdr:colOff>438150</xdr:colOff>
      <xdr:row>20</xdr:row>
      <xdr:rowOff>0</xdr:rowOff>
    </xdr:to>
    <xdr:sp macro="" textlink="">
      <xdr:nvSpPr>
        <xdr:cNvPr id="13" name="Seta: Divisa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190500" y="3733800"/>
          <a:ext cx="247650" cy="38100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190500</xdr:colOff>
      <xdr:row>22</xdr:row>
      <xdr:rowOff>0</xdr:rowOff>
    </xdr:from>
    <xdr:to>
      <xdr:col>0</xdr:col>
      <xdr:colOff>438150</xdr:colOff>
      <xdr:row>24</xdr:row>
      <xdr:rowOff>0</xdr:rowOff>
    </xdr:to>
    <xdr:sp macro="" textlink="">
      <xdr:nvSpPr>
        <xdr:cNvPr id="14" name="Seta: Divisa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90500" y="4495800"/>
          <a:ext cx="247650" cy="38100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190500</xdr:colOff>
      <xdr:row>26</xdr:row>
      <xdr:rowOff>0</xdr:rowOff>
    </xdr:from>
    <xdr:to>
      <xdr:col>0</xdr:col>
      <xdr:colOff>438150</xdr:colOff>
      <xdr:row>28</xdr:row>
      <xdr:rowOff>0</xdr:rowOff>
    </xdr:to>
    <xdr:sp macro="" textlink="">
      <xdr:nvSpPr>
        <xdr:cNvPr id="15" name="Seta: Divisa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90500" y="5257800"/>
          <a:ext cx="247650" cy="38100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190500</xdr:colOff>
      <xdr:row>30</xdr:row>
      <xdr:rowOff>0</xdr:rowOff>
    </xdr:from>
    <xdr:to>
      <xdr:col>0</xdr:col>
      <xdr:colOff>438150</xdr:colOff>
      <xdr:row>32</xdr:row>
      <xdr:rowOff>0</xdr:rowOff>
    </xdr:to>
    <xdr:sp macro="" textlink="">
      <xdr:nvSpPr>
        <xdr:cNvPr id="16" name="Seta: Divisa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190500" y="6019800"/>
          <a:ext cx="247650" cy="38100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190500</xdr:colOff>
      <xdr:row>34</xdr:row>
      <xdr:rowOff>0</xdr:rowOff>
    </xdr:from>
    <xdr:to>
      <xdr:col>0</xdr:col>
      <xdr:colOff>438150</xdr:colOff>
      <xdr:row>36</xdr:row>
      <xdr:rowOff>0</xdr:rowOff>
    </xdr:to>
    <xdr:sp macro="" textlink="">
      <xdr:nvSpPr>
        <xdr:cNvPr id="17" name="Seta: Divisa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190500" y="6781800"/>
          <a:ext cx="247650" cy="38100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190500</xdr:colOff>
      <xdr:row>15</xdr:row>
      <xdr:rowOff>0</xdr:rowOff>
    </xdr:from>
    <xdr:to>
      <xdr:col>5</xdr:col>
      <xdr:colOff>676275</xdr:colOff>
      <xdr:row>19</xdr:row>
      <xdr:rowOff>0</xdr:rowOff>
    </xdr:to>
    <xdr:sp macro="" textlink="">
      <xdr:nvSpPr>
        <xdr:cNvPr id="18" name="Seta: Divisa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4895850" y="3162300"/>
          <a:ext cx="485775" cy="76200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190500</xdr:colOff>
      <xdr:row>23</xdr:row>
      <xdr:rowOff>0</xdr:rowOff>
    </xdr:from>
    <xdr:to>
      <xdr:col>5</xdr:col>
      <xdr:colOff>676275</xdr:colOff>
      <xdr:row>27</xdr:row>
      <xdr:rowOff>0</xdr:rowOff>
    </xdr:to>
    <xdr:sp macro="" textlink="">
      <xdr:nvSpPr>
        <xdr:cNvPr id="19" name="Seta: Divisa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4895850" y="4686300"/>
          <a:ext cx="485775" cy="76200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190500</xdr:colOff>
      <xdr:row>31</xdr:row>
      <xdr:rowOff>0</xdr:rowOff>
    </xdr:from>
    <xdr:to>
      <xdr:col>5</xdr:col>
      <xdr:colOff>676275</xdr:colOff>
      <xdr:row>35</xdr:row>
      <xdr:rowOff>0</xdr:rowOff>
    </xdr:to>
    <xdr:sp macro="" textlink="">
      <xdr:nvSpPr>
        <xdr:cNvPr id="20" name="Seta: Divisa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4895850" y="6210300"/>
          <a:ext cx="485775" cy="76200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</xdr:colOff>
      <xdr:row>10</xdr:row>
      <xdr:rowOff>0</xdr:rowOff>
    </xdr:from>
    <xdr:to>
      <xdr:col>11</xdr:col>
      <xdr:colOff>1</xdr:colOff>
      <xdr:row>18</xdr:row>
      <xdr:rowOff>0</xdr:rowOff>
    </xdr:to>
    <xdr:sp macro="" textlink="">
      <xdr:nvSpPr>
        <xdr:cNvPr id="22" name="Seta: Divisa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9124951" y="2228850"/>
          <a:ext cx="1047750" cy="152400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</xdr:colOff>
      <xdr:row>26</xdr:row>
      <xdr:rowOff>0</xdr:rowOff>
    </xdr:from>
    <xdr:to>
      <xdr:col>11</xdr:col>
      <xdr:colOff>1</xdr:colOff>
      <xdr:row>34</xdr:row>
      <xdr:rowOff>0</xdr:rowOff>
    </xdr:to>
    <xdr:sp macro="" textlink="">
      <xdr:nvSpPr>
        <xdr:cNvPr id="23" name="Seta: Divisa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9124951" y="2228850"/>
          <a:ext cx="1047750" cy="152400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6</xdr:row>
      <xdr:rowOff>0</xdr:rowOff>
    </xdr:from>
    <xdr:to>
      <xdr:col>1</xdr:col>
      <xdr:colOff>1</xdr:colOff>
      <xdr:row>10</xdr:row>
      <xdr:rowOff>0</xdr:rowOff>
    </xdr:to>
    <xdr:sp macro="" textlink="">
      <xdr:nvSpPr>
        <xdr:cNvPr id="16" name="Seta: Divisa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/>
      </xdr:nvSpPr>
      <xdr:spPr>
        <a:xfrm>
          <a:off x="9526" y="2095500"/>
          <a:ext cx="838200" cy="104775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9526</xdr:colOff>
      <xdr:row>16</xdr:row>
      <xdr:rowOff>0</xdr:rowOff>
    </xdr:from>
    <xdr:to>
      <xdr:col>1</xdr:col>
      <xdr:colOff>1</xdr:colOff>
      <xdr:row>20</xdr:row>
      <xdr:rowOff>0</xdr:rowOff>
    </xdr:to>
    <xdr:sp macro="" textlink="">
      <xdr:nvSpPr>
        <xdr:cNvPr id="3" name="Seta: Divisa 15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9526" y="1905000"/>
          <a:ext cx="838200" cy="1047750"/>
        </a:xfrm>
        <a:prstGeom prst="chevron">
          <a:avLst/>
        </a:prstGeom>
        <a:solidFill>
          <a:srgbClr val="99FFCC"/>
        </a:solidFill>
        <a:ln w="38100"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22</xdr:row>
      <xdr:rowOff>9525</xdr:rowOff>
    </xdr:from>
    <xdr:to>
      <xdr:col>4</xdr:col>
      <xdr:colOff>810000</xdr:colOff>
      <xdr:row>23</xdr:row>
      <xdr:rowOff>9900</xdr:rowOff>
    </xdr:to>
    <xdr:pic>
      <xdr:nvPicPr>
        <xdr:cNvPr id="8" name="Gráfico 7" descr="Troféu com preenchimento sólido">
          <a:extLst>
            <a:ext uri="{FF2B5EF4-FFF2-40B4-BE49-F238E27FC236}">
              <a16:creationId xmlns:a16="http://schemas.microsoft.com/office/drawing/2014/main" id="{F43D856E-A3C3-467C-8F25-F160AD233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591925" y="6286500"/>
          <a:ext cx="810000" cy="81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2200275</xdr:colOff>
      <xdr:row>22</xdr:row>
      <xdr:rowOff>0</xdr:rowOff>
    </xdr:from>
    <xdr:to>
      <xdr:col>2</xdr:col>
      <xdr:colOff>3010275</xdr:colOff>
      <xdr:row>23</xdr:row>
      <xdr:rowOff>375</xdr:rowOff>
    </xdr:to>
    <xdr:pic>
      <xdr:nvPicPr>
        <xdr:cNvPr id="10" name="Gráfico 9" descr="Bola de futebol estrutura de tópicos">
          <a:extLst>
            <a:ext uri="{FF2B5EF4-FFF2-40B4-BE49-F238E27FC236}">
              <a16:creationId xmlns:a16="http://schemas.microsoft.com/office/drawing/2014/main" id="{200E59E8-DF43-4A4C-AF60-F75B7A8D4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29500" y="6276975"/>
          <a:ext cx="810000" cy="81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enacminaseduc-my.sharepoint.com/personal/883377_senacminas_edu_br/Documents/SENAC%20-%20TI/tabela-da-copa-fifa-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"/>
      <sheetName val="   "/>
      <sheetName val="Jogo"/>
      <sheetName val="time"/>
      <sheetName val="Mais Tabelas"/>
    </sheetNames>
    <sheetDataSet>
      <sheetData sheetId="0"/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D22"/>
  <sheetViews>
    <sheetView showGridLines="0" tabSelected="1" topLeftCell="E1" workbookViewId="0">
      <selection activeCell="E7" sqref="E7:I7"/>
    </sheetView>
  </sheetViews>
  <sheetFormatPr defaultColWidth="9.109375" defaultRowHeight="15.6" x14ac:dyDescent="0.3"/>
  <cols>
    <col min="1" max="1" width="18.6640625" style="4" hidden="1" customWidth="1"/>
    <col min="2" max="4" width="7.6640625" style="4" hidden="1" customWidth="1"/>
    <col min="5" max="5" width="29.6640625" style="4" customWidth="1"/>
    <col min="6" max="6" width="9.6640625" style="4" customWidth="1"/>
    <col min="7" max="7" width="5.6640625" style="4" customWidth="1"/>
    <col min="8" max="8" width="9.6640625" style="4" customWidth="1"/>
    <col min="9" max="9" width="29.6640625" style="4" customWidth="1"/>
    <col min="10" max="10" width="18.6640625" style="4" customWidth="1"/>
    <col min="11" max="11" width="9.6640625" style="4" customWidth="1"/>
    <col min="12" max="12" width="29.6640625" style="4" customWidth="1"/>
    <col min="13" max="20" width="9.6640625" style="4" customWidth="1"/>
    <col min="21" max="21" width="9.109375" style="4"/>
    <col min="22" max="22" width="18.6640625" style="4" hidden="1" customWidth="1"/>
    <col min="23" max="30" width="7.6640625" style="4" hidden="1" customWidth="1"/>
    <col min="31" max="16384" width="9.109375" style="4"/>
  </cols>
  <sheetData>
    <row r="1" spans="1:30" ht="42.9" customHeight="1" thickBot="1" x14ac:dyDescent="0.65">
      <c r="A1" s="14"/>
      <c r="B1" s="14"/>
      <c r="C1" s="14"/>
      <c r="D1" s="14"/>
      <c r="E1" s="63" t="s">
        <v>0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5"/>
    </row>
    <row r="2" spans="1:30" ht="23.1" customHeight="1" thickBot="1" x14ac:dyDescent="0.35"/>
    <row r="3" spans="1:30" ht="33" customHeight="1" thickBot="1" x14ac:dyDescent="0.65">
      <c r="A3" s="15"/>
      <c r="B3" s="15"/>
      <c r="C3" s="15"/>
      <c r="D3" s="15"/>
      <c r="E3" s="66" t="s">
        <v>1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8"/>
    </row>
    <row r="4" spans="1:30" ht="23.1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30" ht="33" customHeight="1" thickBot="1" x14ac:dyDescent="0.65">
      <c r="A5" s="16"/>
      <c r="B5" s="16"/>
      <c r="C5" s="16"/>
      <c r="D5" s="16"/>
      <c r="E5" s="69" t="s">
        <v>2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1"/>
    </row>
    <row r="6" spans="1:30" ht="23.1" customHeight="1" thickBot="1" x14ac:dyDescent="0.35"/>
    <row r="7" spans="1:30" ht="24.9" customHeight="1" thickBot="1" x14ac:dyDescent="0.5">
      <c r="A7" s="3" t="s">
        <v>2</v>
      </c>
      <c r="B7" s="3" t="s">
        <v>3</v>
      </c>
      <c r="C7" s="3" t="s">
        <v>4</v>
      </c>
      <c r="D7" s="27" t="s">
        <v>5</v>
      </c>
      <c r="E7" s="60" t="s">
        <v>2</v>
      </c>
      <c r="F7" s="61"/>
      <c r="G7" s="61"/>
      <c r="H7" s="61"/>
      <c r="I7" s="62"/>
      <c r="J7" s="1"/>
      <c r="K7" s="1"/>
      <c r="L7" s="29" t="s">
        <v>6</v>
      </c>
      <c r="M7" s="30" t="s">
        <v>4</v>
      </c>
      <c r="N7" s="29" t="s">
        <v>7</v>
      </c>
      <c r="O7" s="29" t="s">
        <v>8</v>
      </c>
      <c r="P7" s="29" t="s">
        <v>9</v>
      </c>
      <c r="Q7" s="29" t="s">
        <v>10</v>
      </c>
      <c r="R7" s="31" t="s">
        <v>11</v>
      </c>
      <c r="S7" s="29" t="s">
        <v>5</v>
      </c>
      <c r="T7" s="32" t="s">
        <v>12</v>
      </c>
      <c r="V7" s="38" t="s">
        <v>6</v>
      </c>
      <c r="W7" s="38" t="s">
        <v>4</v>
      </c>
      <c r="X7" s="38" t="s">
        <v>7</v>
      </c>
      <c r="Y7" s="38" t="s">
        <v>8</v>
      </c>
      <c r="Z7" s="38" t="s">
        <v>9</v>
      </c>
      <c r="AA7" s="38" t="s">
        <v>10</v>
      </c>
      <c r="AB7" s="38" t="s">
        <v>11</v>
      </c>
      <c r="AC7" s="38" t="s">
        <v>5</v>
      </c>
      <c r="AD7" s="38" t="s">
        <v>12</v>
      </c>
    </row>
    <row r="8" spans="1:30" ht="24.9" customHeight="1" x14ac:dyDescent="0.35">
      <c r="A8" s="5" t="str">
        <f>IF(E8="","",E8)</f>
        <v>RÚSSIA</v>
      </c>
      <c r="B8" s="6">
        <f>IF(F8="","",F8)</f>
        <v>5</v>
      </c>
      <c r="C8" s="6">
        <f>IF(B8="","",IF(B8&gt;B9,3,IF(B8=B9,1,IF(B9="","",0))))</f>
        <v>3</v>
      </c>
      <c r="D8" s="33">
        <f>IF(B9="","",B9)</f>
        <v>0</v>
      </c>
      <c r="E8" s="51" t="s">
        <v>13</v>
      </c>
      <c r="F8" s="52">
        <v>5</v>
      </c>
      <c r="G8" s="52" t="s">
        <v>14</v>
      </c>
      <c r="H8" s="52">
        <v>0</v>
      </c>
      <c r="I8" s="53" t="s">
        <v>15</v>
      </c>
      <c r="J8" s="13"/>
      <c r="K8" s="17"/>
      <c r="L8" s="29" t="str" cm="1">
        <f t="array" ref="L8:T11">_xlfn.SORTBY(V8:AD11,W8:W11,-1,AB8:AB11,-1,AD8:AD11,-1)</f>
        <v>URUGUAI</v>
      </c>
      <c r="M8" s="29">
        <v>9</v>
      </c>
      <c r="N8" s="29">
        <v>3</v>
      </c>
      <c r="O8" s="29">
        <v>3</v>
      </c>
      <c r="P8" s="29">
        <v>0</v>
      </c>
      <c r="Q8" s="29">
        <v>0</v>
      </c>
      <c r="R8" s="29">
        <v>5</v>
      </c>
      <c r="S8" s="29">
        <v>0</v>
      </c>
      <c r="T8" s="29">
        <v>5</v>
      </c>
      <c r="V8" s="38" t="str">
        <f>IF(E8="","",E8)</f>
        <v>RÚSSIA</v>
      </c>
      <c r="W8" s="38">
        <f>IF($F$8="","",SUMIF($A$8:$A$19,$A$8,$C$8:$C$19))</f>
        <v>6</v>
      </c>
      <c r="X8" s="38">
        <f>IF($E$8="","",COUNTIFS($A$8:$A$19,$E$8,$B$8:$B$19,"&lt;&gt;"&amp;""))</f>
        <v>3</v>
      </c>
      <c r="Y8" s="38">
        <f>IF($F$8="","",COUNTIFS($A$8:$A$19,$E$8,$C$8:$C$19,3))</f>
        <v>2</v>
      </c>
      <c r="Z8" s="38">
        <f>IF($F$8="","",COUNTIFS($A$8:$A$19,$E$8,$C$8:$C$19,1))</f>
        <v>0</v>
      </c>
      <c r="AA8" s="38">
        <f>IF($F$8="","",COUNTIFS($A$8:$A$19,$E$8,$C$8:$C$19,0))</f>
        <v>1</v>
      </c>
      <c r="AB8" s="38">
        <f>IF($F$8="","",SUMIF($A$8:$A$19,$E$8,$B$8:$B$19))</f>
        <v>8</v>
      </c>
      <c r="AC8" s="38">
        <f>IF($F$8="","",SUMIF($A$8:$A$19,$E$8,$D$8:$D$19))</f>
        <v>4</v>
      </c>
      <c r="AD8" s="38">
        <f>IF(AB8="","",AB8-AC8)</f>
        <v>4</v>
      </c>
    </row>
    <row r="9" spans="1:30" ht="24.9" customHeight="1" x14ac:dyDescent="0.35">
      <c r="A9" s="5" t="str">
        <f>IF(I8="","",I8)</f>
        <v>ARÁBIA SAUDITA</v>
      </c>
      <c r="B9" s="6">
        <f>IF(H8="","",H8)</f>
        <v>0</v>
      </c>
      <c r="C9" s="6">
        <f>IF(B9="","",IF(B9&gt;B8,3,IF(B9=B8,1,IF(B8="","",0))))</f>
        <v>0</v>
      </c>
      <c r="D9" s="33">
        <f>IF(B8="","",B8)</f>
        <v>5</v>
      </c>
      <c r="E9" s="36" t="s">
        <v>16</v>
      </c>
      <c r="F9" s="29">
        <v>0</v>
      </c>
      <c r="G9" s="29" t="s">
        <v>14</v>
      </c>
      <c r="H9" s="29">
        <v>1</v>
      </c>
      <c r="I9" s="37" t="s">
        <v>17</v>
      </c>
      <c r="J9" s="13"/>
      <c r="K9" s="17"/>
      <c r="L9" s="29" t="str">
        <v>RÚSSIA</v>
      </c>
      <c r="M9" s="29">
        <v>6</v>
      </c>
      <c r="N9" s="29">
        <v>3</v>
      </c>
      <c r="O9" s="29">
        <v>2</v>
      </c>
      <c r="P9" s="29">
        <v>0</v>
      </c>
      <c r="Q9" s="29">
        <v>1</v>
      </c>
      <c r="R9" s="29">
        <v>8</v>
      </c>
      <c r="S9" s="29">
        <v>4</v>
      </c>
      <c r="T9" s="29">
        <v>4</v>
      </c>
      <c r="V9" s="38" t="str">
        <f>IF(I8="","",I8)</f>
        <v>ARÁBIA SAUDITA</v>
      </c>
      <c r="W9" s="38">
        <f>IF($H$8="","",SUMIF($A$8:$A$19,$I$8,$C$8:$C$19))</f>
        <v>3</v>
      </c>
      <c r="X9" s="38">
        <f>IF($I$8="","",COUNTIFS($A$8:$A$19,$I$8,$B$8:$B$19,"&lt;&gt;"&amp;""))</f>
        <v>3</v>
      </c>
      <c r="Y9" s="38">
        <f>IF($H$8="","",COUNTIFS($A$8:$A$19,$I$8,$C$8:$C$19,3))</f>
        <v>1</v>
      </c>
      <c r="Z9" s="38">
        <f>IF($H$8="","",COUNTIFS($A$8:$A$19,$I$8,$C$8:$C$19,1))</f>
        <v>0</v>
      </c>
      <c r="AA9" s="38">
        <f>IF($H$8="","",COUNTIFS($A$8:$A$19,$I$8,$C$8:$C$19,0))</f>
        <v>2</v>
      </c>
      <c r="AB9" s="38">
        <f>IF($H$8="","",SUMIF($A$8:$A$19,$I$8,$B$8:$B$19))</f>
        <v>2</v>
      </c>
      <c r="AC9" s="38">
        <f>IF($H$8="","",SUMIF($A$8:$A$19,$I$8,$D$8:$D$19))</f>
        <v>7</v>
      </c>
      <c r="AD9" s="38">
        <f>IF(AB9="","",AB9-AC9)</f>
        <v>-5</v>
      </c>
    </row>
    <row r="10" spans="1:30" ht="24.9" customHeight="1" x14ac:dyDescent="0.35">
      <c r="A10" s="9" t="str">
        <f>IF(E9="","",E9)</f>
        <v>EGITO</v>
      </c>
      <c r="B10" s="10">
        <f>IF(F9="","",F9)</f>
        <v>0</v>
      </c>
      <c r="C10" s="10">
        <f t="shared" ref="C10:C18" si="0">IF(B10="","",IF(B10&gt;B11,3,IF(B10=B11,1,IF(B11="","",0))))</f>
        <v>0</v>
      </c>
      <c r="D10" s="34">
        <f>IF(B11="","",B11)</f>
        <v>1</v>
      </c>
      <c r="E10" s="36" t="s">
        <v>13</v>
      </c>
      <c r="F10" s="29">
        <v>3</v>
      </c>
      <c r="G10" s="29" t="s">
        <v>14</v>
      </c>
      <c r="H10" s="29">
        <v>1</v>
      </c>
      <c r="I10" s="37" t="s">
        <v>16</v>
      </c>
      <c r="J10" s="13"/>
      <c r="K10" s="17"/>
      <c r="L10" s="29" t="str">
        <v>ARÁBIA SAUDITA</v>
      </c>
      <c r="M10" s="29">
        <v>3</v>
      </c>
      <c r="N10" s="29">
        <v>3</v>
      </c>
      <c r="O10" s="29">
        <v>1</v>
      </c>
      <c r="P10" s="29">
        <v>0</v>
      </c>
      <c r="Q10" s="29">
        <v>2</v>
      </c>
      <c r="R10" s="29">
        <v>2</v>
      </c>
      <c r="S10" s="29">
        <v>7</v>
      </c>
      <c r="T10" s="29">
        <v>-5</v>
      </c>
      <c r="V10" s="38" t="str">
        <f>IF(E9="","",E9)</f>
        <v>EGITO</v>
      </c>
      <c r="W10" s="38">
        <f>IF($F$9="","",SUMIF($A$8:$A$19,$E$9,$C$8:$C$19))</f>
        <v>0</v>
      </c>
      <c r="X10" s="38">
        <f>IF($E$9="","",COUNTIFS($A$8:$A$19,$E$9,$B$8:$B$19,"&lt;&gt;"&amp;""))</f>
        <v>3</v>
      </c>
      <c r="Y10" s="38">
        <f>IF($F$9="","",COUNTIFS($A$8:$A$19,$E$9,$C$8:$C$19,3))</f>
        <v>0</v>
      </c>
      <c r="Z10" s="38">
        <f>IF($F$9="","",COUNTIFS($A$8:$A$19,$E$9,$C$8:$C$19,1))</f>
        <v>0</v>
      </c>
      <c r="AA10" s="38">
        <f>IF($F$9="","",COUNTIFS($A$8:$A$19,$E$9,$C$8:$C$19,0))</f>
        <v>3</v>
      </c>
      <c r="AB10" s="38">
        <f>IF($F$9="","",SUMIF($A$8:$A$19,$E$9,$B$8:$B$19))</f>
        <v>2</v>
      </c>
      <c r="AC10" s="38">
        <f>IF($F$9="","",SUMIF($A$8:$A$19,$E$9,$D$8:$D$19))</f>
        <v>6</v>
      </c>
      <c r="AD10" s="38">
        <f>IF(AB10="","",AB10-AC10)</f>
        <v>-4</v>
      </c>
    </row>
    <row r="11" spans="1:30" ht="24.9" customHeight="1" x14ac:dyDescent="0.35">
      <c r="A11" s="10" t="str">
        <f>IF(I9="","",I9)</f>
        <v>URUGUAI</v>
      </c>
      <c r="B11" s="10">
        <f>IF(H9="","",H9)</f>
        <v>1</v>
      </c>
      <c r="C11" s="10">
        <f>IF(B11="","",IF(B11&gt;B10,3,IF(B11=B10,1,IF(B10="","",0))))</f>
        <v>3</v>
      </c>
      <c r="D11" s="34">
        <f>IF(B10="","",B10)</f>
        <v>0</v>
      </c>
      <c r="E11" s="36" t="s">
        <v>17</v>
      </c>
      <c r="F11" s="29">
        <v>1</v>
      </c>
      <c r="G11" s="29" t="s">
        <v>14</v>
      </c>
      <c r="H11" s="29">
        <v>0</v>
      </c>
      <c r="I11" s="37" t="s">
        <v>15</v>
      </c>
      <c r="J11" s="13"/>
      <c r="K11" s="17"/>
      <c r="L11" s="29" t="str">
        <v>EGITO</v>
      </c>
      <c r="M11" s="29">
        <v>0</v>
      </c>
      <c r="N11" s="29">
        <v>3</v>
      </c>
      <c r="O11" s="29">
        <v>0</v>
      </c>
      <c r="P11" s="29">
        <v>0</v>
      </c>
      <c r="Q11" s="29">
        <v>3</v>
      </c>
      <c r="R11" s="29">
        <v>2</v>
      </c>
      <c r="S11" s="29">
        <v>6</v>
      </c>
      <c r="T11" s="29">
        <v>-4</v>
      </c>
      <c r="V11" s="38" t="str">
        <f>IF(I9="","",I9)</f>
        <v>URUGUAI</v>
      </c>
      <c r="W11" s="38">
        <f>IF($H$9="","",SUMIF($A$8:$A$19,$I$9,$C$8:$C$19))</f>
        <v>9</v>
      </c>
      <c r="X11" s="38">
        <f>IF($I$9="","",COUNTIFS($A$8:$A$19,$I$9,$B$8:$B$19,"&lt;&gt;"&amp;""))</f>
        <v>3</v>
      </c>
      <c r="Y11" s="38">
        <f>IF($H$9="","",COUNTIFS($A$8:$A$19,$I$9,$C$8:$C$19,3))</f>
        <v>3</v>
      </c>
      <c r="Z11" s="38">
        <f>IF($H$9="","",COUNTIFS($A$8:$A$19,$I$9,$C$8:$C$19,1))</f>
        <v>0</v>
      </c>
      <c r="AA11" s="38">
        <f>IF($H$9="","",COUNTIFS($A$8:$A$19,$I$9,$C$8:$C$19,0))</f>
        <v>0</v>
      </c>
      <c r="AB11" s="38">
        <f>IF($H$9="","",SUMIF($A$8:$A$19,$I$9,$B$8:$B$19))</f>
        <v>5</v>
      </c>
      <c r="AC11" s="38">
        <f>IF($H$9="","",SUMIF($A$8:$A$19,$I$9,$D$8:$D$19))</f>
        <v>0</v>
      </c>
      <c r="AD11" s="38">
        <f>IF(AB11="","",AB11-AC11)</f>
        <v>5</v>
      </c>
    </row>
    <row r="12" spans="1:30" ht="24.9" customHeight="1" x14ac:dyDescent="0.35">
      <c r="A12" s="7" t="str">
        <f>IF(E10="","",E10)</f>
        <v>RÚSSIA</v>
      </c>
      <c r="B12" s="7">
        <f>IF(F10="","",F10)</f>
        <v>3</v>
      </c>
      <c r="C12" s="7">
        <f t="shared" si="0"/>
        <v>3</v>
      </c>
      <c r="D12" s="35">
        <f>IF(B13="","",B13)</f>
        <v>1</v>
      </c>
      <c r="E12" s="36" t="s">
        <v>17</v>
      </c>
      <c r="F12" s="29">
        <v>3</v>
      </c>
      <c r="G12" s="29" t="s">
        <v>14</v>
      </c>
      <c r="H12" s="29">
        <v>0</v>
      </c>
      <c r="I12" s="37" t="s">
        <v>13</v>
      </c>
      <c r="J12" s="13"/>
      <c r="K12" s="25"/>
      <c r="L12" s="1"/>
      <c r="M12" s="2"/>
      <c r="N12" s="2"/>
      <c r="O12" s="1"/>
      <c r="P12" s="1"/>
      <c r="Q12" s="1"/>
      <c r="R12" s="1"/>
      <c r="S12" s="1"/>
      <c r="T12" s="1"/>
    </row>
    <row r="13" spans="1:30" ht="24.9" customHeight="1" x14ac:dyDescent="0.35">
      <c r="A13" s="7" t="str">
        <f>IF(I10="","",I10)</f>
        <v>EGITO</v>
      </c>
      <c r="B13" s="7">
        <f>IF(H10="","",H10)</f>
        <v>1</v>
      </c>
      <c r="C13" s="7">
        <f>IF(B13="","",IF(B13&gt;B12,3,IF(B13=B12,1,IF(B12="","",0))))</f>
        <v>0</v>
      </c>
      <c r="D13" s="35">
        <f>IF(B12="","",B12)</f>
        <v>3</v>
      </c>
      <c r="E13" s="36" t="s">
        <v>15</v>
      </c>
      <c r="F13" s="29">
        <v>2</v>
      </c>
      <c r="G13" s="29" t="s">
        <v>14</v>
      </c>
      <c r="H13" s="29">
        <v>1</v>
      </c>
      <c r="I13" s="37" t="s">
        <v>16</v>
      </c>
      <c r="J13" s="13"/>
      <c r="K13" s="13"/>
      <c r="L13" s="1"/>
      <c r="M13" s="2"/>
      <c r="N13" s="2"/>
      <c r="O13" s="1"/>
      <c r="P13" s="1"/>
      <c r="Q13" s="1"/>
      <c r="R13" s="1"/>
      <c r="S13" s="1"/>
      <c r="T13" s="1"/>
    </row>
    <row r="14" spans="1:30" ht="24.9" customHeight="1" thickBot="1" x14ac:dyDescent="0.35">
      <c r="A14" s="8" t="str">
        <f>IF(E11="","",E11)</f>
        <v>URUGUAI</v>
      </c>
      <c r="B14" s="8">
        <f>IF(F11="","",F11)</f>
        <v>1</v>
      </c>
      <c r="C14" s="8">
        <f t="shared" si="0"/>
        <v>3</v>
      </c>
      <c r="D14" s="8">
        <f>IF(B15="","",B15)</f>
        <v>0</v>
      </c>
    </row>
    <row r="15" spans="1:30" ht="24.9" customHeight="1" thickBot="1" x14ac:dyDescent="0.45">
      <c r="A15" s="8" t="str">
        <f>IF(I11="","",I11)</f>
        <v>ARÁBIA SAUDITA</v>
      </c>
      <c r="B15" s="8">
        <f>IF(H11="","",H11)</f>
        <v>0</v>
      </c>
      <c r="C15" s="8">
        <f>IF(B15="","",IF(B15&gt;B14,3,IF(B15=B14,1,IF(B14="","",0))))</f>
        <v>0</v>
      </c>
      <c r="D15" s="8">
        <f>IF(B14="","",B14)</f>
        <v>1</v>
      </c>
      <c r="I15" s="17"/>
      <c r="J15" s="17"/>
      <c r="K15" s="28"/>
      <c r="L15" s="28" t="s">
        <v>6</v>
      </c>
    </row>
    <row r="16" spans="1:30" ht="24.9" customHeight="1" thickBot="1" x14ac:dyDescent="0.45">
      <c r="A16" s="11" t="str">
        <f>IF(E12="","",E12)</f>
        <v>URUGUAI</v>
      </c>
      <c r="B16" s="11">
        <f>IF(F12="","",F12)</f>
        <v>3</v>
      </c>
      <c r="C16" s="11">
        <f t="shared" si="0"/>
        <v>3</v>
      </c>
      <c r="D16" s="55">
        <f>IF(B17="","",B17)</f>
        <v>0</v>
      </c>
      <c r="E16" s="57"/>
      <c r="F16" s="58"/>
      <c r="G16" s="48"/>
      <c r="H16" s="58"/>
      <c r="I16" s="59"/>
      <c r="J16" s="17"/>
      <c r="K16" s="28" t="s">
        <v>18</v>
      </c>
      <c r="L16" s="28" t="str" cm="1">
        <f t="array" ref="L16:L19">_xlfn.SORTBY(L8:L11,M8:M11,-1,R8:R11,-1,T8:T11,-1)</f>
        <v>URUGUAI</v>
      </c>
    </row>
    <row r="17" spans="1:12" ht="24.9" customHeight="1" thickBot="1" x14ac:dyDescent="0.45">
      <c r="A17" s="11" t="str">
        <f>IF(I12="","",I12)</f>
        <v>RÚSSIA</v>
      </c>
      <c r="B17" s="11">
        <f>IF(H12="","",H12)</f>
        <v>0</v>
      </c>
      <c r="C17" s="11">
        <f>IF(B17="","",IF(B17&gt;B16,3,IF(B17=B16,1,IF(B16="","",0))))</f>
        <v>0</v>
      </c>
      <c r="D17" s="55">
        <f>IF(B16="","",B16)</f>
        <v>3</v>
      </c>
      <c r="E17" s="57"/>
      <c r="F17" s="58"/>
      <c r="G17" s="48"/>
      <c r="H17" s="58"/>
      <c r="I17" s="59"/>
      <c r="J17" s="17"/>
      <c r="K17" s="28" t="s">
        <v>19</v>
      </c>
      <c r="L17" s="28" t="str">
        <v>RÚSSIA</v>
      </c>
    </row>
    <row r="18" spans="1:12" ht="24.9" customHeight="1" x14ac:dyDescent="0.35">
      <c r="A18" s="12" t="str">
        <f>IF(E13="","",E13)</f>
        <v>ARÁBIA SAUDITA</v>
      </c>
      <c r="B18" s="12">
        <f>IF(F13="","",F13)</f>
        <v>2</v>
      </c>
      <c r="C18" s="12">
        <f t="shared" si="0"/>
        <v>3</v>
      </c>
      <c r="D18" s="56">
        <f>IF(B19="","",B19)</f>
        <v>1</v>
      </c>
      <c r="E18" s="57"/>
      <c r="F18" s="58"/>
      <c r="G18" s="48"/>
      <c r="H18" s="58"/>
      <c r="I18" s="59"/>
      <c r="L18" s="18" t="str">
        <v>ARÁBIA SAUDITA</v>
      </c>
    </row>
    <row r="19" spans="1:12" ht="24.9" customHeight="1" x14ac:dyDescent="0.35">
      <c r="A19" s="12" t="str">
        <f>IF(I13="","",I13)</f>
        <v>EGITO</v>
      </c>
      <c r="B19" s="12">
        <f>IF(H13="","",H13)</f>
        <v>1</v>
      </c>
      <c r="C19" s="12">
        <f>IF(B19="","",IF(B19&gt;B18,3,IF(B19=B18,1,IF(B18="","",0))))</f>
        <v>0</v>
      </c>
      <c r="D19" s="56">
        <f>IF(B18="","",B18)</f>
        <v>2</v>
      </c>
      <c r="E19" s="57"/>
      <c r="F19" s="58"/>
      <c r="G19" s="48"/>
      <c r="H19" s="58"/>
      <c r="I19" s="59"/>
      <c r="L19" s="18" t="str">
        <v>EGITO</v>
      </c>
    </row>
    <row r="20" spans="1:12" ht="18" x14ac:dyDescent="0.35">
      <c r="A20" s="1"/>
      <c r="B20" s="1"/>
      <c r="E20" s="57"/>
      <c r="F20" s="58"/>
      <c r="G20" s="48"/>
      <c r="H20" s="58"/>
      <c r="I20" s="59"/>
    </row>
    <row r="21" spans="1:12" ht="18" x14ac:dyDescent="0.35">
      <c r="A21" s="1"/>
      <c r="B21" s="1"/>
      <c r="E21" s="57"/>
      <c r="F21" s="58"/>
      <c r="G21" s="48"/>
      <c r="H21" s="58"/>
      <c r="I21" s="59"/>
    </row>
    <row r="22" spans="1:12" x14ac:dyDescent="0.3">
      <c r="E22" s="18"/>
    </row>
  </sheetData>
  <sortState xmlns:xlrd2="http://schemas.microsoft.com/office/spreadsheetml/2017/richdata2" ref="L8:T11">
    <sortCondition descending="1" ref="M8:M11"/>
    <sortCondition descending="1" ref="R8:R11"/>
    <sortCondition descending="1" ref="T8:T11"/>
    <sortCondition descending="1" ref="L8:L11"/>
  </sortState>
  <mergeCells count="4">
    <mergeCell ref="E7:I7"/>
    <mergeCell ref="E1:T1"/>
    <mergeCell ref="E3:T3"/>
    <mergeCell ref="E5:T5"/>
  </mergeCells>
  <dataValidations count="2">
    <dataValidation type="whole" errorStyle="warning" operator="greaterThanOrEqual" allowBlank="1" showInputMessage="1" showErrorMessage="1" errorTitle="GOLS" error="Você digitou um número inválido._x000a_Por favor, confira o placar do jogo." promptTitle="GOLS" sqref="H8:H13 F8:F13" xr:uid="{00000000-0002-0000-0000-000000000000}">
      <formula1>0</formula1>
    </dataValidation>
    <dataValidation type="list" errorStyle="warning" allowBlank="1" showInputMessage="1" showErrorMessage="1" errorTitle="GRUPO A" error="Você digitou uma seleção que não faz parte do Grupo A. Por favor, confira a tabela." promptTitle="GRUPO A" prompt="Digite o nome de uma seleção pertencente ao Grupo A." sqref="I8:I13 E8:E13" xr:uid="{6DE995A9-39C2-4D92-B757-0665B6569FF4}">
      <formula1>$A$8:$A$11</formula1>
    </dataValidation>
  </dataValidations>
  <printOptions horizontalCentered="1" verticalCentered="1"/>
  <pageMargins left="0" right="0" top="0.78740157480314965" bottom="0" header="0" footer="0"/>
  <pageSetup paperSize="9" scale="66" orientation="landscape" r:id="rId1"/>
  <ignoredErrors>
    <ignoredError sqref="D9:D14 D18 D15:D17 C9:C1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68B2-ED1D-4849-9F77-E553D834BBA2}">
  <sheetPr codeName="Planilha2"/>
  <dimension ref="A1:AD22"/>
  <sheetViews>
    <sheetView showGridLines="0" topLeftCell="E1" workbookViewId="0">
      <selection activeCell="E7" sqref="E7:I7"/>
    </sheetView>
  </sheetViews>
  <sheetFormatPr defaultColWidth="9.109375" defaultRowHeight="15.6" x14ac:dyDescent="0.3"/>
  <cols>
    <col min="1" max="1" width="6.5546875" style="4" hidden="1" customWidth="1"/>
    <col min="2" max="2" width="8.5546875" style="4" hidden="1" customWidth="1"/>
    <col min="3" max="3" width="6.5546875" style="4" hidden="1" customWidth="1"/>
    <col min="4" max="4" width="3.5546875" style="4" hidden="1" customWidth="1"/>
    <col min="5" max="5" width="29.6640625" style="4" customWidth="1"/>
    <col min="6" max="6" width="9.6640625" style="4" customWidth="1"/>
    <col min="7" max="7" width="5.6640625" style="4" customWidth="1"/>
    <col min="8" max="8" width="9.6640625" style="4" customWidth="1"/>
    <col min="9" max="9" width="29.6640625" style="4" customWidth="1"/>
    <col min="10" max="10" width="18.6640625" style="4" customWidth="1"/>
    <col min="11" max="11" width="9.6640625" style="4" customWidth="1"/>
    <col min="12" max="12" width="29.6640625" style="4" customWidth="1"/>
    <col min="13" max="20" width="9.6640625" style="4" customWidth="1"/>
    <col min="21" max="21" width="9.109375" style="4"/>
    <col min="22" max="22" width="15.88671875" style="4" hidden="1" customWidth="1"/>
    <col min="23" max="23" width="3.44140625" style="4" hidden="1" customWidth="1"/>
    <col min="24" max="24" width="3.109375" style="4" hidden="1" customWidth="1"/>
    <col min="25" max="27" width="2.6640625" style="4" hidden="1" customWidth="1"/>
    <col min="28" max="28" width="3.6640625" style="4" hidden="1" customWidth="1"/>
    <col min="29" max="30" width="3.5546875" style="4" hidden="1" customWidth="1"/>
    <col min="31" max="16384" width="9.109375" style="4"/>
  </cols>
  <sheetData>
    <row r="1" spans="1:30" ht="42.9" customHeight="1" thickBot="1" x14ac:dyDescent="0.65">
      <c r="A1" s="14"/>
      <c r="B1" s="14"/>
      <c r="C1" s="14"/>
      <c r="D1" s="14"/>
      <c r="E1" s="63" t="s">
        <v>0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5"/>
    </row>
    <row r="2" spans="1:30" ht="23.1" customHeight="1" thickBot="1" x14ac:dyDescent="0.35"/>
    <row r="3" spans="1:30" ht="33" customHeight="1" thickBot="1" x14ac:dyDescent="0.65">
      <c r="A3" s="15"/>
      <c r="B3" s="15"/>
      <c r="C3" s="15"/>
      <c r="D3" s="15"/>
      <c r="E3" s="66" t="s">
        <v>1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8"/>
    </row>
    <row r="4" spans="1:30" ht="23.1" customHeight="1" thickBot="1" x14ac:dyDescent="0.3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30" ht="33" customHeight="1" thickBot="1" x14ac:dyDescent="0.65">
      <c r="A5" s="16"/>
      <c r="B5" s="16"/>
      <c r="C5" s="16"/>
      <c r="D5" s="16"/>
      <c r="E5" s="69" t="s">
        <v>20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1"/>
    </row>
    <row r="6" spans="1:30" ht="23.1" customHeight="1" thickBot="1" x14ac:dyDescent="0.35"/>
    <row r="7" spans="1:30" ht="24.9" customHeight="1" thickBot="1" x14ac:dyDescent="0.5">
      <c r="A7" s="3" t="s">
        <v>20</v>
      </c>
      <c r="B7" s="3" t="s">
        <v>3</v>
      </c>
      <c r="C7" s="3" t="s">
        <v>4</v>
      </c>
      <c r="D7" s="27" t="s">
        <v>5</v>
      </c>
      <c r="E7" s="60" t="s">
        <v>20</v>
      </c>
      <c r="F7" s="61"/>
      <c r="G7" s="61"/>
      <c r="H7" s="61"/>
      <c r="I7" s="62"/>
      <c r="J7" s="26"/>
      <c r="K7" s="26"/>
      <c r="L7" s="29" t="s">
        <v>6</v>
      </c>
      <c r="M7" s="30" t="s">
        <v>4</v>
      </c>
      <c r="N7" s="29" t="s">
        <v>7</v>
      </c>
      <c r="O7" s="29" t="s">
        <v>8</v>
      </c>
      <c r="P7" s="29" t="s">
        <v>9</v>
      </c>
      <c r="Q7" s="29" t="s">
        <v>10</v>
      </c>
      <c r="R7" s="31" t="s">
        <v>11</v>
      </c>
      <c r="S7" s="29" t="s">
        <v>5</v>
      </c>
      <c r="T7" s="32" t="s">
        <v>12</v>
      </c>
      <c r="V7" s="38" t="s">
        <v>6</v>
      </c>
      <c r="W7" s="38" t="s">
        <v>4</v>
      </c>
      <c r="X7" s="38" t="s">
        <v>7</v>
      </c>
      <c r="Y7" s="38" t="s">
        <v>8</v>
      </c>
      <c r="Z7" s="38" t="s">
        <v>9</v>
      </c>
      <c r="AA7" s="38" t="s">
        <v>10</v>
      </c>
      <c r="AB7" s="38" t="s">
        <v>11</v>
      </c>
      <c r="AC7" s="38" t="s">
        <v>5</v>
      </c>
      <c r="AD7" s="38" t="s">
        <v>12</v>
      </c>
    </row>
    <row r="8" spans="1:30" ht="24.9" customHeight="1" x14ac:dyDescent="0.35">
      <c r="A8" s="5" t="str">
        <f>IF(E8="","",E8)</f>
        <v>MARROCOS</v>
      </c>
      <c r="B8" s="6">
        <f>IF(F8="","",F8)</f>
        <v>0</v>
      </c>
      <c r="C8" s="6">
        <f>IF(B8="","",IF(B8&gt;B9,3,IF(B8=B9,1,IF(B9="","",0))))</f>
        <v>0</v>
      </c>
      <c r="D8" s="33">
        <f>IF(B9="","",B9)</f>
        <v>1</v>
      </c>
      <c r="E8" s="51" t="s">
        <v>21</v>
      </c>
      <c r="F8" s="52">
        <v>0</v>
      </c>
      <c r="G8" s="52" t="s">
        <v>14</v>
      </c>
      <c r="H8" s="52">
        <v>1</v>
      </c>
      <c r="I8" s="53" t="s">
        <v>22</v>
      </c>
      <c r="J8" s="13"/>
      <c r="K8" s="17"/>
      <c r="L8" s="29" t="str" cm="1">
        <f t="array" ref="L8:T11">_xlfn.SORTBY(V8:AD11,W8:W11,-1,AB8:AB11,-1,AD8:AD11,-1)</f>
        <v>ESPANHA</v>
      </c>
      <c r="M8" s="29">
        <v>5</v>
      </c>
      <c r="N8" s="29">
        <v>3</v>
      </c>
      <c r="O8" s="29">
        <v>1</v>
      </c>
      <c r="P8" s="29">
        <v>2</v>
      </c>
      <c r="Q8" s="29">
        <v>0</v>
      </c>
      <c r="R8" s="29">
        <v>6</v>
      </c>
      <c r="S8" s="29">
        <v>5</v>
      </c>
      <c r="T8" s="29">
        <v>1</v>
      </c>
      <c r="V8" s="38" t="str">
        <f>IF(E8="","",E8)</f>
        <v>MARROCOS</v>
      </c>
      <c r="W8" s="38">
        <f>IF($F$8="","",SUMIF($A$8:$A$19,$A$8,$C$8:$C$19))</f>
        <v>1</v>
      </c>
      <c r="X8" s="38">
        <f>IF($E$8="","",COUNTIFS($A$8:$A$19,$E$8,$B$8:$B$19,"&lt;&gt;"&amp;""))</f>
        <v>3</v>
      </c>
      <c r="Y8" s="38">
        <f>IF($F$8="","",COUNTIFS($A$8:$A$19,$E$8,$C$8:$C$19,3))</f>
        <v>0</v>
      </c>
      <c r="Z8" s="38">
        <f>IF($F$8="","",COUNTIFS($A$8:$A$19,$E$8,$C$8:$C$19,1))</f>
        <v>1</v>
      </c>
      <c r="AA8" s="38">
        <f>IF($F$8="","",COUNTIFS($A$8:$A$19,$E$8,$C$8:$C$19,0))</f>
        <v>2</v>
      </c>
      <c r="AB8" s="38">
        <f>IF($F$8="","",SUMIF($A$8:$A$19,$E$8,$B$8:$B$19))</f>
        <v>2</v>
      </c>
      <c r="AC8" s="38">
        <f>IF($F$8="","",SUMIF($A$8:$A$19,$E$8,$D$8:$D$19))</f>
        <v>4</v>
      </c>
      <c r="AD8" s="38">
        <f>IF(AB8="","",AB8-AC8)</f>
        <v>-2</v>
      </c>
    </row>
    <row r="9" spans="1:30" ht="24.9" customHeight="1" x14ac:dyDescent="0.35">
      <c r="A9" s="5" t="str">
        <f>IF(I8="","",I8)</f>
        <v>IRÃ</v>
      </c>
      <c r="B9" s="6">
        <f>IF(H8="","",H8)</f>
        <v>1</v>
      </c>
      <c r="C9" s="6">
        <f>IF(B9="","",IF(B9&gt;B8,3,IF(B9=B8,1,IF(B8="","",0))))</f>
        <v>3</v>
      </c>
      <c r="D9" s="33">
        <f>IF(B8="","",B8)</f>
        <v>0</v>
      </c>
      <c r="E9" s="36" t="s">
        <v>23</v>
      </c>
      <c r="F9" s="29">
        <v>3</v>
      </c>
      <c r="G9" s="29" t="s">
        <v>14</v>
      </c>
      <c r="H9" s="29">
        <v>3</v>
      </c>
      <c r="I9" s="37" t="s">
        <v>24</v>
      </c>
      <c r="J9" s="13"/>
      <c r="K9" s="17"/>
      <c r="L9" s="29" t="str">
        <v>PORTUGAL</v>
      </c>
      <c r="M9" s="29">
        <v>5</v>
      </c>
      <c r="N9" s="29">
        <v>3</v>
      </c>
      <c r="O9" s="29">
        <v>1</v>
      </c>
      <c r="P9" s="29">
        <v>2</v>
      </c>
      <c r="Q9" s="29">
        <v>0</v>
      </c>
      <c r="R9" s="29">
        <v>5</v>
      </c>
      <c r="S9" s="29">
        <v>4</v>
      </c>
      <c r="T9" s="29">
        <v>1</v>
      </c>
      <c r="V9" s="38" t="str">
        <f>IF(I8="","",I8)</f>
        <v>IRÃ</v>
      </c>
      <c r="W9" s="38">
        <f>IF($H$8="","",SUMIF($A$8:$A$19,$I$8,$C$8:$C$19))</f>
        <v>4</v>
      </c>
      <c r="X9" s="38">
        <f>IF($I$8="","",COUNTIFS($A$8:$A$19,$I$8,$B$8:$B$19,"&lt;&gt;"&amp;""))</f>
        <v>3</v>
      </c>
      <c r="Y9" s="38">
        <f>IF($H$8="","",COUNTIFS($A$8:$A$19,$I$8,$C$8:$C$19,3))</f>
        <v>1</v>
      </c>
      <c r="Z9" s="38">
        <f>IF($H$8="","",COUNTIFS($A$8:$A$19,$I$8,$C$8:$C$19,1))</f>
        <v>1</v>
      </c>
      <c r="AA9" s="38">
        <f>IF($H$8="","",COUNTIFS($A$8:$A$19,$I$8,$C$8:$C$19,0))</f>
        <v>1</v>
      </c>
      <c r="AB9" s="38">
        <f>IF($H$8="","",SUMIF($A$8:$A$19,$I$8,$B$8:$B$19))</f>
        <v>2</v>
      </c>
      <c r="AC9" s="38">
        <f>IF($H$8="","",SUMIF($A$8:$A$19,$I$8,$D$8:$D$19))</f>
        <v>2</v>
      </c>
      <c r="AD9" s="38">
        <f>IF(AB9="","",AB9-AC9)</f>
        <v>0</v>
      </c>
    </row>
    <row r="10" spans="1:30" ht="24.9" customHeight="1" x14ac:dyDescent="0.35">
      <c r="A10" s="9" t="str">
        <f>IF(E9="","",E9)</f>
        <v>PORTUGAL</v>
      </c>
      <c r="B10" s="10">
        <f>IF(F9="","",F9)</f>
        <v>3</v>
      </c>
      <c r="C10" s="10">
        <f t="shared" ref="C10:C18" si="0">IF(B10="","",IF(B10&gt;B11,3,IF(B10=B11,1,IF(B11="","",0))))</f>
        <v>1</v>
      </c>
      <c r="D10" s="34">
        <f>IF(B11="","",B11)</f>
        <v>3</v>
      </c>
      <c r="E10" s="36" t="s">
        <v>22</v>
      </c>
      <c r="F10" s="29">
        <v>0</v>
      </c>
      <c r="G10" s="29" t="s">
        <v>14</v>
      </c>
      <c r="H10" s="29">
        <v>1</v>
      </c>
      <c r="I10" s="37" t="s">
        <v>24</v>
      </c>
      <c r="J10" s="13"/>
      <c r="K10" s="17"/>
      <c r="L10" s="29" t="str">
        <v>IRÃ</v>
      </c>
      <c r="M10" s="29">
        <v>4</v>
      </c>
      <c r="N10" s="29">
        <v>3</v>
      </c>
      <c r="O10" s="29">
        <v>1</v>
      </c>
      <c r="P10" s="29">
        <v>1</v>
      </c>
      <c r="Q10" s="29">
        <v>1</v>
      </c>
      <c r="R10" s="29">
        <v>2</v>
      </c>
      <c r="S10" s="29">
        <v>2</v>
      </c>
      <c r="T10" s="29">
        <v>0</v>
      </c>
      <c r="V10" s="38" t="str">
        <f>IF(E9="","",E9)</f>
        <v>PORTUGAL</v>
      </c>
      <c r="W10" s="38">
        <f>IF($F$9="","",SUMIF($A$8:$A$19,$E$9,$C$8:$C$19))</f>
        <v>5</v>
      </c>
      <c r="X10" s="38">
        <f>IF($E$9="","",COUNTIFS($A$8:$A$19,$E$9,$B$8:$B$19,"&lt;&gt;"&amp;""))</f>
        <v>3</v>
      </c>
      <c r="Y10" s="38">
        <f>IF($F$9="","",COUNTIFS($A$8:$A$19,$E$9,$C$8:$C$19,3))</f>
        <v>1</v>
      </c>
      <c r="Z10" s="38">
        <f>IF($F$9="","",COUNTIFS($A$8:$A$19,$E$9,$C$8:$C$19,1))</f>
        <v>2</v>
      </c>
      <c r="AA10" s="38">
        <f>IF($F$9="","",COUNTIFS($A$8:$A$19,$E$9,$C$8:$C$19,0))</f>
        <v>0</v>
      </c>
      <c r="AB10" s="38">
        <f>IF($F$9="","",SUMIF($A$8:$A$19,$E$9,$B$8:$B$19))</f>
        <v>5</v>
      </c>
      <c r="AC10" s="38">
        <f>IF($F$9="","",SUMIF($A$8:$A$19,$E$9,$D$8:$D$19))</f>
        <v>4</v>
      </c>
      <c r="AD10" s="38">
        <f>IF(AB10="","",AB10-AC10)</f>
        <v>1</v>
      </c>
    </row>
    <row r="11" spans="1:30" ht="24.9" customHeight="1" x14ac:dyDescent="0.35">
      <c r="A11" s="10" t="str">
        <f>IF(I9="","",I9)</f>
        <v>ESPANHA</v>
      </c>
      <c r="B11" s="10">
        <f>IF(H9="","",H9)</f>
        <v>3</v>
      </c>
      <c r="C11" s="10">
        <f>IF(B11="","",IF(B11&gt;B10,3,IF(B11=B10,1,IF(B10="","",0))))</f>
        <v>1</v>
      </c>
      <c r="D11" s="34">
        <f>IF(B10="","",B10)</f>
        <v>3</v>
      </c>
      <c r="E11" s="36" t="s">
        <v>23</v>
      </c>
      <c r="F11" s="29">
        <v>1</v>
      </c>
      <c r="G11" s="29" t="s">
        <v>14</v>
      </c>
      <c r="H11" s="29">
        <v>0</v>
      </c>
      <c r="I11" s="37" t="s">
        <v>21</v>
      </c>
      <c r="J11" s="13"/>
      <c r="K11" s="17"/>
      <c r="L11" s="29" t="str">
        <v>MARROCOS</v>
      </c>
      <c r="M11" s="29">
        <v>1</v>
      </c>
      <c r="N11" s="29">
        <v>3</v>
      </c>
      <c r="O11" s="29">
        <v>0</v>
      </c>
      <c r="P11" s="29">
        <v>1</v>
      </c>
      <c r="Q11" s="29">
        <v>2</v>
      </c>
      <c r="R11" s="29">
        <v>2</v>
      </c>
      <c r="S11" s="29">
        <v>4</v>
      </c>
      <c r="T11" s="29">
        <v>-2</v>
      </c>
      <c r="V11" s="38" t="str">
        <f>IF(I9="","",I9)</f>
        <v>ESPANHA</v>
      </c>
      <c r="W11" s="38">
        <f>IF($H$9="","",SUMIF($A$8:$A$19,$I$9,$C$8:$C$19))</f>
        <v>5</v>
      </c>
      <c r="X11" s="38">
        <f>IF($I$9="","",COUNTIFS($A$8:$A$19,$I$9,$B$8:$B$19,"&lt;&gt;"&amp;""))</f>
        <v>3</v>
      </c>
      <c r="Y11" s="38">
        <f>IF($H$9="","",COUNTIFS($A$8:$A$19,$I$9,$C$8:$C$19,3))</f>
        <v>1</v>
      </c>
      <c r="Z11" s="38">
        <f>IF($H$9="","",COUNTIFS($A$8:$A$19,$I$9,$C$8:$C$19,1))</f>
        <v>2</v>
      </c>
      <c r="AA11" s="38">
        <f>IF($H$9="","",COUNTIFS($A$8:$A$19,$I$9,$C$8:$C$19,0))</f>
        <v>0</v>
      </c>
      <c r="AB11" s="38">
        <f>IF($H$9="","",SUMIF($A$8:$A$19,$I$9,$B$8:$B$19))</f>
        <v>6</v>
      </c>
      <c r="AC11" s="38">
        <f>IF($H$9="","",SUMIF($A$8:$A$19,$I$9,$D$8:$D$19))</f>
        <v>5</v>
      </c>
      <c r="AD11" s="38">
        <f>IF(AB11="","",AB11-AC11)</f>
        <v>1</v>
      </c>
    </row>
    <row r="12" spans="1:30" ht="24.9" customHeight="1" x14ac:dyDescent="0.35">
      <c r="A12" s="7" t="str">
        <f>IF(E10="","",E10)</f>
        <v>IRÃ</v>
      </c>
      <c r="B12" s="7">
        <f>IF(F10="","",F10)</f>
        <v>0</v>
      </c>
      <c r="C12" s="7">
        <f t="shared" si="0"/>
        <v>0</v>
      </c>
      <c r="D12" s="35">
        <f>IF(B13="","",B13)</f>
        <v>1</v>
      </c>
      <c r="E12" s="36" t="s">
        <v>22</v>
      </c>
      <c r="F12" s="29">
        <v>1</v>
      </c>
      <c r="G12" s="29" t="s">
        <v>14</v>
      </c>
      <c r="H12" s="29">
        <v>1</v>
      </c>
      <c r="I12" s="37" t="s">
        <v>23</v>
      </c>
      <c r="J12" s="13"/>
      <c r="K12" s="25"/>
      <c r="L12" s="26"/>
      <c r="M12" s="2"/>
      <c r="N12" s="2"/>
      <c r="O12" s="26"/>
      <c r="P12" s="26"/>
      <c r="Q12" s="26"/>
      <c r="R12" s="26"/>
      <c r="S12" s="26"/>
      <c r="T12" s="26"/>
    </row>
    <row r="13" spans="1:30" ht="24.9" customHeight="1" x14ac:dyDescent="0.35">
      <c r="A13" s="7" t="str">
        <f>IF(I10="","",I10)</f>
        <v>ESPANHA</v>
      </c>
      <c r="B13" s="7">
        <f>IF(H10="","",H10)</f>
        <v>1</v>
      </c>
      <c r="C13" s="7">
        <f>IF(B13="","",IF(B13&gt;B12,3,IF(B13=B12,1,IF(B12="","",0))))</f>
        <v>3</v>
      </c>
      <c r="D13" s="35">
        <f>IF(B12="","",B12)</f>
        <v>0</v>
      </c>
      <c r="E13" s="36" t="s">
        <v>24</v>
      </c>
      <c r="F13" s="29">
        <v>2</v>
      </c>
      <c r="G13" s="29" t="s">
        <v>14</v>
      </c>
      <c r="H13" s="29">
        <v>2</v>
      </c>
      <c r="I13" s="37" t="s">
        <v>21</v>
      </c>
      <c r="J13" s="13"/>
      <c r="K13" s="13"/>
      <c r="L13" s="26"/>
      <c r="M13" s="2"/>
      <c r="N13" s="2"/>
      <c r="O13" s="26"/>
      <c r="P13" s="26"/>
      <c r="Q13" s="26"/>
      <c r="R13" s="26"/>
      <c r="S13" s="26"/>
      <c r="T13" s="26"/>
    </row>
    <row r="14" spans="1:30" ht="24.9" customHeight="1" thickBot="1" x14ac:dyDescent="0.35">
      <c r="A14" s="8" t="str">
        <f>IF(E11="","",E11)</f>
        <v>PORTUGAL</v>
      </c>
      <c r="B14" s="8">
        <f>IF(F11="","",F11)</f>
        <v>1</v>
      </c>
      <c r="C14" s="8">
        <f t="shared" si="0"/>
        <v>3</v>
      </c>
      <c r="D14" s="8">
        <f>IF(B15="","",B15)</f>
        <v>0</v>
      </c>
    </row>
    <row r="15" spans="1:30" ht="24.9" customHeight="1" thickBot="1" x14ac:dyDescent="0.45">
      <c r="A15" s="8" t="str">
        <f>IF(I11="","",I11)</f>
        <v>MARROCOS</v>
      </c>
      <c r="B15" s="8">
        <f>IF(H11="","",H11)</f>
        <v>0</v>
      </c>
      <c r="C15" s="8">
        <f>IF(B15="","",IF(B15&gt;B14,3,IF(B15=B14,1,IF(B14="","",0))))</f>
        <v>0</v>
      </c>
      <c r="D15" s="8">
        <f>IF(B14="","",B14)</f>
        <v>1</v>
      </c>
      <c r="I15" s="17"/>
      <c r="J15" s="17"/>
      <c r="K15" s="28"/>
      <c r="L15" s="28" t="s">
        <v>6</v>
      </c>
    </row>
    <row r="16" spans="1:30" ht="24.9" customHeight="1" thickBot="1" x14ac:dyDescent="0.45">
      <c r="A16" s="11" t="str">
        <f>IF(E12="","",E12)</f>
        <v>IRÃ</v>
      </c>
      <c r="B16" s="11">
        <f>IF(F12="","",F12)</f>
        <v>1</v>
      </c>
      <c r="C16" s="11">
        <f t="shared" si="0"/>
        <v>1</v>
      </c>
      <c r="D16" s="11">
        <f>IF(B17="","",B17)</f>
        <v>1</v>
      </c>
      <c r="I16" s="17"/>
      <c r="J16" s="17"/>
      <c r="K16" s="28" t="s">
        <v>18</v>
      </c>
      <c r="L16" s="28" t="str" cm="1">
        <f t="array" ref="L16:L19">_xlfn.SORTBY(L8:L11,M8:M11,-1,R8:R11,-1,T8:T11,-1)</f>
        <v>ESPANHA</v>
      </c>
    </row>
    <row r="17" spans="1:12" ht="24.9" customHeight="1" thickBot="1" x14ac:dyDescent="0.45">
      <c r="A17" s="11" t="str">
        <f>IF(I12="","",I12)</f>
        <v>PORTUGAL</v>
      </c>
      <c r="B17" s="11">
        <f>IF(H12="","",H12)</f>
        <v>1</v>
      </c>
      <c r="C17" s="11">
        <f>IF(B17="","",IF(B17&gt;B16,3,IF(B17=B16,1,IF(B16="","",0))))</f>
        <v>1</v>
      </c>
      <c r="D17" s="11">
        <f>IF(B16="","",B16)</f>
        <v>1</v>
      </c>
      <c r="I17" s="17"/>
      <c r="J17" s="17"/>
      <c r="K17" s="28" t="s">
        <v>19</v>
      </c>
      <c r="L17" s="28" t="str">
        <v>PORTUGAL</v>
      </c>
    </row>
    <row r="18" spans="1:12" ht="24.9" customHeight="1" x14ac:dyDescent="0.3">
      <c r="A18" s="12" t="str">
        <f>IF(E13="","",E13)</f>
        <v>ESPANHA</v>
      </c>
      <c r="B18" s="12">
        <f>IF(F13="","",F13)</f>
        <v>2</v>
      </c>
      <c r="C18" s="12">
        <f t="shared" si="0"/>
        <v>1</v>
      </c>
      <c r="D18" s="12">
        <f>IF(B19="","",B19)</f>
        <v>2</v>
      </c>
      <c r="L18" s="18" t="str">
        <v>IRÃ</v>
      </c>
    </row>
    <row r="19" spans="1:12" ht="24.9" customHeight="1" x14ac:dyDescent="0.3">
      <c r="A19" s="12" t="str">
        <f>IF(I13="","",I13)</f>
        <v>MARROCOS</v>
      </c>
      <c r="B19" s="12">
        <f>IF(H13="","",H13)</f>
        <v>2</v>
      </c>
      <c r="C19" s="12">
        <f>IF(B19="","",IF(B19&gt;B18,3,IF(B19=B18,1,IF(B18="","",0))))</f>
        <v>1</v>
      </c>
      <c r="D19" s="12">
        <f>IF(B18="","",B18)</f>
        <v>2</v>
      </c>
      <c r="E19" s="18"/>
      <c r="L19" s="18" t="str">
        <v>MARROCOS</v>
      </c>
    </row>
    <row r="20" spans="1:12" x14ac:dyDescent="0.3">
      <c r="A20" s="26"/>
      <c r="B20" s="26"/>
      <c r="E20" s="18"/>
    </row>
    <row r="21" spans="1:12" x14ac:dyDescent="0.3">
      <c r="A21" s="26"/>
      <c r="B21" s="26"/>
      <c r="E21" s="18"/>
    </row>
    <row r="22" spans="1:12" x14ac:dyDescent="0.3">
      <c r="E22" s="18"/>
    </row>
  </sheetData>
  <mergeCells count="4">
    <mergeCell ref="E1:T1"/>
    <mergeCell ref="E3:T3"/>
    <mergeCell ref="E5:T5"/>
    <mergeCell ref="E7:I7"/>
  </mergeCells>
  <dataValidations count="2">
    <dataValidation type="whole" errorStyle="warning" operator="greaterThanOrEqual" allowBlank="1" showInputMessage="1" showErrorMessage="1" errorTitle="GOLS" error="Você digitou um número inválido._x000a_Por favor, confira o placar do jogo." promptTitle="GOLS" sqref="F8:F13 H8:H13" xr:uid="{970F3E0C-1F8D-48CD-A94B-F3F060693A2A}">
      <formula1>0</formula1>
    </dataValidation>
    <dataValidation type="list" errorStyle="warning" allowBlank="1" showInputMessage="1" showErrorMessage="1" errorTitle="GRUPO B" error="Você digitou uma seleção que não faz parte do Grupo B. Por favor, confira a tabela." promptTitle="GRUPO B" prompt="Digite o nome de uma seleção pertencente ao Grupo B." sqref="E8:E13 I8:I13" xr:uid="{9E276981-D927-402E-ABB1-3FC1AF56DE73}">
      <formula1>$A$8:$A$11</formula1>
    </dataValidation>
  </dataValidations>
  <printOptions horizontalCentered="1" verticalCentered="1"/>
  <pageMargins left="0" right="0" top="0.78740157480314965" bottom="0" header="0" footer="0"/>
  <pageSetup paperSize="9" scale="66" orientation="landscape" r:id="rId1"/>
  <ignoredErrors>
    <ignoredError sqref="D9:D19 C9:C1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80DA-BE25-4474-9552-8CF567B3E4C9}">
  <sheetPr codeName="Planilha3"/>
  <dimension ref="A1:AD22"/>
  <sheetViews>
    <sheetView showGridLines="0" topLeftCell="E1" workbookViewId="0">
      <selection activeCell="E7" sqref="E7:I7"/>
    </sheetView>
  </sheetViews>
  <sheetFormatPr defaultColWidth="9.109375" defaultRowHeight="15.6" x14ac:dyDescent="0.3"/>
  <cols>
    <col min="1" max="1" width="18.6640625" style="4" hidden="1" customWidth="1"/>
    <col min="2" max="2" width="7.6640625" style="4" hidden="1" customWidth="1"/>
    <col min="3" max="3" width="4.6640625" style="4" hidden="1" customWidth="1"/>
    <col min="4" max="4" width="5.88671875" style="4" hidden="1" customWidth="1"/>
    <col min="5" max="5" width="29.6640625" style="4" customWidth="1"/>
    <col min="6" max="6" width="9.6640625" style="4" customWidth="1"/>
    <col min="7" max="7" width="5.6640625" style="4" customWidth="1"/>
    <col min="8" max="8" width="9.6640625" style="4" customWidth="1"/>
    <col min="9" max="9" width="29.6640625" style="4" customWidth="1"/>
    <col min="10" max="10" width="18.6640625" style="4" customWidth="1"/>
    <col min="11" max="11" width="9.6640625" style="4" customWidth="1"/>
    <col min="12" max="12" width="29.6640625" style="4" customWidth="1"/>
    <col min="13" max="20" width="9.6640625" style="4" customWidth="1"/>
    <col min="21" max="21" width="9.109375" style="4"/>
    <col min="22" max="22" width="15.88671875" style="4" hidden="1" customWidth="1"/>
    <col min="23" max="23" width="3.44140625" style="4" hidden="1" customWidth="1"/>
    <col min="24" max="24" width="3.109375" style="4" hidden="1" customWidth="1"/>
    <col min="25" max="27" width="2.6640625" style="4" hidden="1" customWidth="1"/>
    <col min="28" max="28" width="3.6640625" style="4" hidden="1" customWidth="1"/>
    <col min="29" max="30" width="3.5546875" style="4" hidden="1" customWidth="1"/>
    <col min="31" max="16384" width="9.109375" style="4"/>
  </cols>
  <sheetData>
    <row r="1" spans="1:30" ht="42.9" customHeight="1" thickBot="1" x14ac:dyDescent="0.65">
      <c r="A1" s="14"/>
      <c r="B1" s="14"/>
      <c r="C1" s="14"/>
      <c r="D1" s="14"/>
      <c r="E1" s="63" t="s">
        <v>0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5"/>
    </row>
    <row r="2" spans="1:30" ht="23.1" customHeight="1" thickBot="1" x14ac:dyDescent="0.35"/>
    <row r="3" spans="1:30" ht="33" customHeight="1" thickBot="1" x14ac:dyDescent="0.65">
      <c r="A3" s="15"/>
      <c r="B3" s="15"/>
      <c r="C3" s="15"/>
      <c r="D3" s="15"/>
      <c r="E3" s="66" t="s">
        <v>1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8"/>
    </row>
    <row r="4" spans="1:30" ht="23.1" customHeight="1" thickBot="1" x14ac:dyDescent="0.3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30" ht="33" customHeight="1" thickBot="1" x14ac:dyDescent="0.65">
      <c r="A5" s="16"/>
      <c r="B5" s="16"/>
      <c r="C5" s="16"/>
      <c r="D5" s="16"/>
      <c r="E5" s="69" t="s">
        <v>25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1"/>
    </row>
    <row r="6" spans="1:30" ht="23.1" customHeight="1" thickBot="1" x14ac:dyDescent="0.35"/>
    <row r="7" spans="1:30" ht="24.9" customHeight="1" thickBot="1" x14ac:dyDescent="0.5">
      <c r="A7" s="3" t="s">
        <v>25</v>
      </c>
      <c r="B7" s="3" t="s">
        <v>3</v>
      </c>
      <c r="C7" s="3" t="s">
        <v>4</v>
      </c>
      <c r="D7" s="27" t="s">
        <v>5</v>
      </c>
      <c r="E7" s="60" t="s">
        <v>25</v>
      </c>
      <c r="F7" s="61"/>
      <c r="G7" s="61"/>
      <c r="H7" s="61"/>
      <c r="I7" s="62"/>
      <c r="J7" s="26"/>
      <c r="K7" s="26"/>
      <c r="L7" s="29" t="s">
        <v>6</v>
      </c>
      <c r="M7" s="30" t="s">
        <v>4</v>
      </c>
      <c r="N7" s="29" t="s">
        <v>7</v>
      </c>
      <c r="O7" s="29" t="s">
        <v>8</v>
      </c>
      <c r="P7" s="29" t="s">
        <v>9</v>
      </c>
      <c r="Q7" s="29" t="s">
        <v>10</v>
      </c>
      <c r="R7" s="31" t="s">
        <v>11</v>
      </c>
      <c r="S7" s="29" t="s">
        <v>5</v>
      </c>
      <c r="T7" s="32" t="s">
        <v>12</v>
      </c>
      <c r="V7" s="38" t="s">
        <v>6</v>
      </c>
      <c r="W7" s="38" t="s">
        <v>4</v>
      </c>
      <c r="X7" s="38" t="s">
        <v>7</v>
      </c>
      <c r="Y7" s="38" t="s">
        <v>8</v>
      </c>
      <c r="Z7" s="38" t="s">
        <v>9</v>
      </c>
      <c r="AA7" s="38" t="s">
        <v>10</v>
      </c>
      <c r="AB7" s="38" t="s">
        <v>11</v>
      </c>
      <c r="AC7" s="38" t="s">
        <v>5</v>
      </c>
      <c r="AD7" s="38" t="s">
        <v>12</v>
      </c>
    </row>
    <row r="8" spans="1:30" ht="24.9" customHeight="1" x14ac:dyDescent="0.35">
      <c r="A8" s="5" t="str">
        <f>IF(E8="","",E8)</f>
        <v>FRANÇA</v>
      </c>
      <c r="B8" s="6">
        <f>IF(F8="","",F8)</f>
        <v>2</v>
      </c>
      <c r="C8" s="6">
        <f>IF(B8="","",IF(B8&gt;B9,3,IF(B8=B9,1,IF(B9="","",0))))</f>
        <v>3</v>
      </c>
      <c r="D8" s="33">
        <f>IF(B9="","",B9)</f>
        <v>1</v>
      </c>
      <c r="E8" s="51" t="s">
        <v>26</v>
      </c>
      <c r="F8" s="52">
        <v>2</v>
      </c>
      <c r="G8" s="52" t="s">
        <v>14</v>
      </c>
      <c r="H8" s="52">
        <v>1</v>
      </c>
      <c r="I8" s="53" t="s">
        <v>27</v>
      </c>
      <c r="J8" s="13"/>
      <c r="K8" s="17"/>
      <c r="L8" s="29" t="str" cm="1">
        <f t="array" ref="L8:T11">_xlfn.SORTBY(V8:AD11,W8:W11,-1,AB8:AB11,-1,AD8:AD11,-1)</f>
        <v>FRANÇA</v>
      </c>
      <c r="M8" s="29">
        <v>7</v>
      </c>
      <c r="N8" s="29">
        <v>3</v>
      </c>
      <c r="O8" s="29">
        <v>2</v>
      </c>
      <c r="P8" s="29">
        <v>1</v>
      </c>
      <c r="Q8" s="29">
        <v>0</v>
      </c>
      <c r="R8" s="29">
        <v>3</v>
      </c>
      <c r="S8" s="29">
        <v>1</v>
      </c>
      <c r="T8" s="29">
        <v>2</v>
      </c>
      <c r="V8" s="38" t="str">
        <f>IF(E8="","",E8)</f>
        <v>FRANÇA</v>
      </c>
      <c r="W8" s="38">
        <f>IF($F$8="","",SUMIF($A$8:$A$19,$A$8,$C$8:$C$19))</f>
        <v>7</v>
      </c>
      <c r="X8" s="38">
        <f>IF($E$8="","",COUNTIFS($A$8:$A$19,$E$8,$B$8:$B$19,"&lt;&gt;"&amp;""))</f>
        <v>3</v>
      </c>
      <c r="Y8" s="38">
        <f>IF($F$8="","",COUNTIFS($A$8:$A$19,$E$8,$C$8:$C$19,3))</f>
        <v>2</v>
      </c>
      <c r="Z8" s="38">
        <f>IF($F$8="","",COUNTIFS($A$8:$A$19,$E$8,$C$8:$C$19,1))</f>
        <v>1</v>
      </c>
      <c r="AA8" s="38">
        <f>IF($F$8="","",COUNTIFS($A$8:$A$19,$E$8,$C$8:$C$19,0))</f>
        <v>0</v>
      </c>
      <c r="AB8" s="38">
        <f>IF($F$8="","",SUMIF($A$8:$A$19,$E$8,$B$8:$B$19))</f>
        <v>3</v>
      </c>
      <c r="AC8" s="38">
        <f>IF($F$8="","",SUMIF($A$8:$A$19,$E$8,$D$8:$D$19))</f>
        <v>1</v>
      </c>
      <c r="AD8" s="38">
        <f>IF(AB8="","",AB8-AC8)</f>
        <v>2</v>
      </c>
    </row>
    <row r="9" spans="1:30" ht="24.9" customHeight="1" x14ac:dyDescent="0.35">
      <c r="A9" s="5" t="str">
        <f>IF(I8="","",I8)</f>
        <v>AUSTRÁLIA</v>
      </c>
      <c r="B9" s="6">
        <f>IF(H8="","",H8)</f>
        <v>1</v>
      </c>
      <c r="C9" s="6">
        <f>IF(B9="","",IF(B9&gt;B8,3,IF(B9=B8,1,IF(B8="","",0))))</f>
        <v>0</v>
      </c>
      <c r="D9" s="33">
        <f>IF(B8="","",B8)</f>
        <v>2</v>
      </c>
      <c r="E9" s="36" t="s">
        <v>28</v>
      </c>
      <c r="F9" s="29">
        <v>0</v>
      </c>
      <c r="G9" s="29" t="s">
        <v>14</v>
      </c>
      <c r="H9" s="29">
        <v>1</v>
      </c>
      <c r="I9" s="37" t="s">
        <v>29</v>
      </c>
      <c r="J9" s="13"/>
      <c r="K9" s="17"/>
      <c r="L9" s="29" t="str">
        <v>DINAMARCA</v>
      </c>
      <c r="M9" s="29">
        <v>5</v>
      </c>
      <c r="N9" s="29">
        <v>3</v>
      </c>
      <c r="O9" s="29">
        <v>1</v>
      </c>
      <c r="P9" s="29">
        <v>2</v>
      </c>
      <c r="Q9" s="29">
        <v>0</v>
      </c>
      <c r="R9" s="29">
        <v>2</v>
      </c>
      <c r="S9" s="29">
        <v>1</v>
      </c>
      <c r="T9" s="29">
        <v>1</v>
      </c>
      <c r="V9" s="38" t="str">
        <f>IF(I8="","",I8)</f>
        <v>AUSTRÁLIA</v>
      </c>
      <c r="W9" s="38">
        <f>IF($H$8="","",SUMIF($A$8:$A$19,$I$8,$C$8:$C$19))</f>
        <v>1</v>
      </c>
      <c r="X9" s="38">
        <f>IF($I$8="","",COUNTIFS($A$8:$A$19,$I$8,$B$8:$B$19,"&lt;&gt;"&amp;""))</f>
        <v>3</v>
      </c>
      <c r="Y9" s="38">
        <f>IF($H$8="","",COUNTIFS($A$8:$A$19,$I$8,$C$8:$C$19,3))</f>
        <v>0</v>
      </c>
      <c r="Z9" s="38">
        <f>IF($H$8="","",COUNTIFS($A$8:$A$19,$I$8,$C$8:$C$19,1))</f>
        <v>1</v>
      </c>
      <c r="AA9" s="38">
        <f>IF($H$8="","",COUNTIFS($A$8:$A$19,$I$8,$C$8:$C$19,0))</f>
        <v>2</v>
      </c>
      <c r="AB9" s="38">
        <f>IF($H$8="","",SUMIF($A$8:$A$19,$I$8,$B$8:$B$19))</f>
        <v>2</v>
      </c>
      <c r="AC9" s="38">
        <f>IF($H$8="","",SUMIF($A$8:$A$19,$I$8,$D$8:$D$19))</f>
        <v>5</v>
      </c>
      <c r="AD9" s="38">
        <f>IF(AB9="","",AB9-AC9)</f>
        <v>-3</v>
      </c>
    </row>
    <row r="10" spans="1:30" ht="24.9" customHeight="1" x14ac:dyDescent="0.35">
      <c r="A10" s="9" t="str">
        <f>IF(E9="","",E9)</f>
        <v>PERU</v>
      </c>
      <c r="B10" s="10">
        <f>IF(F9="","",F9)</f>
        <v>0</v>
      </c>
      <c r="C10" s="10">
        <f t="shared" ref="C10:C18" si="0">IF(B10="","",IF(B10&gt;B11,3,IF(B10=B11,1,IF(B11="","",0))))</f>
        <v>0</v>
      </c>
      <c r="D10" s="34">
        <f>IF(B11="","",B11)</f>
        <v>1</v>
      </c>
      <c r="E10" s="36" t="s">
        <v>29</v>
      </c>
      <c r="F10" s="29">
        <v>1</v>
      </c>
      <c r="G10" s="29" t="s">
        <v>14</v>
      </c>
      <c r="H10" s="29">
        <v>1</v>
      </c>
      <c r="I10" s="37" t="s">
        <v>27</v>
      </c>
      <c r="J10" s="13"/>
      <c r="K10" s="17"/>
      <c r="L10" s="29" t="str">
        <v>PERU</v>
      </c>
      <c r="M10" s="29">
        <v>3</v>
      </c>
      <c r="N10" s="29">
        <v>3</v>
      </c>
      <c r="O10" s="29">
        <v>1</v>
      </c>
      <c r="P10" s="29">
        <v>0</v>
      </c>
      <c r="Q10" s="29">
        <v>2</v>
      </c>
      <c r="R10" s="29">
        <v>2</v>
      </c>
      <c r="S10" s="29">
        <v>2</v>
      </c>
      <c r="T10" s="29">
        <v>0</v>
      </c>
      <c r="V10" s="38" t="str">
        <f>IF(E9="","",E9)</f>
        <v>PERU</v>
      </c>
      <c r="W10" s="38">
        <f>IF($F$9="","",SUMIF($A$8:$A$19,$E$9,$C$8:$C$19))</f>
        <v>3</v>
      </c>
      <c r="X10" s="38">
        <f>IF($E$9="","",COUNTIFS($A$8:$A$19,$E$9,$B$8:$B$19,"&lt;&gt;"&amp;""))</f>
        <v>3</v>
      </c>
      <c r="Y10" s="38">
        <f>IF($F$9="","",COUNTIFS($A$8:$A$19,$E$9,$C$8:$C$19,3))</f>
        <v>1</v>
      </c>
      <c r="Z10" s="38">
        <f>IF($F$9="","",COUNTIFS($A$8:$A$19,$E$9,$C$8:$C$19,1))</f>
        <v>0</v>
      </c>
      <c r="AA10" s="38">
        <f>IF($F$9="","",COUNTIFS($A$8:$A$19,$E$9,$C$8:$C$19,0))</f>
        <v>2</v>
      </c>
      <c r="AB10" s="38">
        <f>IF($F$9="","",SUMIF($A$8:$A$19,$E$9,$B$8:$B$19))</f>
        <v>2</v>
      </c>
      <c r="AC10" s="38">
        <f>IF($F$9="","",SUMIF($A$8:$A$19,$E$9,$D$8:$D$19))</f>
        <v>2</v>
      </c>
      <c r="AD10" s="38">
        <f>IF(AB10="","",AB10-AC10)</f>
        <v>0</v>
      </c>
    </row>
    <row r="11" spans="1:30" ht="24.9" customHeight="1" x14ac:dyDescent="0.35">
      <c r="A11" s="10" t="str">
        <f>IF(I9="","",I9)</f>
        <v>DINAMARCA</v>
      </c>
      <c r="B11" s="10">
        <f>IF(H9="","",H9)</f>
        <v>1</v>
      </c>
      <c r="C11" s="10">
        <f>IF(B11="","",IF(B11&gt;B10,3,IF(B11=B10,1,IF(B10="","",0))))</f>
        <v>3</v>
      </c>
      <c r="D11" s="34">
        <f>IF(B10="","",B10)</f>
        <v>0</v>
      </c>
      <c r="E11" s="36" t="s">
        <v>26</v>
      </c>
      <c r="F11" s="29">
        <v>1</v>
      </c>
      <c r="G11" s="29" t="s">
        <v>14</v>
      </c>
      <c r="H11" s="29">
        <v>0</v>
      </c>
      <c r="I11" s="37" t="s">
        <v>28</v>
      </c>
      <c r="J11" s="13"/>
      <c r="K11" s="17"/>
      <c r="L11" s="29" t="str">
        <v>AUSTRÁLIA</v>
      </c>
      <c r="M11" s="29">
        <v>1</v>
      </c>
      <c r="N11" s="29">
        <v>3</v>
      </c>
      <c r="O11" s="29">
        <v>0</v>
      </c>
      <c r="P11" s="29">
        <v>1</v>
      </c>
      <c r="Q11" s="29">
        <v>2</v>
      </c>
      <c r="R11" s="29">
        <v>2</v>
      </c>
      <c r="S11" s="29">
        <v>5</v>
      </c>
      <c r="T11" s="29">
        <v>-3</v>
      </c>
      <c r="V11" s="38" t="str">
        <f>IF(I9="","",I9)</f>
        <v>DINAMARCA</v>
      </c>
      <c r="W11" s="38">
        <f>IF($H$9="","",SUMIF($A$8:$A$19,$I$9,$C$8:$C$19))</f>
        <v>5</v>
      </c>
      <c r="X11" s="38">
        <f>IF($I$9="","",COUNTIFS($A$8:$A$19,$I$9,$B$8:$B$19,"&lt;&gt;"&amp;""))</f>
        <v>3</v>
      </c>
      <c r="Y11" s="38">
        <f>IF($H$9="","",COUNTIFS($A$8:$A$19,$I$9,$C$8:$C$19,3))</f>
        <v>1</v>
      </c>
      <c r="Z11" s="38">
        <f>IF($H$9="","",COUNTIFS($A$8:$A$19,$I$9,$C$8:$C$19,1))</f>
        <v>2</v>
      </c>
      <c r="AA11" s="38">
        <f>IF($H$9="","",COUNTIFS($A$8:$A$19,$I$9,$C$8:$C$19,0))</f>
        <v>0</v>
      </c>
      <c r="AB11" s="38">
        <f>IF($H$9="","",SUMIF($A$8:$A$19,$I$9,$B$8:$B$19))</f>
        <v>2</v>
      </c>
      <c r="AC11" s="38">
        <f>IF($H$9="","",SUMIF($A$8:$A$19,$I$9,$D$8:$D$19))</f>
        <v>1</v>
      </c>
      <c r="AD11" s="38">
        <f>IF(AB11="","",AB11-AC11)</f>
        <v>1</v>
      </c>
    </row>
    <row r="12" spans="1:30" ht="24.9" customHeight="1" x14ac:dyDescent="0.35">
      <c r="A12" s="7" t="str">
        <f>IF(E10="","",E10)</f>
        <v>DINAMARCA</v>
      </c>
      <c r="B12" s="7">
        <f>IF(F10="","",F10)</f>
        <v>1</v>
      </c>
      <c r="C12" s="7">
        <f t="shared" si="0"/>
        <v>1</v>
      </c>
      <c r="D12" s="35">
        <f>IF(B13="","",B13)</f>
        <v>1</v>
      </c>
      <c r="E12" s="36" t="s">
        <v>27</v>
      </c>
      <c r="F12" s="29">
        <v>0</v>
      </c>
      <c r="G12" s="29" t="s">
        <v>14</v>
      </c>
      <c r="H12" s="29">
        <v>2</v>
      </c>
      <c r="I12" s="37" t="s">
        <v>28</v>
      </c>
      <c r="J12" s="13"/>
      <c r="K12" s="25"/>
      <c r="L12" s="26"/>
      <c r="M12" s="2"/>
      <c r="N12" s="2"/>
      <c r="O12" s="26"/>
      <c r="P12" s="26"/>
      <c r="Q12" s="26"/>
      <c r="R12" s="26"/>
      <c r="S12" s="26"/>
      <c r="T12" s="26"/>
    </row>
    <row r="13" spans="1:30" ht="24.9" customHeight="1" x14ac:dyDescent="0.35">
      <c r="A13" s="7" t="str">
        <f>IF(I10="","",I10)</f>
        <v>AUSTRÁLIA</v>
      </c>
      <c r="B13" s="7">
        <f>IF(H10="","",H10)</f>
        <v>1</v>
      </c>
      <c r="C13" s="7">
        <f>IF(B13="","",IF(B13&gt;B12,3,IF(B13=B12,1,IF(B12="","",0))))</f>
        <v>1</v>
      </c>
      <c r="D13" s="35">
        <f>IF(B12="","",B12)</f>
        <v>1</v>
      </c>
      <c r="E13" s="36" t="s">
        <v>29</v>
      </c>
      <c r="F13" s="29">
        <v>0</v>
      </c>
      <c r="G13" s="29" t="s">
        <v>14</v>
      </c>
      <c r="H13" s="29">
        <v>0</v>
      </c>
      <c r="I13" s="37" t="s">
        <v>26</v>
      </c>
      <c r="J13" s="13"/>
      <c r="K13" s="13"/>
      <c r="L13" s="26"/>
      <c r="M13" s="2"/>
      <c r="N13" s="2"/>
      <c r="O13" s="26"/>
      <c r="P13" s="26"/>
      <c r="Q13" s="26"/>
      <c r="R13" s="26"/>
      <c r="S13" s="26"/>
      <c r="T13" s="26"/>
    </row>
    <row r="14" spans="1:30" ht="24.9" customHeight="1" thickBot="1" x14ac:dyDescent="0.35">
      <c r="A14" s="8" t="str">
        <f>IF(E11="","",E11)</f>
        <v>FRANÇA</v>
      </c>
      <c r="B14" s="8">
        <f>IF(F11="","",F11)</f>
        <v>1</v>
      </c>
      <c r="C14" s="8">
        <f t="shared" si="0"/>
        <v>3</v>
      </c>
      <c r="D14" s="8">
        <f>IF(B15="","",B15)</f>
        <v>0</v>
      </c>
    </row>
    <row r="15" spans="1:30" ht="24.9" customHeight="1" thickBot="1" x14ac:dyDescent="0.45">
      <c r="A15" s="8" t="str">
        <f>IF(I11="","",I11)</f>
        <v>PERU</v>
      </c>
      <c r="B15" s="8">
        <f>IF(H11="","",H11)</f>
        <v>0</v>
      </c>
      <c r="C15" s="8">
        <f>IF(B15="","",IF(B15&gt;B14,3,IF(B15=B14,1,IF(B14="","",0))))</f>
        <v>0</v>
      </c>
      <c r="D15" s="8">
        <f>IF(B14="","",B14)</f>
        <v>1</v>
      </c>
      <c r="I15" s="17"/>
      <c r="J15" s="17"/>
      <c r="K15" s="28"/>
      <c r="L15" s="28" t="s">
        <v>6</v>
      </c>
    </row>
    <row r="16" spans="1:30" ht="24.9" customHeight="1" thickBot="1" x14ac:dyDescent="0.45">
      <c r="A16" s="11" t="str">
        <f>IF(E12="","",E12)</f>
        <v>AUSTRÁLIA</v>
      </c>
      <c r="B16" s="11">
        <f>IF(F12="","",F12)</f>
        <v>0</v>
      </c>
      <c r="C16" s="11">
        <f t="shared" si="0"/>
        <v>0</v>
      </c>
      <c r="D16" s="11">
        <f>IF(B17="","",B17)</f>
        <v>2</v>
      </c>
      <c r="I16" s="17"/>
      <c r="J16" s="17"/>
      <c r="K16" s="28" t="s">
        <v>18</v>
      </c>
      <c r="L16" s="28" t="str" cm="1">
        <f t="array" ref="L16:L19">_xlfn.SORTBY(L8:L11,M8:M11,-1,R8:R11,-1,T8:T11,-1)</f>
        <v>FRANÇA</v>
      </c>
    </row>
    <row r="17" spans="1:12" ht="24.9" customHeight="1" thickBot="1" x14ac:dyDescent="0.45">
      <c r="A17" s="11" t="str">
        <f>IF(I12="","",I12)</f>
        <v>PERU</v>
      </c>
      <c r="B17" s="11">
        <f>IF(H12="","",H12)</f>
        <v>2</v>
      </c>
      <c r="C17" s="11">
        <f>IF(B17="","",IF(B17&gt;B16,3,IF(B17=B16,1,IF(B16="","",0))))</f>
        <v>3</v>
      </c>
      <c r="D17" s="11">
        <f>IF(B16="","",B16)</f>
        <v>0</v>
      </c>
      <c r="I17" s="17"/>
      <c r="J17" s="17"/>
      <c r="K17" s="28" t="s">
        <v>19</v>
      </c>
      <c r="L17" s="28" t="str">
        <v>DINAMARCA</v>
      </c>
    </row>
    <row r="18" spans="1:12" ht="24.9" customHeight="1" x14ac:dyDescent="0.3">
      <c r="A18" s="12" t="str">
        <f>IF(E13="","",E13)</f>
        <v>DINAMARCA</v>
      </c>
      <c r="B18" s="12">
        <f>IF(F13="","",F13)</f>
        <v>0</v>
      </c>
      <c r="C18" s="12">
        <f t="shared" si="0"/>
        <v>1</v>
      </c>
      <c r="D18" s="12">
        <f>IF(B19="","",B19)</f>
        <v>0</v>
      </c>
      <c r="L18" s="18" t="str">
        <v>PERU</v>
      </c>
    </row>
    <row r="19" spans="1:12" ht="24.9" customHeight="1" x14ac:dyDescent="0.3">
      <c r="A19" s="12" t="str">
        <f>IF(I13="","",I13)</f>
        <v>FRANÇA</v>
      </c>
      <c r="B19" s="12">
        <f>IF(H13="","",H13)</f>
        <v>0</v>
      </c>
      <c r="C19" s="12">
        <f>IF(B19="","",IF(B19&gt;B18,3,IF(B19=B18,1,IF(B18="","",0))))</f>
        <v>1</v>
      </c>
      <c r="D19" s="12">
        <f>IF(B18="","",B18)</f>
        <v>0</v>
      </c>
      <c r="E19" s="18"/>
      <c r="L19" s="18" t="str">
        <v>AUSTRÁLIA</v>
      </c>
    </row>
    <row r="20" spans="1:12" x14ac:dyDescent="0.3">
      <c r="A20" s="26"/>
      <c r="B20" s="26"/>
      <c r="E20" s="18"/>
    </row>
    <row r="21" spans="1:12" x14ac:dyDescent="0.3">
      <c r="A21" s="26"/>
      <c r="B21" s="26"/>
      <c r="E21" s="18"/>
    </row>
    <row r="22" spans="1:12" x14ac:dyDescent="0.3">
      <c r="E22" s="18"/>
    </row>
  </sheetData>
  <mergeCells count="4">
    <mergeCell ref="E1:T1"/>
    <mergeCell ref="E3:T3"/>
    <mergeCell ref="E5:T5"/>
    <mergeCell ref="E7:I7"/>
  </mergeCells>
  <dataValidations count="2">
    <dataValidation type="whole" errorStyle="warning" operator="greaterThanOrEqual" allowBlank="1" showInputMessage="1" showErrorMessage="1" errorTitle="GOLS" error="Você digitou um número inválido._x000a_Por favor, confira o placar do jogo." promptTitle="GOLS" sqref="F8:F13 H8:H13" xr:uid="{486B72C5-A143-4524-9E8E-4C975226FDC4}">
      <formula1>0</formula1>
    </dataValidation>
    <dataValidation type="list" errorStyle="warning" allowBlank="1" showInputMessage="1" showErrorMessage="1" errorTitle="GRUPO C" error="Você digitou uma seleção que não faz parte do Grupo C. Por favor, confira a tabela." promptTitle="GRUPO C" prompt="Digite o nome de uma seleção pertencente ao Grupo C." sqref="E8:E13 I8:I13" xr:uid="{063915DD-A9B4-4415-A5E0-8AE46940F4F3}">
      <formula1>$A$8:$A$11</formula1>
    </dataValidation>
  </dataValidations>
  <printOptions horizontalCentered="1" verticalCentered="1"/>
  <pageMargins left="0" right="0" top="0.78740157480314965" bottom="0" header="0" footer="0"/>
  <pageSetup paperSize="9" scale="66" orientation="landscape" r:id="rId1"/>
  <ignoredErrors>
    <ignoredError sqref="D9:D19 C9:C1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DA84-B00B-45F9-8547-5E401ABDF092}">
  <sheetPr codeName="Planilha4"/>
  <dimension ref="A1:AD22"/>
  <sheetViews>
    <sheetView showGridLines="0" topLeftCell="E1" workbookViewId="0">
      <selection activeCell="E7" sqref="E7:I7"/>
    </sheetView>
  </sheetViews>
  <sheetFormatPr defaultColWidth="9.109375" defaultRowHeight="15.6" x14ac:dyDescent="0.3"/>
  <cols>
    <col min="1" max="1" width="18.6640625" style="4" hidden="1" customWidth="1"/>
    <col min="2" max="2" width="7.6640625" style="4" hidden="1" customWidth="1"/>
    <col min="3" max="3" width="11.6640625" style="4" hidden="1" customWidth="1"/>
    <col min="4" max="4" width="6.6640625" style="4" hidden="1" customWidth="1"/>
    <col min="5" max="5" width="29.6640625" style="4" customWidth="1"/>
    <col min="6" max="6" width="9.6640625" style="4" customWidth="1"/>
    <col min="7" max="7" width="5.6640625" style="4" customWidth="1"/>
    <col min="8" max="8" width="9.6640625" style="4" customWidth="1"/>
    <col min="9" max="9" width="29.6640625" style="4" customWidth="1"/>
    <col min="10" max="10" width="18.6640625" style="4" customWidth="1"/>
    <col min="11" max="11" width="9.6640625" style="4" customWidth="1"/>
    <col min="12" max="12" width="29.6640625" style="4" customWidth="1"/>
    <col min="13" max="20" width="9.6640625" style="4" customWidth="1"/>
    <col min="21" max="21" width="9.109375" style="4"/>
    <col min="22" max="22" width="15.88671875" style="4" hidden="1" customWidth="1"/>
    <col min="23" max="23" width="3.44140625" style="4" hidden="1" customWidth="1"/>
    <col min="24" max="24" width="3.109375" style="4" hidden="1" customWidth="1"/>
    <col min="25" max="27" width="2.6640625" style="4" hidden="1" customWidth="1"/>
    <col min="28" max="28" width="3.6640625" style="4" hidden="1" customWidth="1"/>
    <col min="29" max="30" width="3.5546875" style="4" hidden="1" customWidth="1"/>
    <col min="31" max="16384" width="9.109375" style="4"/>
  </cols>
  <sheetData>
    <row r="1" spans="1:30" ht="42.9" customHeight="1" thickBot="1" x14ac:dyDescent="0.65">
      <c r="A1" s="14"/>
      <c r="B1" s="14"/>
      <c r="C1" s="14"/>
      <c r="D1" s="14"/>
      <c r="E1" s="63" t="s">
        <v>0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5"/>
    </row>
    <row r="2" spans="1:30" ht="23.1" customHeight="1" thickBot="1" x14ac:dyDescent="0.35"/>
    <row r="3" spans="1:30" ht="33" customHeight="1" thickBot="1" x14ac:dyDescent="0.65">
      <c r="A3" s="15"/>
      <c r="B3" s="15"/>
      <c r="C3" s="15"/>
      <c r="D3" s="15"/>
      <c r="E3" s="66" t="s">
        <v>1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8"/>
    </row>
    <row r="4" spans="1:30" ht="23.1" customHeight="1" thickBot="1" x14ac:dyDescent="0.3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30" ht="33" customHeight="1" thickBot="1" x14ac:dyDescent="0.65">
      <c r="A5" s="16"/>
      <c r="B5" s="16"/>
      <c r="C5" s="16"/>
      <c r="D5" s="16"/>
      <c r="E5" s="69" t="s">
        <v>30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1"/>
    </row>
    <row r="6" spans="1:30" ht="23.1" customHeight="1" thickBot="1" x14ac:dyDescent="0.35"/>
    <row r="7" spans="1:30" ht="24.9" customHeight="1" thickBot="1" x14ac:dyDescent="0.5">
      <c r="A7" s="3" t="s">
        <v>30</v>
      </c>
      <c r="B7" s="3" t="s">
        <v>3</v>
      </c>
      <c r="C7" s="3" t="s">
        <v>4</v>
      </c>
      <c r="D7" s="27" t="s">
        <v>5</v>
      </c>
      <c r="E7" s="60" t="s">
        <v>30</v>
      </c>
      <c r="F7" s="61"/>
      <c r="G7" s="61"/>
      <c r="H7" s="61"/>
      <c r="I7" s="62"/>
      <c r="J7" s="26"/>
      <c r="K7" s="26"/>
      <c r="L7" s="29" t="s">
        <v>6</v>
      </c>
      <c r="M7" s="30" t="s">
        <v>4</v>
      </c>
      <c r="N7" s="29" t="s">
        <v>7</v>
      </c>
      <c r="O7" s="29" t="s">
        <v>8</v>
      </c>
      <c r="P7" s="29" t="s">
        <v>9</v>
      </c>
      <c r="Q7" s="29" t="s">
        <v>10</v>
      </c>
      <c r="R7" s="31" t="s">
        <v>11</v>
      </c>
      <c r="S7" s="29" t="s">
        <v>5</v>
      </c>
      <c r="T7" s="32" t="s">
        <v>12</v>
      </c>
      <c r="V7" s="38" t="s">
        <v>6</v>
      </c>
      <c r="W7" s="38" t="s">
        <v>4</v>
      </c>
      <c r="X7" s="38" t="s">
        <v>7</v>
      </c>
      <c r="Y7" s="38" t="s">
        <v>8</v>
      </c>
      <c r="Z7" s="38" t="s">
        <v>9</v>
      </c>
      <c r="AA7" s="38" t="s">
        <v>10</v>
      </c>
      <c r="AB7" s="38" t="s">
        <v>11</v>
      </c>
      <c r="AC7" s="38" t="s">
        <v>5</v>
      </c>
      <c r="AD7" s="38" t="s">
        <v>12</v>
      </c>
    </row>
    <row r="8" spans="1:30" ht="24.9" customHeight="1" x14ac:dyDescent="0.35">
      <c r="A8" s="5" t="str">
        <f>IF(E8="","",E8)</f>
        <v>ARGENTINA</v>
      </c>
      <c r="B8" s="6">
        <f>IF(F8="","",F8)</f>
        <v>1</v>
      </c>
      <c r="C8" s="6">
        <f>IF(B8="","",IF(B8&gt;B9,3,IF(B8=B9,1,IF(B9="","",0))))</f>
        <v>1</v>
      </c>
      <c r="D8" s="33">
        <f>IF(B9="","",B9)</f>
        <v>1</v>
      </c>
      <c r="E8" s="51" t="s">
        <v>31</v>
      </c>
      <c r="F8" s="52">
        <v>1</v>
      </c>
      <c r="G8" s="52" t="s">
        <v>14</v>
      </c>
      <c r="H8" s="52">
        <v>1</v>
      </c>
      <c r="I8" s="53" t="s">
        <v>32</v>
      </c>
      <c r="J8" s="13"/>
      <c r="K8" s="17"/>
      <c r="L8" s="29" t="str" cm="1">
        <f t="array" ref="L8:T11">_xlfn.SORTBY(V8:AD11,W8:W11,-1,AB8:AB11,-1,AD8:AD11,-1)</f>
        <v>CROÁCIA</v>
      </c>
      <c r="M8" s="29">
        <v>9</v>
      </c>
      <c r="N8" s="29">
        <v>3</v>
      </c>
      <c r="O8" s="29">
        <v>3</v>
      </c>
      <c r="P8" s="29">
        <v>0</v>
      </c>
      <c r="Q8" s="29">
        <v>0</v>
      </c>
      <c r="R8" s="29">
        <v>6</v>
      </c>
      <c r="S8" s="29">
        <v>1</v>
      </c>
      <c r="T8" s="29">
        <v>5</v>
      </c>
      <c r="V8" s="38" t="str">
        <f>IF(E8="","",E8)</f>
        <v>ARGENTINA</v>
      </c>
      <c r="W8" s="38">
        <f>IF($F$8="","",SUMIF($A$8:$A$19,$A$8,$C$8:$C$19))</f>
        <v>4</v>
      </c>
      <c r="X8" s="38">
        <f>IF($E$8="","",COUNTIFS($A$8:$A$19,$E$8,$B$8:$B$19,"&lt;&gt;"&amp;""))</f>
        <v>3</v>
      </c>
      <c r="Y8" s="38">
        <f>IF($F$8="","",COUNTIFS($A$8:$A$19,$E$8,$C$8:$C$19,3))</f>
        <v>1</v>
      </c>
      <c r="Z8" s="38">
        <f>IF($F$8="","",COUNTIFS($A$8:$A$19,$E$8,$C$8:$C$19,1))</f>
        <v>1</v>
      </c>
      <c r="AA8" s="38">
        <f>IF($F$8="","",COUNTIFS($A$8:$A$19,$E$8,$C$8:$C$19,0))</f>
        <v>1</v>
      </c>
      <c r="AB8" s="38">
        <f>IF($F$8="","",SUMIF($A$8:$A$19,$E$8,$B$8:$B$19))</f>
        <v>3</v>
      </c>
      <c r="AC8" s="38">
        <f>IF($F$8="","",SUMIF($A$8:$A$19,$E$8,$D$8:$D$19))</f>
        <v>4</v>
      </c>
      <c r="AD8" s="38">
        <f>IF(AB8="","",AB8-AC8)</f>
        <v>-1</v>
      </c>
    </row>
    <row r="9" spans="1:30" ht="24.9" customHeight="1" x14ac:dyDescent="0.35">
      <c r="A9" s="5" t="str">
        <f>IF(I8="","",I8)</f>
        <v>ISLÂNDIA</v>
      </c>
      <c r="B9" s="6">
        <f>IF(H8="","",H8)</f>
        <v>1</v>
      </c>
      <c r="C9" s="6">
        <f>IF(B9="","",IF(B9&gt;B8,3,IF(B9=B8,1,IF(B8="","",0))))</f>
        <v>1</v>
      </c>
      <c r="D9" s="33">
        <f>IF(B8="","",B8)</f>
        <v>1</v>
      </c>
      <c r="E9" s="36" t="s">
        <v>33</v>
      </c>
      <c r="F9" s="29">
        <v>2</v>
      </c>
      <c r="G9" s="29" t="s">
        <v>14</v>
      </c>
      <c r="H9" s="29">
        <v>0</v>
      </c>
      <c r="I9" s="37" t="s">
        <v>34</v>
      </c>
      <c r="J9" s="13"/>
      <c r="K9" s="17"/>
      <c r="L9" s="29" t="str">
        <v>ARGENTINA</v>
      </c>
      <c r="M9" s="29">
        <v>4</v>
      </c>
      <c r="N9" s="29">
        <v>3</v>
      </c>
      <c r="O9" s="29">
        <v>1</v>
      </c>
      <c r="P9" s="29">
        <v>1</v>
      </c>
      <c r="Q9" s="29">
        <v>1</v>
      </c>
      <c r="R9" s="29">
        <v>3</v>
      </c>
      <c r="S9" s="29">
        <v>4</v>
      </c>
      <c r="T9" s="29">
        <v>-1</v>
      </c>
      <c r="V9" s="38" t="str">
        <f>IF(I8="","",I8)</f>
        <v>ISLÂNDIA</v>
      </c>
      <c r="W9" s="38">
        <f>IF($H$8="","",SUMIF($A$8:$A$19,$I$8,$C$8:$C$19))</f>
        <v>1</v>
      </c>
      <c r="X9" s="38">
        <f>IF($I$8="","",COUNTIFS($A$8:$A$19,$I$8,$B$8:$B$19,"&lt;&gt;"&amp;""))</f>
        <v>3</v>
      </c>
      <c r="Y9" s="38">
        <f>IF($H$8="","",COUNTIFS($A$8:$A$19,$I$8,$C$8:$C$19,3))</f>
        <v>0</v>
      </c>
      <c r="Z9" s="38">
        <f>IF($H$8="","",COUNTIFS($A$8:$A$19,$I$8,$C$8:$C$19,1))</f>
        <v>1</v>
      </c>
      <c r="AA9" s="38">
        <f>IF($H$8="","",COUNTIFS($A$8:$A$19,$I$8,$C$8:$C$19,0))</f>
        <v>2</v>
      </c>
      <c r="AB9" s="38">
        <f>IF($H$8="","",SUMIF($A$8:$A$19,$I$8,$B$8:$B$19))</f>
        <v>2</v>
      </c>
      <c r="AC9" s="38">
        <f>IF($H$8="","",SUMIF($A$8:$A$19,$I$8,$D$8:$D$19))</f>
        <v>5</v>
      </c>
      <c r="AD9" s="38">
        <f>IF(AB9="","",AB9-AC9)</f>
        <v>-3</v>
      </c>
    </row>
    <row r="10" spans="1:30" ht="24.9" customHeight="1" x14ac:dyDescent="0.35">
      <c r="A10" s="9" t="str">
        <f>IF(E9="","",E9)</f>
        <v>CROÁCIA</v>
      </c>
      <c r="B10" s="10">
        <f>IF(F9="","",F9)</f>
        <v>2</v>
      </c>
      <c r="C10" s="10">
        <f t="shared" ref="C10:C18" si="0">IF(B10="","",IF(B10&gt;B11,3,IF(B10=B11,1,IF(B11="","",0))))</f>
        <v>3</v>
      </c>
      <c r="D10" s="34">
        <f>IF(B11="","",B11)</f>
        <v>0</v>
      </c>
      <c r="E10" s="36" t="s">
        <v>31</v>
      </c>
      <c r="F10" s="29">
        <v>0</v>
      </c>
      <c r="G10" s="29" t="s">
        <v>14</v>
      </c>
      <c r="H10" s="29">
        <v>2</v>
      </c>
      <c r="I10" s="37" t="s">
        <v>33</v>
      </c>
      <c r="J10" s="13"/>
      <c r="K10" s="17"/>
      <c r="L10" s="29" t="str">
        <v>NIGÉRIA</v>
      </c>
      <c r="M10" s="29">
        <v>3</v>
      </c>
      <c r="N10" s="29">
        <v>3</v>
      </c>
      <c r="O10" s="29">
        <v>1</v>
      </c>
      <c r="P10" s="29">
        <v>0</v>
      </c>
      <c r="Q10" s="29">
        <v>2</v>
      </c>
      <c r="R10" s="29">
        <v>3</v>
      </c>
      <c r="S10" s="29">
        <v>4</v>
      </c>
      <c r="T10" s="29">
        <v>-1</v>
      </c>
      <c r="V10" s="38" t="str">
        <f>IF(E9="","",E9)</f>
        <v>CROÁCIA</v>
      </c>
      <c r="W10" s="38">
        <f>IF($F$9="","",SUMIF($A$8:$A$19,$E$9,$C$8:$C$19))</f>
        <v>9</v>
      </c>
      <c r="X10" s="38">
        <f>IF($E$9="","",COUNTIFS($A$8:$A$19,$E$9,$B$8:$B$19,"&lt;&gt;"&amp;""))</f>
        <v>3</v>
      </c>
      <c r="Y10" s="38">
        <f>IF($F$9="","",COUNTIFS($A$8:$A$19,$E$9,$C$8:$C$19,3))</f>
        <v>3</v>
      </c>
      <c r="Z10" s="38">
        <f>IF($F$9="","",COUNTIFS($A$8:$A$19,$E$9,$C$8:$C$19,1))</f>
        <v>0</v>
      </c>
      <c r="AA10" s="38">
        <f>IF($F$9="","",COUNTIFS($A$8:$A$19,$E$9,$C$8:$C$19,0))</f>
        <v>0</v>
      </c>
      <c r="AB10" s="38">
        <f>IF($F$9="","",SUMIF($A$8:$A$19,$E$9,$B$8:$B$19))</f>
        <v>6</v>
      </c>
      <c r="AC10" s="38">
        <f>IF($F$9="","",SUMIF($A$8:$A$19,$E$9,$D$8:$D$19))</f>
        <v>1</v>
      </c>
      <c r="AD10" s="38">
        <f>IF(AB10="","",AB10-AC10)</f>
        <v>5</v>
      </c>
    </row>
    <row r="11" spans="1:30" ht="24.9" customHeight="1" x14ac:dyDescent="0.35">
      <c r="A11" s="10" t="str">
        <f>IF(I9="","",I9)</f>
        <v>NIGÉRIA</v>
      </c>
      <c r="B11" s="10">
        <f>IF(H9="","",H9)</f>
        <v>0</v>
      </c>
      <c r="C11" s="10">
        <f>IF(B11="","",IF(B11&gt;B10,3,IF(B11=B10,1,IF(B10="","",0))))</f>
        <v>0</v>
      </c>
      <c r="D11" s="34">
        <f>IF(B10="","",B10)</f>
        <v>2</v>
      </c>
      <c r="E11" s="36" t="s">
        <v>34</v>
      </c>
      <c r="F11" s="29">
        <v>2</v>
      </c>
      <c r="G11" s="29" t="s">
        <v>14</v>
      </c>
      <c r="H11" s="29">
        <v>0</v>
      </c>
      <c r="I11" s="37" t="s">
        <v>32</v>
      </c>
      <c r="J11" s="13"/>
      <c r="K11" s="17"/>
      <c r="L11" s="29" t="str">
        <v>ISLÂNDIA</v>
      </c>
      <c r="M11" s="29">
        <v>1</v>
      </c>
      <c r="N11" s="29">
        <v>3</v>
      </c>
      <c r="O11" s="29">
        <v>0</v>
      </c>
      <c r="P11" s="29">
        <v>1</v>
      </c>
      <c r="Q11" s="29">
        <v>2</v>
      </c>
      <c r="R11" s="29">
        <v>2</v>
      </c>
      <c r="S11" s="29">
        <v>5</v>
      </c>
      <c r="T11" s="29">
        <v>-3</v>
      </c>
      <c r="V11" s="38" t="str">
        <f>IF(I9="","",I9)</f>
        <v>NIGÉRIA</v>
      </c>
      <c r="W11" s="38">
        <f>IF($H$9="","",SUMIF($A$8:$A$19,$I$9,$C$8:$C$19))</f>
        <v>3</v>
      </c>
      <c r="X11" s="38">
        <f>IF($I$9="","",COUNTIFS($A$8:$A$19,$I$9,$B$8:$B$19,"&lt;&gt;"&amp;""))</f>
        <v>3</v>
      </c>
      <c r="Y11" s="38">
        <f>IF($H$9="","",COUNTIFS($A$8:$A$19,$I$9,$C$8:$C$19,3))</f>
        <v>1</v>
      </c>
      <c r="Z11" s="38">
        <f>IF($H$9="","",COUNTIFS($A$8:$A$19,$I$9,$C$8:$C$19,1))</f>
        <v>0</v>
      </c>
      <c r="AA11" s="38">
        <f>IF($H$9="","",COUNTIFS($A$8:$A$19,$I$9,$C$8:$C$19,0))</f>
        <v>2</v>
      </c>
      <c r="AB11" s="38">
        <f>IF($H$9="","",SUMIF($A$8:$A$19,$I$9,$B$8:$B$19))</f>
        <v>3</v>
      </c>
      <c r="AC11" s="38">
        <f>IF($H$9="","",SUMIF($A$8:$A$19,$I$9,$D$8:$D$19))</f>
        <v>4</v>
      </c>
      <c r="AD11" s="38">
        <f>IF(AB11="","",AB11-AC11)</f>
        <v>-1</v>
      </c>
    </row>
    <row r="12" spans="1:30" ht="24.9" customHeight="1" x14ac:dyDescent="0.35">
      <c r="A12" s="7" t="str">
        <f>IF(E10="","",E10)</f>
        <v>ARGENTINA</v>
      </c>
      <c r="B12" s="7">
        <f>IF(F10="","",F10)</f>
        <v>0</v>
      </c>
      <c r="C12" s="7">
        <f t="shared" si="0"/>
        <v>0</v>
      </c>
      <c r="D12" s="35">
        <f>IF(B13="","",B13)</f>
        <v>2</v>
      </c>
      <c r="E12" s="36" t="s">
        <v>32</v>
      </c>
      <c r="F12" s="29">
        <v>1</v>
      </c>
      <c r="G12" s="29" t="s">
        <v>14</v>
      </c>
      <c r="H12" s="29">
        <v>2</v>
      </c>
      <c r="I12" s="37" t="s">
        <v>33</v>
      </c>
      <c r="J12" s="13"/>
      <c r="K12" s="25"/>
      <c r="L12" s="26"/>
      <c r="M12" s="2"/>
      <c r="N12" s="2"/>
      <c r="O12" s="26"/>
      <c r="P12" s="26"/>
      <c r="Q12" s="26"/>
      <c r="R12" s="26"/>
      <c r="S12" s="26"/>
      <c r="T12" s="26"/>
    </row>
    <row r="13" spans="1:30" ht="24.9" customHeight="1" x14ac:dyDescent="0.35">
      <c r="A13" s="7" t="str">
        <f>IF(I10="","",I10)</f>
        <v>CROÁCIA</v>
      </c>
      <c r="B13" s="7">
        <f>IF(H10="","",H10)</f>
        <v>2</v>
      </c>
      <c r="C13" s="7">
        <f>IF(B13="","",IF(B13&gt;B12,3,IF(B13=B12,1,IF(B12="","",0))))</f>
        <v>3</v>
      </c>
      <c r="D13" s="35">
        <f>IF(B12="","",B12)</f>
        <v>0</v>
      </c>
      <c r="E13" s="36" t="s">
        <v>34</v>
      </c>
      <c r="F13" s="29">
        <v>1</v>
      </c>
      <c r="G13" s="29" t="s">
        <v>14</v>
      </c>
      <c r="H13" s="29">
        <v>2</v>
      </c>
      <c r="I13" s="37" t="s">
        <v>31</v>
      </c>
      <c r="J13" s="13"/>
      <c r="K13" s="13"/>
      <c r="L13" s="26"/>
      <c r="M13" s="2"/>
      <c r="N13" s="2"/>
      <c r="O13" s="26"/>
      <c r="P13" s="26"/>
      <c r="Q13" s="26"/>
      <c r="R13" s="26"/>
      <c r="S13" s="26"/>
      <c r="T13" s="26"/>
    </row>
    <row r="14" spans="1:30" ht="24.9" customHeight="1" thickBot="1" x14ac:dyDescent="0.35">
      <c r="A14" s="8" t="str">
        <f>IF(E11="","",E11)</f>
        <v>NIGÉRIA</v>
      </c>
      <c r="B14" s="8">
        <f>IF(F11="","",F11)</f>
        <v>2</v>
      </c>
      <c r="C14" s="8">
        <f t="shared" si="0"/>
        <v>3</v>
      </c>
      <c r="D14" s="8">
        <f>IF(B15="","",B15)</f>
        <v>0</v>
      </c>
    </row>
    <row r="15" spans="1:30" ht="24.9" customHeight="1" thickBot="1" x14ac:dyDescent="0.45">
      <c r="A15" s="8" t="str">
        <f>IF(I11="","",I11)</f>
        <v>ISLÂNDIA</v>
      </c>
      <c r="B15" s="8">
        <f>IF(H11="","",H11)</f>
        <v>0</v>
      </c>
      <c r="C15" s="8">
        <f>IF(B15="","",IF(B15&gt;B14,3,IF(B15=B14,1,IF(B14="","",0))))</f>
        <v>0</v>
      </c>
      <c r="D15" s="8">
        <f>IF(B14="","",B14)</f>
        <v>2</v>
      </c>
      <c r="I15" s="17"/>
      <c r="J15" s="17"/>
      <c r="K15" s="28"/>
      <c r="L15" s="28" t="s">
        <v>6</v>
      </c>
    </row>
    <row r="16" spans="1:30" ht="24.9" customHeight="1" thickBot="1" x14ac:dyDescent="0.45">
      <c r="A16" s="11" t="str">
        <f>IF(E12="","",E12)</f>
        <v>ISLÂNDIA</v>
      </c>
      <c r="B16" s="11">
        <f>IF(F12="","",F12)</f>
        <v>1</v>
      </c>
      <c r="C16" s="11">
        <f t="shared" si="0"/>
        <v>0</v>
      </c>
      <c r="D16" s="11">
        <f>IF(B17="","",B17)</f>
        <v>2</v>
      </c>
      <c r="I16" s="17"/>
      <c r="J16" s="17"/>
      <c r="K16" s="28" t="s">
        <v>18</v>
      </c>
      <c r="L16" s="28" t="str" cm="1">
        <f t="array" ref="L16:L19">_xlfn.SORTBY(L8:L11,M8:M11,-1,R8:R11,-1,T8:T11,-1)</f>
        <v>CROÁCIA</v>
      </c>
    </row>
    <row r="17" spans="1:12" ht="24.9" customHeight="1" thickBot="1" x14ac:dyDescent="0.45">
      <c r="A17" s="11" t="str">
        <f>IF(I12="","",I12)</f>
        <v>CROÁCIA</v>
      </c>
      <c r="B17" s="11">
        <f>IF(H12="","",H12)</f>
        <v>2</v>
      </c>
      <c r="C17" s="11">
        <f>IF(B17="","",IF(B17&gt;B16,3,IF(B17=B16,1,IF(B16="","",0))))</f>
        <v>3</v>
      </c>
      <c r="D17" s="11">
        <f>IF(B16="","",B16)</f>
        <v>1</v>
      </c>
      <c r="I17" s="17"/>
      <c r="J17" s="17"/>
      <c r="K17" s="28" t="s">
        <v>19</v>
      </c>
      <c r="L17" s="28" t="str">
        <v>ARGENTINA</v>
      </c>
    </row>
    <row r="18" spans="1:12" ht="24.9" customHeight="1" x14ac:dyDescent="0.3">
      <c r="A18" s="12" t="str">
        <f>IF(E13="","",E13)</f>
        <v>NIGÉRIA</v>
      </c>
      <c r="B18" s="12">
        <f>IF(F13="","",F13)</f>
        <v>1</v>
      </c>
      <c r="C18" s="12">
        <f t="shared" si="0"/>
        <v>0</v>
      </c>
      <c r="D18" s="12">
        <f>IF(B19="","",B19)</f>
        <v>2</v>
      </c>
      <c r="L18" s="18" t="str">
        <v>NIGÉRIA</v>
      </c>
    </row>
    <row r="19" spans="1:12" ht="24.9" customHeight="1" x14ac:dyDescent="0.3">
      <c r="A19" s="12" t="str">
        <f>IF(I13="","",I13)</f>
        <v>ARGENTINA</v>
      </c>
      <c r="B19" s="12">
        <f>IF(H13="","",H13)</f>
        <v>2</v>
      </c>
      <c r="C19" s="12">
        <f>IF(B19="","",IF(B19&gt;B18,3,IF(B19=B18,1,IF(B18="","",0))))</f>
        <v>3</v>
      </c>
      <c r="D19" s="12">
        <f>IF(B18="","",B18)</f>
        <v>1</v>
      </c>
      <c r="E19" s="18"/>
      <c r="L19" s="18" t="str">
        <v>ISLÂNDIA</v>
      </c>
    </row>
    <row r="20" spans="1:12" x14ac:dyDescent="0.3">
      <c r="A20" s="26"/>
      <c r="B20" s="26"/>
      <c r="E20" s="18"/>
    </row>
    <row r="21" spans="1:12" x14ac:dyDescent="0.3">
      <c r="A21" s="26"/>
      <c r="B21" s="26"/>
      <c r="E21" s="18"/>
    </row>
    <row r="22" spans="1:12" x14ac:dyDescent="0.3">
      <c r="E22" s="18"/>
    </row>
  </sheetData>
  <mergeCells count="4">
    <mergeCell ref="E1:T1"/>
    <mergeCell ref="E3:T3"/>
    <mergeCell ref="E5:T5"/>
    <mergeCell ref="E7:I7"/>
  </mergeCells>
  <dataValidations count="2">
    <dataValidation type="whole" errorStyle="warning" operator="greaterThanOrEqual" allowBlank="1" showInputMessage="1" showErrorMessage="1" errorTitle="GOLS" error="Você digitou um número inválido._x000a_Por favor, confira o placar do jogo." promptTitle="GOLS" sqref="F8:F13 H8:H13" xr:uid="{7A3825F7-A09E-407A-8AE5-B620F70A7276}">
      <formula1>0</formula1>
    </dataValidation>
    <dataValidation type="list" errorStyle="warning" allowBlank="1" showInputMessage="1" showErrorMessage="1" errorTitle="GRUPO D" error="Você digitou uma seleção que não faz parte do Grupo D. Por favor, confira a tabela." promptTitle="GRUPO D" prompt="Digite o nome de uma seleção pertencente ao Grupo D." sqref="I8:I13 E8:E13" xr:uid="{F4E1650D-690C-4E37-B9AF-99D7154F97E4}">
      <formula1>$A$8:$A$11</formula1>
    </dataValidation>
  </dataValidations>
  <printOptions horizontalCentered="1" verticalCentered="1"/>
  <pageMargins left="0" right="0" top="0.78740157480314965" bottom="0" header="0" footer="0"/>
  <pageSetup paperSize="9" scale="66" orientation="landscape" r:id="rId1"/>
  <ignoredErrors>
    <ignoredError sqref="D9:D19 C9:C1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E3D1-6B75-4354-AAFA-2ED3C291E9E0}">
  <sheetPr codeName="Planilha5"/>
  <dimension ref="A1:AD22"/>
  <sheetViews>
    <sheetView showGridLines="0" topLeftCell="E1" workbookViewId="0">
      <selection activeCell="E7" sqref="E7:I7"/>
    </sheetView>
  </sheetViews>
  <sheetFormatPr defaultColWidth="9.109375" defaultRowHeight="15.6" x14ac:dyDescent="0.3"/>
  <cols>
    <col min="1" max="1" width="18.6640625" style="4" hidden="1" customWidth="1"/>
    <col min="2" max="2" width="7.6640625" style="4" hidden="1" customWidth="1"/>
    <col min="3" max="3" width="10.109375" style="4" hidden="1" customWidth="1"/>
    <col min="4" max="4" width="7.88671875" style="4" hidden="1" customWidth="1"/>
    <col min="5" max="5" width="29.6640625" style="4" customWidth="1"/>
    <col min="6" max="6" width="9.6640625" style="4" customWidth="1"/>
    <col min="7" max="7" width="5.6640625" style="4" customWidth="1"/>
    <col min="8" max="8" width="9.6640625" style="4" customWidth="1"/>
    <col min="9" max="9" width="29.6640625" style="4" customWidth="1"/>
    <col min="10" max="10" width="18.6640625" style="4" customWidth="1"/>
    <col min="11" max="11" width="9.6640625" style="4" customWidth="1"/>
    <col min="12" max="12" width="29.6640625" style="4" customWidth="1"/>
    <col min="13" max="20" width="9.6640625" style="4" customWidth="1"/>
    <col min="21" max="21" width="9.109375" style="4"/>
    <col min="22" max="22" width="15.88671875" style="4" hidden="1" customWidth="1"/>
    <col min="23" max="23" width="3.44140625" style="4" hidden="1" customWidth="1"/>
    <col min="24" max="24" width="3.109375" style="4" hidden="1" customWidth="1"/>
    <col min="25" max="27" width="2.6640625" style="4" hidden="1" customWidth="1"/>
    <col min="28" max="28" width="3.6640625" style="4" hidden="1" customWidth="1"/>
    <col min="29" max="30" width="3.5546875" style="4" hidden="1" customWidth="1"/>
    <col min="31" max="16384" width="9.109375" style="4"/>
  </cols>
  <sheetData>
    <row r="1" spans="1:30" ht="42.9" customHeight="1" thickBot="1" x14ac:dyDescent="0.65">
      <c r="A1" s="14"/>
      <c r="B1" s="14"/>
      <c r="C1" s="14"/>
      <c r="D1" s="14"/>
      <c r="E1" s="63" t="s">
        <v>0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5"/>
    </row>
    <row r="2" spans="1:30" ht="23.1" customHeight="1" thickBot="1" x14ac:dyDescent="0.35"/>
    <row r="3" spans="1:30" ht="33" customHeight="1" thickBot="1" x14ac:dyDescent="0.65">
      <c r="A3" s="15"/>
      <c r="B3" s="15"/>
      <c r="C3" s="15"/>
      <c r="D3" s="15"/>
      <c r="E3" s="66" t="s">
        <v>1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8"/>
    </row>
    <row r="4" spans="1:30" ht="23.1" customHeight="1" thickBot="1" x14ac:dyDescent="0.3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30" ht="33" customHeight="1" thickBot="1" x14ac:dyDescent="0.65">
      <c r="A5" s="16"/>
      <c r="B5" s="16"/>
      <c r="C5" s="16"/>
      <c r="D5" s="16"/>
      <c r="E5" s="69" t="s">
        <v>35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1"/>
    </row>
    <row r="6" spans="1:30" ht="23.1" customHeight="1" thickBot="1" x14ac:dyDescent="0.35"/>
    <row r="7" spans="1:30" ht="24.9" customHeight="1" thickBot="1" x14ac:dyDescent="0.5">
      <c r="A7" s="3" t="s">
        <v>35</v>
      </c>
      <c r="B7" s="3" t="s">
        <v>3</v>
      </c>
      <c r="C7" s="3" t="s">
        <v>4</v>
      </c>
      <c r="D7" s="27" t="s">
        <v>5</v>
      </c>
      <c r="E7" s="60" t="s">
        <v>35</v>
      </c>
      <c r="F7" s="61"/>
      <c r="G7" s="61"/>
      <c r="H7" s="61"/>
      <c r="I7" s="62"/>
      <c r="J7" s="26"/>
      <c r="K7" s="26"/>
      <c r="L7" s="29" t="s">
        <v>6</v>
      </c>
      <c r="M7" s="30" t="s">
        <v>4</v>
      </c>
      <c r="N7" s="29" t="s">
        <v>7</v>
      </c>
      <c r="O7" s="29" t="s">
        <v>8</v>
      </c>
      <c r="P7" s="29" t="s">
        <v>9</v>
      </c>
      <c r="Q7" s="29" t="s">
        <v>10</v>
      </c>
      <c r="R7" s="31" t="s">
        <v>11</v>
      </c>
      <c r="S7" s="29" t="s">
        <v>5</v>
      </c>
      <c r="T7" s="32" t="s">
        <v>12</v>
      </c>
      <c r="V7" s="38" t="s">
        <v>6</v>
      </c>
      <c r="W7" s="38" t="s">
        <v>4</v>
      </c>
      <c r="X7" s="38" t="s">
        <v>7</v>
      </c>
      <c r="Y7" s="38" t="s">
        <v>8</v>
      </c>
      <c r="Z7" s="38" t="s">
        <v>9</v>
      </c>
      <c r="AA7" s="38" t="s">
        <v>10</v>
      </c>
      <c r="AB7" s="38" t="s">
        <v>11</v>
      </c>
      <c r="AC7" s="38" t="s">
        <v>5</v>
      </c>
      <c r="AD7" s="38" t="s">
        <v>12</v>
      </c>
    </row>
    <row r="8" spans="1:30" ht="24.9" customHeight="1" x14ac:dyDescent="0.35">
      <c r="A8" s="5" t="str">
        <f>IF(E8="","",E8)</f>
        <v>BRASIL</v>
      </c>
      <c r="B8" s="6">
        <f>IF(F8="","",F8)</f>
        <v>1</v>
      </c>
      <c r="C8" s="6">
        <f>IF(B8="","",IF(B8&gt;B9,3,IF(B8=B9,1,IF(B9="","",0))))</f>
        <v>1</v>
      </c>
      <c r="D8" s="33">
        <f>IF(B9="","",B9)</f>
        <v>1</v>
      </c>
      <c r="E8" s="51" t="s">
        <v>36</v>
      </c>
      <c r="F8" s="52">
        <v>1</v>
      </c>
      <c r="G8" s="52" t="s">
        <v>14</v>
      </c>
      <c r="H8" s="52">
        <v>1</v>
      </c>
      <c r="I8" s="53" t="s">
        <v>37</v>
      </c>
      <c r="J8" s="13"/>
      <c r="K8" s="17"/>
      <c r="L8" s="29" t="str" cm="1">
        <f t="array" ref="L8:T11">_xlfn.SORTBY(V8:AD11,W8:W11,-1,AB8:AB11,-1,AD8:AD11,-1)</f>
        <v>BRASIL</v>
      </c>
      <c r="M8" s="29">
        <v>7</v>
      </c>
      <c r="N8" s="29">
        <v>3</v>
      </c>
      <c r="O8" s="29">
        <v>2</v>
      </c>
      <c r="P8" s="29">
        <v>1</v>
      </c>
      <c r="Q8" s="29">
        <v>0</v>
      </c>
      <c r="R8" s="29">
        <v>5</v>
      </c>
      <c r="S8" s="29">
        <v>1</v>
      </c>
      <c r="T8" s="29">
        <v>4</v>
      </c>
      <c r="V8" s="38" t="str">
        <f>IF(E8="","",E8)</f>
        <v>BRASIL</v>
      </c>
      <c r="W8" s="38">
        <f>IF($F$8="","",SUMIF($A$8:$A$19,$A$8,$C$8:$C$19))</f>
        <v>7</v>
      </c>
      <c r="X8" s="38">
        <f>IF($E$8="","",COUNTIFS($A$8:$A$19,$E$8,$B$8:$B$19,"&lt;&gt;"&amp;""))</f>
        <v>3</v>
      </c>
      <c r="Y8" s="38">
        <f>IF($F$8="","",COUNTIFS($A$8:$A$19,$E$8,$C$8:$C$19,3))</f>
        <v>2</v>
      </c>
      <c r="Z8" s="38">
        <f>IF($F$8="","",COUNTIFS($A$8:$A$19,$E$8,$C$8:$C$19,1))</f>
        <v>1</v>
      </c>
      <c r="AA8" s="38">
        <f>IF($F$8="","",COUNTIFS($A$8:$A$19,$E$8,$C$8:$C$19,0))</f>
        <v>0</v>
      </c>
      <c r="AB8" s="38">
        <f>IF($F$8="","",SUMIF($A$8:$A$19,$E$8,$B$8:$B$19))</f>
        <v>5</v>
      </c>
      <c r="AC8" s="38">
        <f>IF($F$8="","",SUMIF($A$8:$A$19,$E$8,$D$8:$D$19))</f>
        <v>1</v>
      </c>
      <c r="AD8" s="38">
        <f>IF(AB8="","",AB8-AC8)</f>
        <v>4</v>
      </c>
    </row>
    <row r="9" spans="1:30" ht="24.9" customHeight="1" x14ac:dyDescent="0.35">
      <c r="A9" s="5" t="str">
        <f>IF(I8="","",I8)</f>
        <v>SUÍÇA</v>
      </c>
      <c r="B9" s="6">
        <f>IF(H8="","",H8)</f>
        <v>1</v>
      </c>
      <c r="C9" s="6">
        <f>IF(B9="","",IF(B9&gt;B8,3,IF(B9=B8,1,IF(B8="","",0))))</f>
        <v>1</v>
      </c>
      <c r="D9" s="33">
        <f>IF(B8="","",B8)</f>
        <v>1</v>
      </c>
      <c r="E9" s="36" t="s">
        <v>38</v>
      </c>
      <c r="F9" s="29">
        <v>0</v>
      </c>
      <c r="G9" s="29" t="s">
        <v>14</v>
      </c>
      <c r="H9" s="29">
        <v>1</v>
      </c>
      <c r="I9" s="37" t="s">
        <v>39</v>
      </c>
      <c r="J9" s="13"/>
      <c r="K9" s="17"/>
      <c r="L9" s="29" t="str">
        <v>SUÍÇA</v>
      </c>
      <c r="M9" s="29">
        <v>5</v>
      </c>
      <c r="N9" s="29">
        <v>3</v>
      </c>
      <c r="O9" s="29">
        <v>1</v>
      </c>
      <c r="P9" s="29">
        <v>2</v>
      </c>
      <c r="Q9" s="29">
        <v>0</v>
      </c>
      <c r="R9" s="29">
        <v>5</v>
      </c>
      <c r="S9" s="29">
        <v>4</v>
      </c>
      <c r="T9" s="29">
        <v>1</v>
      </c>
      <c r="V9" s="38" t="str">
        <f>IF(I8="","",I8)</f>
        <v>SUÍÇA</v>
      </c>
      <c r="W9" s="38">
        <f>IF($H$8="","",SUMIF($A$8:$A$19,$I$8,$C$8:$C$19))</f>
        <v>5</v>
      </c>
      <c r="X9" s="38">
        <f>IF($I$8="","",COUNTIFS($A$8:$A$19,$I$8,$B$8:$B$19,"&lt;&gt;"&amp;""))</f>
        <v>3</v>
      </c>
      <c r="Y9" s="38">
        <f>IF($H$8="","",COUNTIFS($A$8:$A$19,$I$8,$C$8:$C$19,3))</f>
        <v>1</v>
      </c>
      <c r="Z9" s="38">
        <f>IF($H$8="","",COUNTIFS($A$8:$A$19,$I$8,$C$8:$C$19,1))</f>
        <v>2</v>
      </c>
      <c r="AA9" s="38">
        <f>IF($H$8="","",COUNTIFS($A$8:$A$19,$I$8,$C$8:$C$19,0))</f>
        <v>0</v>
      </c>
      <c r="AB9" s="38">
        <f>IF($H$8="","",SUMIF($A$8:$A$19,$I$8,$B$8:$B$19))</f>
        <v>5</v>
      </c>
      <c r="AC9" s="38">
        <f>IF($H$8="","",SUMIF($A$8:$A$19,$I$8,$D$8:$D$19))</f>
        <v>4</v>
      </c>
      <c r="AD9" s="38">
        <f>IF(AB9="","",AB9-AC9)</f>
        <v>1</v>
      </c>
    </row>
    <row r="10" spans="1:30" ht="24.9" customHeight="1" x14ac:dyDescent="0.35">
      <c r="A10" s="9" t="str">
        <f>IF(E9="","",E9)</f>
        <v>COSTA RICA</v>
      </c>
      <c r="B10" s="10">
        <f>IF(F9="","",F9)</f>
        <v>0</v>
      </c>
      <c r="C10" s="10">
        <f t="shared" ref="C10:C18" si="0">IF(B10="","",IF(B10&gt;B11,3,IF(B10=B11,1,IF(B11="","",0))))</f>
        <v>0</v>
      </c>
      <c r="D10" s="34">
        <f>IF(B11="","",B11)</f>
        <v>1</v>
      </c>
      <c r="E10" s="36" t="s">
        <v>36</v>
      </c>
      <c r="F10" s="29">
        <v>2</v>
      </c>
      <c r="G10" s="29" t="s">
        <v>14</v>
      </c>
      <c r="H10" s="29">
        <v>0</v>
      </c>
      <c r="I10" s="37" t="s">
        <v>38</v>
      </c>
      <c r="J10" s="13"/>
      <c r="K10" s="17"/>
      <c r="L10" s="29" t="str">
        <v>SÉRVIA</v>
      </c>
      <c r="M10" s="29">
        <v>3</v>
      </c>
      <c r="N10" s="29">
        <v>3</v>
      </c>
      <c r="O10" s="29">
        <v>1</v>
      </c>
      <c r="P10" s="29">
        <v>0</v>
      </c>
      <c r="Q10" s="29">
        <v>2</v>
      </c>
      <c r="R10" s="29">
        <v>2</v>
      </c>
      <c r="S10" s="29">
        <v>4</v>
      </c>
      <c r="T10" s="29">
        <v>-2</v>
      </c>
      <c r="V10" s="38" t="str">
        <f>IF(E9="","",E9)</f>
        <v>COSTA RICA</v>
      </c>
      <c r="W10" s="38">
        <f>IF($F$9="","",SUMIF($A$8:$A$19,$E$9,$C$8:$C$19))</f>
        <v>1</v>
      </c>
      <c r="X10" s="38">
        <f>IF($E$9="","",COUNTIFS($A$8:$A$19,$E$9,$B$8:$B$19,"&lt;&gt;"&amp;""))</f>
        <v>3</v>
      </c>
      <c r="Y10" s="38">
        <f>IF($F$9="","",COUNTIFS($A$8:$A$19,$E$9,$C$8:$C$19,3))</f>
        <v>0</v>
      </c>
      <c r="Z10" s="38">
        <f>IF($F$9="","",COUNTIFS($A$8:$A$19,$E$9,$C$8:$C$19,1))</f>
        <v>1</v>
      </c>
      <c r="AA10" s="38">
        <f>IF($F$9="","",COUNTIFS($A$8:$A$19,$E$9,$C$8:$C$19,0))</f>
        <v>2</v>
      </c>
      <c r="AB10" s="38">
        <f>IF($F$9="","",SUMIF($A$8:$A$19,$E$9,$B$8:$B$19))</f>
        <v>2</v>
      </c>
      <c r="AC10" s="38">
        <f>IF($F$9="","",SUMIF($A$8:$A$19,$E$9,$D$8:$D$19))</f>
        <v>5</v>
      </c>
      <c r="AD10" s="38">
        <f>IF(AB10="","",AB10-AC10)</f>
        <v>-3</v>
      </c>
    </row>
    <row r="11" spans="1:30" ht="24.9" customHeight="1" x14ac:dyDescent="0.35">
      <c r="A11" s="10" t="str">
        <f>IF(I9="","",I9)</f>
        <v>SÉRVIA</v>
      </c>
      <c r="B11" s="10">
        <f>IF(H9="","",H9)</f>
        <v>1</v>
      </c>
      <c r="C11" s="10">
        <f>IF(B11="","",IF(B11&gt;B10,3,IF(B11=B10,1,IF(B10="","",0))))</f>
        <v>3</v>
      </c>
      <c r="D11" s="34">
        <f>IF(B10="","",B10)</f>
        <v>0</v>
      </c>
      <c r="E11" s="36" t="s">
        <v>39</v>
      </c>
      <c r="F11" s="29">
        <v>1</v>
      </c>
      <c r="G11" s="29" t="s">
        <v>14</v>
      </c>
      <c r="H11" s="29">
        <v>2</v>
      </c>
      <c r="I11" s="37" t="s">
        <v>37</v>
      </c>
      <c r="J11" s="13"/>
      <c r="K11" s="17"/>
      <c r="L11" s="29" t="str">
        <v>COSTA RICA</v>
      </c>
      <c r="M11" s="29">
        <v>1</v>
      </c>
      <c r="N11" s="29">
        <v>3</v>
      </c>
      <c r="O11" s="29">
        <v>0</v>
      </c>
      <c r="P11" s="29">
        <v>1</v>
      </c>
      <c r="Q11" s="29">
        <v>2</v>
      </c>
      <c r="R11" s="29">
        <v>2</v>
      </c>
      <c r="S11" s="29">
        <v>5</v>
      </c>
      <c r="T11" s="29">
        <v>-3</v>
      </c>
      <c r="V11" s="38" t="str">
        <f>IF(I9="","",I9)</f>
        <v>SÉRVIA</v>
      </c>
      <c r="W11" s="38">
        <f>IF($H$9="","",SUMIF($A$8:$A$19,$I$9,$C$8:$C$19))</f>
        <v>3</v>
      </c>
      <c r="X11" s="38">
        <f>IF($I$9="","",COUNTIFS($A$8:$A$19,$I$9,$B$8:$B$19,"&lt;&gt;"&amp;""))</f>
        <v>3</v>
      </c>
      <c r="Y11" s="38">
        <f>IF($H$9="","",COUNTIFS($A$8:$A$19,$I$9,$C$8:$C$19,3))</f>
        <v>1</v>
      </c>
      <c r="Z11" s="38">
        <f>IF($H$9="","",COUNTIFS($A$8:$A$19,$I$9,$C$8:$C$19,1))</f>
        <v>0</v>
      </c>
      <c r="AA11" s="38">
        <f>IF($H$9="","",COUNTIFS($A$8:$A$19,$I$9,$C$8:$C$19,0))</f>
        <v>2</v>
      </c>
      <c r="AB11" s="38">
        <f>IF($H$9="","",SUMIF($A$8:$A$19,$I$9,$B$8:$B$19))</f>
        <v>2</v>
      </c>
      <c r="AC11" s="38">
        <f>IF($H$9="","",SUMIF($A$8:$A$19,$I$9,$D$8:$D$19))</f>
        <v>4</v>
      </c>
      <c r="AD11" s="38">
        <f>IF(AB11="","",AB11-AC11)</f>
        <v>-2</v>
      </c>
    </row>
    <row r="12" spans="1:30" ht="24.9" customHeight="1" x14ac:dyDescent="0.35">
      <c r="A12" s="7" t="str">
        <f>IF(E10="","",E10)</f>
        <v>BRASIL</v>
      </c>
      <c r="B12" s="7">
        <f>IF(F10="","",F10)</f>
        <v>2</v>
      </c>
      <c r="C12" s="7">
        <f t="shared" si="0"/>
        <v>3</v>
      </c>
      <c r="D12" s="35">
        <f>IF(B13="","",B13)</f>
        <v>0</v>
      </c>
      <c r="E12" s="36" t="s">
        <v>39</v>
      </c>
      <c r="F12" s="29">
        <v>0</v>
      </c>
      <c r="G12" s="29" t="s">
        <v>14</v>
      </c>
      <c r="H12" s="29">
        <v>2</v>
      </c>
      <c r="I12" s="37" t="s">
        <v>36</v>
      </c>
      <c r="J12" s="13"/>
      <c r="K12" s="25"/>
      <c r="L12" s="26"/>
      <c r="M12" s="2"/>
      <c r="N12" s="2"/>
      <c r="O12" s="26"/>
      <c r="P12" s="26"/>
      <c r="Q12" s="26"/>
      <c r="R12" s="26"/>
      <c r="S12" s="26"/>
      <c r="T12" s="26"/>
    </row>
    <row r="13" spans="1:30" ht="24.9" customHeight="1" x14ac:dyDescent="0.35">
      <c r="A13" s="7" t="str">
        <f>IF(I10="","",I10)</f>
        <v>COSTA RICA</v>
      </c>
      <c r="B13" s="7">
        <f>IF(H10="","",H10)</f>
        <v>0</v>
      </c>
      <c r="C13" s="7">
        <f>IF(B13="","",IF(B13&gt;B12,3,IF(B13=B12,1,IF(B12="","",0))))</f>
        <v>0</v>
      </c>
      <c r="D13" s="35">
        <f>IF(B12="","",B12)</f>
        <v>2</v>
      </c>
      <c r="E13" s="36" t="s">
        <v>37</v>
      </c>
      <c r="F13" s="29">
        <v>2</v>
      </c>
      <c r="G13" s="29" t="s">
        <v>14</v>
      </c>
      <c r="H13" s="29">
        <v>2</v>
      </c>
      <c r="I13" s="37" t="s">
        <v>38</v>
      </c>
      <c r="J13" s="13"/>
      <c r="K13" s="13"/>
      <c r="L13" s="26"/>
      <c r="M13" s="2"/>
      <c r="N13" s="2"/>
      <c r="O13" s="26"/>
      <c r="P13" s="26"/>
      <c r="Q13" s="26"/>
      <c r="R13" s="26"/>
      <c r="S13" s="26"/>
      <c r="T13" s="26"/>
    </row>
    <row r="14" spans="1:30" ht="24.9" customHeight="1" thickBot="1" x14ac:dyDescent="0.35">
      <c r="A14" s="8" t="str">
        <f>IF(E11="","",E11)</f>
        <v>SÉRVIA</v>
      </c>
      <c r="B14" s="8">
        <f>IF(F11="","",F11)</f>
        <v>1</v>
      </c>
      <c r="C14" s="8">
        <f t="shared" si="0"/>
        <v>0</v>
      </c>
      <c r="D14" s="8">
        <f>IF(B15="","",B15)</f>
        <v>2</v>
      </c>
    </row>
    <row r="15" spans="1:30" ht="24.9" customHeight="1" thickBot="1" x14ac:dyDescent="0.45">
      <c r="A15" s="8" t="str">
        <f>IF(I11="","",I11)</f>
        <v>SUÍÇA</v>
      </c>
      <c r="B15" s="8">
        <f>IF(H11="","",H11)</f>
        <v>2</v>
      </c>
      <c r="C15" s="8">
        <f>IF(B15="","",IF(B15&gt;B14,3,IF(B15=B14,1,IF(B14="","",0))))</f>
        <v>3</v>
      </c>
      <c r="D15" s="8">
        <f>IF(B14="","",B14)</f>
        <v>1</v>
      </c>
      <c r="I15" s="17"/>
      <c r="J15" s="17"/>
      <c r="K15" s="28"/>
      <c r="L15" s="28" t="s">
        <v>6</v>
      </c>
    </row>
    <row r="16" spans="1:30" ht="24.9" customHeight="1" thickBot="1" x14ac:dyDescent="0.45">
      <c r="A16" s="11" t="str">
        <f>IF(E12="","",E12)</f>
        <v>SÉRVIA</v>
      </c>
      <c r="B16" s="11">
        <f>IF(F12="","",F12)</f>
        <v>0</v>
      </c>
      <c r="C16" s="11">
        <f t="shared" si="0"/>
        <v>0</v>
      </c>
      <c r="D16" s="11">
        <f>IF(B17="","",B17)</f>
        <v>2</v>
      </c>
      <c r="I16" s="17"/>
      <c r="J16" s="17"/>
      <c r="K16" s="28" t="s">
        <v>18</v>
      </c>
      <c r="L16" s="28" t="str" cm="1">
        <f t="array" ref="L16:L19">_xlfn.SORTBY(L8:L11,M8:M11,-1,R8:R11,-1,T8:T11,-1)</f>
        <v>BRASIL</v>
      </c>
    </row>
    <row r="17" spans="1:12" ht="24.9" customHeight="1" thickBot="1" x14ac:dyDescent="0.45">
      <c r="A17" s="11" t="str">
        <f>IF(I12="","",I12)</f>
        <v>BRASIL</v>
      </c>
      <c r="B17" s="11">
        <f>IF(H12="","",H12)</f>
        <v>2</v>
      </c>
      <c r="C17" s="11">
        <f>IF(B17="","",IF(B17&gt;B16,3,IF(B17=B16,1,IF(B16="","",0))))</f>
        <v>3</v>
      </c>
      <c r="D17" s="11">
        <f>IF(B16="","",B16)</f>
        <v>0</v>
      </c>
      <c r="I17" s="17"/>
      <c r="J17" s="17"/>
      <c r="K17" s="28" t="s">
        <v>19</v>
      </c>
      <c r="L17" s="28" t="str">
        <v>SUÍÇA</v>
      </c>
    </row>
    <row r="18" spans="1:12" ht="24.9" customHeight="1" x14ac:dyDescent="0.3">
      <c r="A18" s="12" t="str">
        <f>IF(E13="","",E13)</f>
        <v>SUÍÇA</v>
      </c>
      <c r="B18" s="12">
        <f>IF(F13="","",F13)</f>
        <v>2</v>
      </c>
      <c r="C18" s="12">
        <f t="shared" si="0"/>
        <v>1</v>
      </c>
      <c r="D18" s="12">
        <f>IF(B19="","",B19)</f>
        <v>2</v>
      </c>
      <c r="L18" s="18" t="str">
        <v>SÉRVIA</v>
      </c>
    </row>
    <row r="19" spans="1:12" ht="24.9" customHeight="1" x14ac:dyDescent="0.3">
      <c r="A19" s="12" t="str">
        <f>IF(I13="","",I13)</f>
        <v>COSTA RICA</v>
      </c>
      <c r="B19" s="12">
        <f>IF(H13="","",H13)</f>
        <v>2</v>
      </c>
      <c r="C19" s="12">
        <f>IF(B19="","",IF(B19&gt;B18,3,IF(B19=B18,1,IF(B18="","",0))))</f>
        <v>1</v>
      </c>
      <c r="D19" s="12">
        <f>IF(B18="","",B18)</f>
        <v>2</v>
      </c>
      <c r="E19" s="18"/>
      <c r="L19" s="18" t="str">
        <v>COSTA RICA</v>
      </c>
    </row>
    <row r="20" spans="1:12" x14ac:dyDescent="0.3">
      <c r="A20" s="26"/>
      <c r="B20" s="26"/>
      <c r="E20" s="18"/>
    </row>
    <row r="21" spans="1:12" x14ac:dyDescent="0.3">
      <c r="A21" s="26"/>
      <c r="B21" s="26"/>
      <c r="E21" s="18"/>
    </row>
    <row r="22" spans="1:12" x14ac:dyDescent="0.3">
      <c r="E22" s="18"/>
    </row>
  </sheetData>
  <mergeCells count="4">
    <mergeCell ref="E1:T1"/>
    <mergeCell ref="E3:T3"/>
    <mergeCell ref="E5:T5"/>
    <mergeCell ref="E7:I7"/>
  </mergeCells>
  <dataValidations count="2">
    <dataValidation type="whole" errorStyle="warning" operator="greaterThanOrEqual" allowBlank="1" showInputMessage="1" showErrorMessage="1" errorTitle="GOLS" error="Você digitou um número inválido._x000a_Por favor, confira o placar do jogo." promptTitle="GOLS" sqref="F8:F13 H8:H13" xr:uid="{41E70374-5D43-456C-ACFA-22484909545E}">
      <formula1>0</formula1>
    </dataValidation>
    <dataValidation type="list" allowBlank="1" showInputMessage="1" showErrorMessage="1" errorTitle="GRUPO E" error="Você digitou uma seleção que não faz parte do Grupo E. Por favor, confira a tabela." promptTitle="GRUPO E" prompt="Digite o nome de uma seleção pertencente ao Grupo E." sqref="E8:E13 I8:I13" xr:uid="{EDCF4948-554A-4897-B60C-AAB51B4DBA43}">
      <formula1>$A$8:$A$11</formula1>
    </dataValidation>
  </dataValidations>
  <printOptions horizontalCentered="1" verticalCentered="1"/>
  <pageMargins left="0" right="0" top="0.78740157480314965" bottom="0" header="0" footer="0"/>
  <pageSetup paperSize="9" scale="66" orientation="landscape" r:id="rId1"/>
  <ignoredErrors>
    <ignoredError sqref="D9:D19 C9:C19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615C-1BC8-4A2E-8B94-89BC4F357502}">
  <sheetPr codeName="Planilha6"/>
  <dimension ref="A1:AD22"/>
  <sheetViews>
    <sheetView showGridLines="0" topLeftCell="E1" workbookViewId="0">
      <selection activeCell="E7" sqref="E7:I7"/>
    </sheetView>
  </sheetViews>
  <sheetFormatPr defaultColWidth="9.109375" defaultRowHeight="15.6" x14ac:dyDescent="0.3"/>
  <cols>
    <col min="1" max="1" width="18.6640625" style="4" hidden="1" customWidth="1"/>
    <col min="2" max="2" width="7.6640625" style="4" hidden="1" customWidth="1"/>
    <col min="3" max="3" width="4.33203125" style="4" hidden="1" customWidth="1"/>
    <col min="4" max="4" width="4" style="4" hidden="1" customWidth="1"/>
    <col min="5" max="5" width="29.6640625" style="4" customWidth="1"/>
    <col min="6" max="6" width="9.6640625" style="4" customWidth="1"/>
    <col min="7" max="7" width="5.6640625" style="4" customWidth="1"/>
    <col min="8" max="8" width="9.6640625" style="4" customWidth="1"/>
    <col min="9" max="9" width="29.6640625" style="4" customWidth="1"/>
    <col min="10" max="10" width="18.6640625" style="4" customWidth="1"/>
    <col min="11" max="11" width="9.6640625" style="4" customWidth="1"/>
    <col min="12" max="12" width="29.6640625" style="4" customWidth="1"/>
    <col min="13" max="20" width="9.6640625" style="4" customWidth="1"/>
    <col min="21" max="21" width="9.109375" style="4"/>
    <col min="22" max="22" width="16" style="4" hidden="1" customWidth="1"/>
    <col min="23" max="23" width="3.44140625" style="4" hidden="1" customWidth="1"/>
    <col min="24" max="24" width="3.109375" style="4" hidden="1" customWidth="1"/>
    <col min="25" max="27" width="2.6640625" style="4" hidden="1" customWidth="1"/>
    <col min="28" max="28" width="3.6640625" style="4" hidden="1" customWidth="1"/>
    <col min="29" max="30" width="3.5546875" style="4" hidden="1" customWidth="1"/>
    <col min="31" max="16384" width="9.109375" style="4"/>
  </cols>
  <sheetData>
    <row r="1" spans="1:30" ht="42.9" customHeight="1" thickBot="1" x14ac:dyDescent="0.65">
      <c r="A1" s="14"/>
      <c r="B1" s="14"/>
      <c r="C1" s="14"/>
      <c r="D1" s="14"/>
      <c r="E1" s="63" t="s">
        <v>0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5"/>
    </row>
    <row r="2" spans="1:30" ht="23.1" customHeight="1" thickBot="1" x14ac:dyDescent="0.35"/>
    <row r="3" spans="1:30" ht="33" customHeight="1" thickBot="1" x14ac:dyDescent="0.65">
      <c r="A3" s="15"/>
      <c r="B3" s="15"/>
      <c r="C3" s="15"/>
      <c r="D3" s="15"/>
      <c r="E3" s="66" t="s">
        <v>1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8"/>
    </row>
    <row r="4" spans="1:30" ht="23.1" customHeight="1" thickBot="1" x14ac:dyDescent="0.3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30" ht="33" customHeight="1" thickBot="1" x14ac:dyDescent="0.65">
      <c r="A5" s="16"/>
      <c r="B5" s="16"/>
      <c r="C5" s="16"/>
      <c r="D5" s="16"/>
      <c r="E5" s="69" t="s">
        <v>40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1"/>
    </row>
    <row r="6" spans="1:30" ht="23.1" customHeight="1" thickBot="1" x14ac:dyDescent="0.35"/>
    <row r="7" spans="1:30" ht="24.9" customHeight="1" thickBot="1" x14ac:dyDescent="0.5">
      <c r="A7" s="3" t="s">
        <v>40</v>
      </c>
      <c r="B7" s="3" t="s">
        <v>3</v>
      </c>
      <c r="C7" s="3" t="s">
        <v>4</v>
      </c>
      <c r="D7" s="27" t="s">
        <v>5</v>
      </c>
      <c r="E7" s="60" t="s">
        <v>40</v>
      </c>
      <c r="F7" s="61"/>
      <c r="G7" s="61"/>
      <c r="H7" s="61"/>
      <c r="I7" s="62"/>
      <c r="J7" s="26"/>
      <c r="K7" s="26"/>
      <c r="L7" s="29" t="s">
        <v>6</v>
      </c>
      <c r="M7" s="30" t="s">
        <v>4</v>
      </c>
      <c r="N7" s="29" t="s">
        <v>7</v>
      </c>
      <c r="O7" s="29" t="s">
        <v>8</v>
      </c>
      <c r="P7" s="29" t="s">
        <v>9</v>
      </c>
      <c r="Q7" s="29" t="s">
        <v>10</v>
      </c>
      <c r="R7" s="31" t="s">
        <v>11</v>
      </c>
      <c r="S7" s="29" t="s">
        <v>5</v>
      </c>
      <c r="T7" s="32" t="s">
        <v>12</v>
      </c>
      <c r="V7" s="38" t="s">
        <v>6</v>
      </c>
      <c r="W7" s="38" t="s">
        <v>4</v>
      </c>
      <c r="X7" s="38" t="s">
        <v>7</v>
      </c>
      <c r="Y7" s="38" t="s">
        <v>8</v>
      </c>
      <c r="Z7" s="38" t="s">
        <v>9</v>
      </c>
      <c r="AA7" s="38" t="s">
        <v>10</v>
      </c>
      <c r="AB7" s="38" t="s">
        <v>11</v>
      </c>
      <c r="AC7" s="38" t="s">
        <v>5</v>
      </c>
      <c r="AD7" s="38" t="s">
        <v>12</v>
      </c>
    </row>
    <row r="8" spans="1:30" ht="24.9" customHeight="1" x14ac:dyDescent="0.35">
      <c r="A8" s="5" t="str">
        <f>IF(E8="","",E8)</f>
        <v>ALEMANHA</v>
      </c>
      <c r="B8" s="6">
        <f>IF(F8="","",F8)</f>
        <v>0</v>
      </c>
      <c r="C8" s="6">
        <f>IF(B8="","",IF(B8&gt;B9,3,IF(B8=B9,1,IF(B9="","",0))))</f>
        <v>0</v>
      </c>
      <c r="D8" s="33">
        <f>IF(B9="","",B9)</f>
        <v>1</v>
      </c>
      <c r="E8" s="51" t="s">
        <v>41</v>
      </c>
      <c r="F8" s="52">
        <v>0</v>
      </c>
      <c r="G8" s="52" t="s">
        <v>14</v>
      </c>
      <c r="H8" s="52">
        <v>1</v>
      </c>
      <c r="I8" s="53" t="s">
        <v>42</v>
      </c>
      <c r="J8" s="13"/>
      <c r="K8" s="17"/>
      <c r="L8" s="29" t="str" cm="1">
        <f t="array" ref="L8:T11">_xlfn.SORTBY(V8:AD11,W8:W11,-1,AB8:AB11,-1,AD8:AD11,-1)</f>
        <v>SUÉCIA</v>
      </c>
      <c r="M8" s="29">
        <v>6</v>
      </c>
      <c r="N8" s="29">
        <v>3</v>
      </c>
      <c r="O8" s="29">
        <v>2</v>
      </c>
      <c r="P8" s="29">
        <v>0</v>
      </c>
      <c r="Q8" s="29">
        <v>1</v>
      </c>
      <c r="R8" s="29">
        <v>5</v>
      </c>
      <c r="S8" s="29">
        <v>2</v>
      </c>
      <c r="T8" s="29">
        <v>3</v>
      </c>
      <c r="V8" s="38" t="str">
        <f>IF(E8="","",E8)</f>
        <v>ALEMANHA</v>
      </c>
      <c r="W8" s="38">
        <f>IF($F$8="","",SUMIF($A$8:$A$19,$A$8,$C$8:$C$19))</f>
        <v>3</v>
      </c>
      <c r="X8" s="38">
        <f>IF($E$8="","",COUNTIFS($A$8:$A$19,$E$8,$B$8:$B$19,"&lt;&gt;"&amp;""))</f>
        <v>3</v>
      </c>
      <c r="Y8" s="38">
        <f>IF($F$8="","",COUNTIFS($A$8:$A$19,$E$8,$C$8:$C$19,3))</f>
        <v>1</v>
      </c>
      <c r="Z8" s="38">
        <f>IF($F$8="","",COUNTIFS($A$8:$A$19,$E$8,$C$8:$C$19,1))</f>
        <v>0</v>
      </c>
      <c r="AA8" s="38">
        <f>IF($F$8="","",COUNTIFS($A$8:$A$19,$E$8,$C$8:$C$19,0))</f>
        <v>2</v>
      </c>
      <c r="AB8" s="38">
        <f>IF($F$8="","",SUMIF($A$8:$A$19,$E$8,$B$8:$B$19))</f>
        <v>2</v>
      </c>
      <c r="AC8" s="38">
        <f>IF($F$8="","",SUMIF($A$8:$A$19,$E$8,$D$8:$D$19))</f>
        <v>4</v>
      </c>
      <c r="AD8" s="38">
        <f>IF(AB8="","",AB8-AC8)</f>
        <v>-2</v>
      </c>
    </row>
    <row r="9" spans="1:30" ht="24.9" customHeight="1" x14ac:dyDescent="0.35">
      <c r="A9" s="5" t="str">
        <f>IF(I8="","",I8)</f>
        <v>MÉXICO</v>
      </c>
      <c r="B9" s="6">
        <f>IF(H8="","",H8)</f>
        <v>1</v>
      </c>
      <c r="C9" s="6">
        <f>IF(B9="","",IF(B9&gt;B8,3,IF(B9=B8,1,IF(B8="","",0))))</f>
        <v>3</v>
      </c>
      <c r="D9" s="33">
        <f>IF(B8="","",B8)</f>
        <v>0</v>
      </c>
      <c r="E9" s="36" t="s">
        <v>43</v>
      </c>
      <c r="F9" s="29">
        <v>1</v>
      </c>
      <c r="G9" s="29" t="s">
        <v>14</v>
      </c>
      <c r="H9" s="29">
        <v>0</v>
      </c>
      <c r="I9" s="37" t="s">
        <v>97</v>
      </c>
      <c r="J9" s="13"/>
      <c r="K9" s="17"/>
      <c r="L9" s="29" t="str">
        <v>MÉXICO</v>
      </c>
      <c r="M9" s="29">
        <v>6</v>
      </c>
      <c r="N9" s="29">
        <v>3</v>
      </c>
      <c r="O9" s="29">
        <v>2</v>
      </c>
      <c r="P9" s="29">
        <v>0</v>
      </c>
      <c r="Q9" s="29">
        <v>1</v>
      </c>
      <c r="R9" s="29">
        <v>3</v>
      </c>
      <c r="S9" s="29">
        <v>4</v>
      </c>
      <c r="T9" s="29">
        <v>-1</v>
      </c>
      <c r="V9" s="38" t="str">
        <f>IF(I8="","",I8)</f>
        <v>MÉXICO</v>
      </c>
      <c r="W9" s="38">
        <f>IF($H$8="","",SUMIF($A$8:$A$19,$I$8,$C$8:$C$19))</f>
        <v>6</v>
      </c>
      <c r="X9" s="38">
        <f>IF($I$8="","",COUNTIFS($A$8:$A$19,$I$8,$B$8:$B$19,"&lt;&gt;"&amp;""))</f>
        <v>3</v>
      </c>
      <c r="Y9" s="38">
        <f>IF($H$8="","",COUNTIFS($A$8:$A$19,$I$8,$C$8:$C$19,3))</f>
        <v>2</v>
      </c>
      <c r="Z9" s="38">
        <f>IF($H$8="","",COUNTIFS($A$8:$A$19,$I$8,$C$8:$C$19,1))</f>
        <v>0</v>
      </c>
      <c r="AA9" s="38">
        <f>IF($H$8="","",COUNTIFS($A$8:$A$19,$I$8,$C$8:$C$19,0))</f>
        <v>1</v>
      </c>
      <c r="AB9" s="38">
        <f>IF($H$8="","",SUMIF($A$8:$A$19,$I$8,$B$8:$B$19))</f>
        <v>3</v>
      </c>
      <c r="AC9" s="38">
        <f>IF($H$8="","",SUMIF($A$8:$A$19,$I$8,$D$8:$D$19))</f>
        <v>4</v>
      </c>
      <c r="AD9" s="38">
        <f>IF(AB9="","",AB9-AC9)</f>
        <v>-1</v>
      </c>
    </row>
    <row r="10" spans="1:30" ht="24.9" customHeight="1" x14ac:dyDescent="0.35">
      <c r="A10" s="9" t="str">
        <f>IF(E9="","",E9)</f>
        <v>SUÉCIA</v>
      </c>
      <c r="B10" s="10">
        <f>IF(F9="","",F9)</f>
        <v>1</v>
      </c>
      <c r="C10" s="10">
        <f t="shared" ref="C10:C18" si="0">IF(B10="","",IF(B10&gt;B11,3,IF(B10=B11,1,IF(B11="","",0))))</f>
        <v>3</v>
      </c>
      <c r="D10" s="34">
        <f>IF(B11="","",B11)</f>
        <v>0</v>
      </c>
      <c r="E10" s="36" t="s">
        <v>41</v>
      </c>
      <c r="F10" s="29">
        <v>2</v>
      </c>
      <c r="G10" s="29" t="s">
        <v>14</v>
      </c>
      <c r="H10" s="29">
        <v>1</v>
      </c>
      <c r="I10" s="37" t="s">
        <v>43</v>
      </c>
      <c r="J10" s="13"/>
      <c r="K10" s="17"/>
      <c r="L10" s="29" t="str">
        <v>CORÉIA DO SUL</v>
      </c>
      <c r="M10" s="29">
        <v>3</v>
      </c>
      <c r="N10" s="29">
        <v>3</v>
      </c>
      <c r="O10" s="29">
        <v>1</v>
      </c>
      <c r="P10" s="29">
        <v>0</v>
      </c>
      <c r="Q10" s="29">
        <v>2</v>
      </c>
      <c r="R10" s="29">
        <v>3</v>
      </c>
      <c r="S10" s="29">
        <v>3</v>
      </c>
      <c r="T10" s="29">
        <v>0</v>
      </c>
      <c r="V10" s="38" t="str">
        <f>IF(E9="","",E9)</f>
        <v>SUÉCIA</v>
      </c>
      <c r="W10" s="38">
        <f>IF($F$9="","",SUMIF($A$8:$A$19,$E$9,$C$8:$C$19))</f>
        <v>6</v>
      </c>
      <c r="X10" s="38">
        <f>IF($E$9="","",COUNTIFS($A$8:$A$19,$E$9,$B$8:$B$19,"&lt;&gt;"&amp;""))</f>
        <v>3</v>
      </c>
      <c r="Y10" s="38">
        <f>IF($F$9="","",COUNTIFS($A$8:$A$19,$E$9,$C$8:$C$19,3))</f>
        <v>2</v>
      </c>
      <c r="Z10" s="38">
        <f>IF($F$9="","",COUNTIFS($A$8:$A$19,$E$9,$C$8:$C$19,1))</f>
        <v>0</v>
      </c>
      <c r="AA10" s="38">
        <f>IF($F$9="","",COUNTIFS($A$8:$A$19,$E$9,$C$8:$C$19,0))</f>
        <v>1</v>
      </c>
      <c r="AB10" s="38">
        <f>IF($F$9="","",SUMIF($A$8:$A$19,$E$9,$B$8:$B$19))</f>
        <v>5</v>
      </c>
      <c r="AC10" s="38">
        <f>IF($F$9="","",SUMIF($A$8:$A$19,$E$9,$D$8:$D$19))</f>
        <v>2</v>
      </c>
      <c r="AD10" s="38">
        <f>IF(AB10="","",AB10-AC10)</f>
        <v>3</v>
      </c>
    </row>
    <row r="11" spans="1:30" ht="24.9" customHeight="1" x14ac:dyDescent="0.35">
      <c r="A11" s="10" t="str">
        <f>IF(I9="","",I9)</f>
        <v>CORÉIA DO SUL</v>
      </c>
      <c r="B11" s="10">
        <f>IF(H9="","",H9)</f>
        <v>0</v>
      </c>
      <c r="C11" s="10">
        <f>IF(B11="","",IF(B11&gt;B10,3,IF(B11=B10,1,IF(B10="","",0))))</f>
        <v>0</v>
      </c>
      <c r="D11" s="34">
        <f>IF(B10="","",B10)</f>
        <v>1</v>
      </c>
      <c r="E11" s="36" t="s">
        <v>97</v>
      </c>
      <c r="F11" s="29">
        <v>1</v>
      </c>
      <c r="G11" s="29" t="s">
        <v>14</v>
      </c>
      <c r="H11" s="29">
        <v>2</v>
      </c>
      <c r="I11" s="37" t="s">
        <v>42</v>
      </c>
      <c r="J11" s="13"/>
      <c r="K11" s="17"/>
      <c r="L11" s="29" t="str">
        <v>ALEMANHA</v>
      </c>
      <c r="M11" s="29">
        <v>3</v>
      </c>
      <c r="N11" s="29">
        <v>3</v>
      </c>
      <c r="O11" s="29">
        <v>1</v>
      </c>
      <c r="P11" s="29">
        <v>0</v>
      </c>
      <c r="Q11" s="29">
        <v>2</v>
      </c>
      <c r="R11" s="29">
        <v>2</v>
      </c>
      <c r="S11" s="29">
        <v>4</v>
      </c>
      <c r="T11" s="29">
        <v>-2</v>
      </c>
      <c r="V11" s="38" t="str">
        <f>IF(I9="","",I9)</f>
        <v>CORÉIA DO SUL</v>
      </c>
      <c r="W11" s="38">
        <f>IF($H$9="","",SUMIF($A$8:$A$19,$I$9,$C$8:$C$19))</f>
        <v>3</v>
      </c>
      <c r="X11" s="38">
        <f>IF($I$9="","",COUNTIFS($A$8:$A$19,$I$9,$B$8:$B$19,"&lt;&gt;"&amp;""))</f>
        <v>3</v>
      </c>
      <c r="Y11" s="38">
        <f>IF($H$9="","",COUNTIFS($A$8:$A$19,$I$9,$C$8:$C$19,3))</f>
        <v>1</v>
      </c>
      <c r="Z11" s="38">
        <f>IF($H$9="","",COUNTIFS($A$8:$A$19,$I$9,$C$8:$C$19,1))</f>
        <v>0</v>
      </c>
      <c r="AA11" s="38">
        <f>IF($H$9="","",COUNTIFS($A$8:$A$19,$I$9,$C$8:$C$19,0))</f>
        <v>2</v>
      </c>
      <c r="AB11" s="38">
        <f>IF($H$9="","",SUMIF($A$8:$A$19,$I$9,$B$8:$B$19))</f>
        <v>3</v>
      </c>
      <c r="AC11" s="38">
        <f>IF($H$9="","",SUMIF($A$8:$A$19,$I$9,$D$8:$D$19))</f>
        <v>3</v>
      </c>
      <c r="AD11" s="38">
        <f>IF(AB11="","",AB11-AC11)</f>
        <v>0</v>
      </c>
    </row>
    <row r="12" spans="1:30" ht="24.9" customHeight="1" x14ac:dyDescent="0.35">
      <c r="A12" s="7" t="str">
        <f>IF(E10="","",E10)</f>
        <v>ALEMANHA</v>
      </c>
      <c r="B12" s="7">
        <f>IF(F10="","",F10)</f>
        <v>2</v>
      </c>
      <c r="C12" s="7">
        <f t="shared" si="0"/>
        <v>3</v>
      </c>
      <c r="D12" s="35">
        <f>IF(B13="","",B13)</f>
        <v>1</v>
      </c>
      <c r="E12" s="36" t="s">
        <v>97</v>
      </c>
      <c r="F12" s="29">
        <v>2</v>
      </c>
      <c r="G12" s="29" t="s">
        <v>14</v>
      </c>
      <c r="H12" s="29">
        <v>0</v>
      </c>
      <c r="I12" s="37" t="s">
        <v>41</v>
      </c>
      <c r="J12" s="13"/>
      <c r="K12" s="25"/>
      <c r="L12" s="26"/>
      <c r="M12" s="2"/>
      <c r="N12" s="2"/>
      <c r="O12" s="26"/>
      <c r="P12" s="26"/>
      <c r="Q12" s="26"/>
      <c r="R12" s="26"/>
      <c r="S12" s="26"/>
      <c r="T12" s="26"/>
    </row>
    <row r="13" spans="1:30" ht="24.9" customHeight="1" x14ac:dyDescent="0.35">
      <c r="A13" s="7" t="str">
        <f>IF(I10="","",I10)</f>
        <v>SUÉCIA</v>
      </c>
      <c r="B13" s="7">
        <f>IF(H10="","",H10)</f>
        <v>1</v>
      </c>
      <c r="C13" s="7">
        <f>IF(B13="","",IF(B13&gt;B12,3,IF(B13=B12,1,IF(B12="","",0))))</f>
        <v>0</v>
      </c>
      <c r="D13" s="35">
        <f>IF(B12="","",B12)</f>
        <v>2</v>
      </c>
      <c r="E13" s="36" t="s">
        <v>42</v>
      </c>
      <c r="F13" s="29">
        <v>0</v>
      </c>
      <c r="G13" s="29" t="s">
        <v>14</v>
      </c>
      <c r="H13" s="29">
        <v>3</v>
      </c>
      <c r="I13" s="37" t="s">
        <v>43</v>
      </c>
      <c r="J13" s="13"/>
      <c r="K13" s="13"/>
      <c r="L13" s="26"/>
      <c r="M13" s="2"/>
      <c r="N13" s="2"/>
      <c r="O13" s="26"/>
      <c r="P13" s="26"/>
      <c r="Q13" s="26"/>
      <c r="R13" s="26"/>
      <c r="S13" s="26"/>
      <c r="T13" s="26"/>
    </row>
    <row r="14" spans="1:30" ht="24.9" customHeight="1" thickBot="1" x14ac:dyDescent="0.35">
      <c r="A14" s="8" t="str">
        <f>IF(E11="","",E11)</f>
        <v>CORÉIA DO SUL</v>
      </c>
      <c r="B14" s="8">
        <f>IF(F11="","",F11)</f>
        <v>1</v>
      </c>
      <c r="C14" s="8">
        <f t="shared" si="0"/>
        <v>0</v>
      </c>
      <c r="D14" s="8">
        <f>IF(B15="","",B15)</f>
        <v>2</v>
      </c>
    </row>
    <row r="15" spans="1:30" ht="24.9" customHeight="1" thickBot="1" x14ac:dyDescent="0.45">
      <c r="A15" s="8" t="str">
        <f>IF(I11="","",I11)</f>
        <v>MÉXICO</v>
      </c>
      <c r="B15" s="8">
        <f>IF(H11="","",H11)</f>
        <v>2</v>
      </c>
      <c r="C15" s="8">
        <f>IF(B15="","",IF(B15&gt;B14,3,IF(B15=B14,1,IF(B14="","",0))))</f>
        <v>3</v>
      </c>
      <c r="D15" s="8">
        <f>IF(B14="","",B14)</f>
        <v>1</v>
      </c>
      <c r="I15" s="17"/>
      <c r="J15" s="17"/>
      <c r="K15" s="28"/>
      <c r="L15" s="28" t="s">
        <v>6</v>
      </c>
    </row>
    <row r="16" spans="1:30" ht="24.9" customHeight="1" thickBot="1" x14ac:dyDescent="0.45">
      <c r="A16" s="11" t="str">
        <f>IF(E12="","",E12)</f>
        <v>CORÉIA DO SUL</v>
      </c>
      <c r="B16" s="11">
        <f>IF(F12="","",F12)</f>
        <v>2</v>
      </c>
      <c r="C16" s="11">
        <f t="shared" si="0"/>
        <v>3</v>
      </c>
      <c r="D16" s="11">
        <f>IF(B17="","",B17)</f>
        <v>0</v>
      </c>
      <c r="I16" s="17"/>
      <c r="J16" s="17"/>
      <c r="K16" s="28" t="s">
        <v>18</v>
      </c>
      <c r="L16" s="28" t="str" cm="1">
        <f t="array" ref="L16:L19">_xlfn.SORTBY(L8:L11,M8:M11,-1,R8:R11,-1,T8:T11,-1)</f>
        <v>SUÉCIA</v>
      </c>
    </row>
    <row r="17" spans="1:12" ht="24.9" customHeight="1" thickBot="1" x14ac:dyDescent="0.45">
      <c r="A17" s="11" t="str">
        <f>IF(I12="","",I12)</f>
        <v>ALEMANHA</v>
      </c>
      <c r="B17" s="11">
        <f>IF(H12="","",H12)</f>
        <v>0</v>
      </c>
      <c r="C17" s="11">
        <f>IF(B17="","",IF(B17&gt;B16,3,IF(B17=B16,1,IF(B16="","",0))))</f>
        <v>0</v>
      </c>
      <c r="D17" s="11">
        <f>IF(B16="","",B16)</f>
        <v>2</v>
      </c>
      <c r="I17" s="17"/>
      <c r="J17" s="17"/>
      <c r="K17" s="28" t="s">
        <v>19</v>
      </c>
      <c r="L17" s="28" t="str">
        <v>MÉXICO</v>
      </c>
    </row>
    <row r="18" spans="1:12" ht="24.9" customHeight="1" x14ac:dyDescent="0.3">
      <c r="A18" s="12" t="str">
        <f>IF(E13="","",E13)</f>
        <v>MÉXICO</v>
      </c>
      <c r="B18" s="12">
        <f>IF(F13="","",F13)</f>
        <v>0</v>
      </c>
      <c r="C18" s="12">
        <f t="shared" si="0"/>
        <v>0</v>
      </c>
      <c r="D18" s="12">
        <f>IF(B19="","",B19)</f>
        <v>3</v>
      </c>
      <c r="L18" s="18" t="str">
        <v>CORÉIA DO SUL</v>
      </c>
    </row>
    <row r="19" spans="1:12" ht="24.9" customHeight="1" x14ac:dyDescent="0.3">
      <c r="A19" s="12" t="str">
        <f>IF(I13="","",I13)</f>
        <v>SUÉCIA</v>
      </c>
      <c r="B19" s="12">
        <f>IF(H13="","",H13)</f>
        <v>3</v>
      </c>
      <c r="C19" s="12">
        <f>IF(B19="","",IF(B19&gt;B18,3,IF(B19=B18,1,IF(B18="","",0))))</f>
        <v>3</v>
      </c>
      <c r="D19" s="12">
        <f>IF(B18="","",B18)</f>
        <v>0</v>
      </c>
      <c r="E19" s="18"/>
      <c r="L19" s="18" t="str">
        <v>ALEMANHA</v>
      </c>
    </row>
    <row r="20" spans="1:12" x14ac:dyDescent="0.3">
      <c r="A20" s="26"/>
      <c r="B20" s="26"/>
      <c r="E20" s="18"/>
    </row>
    <row r="21" spans="1:12" x14ac:dyDescent="0.3">
      <c r="A21" s="26"/>
      <c r="B21" s="26"/>
      <c r="E21" s="18"/>
    </row>
    <row r="22" spans="1:12" x14ac:dyDescent="0.3">
      <c r="E22" s="18"/>
    </row>
  </sheetData>
  <mergeCells count="4">
    <mergeCell ref="E1:T1"/>
    <mergeCell ref="E3:T3"/>
    <mergeCell ref="E5:T5"/>
    <mergeCell ref="E7:I7"/>
  </mergeCells>
  <dataValidations count="2">
    <dataValidation type="list" allowBlank="1" showInputMessage="1" showErrorMessage="1" errorTitle="GRUPO F" error="Você digitou uma seleção que não faz parte do Grupo F. Por favor, confira a tabela." promptTitle="GRUPO F" prompt="Digite o nome de uma seleção pertencente ao Grupo F." sqref="E8:E13 I8:I13" xr:uid="{9D25391F-3997-4904-B752-FE964652FC3D}">
      <formula1>$A$8:$A$11</formula1>
    </dataValidation>
    <dataValidation type="whole" errorStyle="warning" operator="greaterThanOrEqual" allowBlank="1" showInputMessage="1" showErrorMessage="1" errorTitle="GOLS" error="Você digitou um número inválido._x000a_Por favor, confira o placar do jogo." promptTitle="GOLS" sqref="F8:F13 H8:H13" xr:uid="{674B1D6B-9BFF-4108-8097-243F3B514666}">
      <formula1>0</formula1>
    </dataValidation>
  </dataValidations>
  <printOptions horizontalCentered="1" verticalCentered="1"/>
  <pageMargins left="0" right="0" top="0.78740157480314965" bottom="0" header="0" footer="0"/>
  <pageSetup paperSize="9" scale="66" orientation="landscape" r:id="rId1"/>
  <ignoredErrors>
    <ignoredError sqref="D9:D18 C9:C18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89AC-B4F1-4FE8-B9B5-D5A8FFBDA009}">
  <sheetPr codeName="Planilha7"/>
  <dimension ref="A1:AD22"/>
  <sheetViews>
    <sheetView showGridLines="0" topLeftCell="E1" workbookViewId="0">
      <selection activeCell="E7" sqref="E7:I7"/>
    </sheetView>
  </sheetViews>
  <sheetFormatPr defaultColWidth="9.109375" defaultRowHeight="15.6" x14ac:dyDescent="0.3"/>
  <cols>
    <col min="1" max="1" width="18.6640625" style="4" hidden="1" customWidth="1"/>
    <col min="2" max="2" width="7.6640625" style="4" hidden="1" customWidth="1"/>
    <col min="3" max="3" width="5.33203125" style="4" hidden="1" customWidth="1"/>
    <col min="4" max="4" width="4.33203125" style="4" hidden="1" customWidth="1"/>
    <col min="5" max="5" width="29.6640625" style="4" customWidth="1"/>
    <col min="6" max="6" width="9.6640625" style="4" customWidth="1"/>
    <col min="7" max="7" width="5.6640625" style="4" customWidth="1"/>
    <col min="8" max="8" width="9.6640625" style="4" customWidth="1"/>
    <col min="9" max="9" width="29.6640625" style="4" customWidth="1"/>
    <col min="10" max="10" width="18.6640625" style="4" customWidth="1"/>
    <col min="11" max="11" width="9.6640625" style="4" customWidth="1"/>
    <col min="12" max="12" width="29.6640625" style="4" customWidth="1"/>
    <col min="13" max="20" width="9.6640625" style="4" customWidth="1"/>
    <col min="21" max="21" width="9.109375" style="4"/>
    <col min="22" max="22" width="18.6640625" style="4" hidden="1" customWidth="1"/>
    <col min="23" max="30" width="7.6640625" style="4" hidden="1" customWidth="1"/>
    <col min="31" max="16384" width="9.109375" style="4"/>
  </cols>
  <sheetData>
    <row r="1" spans="1:30" ht="42.9" customHeight="1" thickBot="1" x14ac:dyDescent="0.65">
      <c r="A1" s="14"/>
      <c r="B1" s="14"/>
      <c r="C1" s="14"/>
      <c r="D1" s="14"/>
      <c r="E1" s="63" t="s">
        <v>0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5"/>
    </row>
    <row r="2" spans="1:30" ht="23.1" customHeight="1" thickBot="1" x14ac:dyDescent="0.35"/>
    <row r="3" spans="1:30" ht="33" customHeight="1" thickBot="1" x14ac:dyDescent="0.65">
      <c r="A3" s="15"/>
      <c r="B3" s="15"/>
      <c r="C3" s="15"/>
      <c r="D3" s="15"/>
      <c r="E3" s="66" t="s">
        <v>1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8"/>
    </row>
    <row r="4" spans="1:30" ht="23.1" customHeight="1" thickBot="1" x14ac:dyDescent="0.3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30" ht="33" customHeight="1" thickBot="1" x14ac:dyDescent="0.65">
      <c r="A5" s="16"/>
      <c r="B5" s="16"/>
      <c r="C5" s="16"/>
      <c r="D5" s="16"/>
      <c r="E5" s="69" t="s">
        <v>44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1"/>
    </row>
    <row r="6" spans="1:30" ht="23.1" customHeight="1" thickBot="1" x14ac:dyDescent="0.35"/>
    <row r="7" spans="1:30" ht="24.9" customHeight="1" thickBot="1" x14ac:dyDescent="0.5">
      <c r="A7" s="3" t="s">
        <v>44</v>
      </c>
      <c r="B7" s="3" t="s">
        <v>3</v>
      </c>
      <c r="C7" s="3" t="s">
        <v>4</v>
      </c>
      <c r="D7" s="27" t="s">
        <v>5</v>
      </c>
      <c r="E7" s="60" t="s">
        <v>44</v>
      </c>
      <c r="F7" s="61"/>
      <c r="G7" s="61"/>
      <c r="H7" s="61"/>
      <c r="I7" s="62"/>
      <c r="J7" s="26"/>
      <c r="K7" s="26"/>
      <c r="L7" s="29" t="s">
        <v>6</v>
      </c>
      <c r="M7" s="30" t="s">
        <v>4</v>
      </c>
      <c r="N7" s="29" t="s">
        <v>7</v>
      </c>
      <c r="O7" s="29" t="s">
        <v>8</v>
      </c>
      <c r="P7" s="29" t="s">
        <v>9</v>
      </c>
      <c r="Q7" s="29" t="s">
        <v>10</v>
      </c>
      <c r="R7" s="31" t="s">
        <v>11</v>
      </c>
      <c r="S7" s="29" t="s">
        <v>5</v>
      </c>
      <c r="T7" s="32" t="s">
        <v>12</v>
      </c>
      <c r="V7" s="38" t="s">
        <v>6</v>
      </c>
      <c r="W7" s="38" t="s">
        <v>4</v>
      </c>
      <c r="X7" s="38" t="s">
        <v>7</v>
      </c>
      <c r="Y7" s="38" t="s">
        <v>8</v>
      </c>
      <c r="Z7" s="38" t="s">
        <v>9</v>
      </c>
      <c r="AA7" s="38" t="s">
        <v>10</v>
      </c>
      <c r="AB7" s="38" t="s">
        <v>11</v>
      </c>
      <c r="AC7" s="38" t="s">
        <v>5</v>
      </c>
      <c r="AD7" s="38" t="s">
        <v>12</v>
      </c>
    </row>
    <row r="8" spans="1:30" ht="24.9" customHeight="1" x14ac:dyDescent="0.35">
      <c r="A8" s="5" t="str">
        <f>IF(E8="","",E8)</f>
        <v>BÉLGICA</v>
      </c>
      <c r="B8" s="6">
        <f>IF(F8="","",F8)</f>
        <v>3</v>
      </c>
      <c r="C8" s="6">
        <f>IF(B8="","",IF(B8&gt;B9,3,IF(B8=B9,1,IF(B9="","",0))))</f>
        <v>3</v>
      </c>
      <c r="D8" s="33">
        <f>IF(B9="","",B9)</f>
        <v>0</v>
      </c>
      <c r="E8" s="51" t="s">
        <v>45</v>
      </c>
      <c r="F8" s="52">
        <v>3</v>
      </c>
      <c r="G8" s="52" t="s">
        <v>14</v>
      </c>
      <c r="H8" s="52">
        <v>0</v>
      </c>
      <c r="I8" s="53" t="s">
        <v>46</v>
      </c>
      <c r="J8" s="13"/>
      <c r="K8" s="17"/>
      <c r="L8" s="29" t="str" cm="1">
        <f t="array" ref="L8:T11">_xlfn.SORTBY(V8:AD11,W8:W11,-1,AB8:AB11,-1,AD8:AD11,-1)</f>
        <v>BÉLGICA</v>
      </c>
      <c r="M8" s="29">
        <v>9</v>
      </c>
      <c r="N8" s="29">
        <v>3</v>
      </c>
      <c r="O8" s="29">
        <v>3</v>
      </c>
      <c r="P8" s="29">
        <v>0</v>
      </c>
      <c r="Q8" s="29">
        <v>0</v>
      </c>
      <c r="R8" s="29">
        <v>9</v>
      </c>
      <c r="S8" s="29">
        <v>2</v>
      </c>
      <c r="T8" s="29">
        <v>7</v>
      </c>
      <c r="V8" s="38" t="str">
        <f>IF(E8="","",E8)</f>
        <v>BÉLGICA</v>
      </c>
      <c r="W8" s="38">
        <f>IF($F$8="","",SUMIF($A$8:$A$19,$A$8,$C$8:$C$19))</f>
        <v>9</v>
      </c>
      <c r="X8" s="38">
        <f>IF($E$8="","",COUNTIFS($A$8:$A$19,$E$8,$B$8:$B$19,"&lt;&gt;"&amp;""))</f>
        <v>3</v>
      </c>
      <c r="Y8" s="38">
        <f>IF($F$8="","",COUNTIFS($A$8:$A$19,$E$8,$C$8:$C$19,3))</f>
        <v>3</v>
      </c>
      <c r="Z8" s="38">
        <f>IF($F$8="","",COUNTIFS($A$8:$A$19,$E$8,$C$8:$C$19,1))</f>
        <v>0</v>
      </c>
      <c r="AA8" s="38">
        <f>IF($F$8="","",COUNTIFS($A$8:$A$19,$E$8,$C$8:$C$19,0))</f>
        <v>0</v>
      </c>
      <c r="AB8" s="38">
        <f>IF($F$8="","",SUMIF($A$8:$A$19,$E$8,$B$8:$B$19))</f>
        <v>9</v>
      </c>
      <c r="AC8" s="38">
        <f>IF($F$8="","",SUMIF($A$8:$A$19,$E$8,$D$8:$D$19))</f>
        <v>2</v>
      </c>
      <c r="AD8" s="38">
        <f>IF(AB8="","",AB8-AC8)</f>
        <v>7</v>
      </c>
    </row>
    <row r="9" spans="1:30" ht="24.9" customHeight="1" x14ac:dyDescent="0.35">
      <c r="A9" s="5" t="str">
        <f>IF(I8="","",I8)</f>
        <v>PANAMÁ</v>
      </c>
      <c r="B9" s="6">
        <f>IF(H8="","",H8)</f>
        <v>0</v>
      </c>
      <c r="C9" s="6">
        <f>IF(B9="","",IF(B9&gt;B8,3,IF(B9=B8,1,IF(B8="","",0))))</f>
        <v>0</v>
      </c>
      <c r="D9" s="33">
        <f>IF(B8="","",B8)</f>
        <v>3</v>
      </c>
      <c r="E9" s="36" t="s">
        <v>47</v>
      </c>
      <c r="F9" s="29">
        <v>1</v>
      </c>
      <c r="G9" s="29" t="s">
        <v>14</v>
      </c>
      <c r="H9" s="29">
        <v>2</v>
      </c>
      <c r="I9" s="37" t="s">
        <v>48</v>
      </c>
      <c r="J9" s="13"/>
      <c r="K9" s="17"/>
      <c r="L9" s="29" t="str">
        <v>INGLATERRA</v>
      </c>
      <c r="M9" s="29">
        <v>6</v>
      </c>
      <c r="N9" s="29">
        <v>3</v>
      </c>
      <c r="O9" s="29">
        <v>2</v>
      </c>
      <c r="P9" s="29">
        <v>0</v>
      </c>
      <c r="Q9" s="29">
        <v>1</v>
      </c>
      <c r="R9" s="29">
        <v>8</v>
      </c>
      <c r="S9" s="29">
        <v>3</v>
      </c>
      <c r="T9" s="29">
        <v>5</v>
      </c>
      <c r="V9" s="38" t="str">
        <f>IF(I8="","",I8)</f>
        <v>PANAMÁ</v>
      </c>
      <c r="W9" s="38">
        <f>IF($H$8="","",SUMIF($A$8:$A$19,$I$8,$C$8:$C$19))</f>
        <v>0</v>
      </c>
      <c r="X9" s="38">
        <f>IF($I$8="","",COUNTIFS($A$8:$A$19,$I$8,$B$8:$B$19,"&lt;&gt;"&amp;""))</f>
        <v>3</v>
      </c>
      <c r="Y9" s="38">
        <f>IF($H$8="","",COUNTIFS($A$8:$A$19,$I$8,$C$8:$C$19,3))</f>
        <v>0</v>
      </c>
      <c r="Z9" s="38">
        <f>IF($H$8="","",COUNTIFS($A$8:$A$19,$I$8,$C$8:$C$19,1))</f>
        <v>0</v>
      </c>
      <c r="AA9" s="38">
        <f>IF($H$8="","",COUNTIFS($A$8:$A$19,$I$8,$C$8:$C$19,0))</f>
        <v>3</v>
      </c>
      <c r="AB9" s="38">
        <f>IF($H$8="","",SUMIF($A$8:$A$19,$I$8,$B$8:$B$19))</f>
        <v>2</v>
      </c>
      <c r="AC9" s="38">
        <f>IF($H$8="","",SUMIF($A$8:$A$19,$I$8,$D$8:$D$19))</f>
        <v>11</v>
      </c>
      <c r="AD9" s="38">
        <f>IF(AB9="","",AB9-AC9)</f>
        <v>-9</v>
      </c>
    </row>
    <row r="10" spans="1:30" ht="24.9" customHeight="1" x14ac:dyDescent="0.35">
      <c r="A10" s="9" t="str">
        <f>IF(E9="","",E9)</f>
        <v>TUNÍSIA</v>
      </c>
      <c r="B10" s="10">
        <f>IF(F9="","",F9)</f>
        <v>1</v>
      </c>
      <c r="C10" s="10">
        <f t="shared" ref="C10:C18" si="0">IF(B10="","",IF(B10&gt;B11,3,IF(B10=B11,1,IF(B11="","",0))))</f>
        <v>0</v>
      </c>
      <c r="D10" s="34">
        <f>IF(B11="","",B11)</f>
        <v>2</v>
      </c>
      <c r="E10" s="36" t="s">
        <v>45</v>
      </c>
      <c r="F10" s="29">
        <v>5</v>
      </c>
      <c r="G10" s="29" t="s">
        <v>14</v>
      </c>
      <c r="H10" s="29">
        <v>2</v>
      </c>
      <c r="I10" s="37" t="s">
        <v>47</v>
      </c>
      <c r="J10" s="13"/>
      <c r="K10" s="17"/>
      <c r="L10" s="29" t="str">
        <v>TUNÍSIA</v>
      </c>
      <c r="M10" s="29">
        <v>3</v>
      </c>
      <c r="N10" s="29">
        <v>3</v>
      </c>
      <c r="O10" s="29">
        <v>1</v>
      </c>
      <c r="P10" s="29">
        <v>0</v>
      </c>
      <c r="Q10" s="29">
        <v>2</v>
      </c>
      <c r="R10" s="29">
        <v>5</v>
      </c>
      <c r="S10" s="29">
        <v>8</v>
      </c>
      <c r="T10" s="29">
        <v>-3</v>
      </c>
      <c r="V10" s="38" t="str">
        <f>IF(E9="","",E9)</f>
        <v>TUNÍSIA</v>
      </c>
      <c r="W10" s="38">
        <f>IF($F$9="","",SUMIF($A$8:$A$19,$E$9,$C$8:$C$19))</f>
        <v>3</v>
      </c>
      <c r="X10" s="38">
        <f>IF($E$9="","",COUNTIFS($A$8:$A$19,$E$9,$B$8:$B$19,"&lt;&gt;"&amp;""))</f>
        <v>3</v>
      </c>
      <c r="Y10" s="38">
        <f>IF($F$9="","",COUNTIFS($A$8:$A$19,$E$9,$C$8:$C$19,3))</f>
        <v>1</v>
      </c>
      <c r="Z10" s="38">
        <f>IF($F$9="","",COUNTIFS($A$8:$A$19,$E$9,$C$8:$C$19,1))</f>
        <v>0</v>
      </c>
      <c r="AA10" s="38">
        <f>IF($F$9="","",COUNTIFS($A$8:$A$19,$E$9,$C$8:$C$19,0))</f>
        <v>2</v>
      </c>
      <c r="AB10" s="38">
        <f>IF($F$9="","",SUMIF($A$8:$A$19,$E$9,$B$8:$B$19))</f>
        <v>5</v>
      </c>
      <c r="AC10" s="38">
        <f>IF($F$9="","",SUMIF($A$8:$A$19,$E$9,$D$8:$D$19))</f>
        <v>8</v>
      </c>
      <c r="AD10" s="38">
        <f>IF(AB10="","",AB10-AC10)</f>
        <v>-3</v>
      </c>
    </row>
    <row r="11" spans="1:30" ht="24.9" customHeight="1" x14ac:dyDescent="0.35">
      <c r="A11" s="10" t="str">
        <f>IF(I9="","",I9)</f>
        <v>INGLATERRA</v>
      </c>
      <c r="B11" s="10">
        <f>IF(H9="","",H9)</f>
        <v>2</v>
      </c>
      <c r="C11" s="10">
        <f>IF(B11="","",IF(B11&gt;B10,3,IF(B11=B10,1,IF(B10="","",0))))</f>
        <v>3</v>
      </c>
      <c r="D11" s="34">
        <f>IF(B10="","",B10)</f>
        <v>1</v>
      </c>
      <c r="E11" s="36" t="s">
        <v>48</v>
      </c>
      <c r="F11" s="29">
        <v>6</v>
      </c>
      <c r="G11" s="29" t="s">
        <v>14</v>
      </c>
      <c r="H11" s="29">
        <v>1</v>
      </c>
      <c r="I11" s="37" t="s">
        <v>46</v>
      </c>
      <c r="J11" s="13"/>
      <c r="K11" s="17"/>
      <c r="L11" s="29" t="str">
        <v>PANAMÁ</v>
      </c>
      <c r="M11" s="29">
        <v>0</v>
      </c>
      <c r="N11" s="29">
        <v>3</v>
      </c>
      <c r="O11" s="29">
        <v>0</v>
      </c>
      <c r="P11" s="29">
        <v>0</v>
      </c>
      <c r="Q11" s="29">
        <v>3</v>
      </c>
      <c r="R11" s="29">
        <v>2</v>
      </c>
      <c r="S11" s="29">
        <v>11</v>
      </c>
      <c r="T11" s="29">
        <v>-9</v>
      </c>
      <c r="V11" s="38" t="str">
        <f>IF(I9="","",I9)</f>
        <v>INGLATERRA</v>
      </c>
      <c r="W11" s="38">
        <f>IF($H$9="","",SUMIF($A$8:$A$19,$I$9,$C$8:$C$19))</f>
        <v>6</v>
      </c>
      <c r="X11" s="38">
        <f>IF($I$9="","",COUNTIFS($A$8:$A$19,$I$9,$B$8:$B$19,"&lt;&gt;"&amp;""))</f>
        <v>3</v>
      </c>
      <c r="Y11" s="38">
        <f>IF($H$9="","",COUNTIFS($A$8:$A$19,$I$9,$C$8:$C$19,3))</f>
        <v>2</v>
      </c>
      <c r="Z11" s="38">
        <f>IF($H$9="","",COUNTIFS($A$8:$A$19,$I$9,$C$8:$C$19,1))</f>
        <v>0</v>
      </c>
      <c r="AA11" s="38">
        <f>IF($H$9="","",COUNTIFS($A$8:$A$19,$I$9,$C$8:$C$19,0))</f>
        <v>1</v>
      </c>
      <c r="AB11" s="38">
        <f>IF($H$9="","",SUMIF($A$8:$A$19,$I$9,$B$8:$B$19))</f>
        <v>8</v>
      </c>
      <c r="AC11" s="38">
        <f>IF($H$9="","",SUMIF($A$8:$A$19,$I$9,$D$8:$D$19))</f>
        <v>3</v>
      </c>
      <c r="AD11" s="38">
        <f>IF(AB11="","",AB11-AC11)</f>
        <v>5</v>
      </c>
    </row>
    <row r="12" spans="1:30" ht="24.9" customHeight="1" x14ac:dyDescent="0.35">
      <c r="A12" s="7" t="str">
        <f>IF(E10="","",E10)</f>
        <v>BÉLGICA</v>
      </c>
      <c r="B12" s="7">
        <f>IF(F10="","",F10)</f>
        <v>5</v>
      </c>
      <c r="C12" s="7">
        <f t="shared" si="0"/>
        <v>3</v>
      </c>
      <c r="D12" s="35">
        <f>IF(B13="","",B13)</f>
        <v>2</v>
      </c>
      <c r="E12" s="36" t="s">
        <v>48</v>
      </c>
      <c r="F12" s="29">
        <v>0</v>
      </c>
      <c r="G12" s="29" t="s">
        <v>14</v>
      </c>
      <c r="H12" s="29">
        <v>1</v>
      </c>
      <c r="I12" s="37" t="s">
        <v>45</v>
      </c>
      <c r="J12" s="13"/>
      <c r="K12" s="25"/>
      <c r="L12" s="26"/>
      <c r="M12" s="2"/>
      <c r="N12" s="2"/>
      <c r="O12" s="26"/>
      <c r="P12" s="26"/>
      <c r="Q12" s="26"/>
      <c r="R12" s="26"/>
      <c r="S12" s="26"/>
      <c r="T12" s="26"/>
    </row>
    <row r="13" spans="1:30" ht="24.9" customHeight="1" x14ac:dyDescent="0.35">
      <c r="A13" s="7" t="str">
        <f>IF(I10="","",I10)</f>
        <v>TUNÍSIA</v>
      </c>
      <c r="B13" s="7">
        <f>IF(H10="","",H10)</f>
        <v>2</v>
      </c>
      <c r="C13" s="7">
        <f>IF(B13="","",IF(B13&gt;B12,3,IF(B13=B12,1,IF(B12="","",0))))</f>
        <v>0</v>
      </c>
      <c r="D13" s="35">
        <f>IF(B12="","",B12)</f>
        <v>5</v>
      </c>
      <c r="E13" s="36" t="s">
        <v>46</v>
      </c>
      <c r="F13" s="29">
        <v>1</v>
      </c>
      <c r="G13" s="29" t="s">
        <v>14</v>
      </c>
      <c r="H13" s="29">
        <v>2</v>
      </c>
      <c r="I13" s="37" t="s">
        <v>47</v>
      </c>
      <c r="J13" s="13"/>
      <c r="K13" s="13"/>
      <c r="L13" s="26"/>
      <c r="M13" s="2"/>
      <c r="N13" s="2"/>
      <c r="O13" s="26"/>
      <c r="P13" s="26"/>
      <c r="Q13" s="26"/>
      <c r="R13" s="26"/>
      <c r="S13" s="26"/>
      <c r="T13" s="26"/>
    </row>
    <row r="14" spans="1:30" ht="24.9" customHeight="1" thickBot="1" x14ac:dyDescent="0.35">
      <c r="A14" s="8" t="str">
        <f>IF(E11="","",E11)</f>
        <v>INGLATERRA</v>
      </c>
      <c r="B14" s="8">
        <f>IF(F11="","",F11)</f>
        <v>6</v>
      </c>
      <c r="C14" s="8">
        <f t="shared" si="0"/>
        <v>3</v>
      </c>
      <c r="D14" s="8">
        <f>IF(B15="","",B15)</f>
        <v>1</v>
      </c>
    </row>
    <row r="15" spans="1:30" ht="24.9" customHeight="1" thickBot="1" x14ac:dyDescent="0.45">
      <c r="A15" s="8" t="str">
        <f>IF(I11="","",I11)</f>
        <v>PANAMÁ</v>
      </c>
      <c r="B15" s="8">
        <f>IF(H11="","",H11)</f>
        <v>1</v>
      </c>
      <c r="C15" s="8">
        <f>IF(B15="","",IF(B15&gt;B14,3,IF(B15=B14,1,IF(B14="","",0))))</f>
        <v>0</v>
      </c>
      <c r="D15" s="8">
        <f>IF(B14="","",B14)</f>
        <v>6</v>
      </c>
      <c r="I15" s="17"/>
      <c r="J15" s="17"/>
      <c r="K15" s="28"/>
      <c r="L15" s="28" t="s">
        <v>6</v>
      </c>
    </row>
    <row r="16" spans="1:30" ht="24.9" customHeight="1" thickBot="1" x14ac:dyDescent="0.45">
      <c r="A16" s="11" t="str">
        <f>IF(E12="","",E12)</f>
        <v>INGLATERRA</v>
      </c>
      <c r="B16" s="11">
        <f>IF(F12="","",F12)</f>
        <v>0</v>
      </c>
      <c r="C16" s="11">
        <f t="shared" si="0"/>
        <v>0</v>
      </c>
      <c r="D16" s="11">
        <f>IF(B17="","",B17)</f>
        <v>1</v>
      </c>
      <c r="I16" s="17"/>
      <c r="J16" s="17"/>
      <c r="K16" s="28" t="s">
        <v>18</v>
      </c>
      <c r="L16" s="28" t="str" cm="1">
        <f t="array" ref="L16:L19">_xlfn.SORTBY(L8:L11,M8:M11,-1,R8:R11,-1,T8:T11,-1)</f>
        <v>BÉLGICA</v>
      </c>
    </row>
    <row r="17" spans="1:12" ht="24.9" customHeight="1" thickBot="1" x14ac:dyDescent="0.45">
      <c r="A17" s="11" t="str">
        <f>IF(I12="","",I12)</f>
        <v>BÉLGICA</v>
      </c>
      <c r="B17" s="11">
        <f>IF(H12="","",H12)</f>
        <v>1</v>
      </c>
      <c r="C17" s="11">
        <f>IF(B17="","",IF(B17&gt;B16,3,IF(B17=B16,1,IF(B16="","",0))))</f>
        <v>3</v>
      </c>
      <c r="D17" s="11">
        <f>IF(B16="","",B16)</f>
        <v>0</v>
      </c>
      <c r="I17" s="17"/>
      <c r="J17" s="17"/>
      <c r="K17" s="28" t="s">
        <v>19</v>
      </c>
      <c r="L17" s="28" t="str">
        <v>INGLATERRA</v>
      </c>
    </row>
    <row r="18" spans="1:12" ht="24.9" customHeight="1" x14ac:dyDescent="0.3">
      <c r="A18" s="12" t="str">
        <f>IF(E13="","",E13)</f>
        <v>PANAMÁ</v>
      </c>
      <c r="B18" s="12">
        <f>IF(F13="","",F13)</f>
        <v>1</v>
      </c>
      <c r="C18" s="12">
        <f t="shared" si="0"/>
        <v>0</v>
      </c>
      <c r="D18" s="12">
        <f>IF(B19="","",B19)</f>
        <v>2</v>
      </c>
      <c r="L18" s="18" t="str">
        <v>TUNÍSIA</v>
      </c>
    </row>
    <row r="19" spans="1:12" ht="24.9" customHeight="1" x14ac:dyDescent="0.3">
      <c r="A19" s="12" t="str">
        <f>IF(I13="","",I13)</f>
        <v>TUNÍSIA</v>
      </c>
      <c r="B19" s="12">
        <f>IF(H13="","",H13)</f>
        <v>2</v>
      </c>
      <c r="C19" s="12">
        <f>IF(B19="","",IF(B19&gt;B18,3,IF(B19=B18,1,IF(B18="","",0))))</f>
        <v>3</v>
      </c>
      <c r="D19" s="12">
        <f>IF(B18="","",B18)</f>
        <v>1</v>
      </c>
      <c r="E19" s="18"/>
      <c r="L19" s="18" t="str">
        <v>PANAMÁ</v>
      </c>
    </row>
    <row r="20" spans="1:12" x14ac:dyDescent="0.3">
      <c r="A20" s="26"/>
      <c r="B20" s="26"/>
      <c r="E20" s="18"/>
    </row>
    <row r="21" spans="1:12" x14ac:dyDescent="0.3">
      <c r="A21" s="26"/>
      <c r="B21" s="26"/>
      <c r="E21" s="18"/>
    </row>
    <row r="22" spans="1:12" x14ac:dyDescent="0.3">
      <c r="E22" s="18"/>
    </row>
  </sheetData>
  <mergeCells count="4">
    <mergeCell ref="E1:T1"/>
    <mergeCell ref="E3:T3"/>
    <mergeCell ref="E5:T5"/>
    <mergeCell ref="E7:I7"/>
  </mergeCells>
  <dataValidations count="2">
    <dataValidation type="whole" errorStyle="warning" operator="greaterThanOrEqual" allowBlank="1" showInputMessage="1" showErrorMessage="1" errorTitle="GOLS" error="Você digitou um número inválido._x000a_Por favor, confira o placar do jogo." promptTitle="GOLS" sqref="F8:F13 H8:H13" xr:uid="{C077813C-451B-4C29-9BEC-23321ADE30B7}">
      <formula1>0</formula1>
    </dataValidation>
    <dataValidation type="list" allowBlank="1" showInputMessage="1" showErrorMessage="1" errorTitle="GRUPO G" error="Você digitou uma seleção que não faz parte do Grupo G. Por favor, confira a tabela." promptTitle="GRUPO G" prompt="Digite o nome de uma seleção pertencente ao Grupo G." sqref="I8:I13 E8:E13" xr:uid="{FDCD5132-B148-417A-B329-0FCB066F1D27}">
      <formula1>$A$8:$A$11</formula1>
    </dataValidation>
  </dataValidations>
  <printOptions horizontalCentered="1" verticalCentered="1"/>
  <pageMargins left="0" right="0" top="0.78740157480314965" bottom="0" header="0" footer="0"/>
  <pageSetup paperSize="9" scale="66" orientation="landscape" r:id="rId1"/>
  <ignoredErrors>
    <ignoredError sqref="D9:D19 C9:C1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B660-3AF7-418E-8F8C-DD9747699B20}">
  <sheetPr codeName="Planilha8"/>
  <dimension ref="A1:AD22"/>
  <sheetViews>
    <sheetView showGridLines="0" topLeftCell="E1" workbookViewId="0">
      <selection activeCell="E7" sqref="E7:I7"/>
    </sheetView>
  </sheetViews>
  <sheetFormatPr defaultColWidth="9.109375" defaultRowHeight="15.6" x14ac:dyDescent="0.3"/>
  <cols>
    <col min="1" max="1" width="18.6640625" style="4" hidden="1" customWidth="1"/>
    <col min="2" max="4" width="7.6640625" style="4" hidden="1" customWidth="1"/>
    <col min="5" max="5" width="29.6640625" style="4" customWidth="1"/>
    <col min="6" max="6" width="9.6640625" style="4" customWidth="1"/>
    <col min="7" max="7" width="5.6640625" style="4" customWidth="1"/>
    <col min="8" max="8" width="9.6640625" style="4" customWidth="1"/>
    <col min="9" max="9" width="29.6640625" style="4" customWidth="1"/>
    <col min="10" max="10" width="18.6640625" style="4" customWidth="1"/>
    <col min="11" max="11" width="9.6640625" style="4" customWidth="1"/>
    <col min="12" max="12" width="29.6640625" style="4" customWidth="1"/>
    <col min="13" max="20" width="9.6640625" style="4" customWidth="1"/>
    <col min="21" max="21" width="9.109375" style="4" customWidth="1"/>
    <col min="22" max="22" width="15.88671875" style="4" hidden="1" customWidth="1"/>
    <col min="23" max="23" width="3.44140625" style="4" hidden="1" customWidth="1"/>
    <col min="24" max="24" width="3.109375" style="4" hidden="1" customWidth="1"/>
    <col min="25" max="27" width="2.6640625" style="4" hidden="1" customWidth="1"/>
    <col min="28" max="28" width="3.6640625" style="4" hidden="1" customWidth="1"/>
    <col min="29" max="30" width="3.5546875" style="4" hidden="1" customWidth="1"/>
    <col min="31" max="16384" width="9.109375" style="4"/>
  </cols>
  <sheetData>
    <row r="1" spans="1:30" ht="42.9" customHeight="1" thickBot="1" x14ac:dyDescent="0.65">
      <c r="A1" s="14"/>
      <c r="B1" s="14"/>
      <c r="C1" s="14"/>
      <c r="D1" s="14"/>
      <c r="E1" s="63" t="s">
        <v>0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5"/>
    </row>
    <row r="2" spans="1:30" ht="23.1" customHeight="1" thickBot="1" x14ac:dyDescent="0.35"/>
    <row r="3" spans="1:30" ht="33" customHeight="1" thickBot="1" x14ac:dyDescent="0.65">
      <c r="A3" s="15"/>
      <c r="B3" s="15"/>
      <c r="C3" s="15"/>
      <c r="D3" s="15"/>
      <c r="E3" s="66" t="s">
        <v>1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8"/>
    </row>
    <row r="4" spans="1:30" ht="23.1" customHeight="1" thickBot="1" x14ac:dyDescent="0.3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30" ht="33" customHeight="1" thickBot="1" x14ac:dyDescent="0.65">
      <c r="A5" s="16"/>
      <c r="B5" s="16"/>
      <c r="C5" s="16"/>
      <c r="D5" s="16"/>
      <c r="E5" s="69" t="s">
        <v>49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1"/>
    </row>
    <row r="6" spans="1:30" ht="23.1" customHeight="1" thickBot="1" x14ac:dyDescent="0.35"/>
    <row r="7" spans="1:30" ht="24.9" customHeight="1" thickBot="1" x14ac:dyDescent="0.5">
      <c r="A7" s="3" t="s">
        <v>49</v>
      </c>
      <c r="B7" s="3" t="s">
        <v>3</v>
      </c>
      <c r="C7" s="3" t="s">
        <v>4</v>
      </c>
      <c r="D7" s="27" t="s">
        <v>5</v>
      </c>
      <c r="E7" s="60" t="s">
        <v>49</v>
      </c>
      <c r="F7" s="61"/>
      <c r="G7" s="61"/>
      <c r="H7" s="61"/>
      <c r="I7" s="62"/>
      <c r="J7" s="26"/>
      <c r="K7" s="26"/>
      <c r="L7" s="29" t="s">
        <v>6</v>
      </c>
      <c r="M7" s="30" t="s">
        <v>4</v>
      </c>
      <c r="N7" s="29" t="s">
        <v>7</v>
      </c>
      <c r="O7" s="29" t="s">
        <v>8</v>
      </c>
      <c r="P7" s="29" t="s">
        <v>9</v>
      </c>
      <c r="Q7" s="29" t="s">
        <v>10</v>
      </c>
      <c r="R7" s="31" t="s">
        <v>11</v>
      </c>
      <c r="S7" s="29" t="s">
        <v>5</v>
      </c>
      <c r="T7" s="32" t="s">
        <v>12</v>
      </c>
      <c r="V7" s="38" t="s">
        <v>6</v>
      </c>
      <c r="W7" s="38" t="s">
        <v>4</v>
      </c>
      <c r="X7" s="38" t="s">
        <v>7</v>
      </c>
      <c r="Y7" s="38" t="s">
        <v>8</v>
      </c>
      <c r="Z7" s="38" t="s">
        <v>9</v>
      </c>
      <c r="AA7" s="38" t="s">
        <v>10</v>
      </c>
      <c r="AB7" s="38" t="s">
        <v>11</v>
      </c>
      <c r="AC7" s="38" t="s">
        <v>5</v>
      </c>
      <c r="AD7" s="38" t="s">
        <v>12</v>
      </c>
    </row>
    <row r="8" spans="1:30" ht="24.9" customHeight="1" x14ac:dyDescent="0.35">
      <c r="A8" s="5" t="str">
        <f>IF(E8="","",E8)</f>
        <v>COLÔMBIA</v>
      </c>
      <c r="B8" s="6">
        <f>IF(F8="","",F8)</f>
        <v>1</v>
      </c>
      <c r="C8" s="6">
        <f>IF(B8="","",IF(B8&gt;B9,3,IF(B8=B9,1,IF(B9="","",0))))</f>
        <v>0</v>
      </c>
      <c r="D8" s="33">
        <f>IF(B9="","",B9)</f>
        <v>2</v>
      </c>
      <c r="E8" s="51" t="s">
        <v>50</v>
      </c>
      <c r="F8" s="52">
        <v>1</v>
      </c>
      <c r="G8" s="52" t="s">
        <v>14</v>
      </c>
      <c r="H8" s="52">
        <v>2</v>
      </c>
      <c r="I8" s="53" t="s">
        <v>51</v>
      </c>
      <c r="J8" s="13"/>
      <c r="K8" s="17"/>
      <c r="L8" s="29" t="str" cm="1">
        <f t="array" ref="L8:T11">_xlfn.SORTBY(V8:AD11,W8:W11,-1,AB8:AB11,-1,AD8:AD11,-1)</f>
        <v>COLÔMBIA</v>
      </c>
      <c r="M8" s="29">
        <v>6</v>
      </c>
      <c r="N8" s="29">
        <v>3</v>
      </c>
      <c r="O8" s="29">
        <v>2</v>
      </c>
      <c r="P8" s="29">
        <v>0</v>
      </c>
      <c r="Q8" s="29">
        <v>1</v>
      </c>
      <c r="R8" s="29">
        <v>5</v>
      </c>
      <c r="S8" s="29">
        <v>2</v>
      </c>
      <c r="T8" s="29">
        <v>3</v>
      </c>
      <c r="V8" s="38" t="str">
        <f>IF(E8="","",E8)</f>
        <v>COLÔMBIA</v>
      </c>
      <c r="W8" s="38">
        <f>IF($F$8="","",SUMIF($A$8:$A$19,$A$8,$C$8:$C$19))</f>
        <v>6</v>
      </c>
      <c r="X8" s="38">
        <f>IF($E$8="","",COUNTIFS($A$8:$A$19,$E$8,$B$8:$B$19,"&lt;&gt;"&amp;""))</f>
        <v>3</v>
      </c>
      <c r="Y8" s="38">
        <f>IF($F$8="","",COUNTIFS($A$8:$A$19,$E$8,$C$8:$C$19,3))</f>
        <v>2</v>
      </c>
      <c r="Z8" s="38">
        <f>IF($F$8="","",COUNTIFS($A$8:$A$19,$E$8,$C$8:$C$19,1))</f>
        <v>0</v>
      </c>
      <c r="AA8" s="38">
        <f>IF($F$8="","",COUNTIFS($A$8:$A$19,$E$8,$C$8:$C$19,0))</f>
        <v>1</v>
      </c>
      <c r="AB8" s="38">
        <f>IF($F$8="","",SUMIF($A$8:$A$19,$E$8,$B$8:$B$19))</f>
        <v>5</v>
      </c>
      <c r="AC8" s="38">
        <f>IF($F$8="","",SUMIF($A$8:$A$19,$E$8,$D$8:$D$19))</f>
        <v>2</v>
      </c>
      <c r="AD8" s="38">
        <f>IF(AB8="","",AB8-AC8)</f>
        <v>3</v>
      </c>
    </row>
    <row r="9" spans="1:30" ht="24.9" customHeight="1" x14ac:dyDescent="0.35">
      <c r="A9" s="5" t="str">
        <f>IF(I8="","",I8)</f>
        <v>JAPÃO</v>
      </c>
      <c r="B9" s="6">
        <f>IF(H8="","",H8)</f>
        <v>2</v>
      </c>
      <c r="C9" s="6">
        <f>IF(B9="","",IF(B9&gt;B8,3,IF(B9=B8,1,IF(B8="","",0))))</f>
        <v>3</v>
      </c>
      <c r="D9" s="33">
        <f>IF(B8="","",B8)</f>
        <v>1</v>
      </c>
      <c r="E9" s="36" t="s">
        <v>52</v>
      </c>
      <c r="F9" s="29">
        <v>1</v>
      </c>
      <c r="G9" s="29" t="s">
        <v>14</v>
      </c>
      <c r="H9" s="29">
        <v>2</v>
      </c>
      <c r="I9" s="37" t="s">
        <v>53</v>
      </c>
      <c r="J9" s="13"/>
      <c r="K9" s="17"/>
      <c r="L9" s="29" t="str">
        <v>JAPÃO</v>
      </c>
      <c r="M9" s="29">
        <v>4</v>
      </c>
      <c r="N9" s="29">
        <v>3</v>
      </c>
      <c r="O9" s="29">
        <v>1</v>
      </c>
      <c r="P9" s="29">
        <v>1</v>
      </c>
      <c r="Q9" s="29">
        <v>1</v>
      </c>
      <c r="R9" s="29">
        <v>4</v>
      </c>
      <c r="S9" s="29">
        <v>4</v>
      </c>
      <c r="T9" s="29">
        <v>0</v>
      </c>
      <c r="V9" s="38" t="str">
        <f>IF(I8="","",I8)</f>
        <v>JAPÃO</v>
      </c>
      <c r="W9" s="38">
        <f>IF($H$8="","",SUMIF($A$8:$A$19,$I$8,$C$8:$C$19))</f>
        <v>4</v>
      </c>
      <c r="X9" s="38">
        <f>IF($I$8="","",COUNTIFS($A$8:$A$19,$I$8,$B$8:$B$19,"&lt;&gt;"&amp;""))</f>
        <v>3</v>
      </c>
      <c r="Y9" s="38">
        <f>IF($H$8="","",COUNTIFS($A$8:$A$19,$I$8,$C$8:$C$19,3))</f>
        <v>1</v>
      </c>
      <c r="Z9" s="38">
        <f>IF($H$8="","",COUNTIFS($A$8:$A$19,$I$8,$C$8:$C$19,1))</f>
        <v>1</v>
      </c>
      <c r="AA9" s="38">
        <f>IF($H$8="","",COUNTIFS($A$8:$A$19,$I$8,$C$8:$C$19,0))</f>
        <v>1</v>
      </c>
      <c r="AB9" s="38">
        <f>IF($H$8="","",SUMIF($A$8:$A$19,$I$8,$B$8:$B$19))</f>
        <v>4</v>
      </c>
      <c r="AC9" s="38">
        <f>IF($H$8="","",SUMIF($A$8:$A$19,$I$8,$D$8:$D$19))</f>
        <v>4</v>
      </c>
      <c r="AD9" s="38">
        <f>IF(AB9="","",AB9-AC9)</f>
        <v>0</v>
      </c>
    </row>
    <row r="10" spans="1:30" ht="24.9" customHeight="1" x14ac:dyDescent="0.35">
      <c r="A10" s="9" t="str">
        <f>IF(E9="","",E9)</f>
        <v>POLÔNIA</v>
      </c>
      <c r="B10" s="10">
        <f>IF(F9="","",F9)</f>
        <v>1</v>
      </c>
      <c r="C10" s="10">
        <f t="shared" ref="C10:C18" si="0">IF(B10="","",IF(B10&gt;B11,3,IF(B10=B11,1,IF(B11="","",0))))</f>
        <v>0</v>
      </c>
      <c r="D10" s="34">
        <f>IF(B11="","",B11)</f>
        <v>2</v>
      </c>
      <c r="E10" s="36" t="s">
        <v>51</v>
      </c>
      <c r="F10" s="29">
        <v>2</v>
      </c>
      <c r="G10" s="29" t="s">
        <v>14</v>
      </c>
      <c r="H10" s="29">
        <v>2</v>
      </c>
      <c r="I10" s="37" t="s">
        <v>53</v>
      </c>
      <c r="J10" s="13"/>
      <c r="K10" s="17"/>
      <c r="L10" s="29" t="str">
        <v>SENEGAL</v>
      </c>
      <c r="M10" s="29">
        <v>4</v>
      </c>
      <c r="N10" s="29">
        <v>3</v>
      </c>
      <c r="O10" s="29">
        <v>1</v>
      </c>
      <c r="P10" s="29">
        <v>1</v>
      </c>
      <c r="Q10" s="29">
        <v>1</v>
      </c>
      <c r="R10" s="29">
        <v>4</v>
      </c>
      <c r="S10" s="29">
        <v>4</v>
      </c>
      <c r="T10" s="29">
        <v>0</v>
      </c>
      <c r="V10" s="38" t="str">
        <f>IF(E9="","",E9)</f>
        <v>POLÔNIA</v>
      </c>
      <c r="W10" s="38">
        <f>IF($F$9="","",SUMIF($A$8:$A$19,$E$9,$C$8:$C$19))</f>
        <v>3</v>
      </c>
      <c r="X10" s="38">
        <f>IF($E$9="","",COUNTIFS($A$8:$A$19,$E$9,$B$8:$B$19,"&lt;&gt;"&amp;""))</f>
        <v>3</v>
      </c>
      <c r="Y10" s="38">
        <f>IF($F$9="","",COUNTIFS($A$8:$A$19,$E$9,$C$8:$C$19,3))</f>
        <v>1</v>
      </c>
      <c r="Z10" s="38">
        <f>IF($F$9="","",COUNTIFS($A$8:$A$19,$E$9,$C$8:$C$19,1))</f>
        <v>0</v>
      </c>
      <c r="AA10" s="38">
        <f>IF($F$9="","",COUNTIFS($A$8:$A$19,$E$9,$C$8:$C$19,0))</f>
        <v>2</v>
      </c>
      <c r="AB10" s="38">
        <f>IF($F$9="","",SUMIF($A$8:$A$19,$E$9,$B$8:$B$19))</f>
        <v>2</v>
      </c>
      <c r="AC10" s="38">
        <f>IF($F$9="","",SUMIF($A$8:$A$19,$E$9,$D$8:$D$19))</f>
        <v>5</v>
      </c>
      <c r="AD10" s="38">
        <f>IF(AB10="","",AB10-AC10)</f>
        <v>-3</v>
      </c>
    </row>
    <row r="11" spans="1:30" ht="24.9" customHeight="1" x14ac:dyDescent="0.35">
      <c r="A11" s="10" t="str">
        <f>IF(I9="","",I9)</f>
        <v>SENEGAL</v>
      </c>
      <c r="B11" s="10">
        <f>IF(H9="","",H9)</f>
        <v>2</v>
      </c>
      <c r="C11" s="10">
        <f>IF(B11="","",IF(B11&gt;B10,3,IF(B11=B10,1,IF(B10="","",0))))</f>
        <v>3</v>
      </c>
      <c r="D11" s="34">
        <f>IF(B10="","",B10)</f>
        <v>1</v>
      </c>
      <c r="E11" s="36" t="s">
        <v>52</v>
      </c>
      <c r="F11" s="29">
        <v>0</v>
      </c>
      <c r="G11" s="29" t="s">
        <v>14</v>
      </c>
      <c r="H11" s="29">
        <v>3</v>
      </c>
      <c r="I11" s="37" t="s">
        <v>50</v>
      </c>
      <c r="J11" s="13"/>
      <c r="K11" s="17"/>
      <c r="L11" s="29" t="str">
        <v>POLÔNIA</v>
      </c>
      <c r="M11" s="29">
        <v>3</v>
      </c>
      <c r="N11" s="29">
        <v>3</v>
      </c>
      <c r="O11" s="29">
        <v>1</v>
      </c>
      <c r="P11" s="29">
        <v>0</v>
      </c>
      <c r="Q11" s="29">
        <v>2</v>
      </c>
      <c r="R11" s="29">
        <v>2</v>
      </c>
      <c r="S11" s="29">
        <v>5</v>
      </c>
      <c r="T11" s="29">
        <v>-3</v>
      </c>
      <c r="V11" s="38" t="str">
        <f>IF(I9="","",I9)</f>
        <v>SENEGAL</v>
      </c>
      <c r="W11" s="38">
        <f>IF($H$9="","",SUMIF($A$8:$A$19,$I$9,$C$8:$C$19))</f>
        <v>4</v>
      </c>
      <c r="X11" s="38">
        <f>IF($I$9="","",COUNTIFS($A$8:$A$19,$I$9,$B$8:$B$19,"&lt;&gt;"&amp;""))</f>
        <v>3</v>
      </c>
      <c r="Y11" s="38">
        <f>IF($H$9="","",COUNTIFS($A$8:$A$19,$I$9,$C$8:$C$19,3))</f>
        <v>1</v>
      </c>
      <c r="Z11" s="38">
        <f>IF($H$9="","",COUNTIFS($A$8:$A$19,$I$9,$C$8:$C$19,1))</f>
        <v>1</v>
      </c>
      <c r="AA11" s="38">
        <f>IF($H$9="","",COUNTIFS($A$8:$A$19,$I$9,$C$8:$C$19,0))</f>
        <v>1</v>
      </c>
      <c r="AB11" s="38">
        <f>IF($H$9="","",SUMIF($A$8:$A$19,$I$9,$B$8:$B$19))</f>
        <v>4</v>
      </c>
      <c r="AC11" s="38">
        <f>IF($H$9="","",SUMIF($A$8:$A$19,$I$9,$D$8:$D$19))</f>
        <v>4</v>
      </c>
      <c r="AD11" s="38">
        <f>IF(AB11="","",AB11-AC11)</f>
        <v>0</v>
      </c>
    </row>
    <row r="12" spans="1:30" ht="24.9" customHeight="1" x14ac:dyDescent="0.35">
      <c r="A12" s="7" t="str">
        <f>IF(E10="","",E10)</f>
        <v>JAPÃO</v>
      </c>
      <c r="B12" s="7">
        <f>IF(F10="","",F10)</f>
        <v>2</v>
      </c>
      <c r="C12" s="7">
        <f t="shared" si="0"/>
        <v>1</v>
      </c>
      <c r="D12" s="35">
        <f>IF(B13="","",B13)</f>
        <v>2</v>
      </c>
      <c r="E12" s="36" t="s">
        <v>51</v>
      </c>
      <c r="F12" s="29">
        <v>0</v>
      </c>
      <c r="G12" s="29" t="s">
        <v>14</v>
      </c>
      <c r="H12" s="29">
        <v>1</v>
      </c>
      <c r="I12" s="37" t="s">
        <v>52</v>
      </c>
      <c r="J12" s="13"/>
      <c r="K12" s="25"/>
      <c r="L12" s="26"/>
      <c r="M12" s="2"/>
      <c r="N12" s="2"/>
      <c r="O12" s="26"/>
      <c r="P12" s="26"/>
      <c r="Q12" s="26"/>
      <c r="R12" s="26"/>
      <c r="S12" s="26"/>
      <c r="T12" s="26"/>
    </row>
    <row r="13" spans="1:30" ht="24.9" customHeight="1" x14ac:dyDescent="0.35">
      <c r="A13" s="7" t="str">
        <f>IF(I10="","",I10)</f>
        <v>SENEGAL</v>
      </c>
      <c r="B13" s="7">
        <f>IF(H10="","",H10)</f>
        <v>2</v>
      </c>
      <c r="C13" s="7">
        <f>IF(B13="","",IF(B13&gt;B12,3,IF(B13=B12,1,IF(B12="","",0))))</f>
        <v>1</v>
      </c>
      <c r="D13" s="35">
        <f>IF(B12="","",B12)</f>
        <v>2</v>
      </c>
      <c r="E13" s="36" t="s">
        <v>53</v>
      </c>
      <c r="F13" s="29">
        <v>0</v>
      </c>
      <c r="G13" s="29" t="s">
        <v>14</v>
      </c>
      <c r="H13" s="29">
        <v>1</v>
      </c>
      <c r="I13" s="37" t="s">
        <v>50</v>
      </c>
      <c r="J13" s="13"/>
      <c r="K13" s="13"/>
      <c r="L13" s="26"/>
      <c r="M13" s="2"/>
      <c r="N13" s="2"/>
      <c r="O13" s="26"/>
      <c r="P13" s="26"/>
      <c r="Q13" s="26"/>
      <c r="R13" s="26"/>
      <c r="S13" s="26"/>
      <c r="T13" s="26"/>
    </row>
    <row r="14" spans="1:30" ht="24.9" customHeight="1" thickBot="1" x14ac:dyDescent="0.35">
      <c r="A14" s="8" t="str">
        <f>IF(E11="","",E11)</f>
        <v>POLÔNIA</v>
      </c>
      <c r="B14" s="8">
        <f>IF(F11="","",F11)</f>
        <v>0</v>
      </c>
      <c r="C14" s="8">
        <f t="shared" si="0"/>
        <v>0</v>
      </c>
      <c r="D14" s="8">
        <f>IF(B15="","",B15)</f>
        <v>3</v>
      </c>
    </row>
    <row r="15" spans="1:30" ht="24.9" customHeight="1" thickBot="1" x14ac:dyDescent="0.45">
      <c r="A15" s="8" t="str">
        <f>IF(I11="","",I11)</f>
        <v>COLÔMBIA</v>
      </c>
      <c r="B15" s="8">
        <f>IF(H11="","",H11)</f>
        <v>3</v>
      </c>
      <c r="C15" s="8">
        <f>IF(B15="","",IF(B15&gt;B14,3,IF(B15=B14,1,IF(B14="","",0))))</f>
        <v>3</v>
      </c>
      <c r="D15" s="8">
        <f>IF(B14="","",B14)</f>
        <v>0</v>
      </c>
      <c r="I15" s="17"/>
      <c r="J15" s="17"/>
      <c r="K15" s="28"/>
      <c r="L15" s="28" t="s">
        <v>6</v>
      </c>
    </row>
    <row r="16" spans="1:30" ht="24.9" customHeight="1" thickBot="1" x14ac:dyDescent="0.45">
      <c r="A16" s="11" t="str">
        <f>IF(E12="","",E12)</f>
        <v>JAPÃO</v>
      </c>
      <c r="B16" s="11">
        <f>IF(F12="","",F12)</f>
        <v>0</v>
      </c>
      <c r="C16" s="11">
        <f t="shared" si="0"/>
        <v>0</v>
      </c>
      <c r="D16" s="11">
        <f>IF(B17="","",B17)</f>
        <v>1</v>
      </c>
      <c r="I16" s="17"/>
      <c r="J16" s="17"/>
      <c r="K16" s="28" t="s">
        <v>18</v>
      </c>
      <c r="L16" s="28" t="str" cm="1">
        <f t="array" ref="L16:L19">_xlfn.SORTBY(L8:L11,M8:M11,-1,R8:R11,-1,T8:T11,-1)</f>
        <v>COLÔMBIA</v>
      </c>
    </row>
    <row r="17" spans="1:12" ht="24.9" customHeight="1" thickBot="1" x14ac:dyDescent="0.45">
      <c r="A17" s="11" t="str">
        <f>IF(I12="","",I12)</f>
        <v>POLÔNIA</v>
      </c>
      <c r="B17" s="11">
        <f>IF(H12="","",H12)</f>
        <v>1</v>
      </c>
      <c r="C17" s="11">
        <f>IF(B17="","",IF(B17&gt;B16,3,IF(B17=B16,1,IF(B16="","",0))))</f>
        <v>3</v>
      </c>
      <c r="D17" s="11">
        <f>IF(B16="","",B16)</f>
        <v>0</v>
      </c>
      <c r="I17" s="17"/>
      <c r="J17" s="17"/>
      <c r="K17" s="28" t="s">
        <v>19</v>
      </c>
      <c r="L17" s="28" t="str">
        <v>JAPÃO</v>
      </c>
    </row>
    <row r="18" spans="1:12" ht="24.9" customHeight="1" x14ac:dyDescent="0.3">
      <c r="A18" s="12" t="str">
        <f>IF(E13="","",E13)</f>
        <v>SENEGAL</v>
      </c>
      <c r="B18" s="12">
        <f>IF(F13="","",F13)</f>
        <v>0</v>
      </c>
      <c r="C18" s="12">
        <f t="shared" si="0"/>
        <v>0</v>
      </c>
      <c r="D18" s="12">
        <f>IF(B19="","",B19)</f>
        <v>1</v>
      </c>
      <c r="L18" s="18" t="str">
        <v>SENEGAL</v>
      </c>
    </row>
    <row r="19" spans="1:12" ht="24.9" customHeight="1" x14ac:dyDescent="0.3">
      <c r="A19" s="12" t="str">
        <f>IF(I13="","",I13)</f>
        <v>COLÔMBIA</v>
      </c>
      <c r="B19" s="12">
        <f>IF(H13="","",H13)</f>
        <v>1</v>
      </c>
      <c r="C19" s="12">
        <f>IF(B19="","",IF(B19&gt;B18,3,IF(B19=B18,1,IF(B18="","",0))))</f>
        <v>3</v>
      </c>
      <c r="D19" s="12">
        <f>IF(B18="","",B18)</f>
        <v>0</v>
      </c>
      <c r="E19" s="18"/>
      <c r="L19" s="18" t="str">
        <v>POLÔNIA</v>
      </c>
    </row>
    <row r="20" spans="1:12" x14ac:dyDescent="0.3">
      <c r="A20" s="26"/>
      <c r="B20" s="26"/>
      <c r="E20" s="18"/>
    </row>
    <row r="21" spans="1:12" x14ac:dyDescent="0.3">
      <c r="A21" s="26"/>
      <c r="B21" s="26"/>
      <c r="E21" s="18"/>
    </row>
    <row r="22" spans="1:12" x14ac:dyDescent="0.3">
      <c r="E22" s="18"/>
    </row>
  </sheetData>
  <sortState xmlns:xlrd2="http://schemas.microsoft.com/office/spreadsheetml/2017/richdata2" ref="V8:AD11">
    <sortCondition ref="V8:V11"/>
  </sortState>
  <mergeCells count="4">
    <mergeCell ref="E1:T1"/>
    <mergeCell ref="E3:T3"/>
    <mergeCell ref="E5:T5"/>
    <mergeCell ref="E7:I7"/>
  </mergeCells>
  <dataValidations count="2">
    <dataValidation type="whole" errorStyle="warning" operator="greaterThanOrEqual" allowBlank="1" showInputMessage="1" showErrorMessage="1" errorTitle="GOLS" error="Você digitou um número inválido._x000a_Por favor, confira o placar do jogo." promptTitle="GOLS" sqref="F8:F13 H8:H13" xr:uid="{757DD6EE-592B-4D16-AFD3-6EB84E9C2869}">
      <formula1>0</formula1>
    </dataValidation>
    <dataValidation type="list" allowBlank="1" showInputMessage="1" showErrorMessage="1" errorTitle="GRUPO H" error="Você digitou uma seleção que não faz parte do Grupo H. Por favor, confira a tabela." promptTitle="GRUPO H" prompt="Digite o nome de uma seleção pertencente ao Grupo H." sqref="E8:E13 I8:I13" xr:uid="{A500218F-D8CC-4948-9E72-872F3DF099AE}">
      <formula1>$A$8:$A$11</formula1>
    </dataValidation>
  </dataValidations>
  <printOptions horizontalCentered="1" verticalCentered="1"/>
  <pageMargins left="0" right="0" top="0.78740157480314965" bottom="0" header="0" footer="0"/>
  <pageSetup paperSize="9" scale="66" orientation="landscape" r:id="rId1"/>
  <ignoredErrors>
    <ignoredError sqref="D10:D19 D9 C9:C19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P36"/>
  <sheetViews>
    <sheetView showGridLines="0" zoomScaleNormal="100" workbookViewId="0">
      <selection activeCell="B6" sqref="B6"/>
    </sheetView>
  </sheetViews>
  <sheetFormatPr defaultColWidth="9.109375" defaultRowHeight="15.6" x14ac:dyDescent="0.3"/>
  <cols>
    <col min="1" max="1" width="9.6640625" style="4" customWidth="1"/>
    <col min="2" max="2" width="19.6640625" style="1" customWidth="1"/>
    <col min="3" max="3" width="19.6640625" style="4" customWidth="1"/>
    <col min="4" max="5" width="11.33203125" style="4" customWidth="1"/>
    <col min="6" max="6" width="12.6640625" style="1" customWidth="1"/>
    <col min="7" max="8" width="19.6640625" style="4" customWidth="1"/>
    <col min="9" max="10" width="11.33203125" style="4" customWidth="1"/>
    <col min="11" max="11" width="12.6640625" style="4" customWidth="1"/>
    <col min="12" max="13" width="19.6640625" style="4" customWidth="1"/>
    <col min="14" max="15" width="11.33203125" style="4" customWidth="1"/>
    <col min="16" max="16384" width="9.109375" style="4"/>
  </cols>
  <sheetData>
    <row r="1" spans="1:16" ht="36" customHeight="1" thickBot="1" x14ac:dyDescent="0.3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</row>
    <row r="2" spans="1:16" ht="9.9" customHeight="1" thickBot="1" x14ac:dyDescent="0.35"/>
    <row r="3" spans="1:16" ht="27" customHeight="1" thickBot="1" x14ac:dyDescent="0.55000000000000004">
      <c r="A3" s="72" t="s">
        <v>54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4"/>
    </row>
    <row r="4" spans="1:16" ht="9.9" customHeight="1" thickBot="1" x14ac:dyDescent="0.35">
      <c r="C4" s="1"/>
      <c r="D4" s="1"/>
      <c r="E4" s="1"/>
      <c r="G4" s="1"/>
      <c r="H4" s="1"/>
      <c r="I4" s="1"/>
      <c r="J4" s="1"/>
      <c r="K4" s="1"/>
      <c r="L4" s="1"/>
    </row>
    <row r="5" spans="1:16" ht="23.25" customHeight="1" thickBot="1" x14ac:dyDescent="0.5">
      <c r="A5" s="16"/>
      <c r="B5" s="75" t="s">
        <v>55</v>
      </c>
      <c r="C5" s="76"/>
      <c r="D5" s="76"/>
      <c r="E5" s="77"/>
      <c r="F5" s="20"/>
      <c r="G5" s="75" t="s">
        <v>56</v>
      </c>
      <c r="H5" s="76"/>
      <c r="I5" s="76"/>
      <c r="J5" s="77"/>
      <c r="K5" s="16"/>
      <c r="L5" s="75" t="s">
        <v>57</v>
      </c>
      <c r="M5" s="76"/>
      <c r="N5" s="76"/>
      <c r="O5" s="77"/>
    </row>
    <row r="6" spans="1:16" ht="15" customHeight="1" x14ac:dyDescent="0.3">
      <c r="B6" s="21" t="s">
        <v>58</v>
      </c>
      <c r="C6" s="21" t="s">
        <v>59</v>
      </c>
      <c r="D6" s="21" t="s">
        <v>60</v>
      </c>
      <c r="E6" s="21" t="s">
        <v>61</v>
      </c>
      <c r="G6" s="17"/>
      <c r="H6" s="17"/>
      <c r="I6" s="17"/>
      <c r="J6" s="17"/>
    </row>
    <row r="7" spans="1:16" ht="15" customHeight="1" x14ac:dyDescent="0.3">
      <c r="A7" s="78"/>
      <c r="B7" s="2" t="s">
        <v>62</v>
      </c>
      <c r="C7" s="50" t="str">
        <f>'GRUPO A'!L16</f>
        <v>URUGUAI</v>
      </c>
      <c r="D7" s="50">
        <v>2</v>
      </c>
      <c r="E7" s="50"/>
      <c r="F7" s="1" t="str">
        <f>IF(D7=D8,"PÊNALTIS","")</f>
        <v/>
      </c>
      <c r="G7" s="2"/>
      <c r="H7" s="2"/>
      <c r="I7" s="1"/>
      <c r="J7" s="1"/>
      <c r="K7" s="2"/>
      <c r="L7" s="2"/>
    </row>
    <row r="8" spans="1:16" ht="15" customHeight="1" x14ac:dyDescent="0.3">
      <c r="A8" s="78"/>
      <c r="B8" s="2" t="s">
        <v>63</v>
      </c>
      <c r="C8" s="50" t="str">
        <f>'GRUPO B'!L17</f>
        <v>PORTUGAL</v>
      </c>
      <c r="D8" s="50">
        <v>1</v>
      </c>
      <c r="E8" s="50"/>
      <c r="F8" s="78"/>
      <c r="G8" s="2"/>
      <c r="H8" s="2"/>
      <c r="I8" s="1"/>
      <c r="J8" s="1"/>
      <c r="K8" s="2"/>
      <c r="L8" s="2"/>
    </row>
    <row r="9" spans="1:16" ht="15" customHeight="1" x14ac:dyDescent="0.3">
      <c r="B9" s="2"/>
      <c r="C9" s="19"/>
      <c r="D9" s="1"/>
      <c r="E9" s="1"/>
      <c r="F9" s="78"/>
      <c r="G9" s="21" t="s">
        <v>58</v>
      </c>
      <c r="H9" s="21" t="s">
        <v>59</v>
      </c>
      <c r="I9" s="21" t="s">
        <v>60</v>
      </c>
      <c r="J9" s="21" t="s">
        <v>61</v>
      </c>
      <c r="K9" s="2"/>
      <c r="L9" s="2"/>
    </row>
    <row r="10" spans="1:16" ht="15" customHeight="1" x14ac:dyDescent="0.3">
      <c r="B10" s="21" t="s">
        <v>58</v>
      </c>
      <c r="C10" s="21" t="s">
        <v>59</v>
      </c>
      <c r="D10" s="21" t="s">
        <v>60</v>
      </c>
      <c r="E10" s="21" t="s">
        <v>61</v>
      </c>
      <c r="F10" s="78"/>
      <c r="G10" s="22" t="s">
        <v>64</v>
      </c>
      <c r="H10" s="50" t="str">
        <f>IF(D7+E7&gt;D8+E8,C7,IF(D7+E7&lt;D8+E8,C8,""))</f>
        <v>URUGUAI</v>
      </c>
      <c r="I10" s="50">
        <v>0</v>
      </c>
      <c r="J10" s="50"/>
      <c r="K10" s="1" t="str">
        <f>IF(I10=I11,"PÊNALTIS","")</f>
        <v/>
      </c>
      <c r="L10" s="2"/>
    </row>
    <row r="11" spans="1:16" ht="15" customHeight="1" x14ac:dyDescent="0.3">
      <c r="A11" s="78"/>
      <c r="B11" s="2" t="s">
        <v>65</v>
      </c>
      <c r="C11" s="50" t="str">
        <f>'GRUPO C'!L16</f>
        <v>FRANÇA</v>
      </c>
      <c r="D11" s="50">
        <v>4</v>
      </c>
      <c r="E11" s="50"/>
      <c r="F11" s="78"/>
      <c r="G11" s="22" t="s">
        <v>66</v>
      </c>
      <c r="H11" s="50" t="str">
        <f>IF(D11+E11&gt;D12+E12,C11,IF(D11+E11&lt;D12+E12,C12,""))</f>
        <v>FRANÇA</v>
      </c>
      <c r="I11" s="50">
        <v>2</v>
      </c>
      <c r="J11" s="50"/>
      <c r="K11" s="78"/>
      <c r="L11" s="1"/>
    </row>
    <row r="12" spans="1:16" ht="15" customHeight="1" x14ac:dyDescent="0.3">
      <c r="A12" s="78"/>
      <c r="B12" s="2" t="s">
        <v>67</v>
      </c>
      <c r="C12" s="50" t="str">
        <f>'GRUPO D'!L17</f>
        <v>ARGENTINA</v>
      </c>
      <c r="D12" s="50">
        <v>3</v>
      </c>
      <c r="E12" s="50"/>
      <c r="F12" s="1" t="str">
        <f>IF(D11=D12,"PÊNALTIS","")</f>
        <v/>
      </c>
      <c r="G12" s="2"/>
      <c r="H12" s="2"/>
      <c r="I12" s="1"/>
      <c r="J12" s="1"/>
      <c r="K12" s="78"/>
      <c r="L12" s="1"/>
    </row>
    <row r="13" spans="1:16" ht="15" customHeight="1" x14ac:dyDescent="0.3">
      <c r="K13" s="78"/>
    </row>
    <row r="14" spans="1:16" ht="15" customHeight="1" x14ac:dyDescent="0.3">
      <c r="B14" s="21" t="s">
        <v>58</v>
      </c>
      <c r="C14" s="21" t="s">
        <v>59</v>
      </c>
      <c r="D14" s="21" t="s">
        <v>60</v>
      </c>
      <c r="E14" s="21" t="s">
        <v>61</v>
      </c>
      <c r="F14" s="17"/>
      <c r="G14" s="17"/>
      <c r="H14" s="17"/>
      <c r="I14" s="17"/>
      <c r="J14" s="17"/>
      <c r="K14" s="78"/>
      <c r="L14" s="21" t="s">
        <v>58</v>
      </c>
      <c r="M14" s="21" t="s">
        <v>59</v>
      </c>
      <c r="N14" s="21" t="s">
        <v>60</v>
      </c>
      <c r="O14" s="21" t="s">
        <v>61</v>
      </c>
    </row>
    <row r="15" spans="1:16" ht="15" customHeight="1" x14ac:dyDescent="0.3">
      <c r="A15" s="78"/>
      <c r="B15" s="2" t="s">
        <v>68</v>
      </c>
      <c r="C15" s="50" t="str">
        <f>'GRUPO E'!L16</f>
        <v>BRASIL</v>
      </c>
      <c r="D15" s="50">
        <v>2</v>
      </c>
      <c r="E15" s="50"/>
      <c r="F15" s="1" t="str">
        <f>IF(D15=D16,"PÊNALTIS","")</f>
        <v/>
      </c>
      <c r="G15" s="2"/>
      <c r="H15" s="2"/>
      <c r="I15" s="1"/>
      <c r="J15" s="1"/>
      <c r="K15" s="78"/>
      <c r="L15" s="22" t="s">
        <v>64</v>
      </c>
      <c r="M15" s="50" t="str">
        <f>IF(I10+J10&gt;I11+J11,H10,IF(I10+J10&lt;I11+J11,H11,""))</f>
        <v>FRANÇA</v>
      </c>
      <c r="N15" s="50">
        <v>1</v>
      </c>
      <c r="O15" s="50"/>
      <c r="P15" s="1"/>
    </row>
    <row r="16" spans="1:16" ht="15" customHeight="1" x14ac:dyDescent="0.3">
      <c r="A16" s="78"/>
      <c r="B16" s="2" t="s">
        <v>69</v>
      </c>
      <c r="C16" s="50" t="str">
        <f>'GRUPO F'!L17</f>
        <v>MÉXICO</v>
      </c>
      <c r="D16" s="50">
        <v>0</v>
      </c>
      <c r="E16" s="50"/>
      <c r="F16" s="78"/>
      <c r="G16" s="2"/>
      <c r="H16" s="2"/>
      <c r="I16" s="1"/>
      <c r="J16" s="1"/>
      <c r="K16" s="78"/>
      <c r="L16" s="22" t="s">
        <v>66</v>
      </c>
      <c r="M16" s="50" t="str">
        <f>IF(I18+J18&gt;I19+J19,H18,IF(I18+J18&lt;I19+J18,H19,""))</f>
        <v>BÉLGICA</v>
      </c>
      <c r="N16" s="50">
        <v>0</v>
      </c>
      <c r="O16" s="50"/>
    </row>
    <row r="17" spans="1:16" ht="15" customHeight="1" x14ac:dyDescent="0.3">
      <c r="F17" s="78"/>
      <c r="G17" s="21" t="s">
        <v>58</v>
      </c>
      <c r="H17" s="21" t="s">
        <v>59</v>
      </c>
      <c r="I17" s="21" t="s">
        <v>60</v>
      </c>
      <c r="J17" s="21" t="s">
        <v>61</v>
      </c>
      <c r="K17" s="78"/>
      <c r="O17" s="1" t="str">
        <f>IF(N15=N16,"PÊNALTIS","")</f>
        <v/>
      </c>
    </row>
    <row r="18" spans="1:16" ht="15" customHeight="1" x14ac:dyDescent="0.3">
      <c r="B18" s="21" t="s">
        <v>58</v>
      </c>
      <c r="C18" s="21" t="s">
        <v>59</v>
      </c>
      <c r="D18" s="21" t="s">
        <v>60</v>
      </c>
      <c r="E18" s="21" t="s">
        <v>61</v>
      </c>
      <c r="F18" s="78"/>
      <c r="G18" s="22" t="s">
        <v>70</v>
      </c>
      <c r="H18" s="50" t="str">
        <f>IF(D15+E15&gt;D16+E16,C15,IF(D15+E15&lt;D16+E16,C16,""))</f>
        <v>BRASIL</v>
      </c>
      <c r="I18" s="50">
        <v>1</v>
      </c>
      <c r="J18" s="50"/>
      <c r="K18" s="78"/>
    </row>
    <row r="19" spans="1:16" ht="15" customHeight="1" x14ac:dyDescent="0.3">
      <c r="A19" s="78"/>
      <c r="B19" s="2" t="s">
        <v>71</v>
      </c>
      <c r="C19" s="50" t="str">
        <f>'GRUPO G'!L16</f>
        <v>BÉLGICA</v>
      </c>
      <c r="D19" s="50">
        <v>3</v>
      </c>
      <c r="E19" s="50"/>
      <c r="F19" s="78"/>
      <c r="G19" s="22" t="s">
        <v>72</v>
      </c>
      <c r="H19" s="50" t="str">
        <f>IF(D19+E19&gt;D20+E20,C19,IF(D19+E19&lt;D20+E20,C20,""))</f>
        <v>BÉLGICA</v>
      </c>
      <c r="I19" s="50">
        <v>2</v>
      </c>
      <c r="J19" s="50"/>
      <c r="K19" s="1" t="str">
        <f>IF(I18=I19,"PÊNALTIS","")</f>
        <v/>
      </c>
    </row>
    <row r="20" spans="1:16" ht="15" customHeight="1" x14ac:dyDescent="0.3">
      <c r="A20" s="78"/>
      <c r="B20" s="2" t="s">
        <v>73</v>
      </c>
      <c r="C20" s="50" t="str">
        <f>'GRUPO H'!L17</f>
        <v>JAPÃO</v>
      </c>
      <c r="D20" s="50">
        <v>2</v>
      </c>
      <c r="E20" s="50"/>
      <c r="F20" s="1" t="str">
        <f>IF(D19=D20,"PÊNALTIS","")</f>
        <v/>
      </c>
      <c r="G20" s="2"/>
      <c r="H20" s="2"/>
      <c r="I20" s="1"/>
      <c r="J20" s="1"/>
    </row>
    <row r="21" spans="1:16" ht="15" customHeight="1" x14ac:dyDescent="0.3"/>
    <row r="22" spans="1:16" ht="15" customHeight="1" x14ac:dyDescent="0.3">
      <c r="B22" s="21" t="s">
        <v>58</v>
      </c>
      <c r="C22" s="21" t="s">
        <v>59</v>
      </c>
      <c r="D22" s="21" t="s">
        <v>60</v>
      </c>
      <c r="E22" s="21" t="s">
        <v>61</v>
      </c>
    </row>
    <row r="23" spans="1:16" ht="15" customHeight="1" x14ac:dyDescent="0.3">
      <c r="A23" s="78"/>
      <c r="B23" s="2" t="s">
        <v>74</v>
      </c>
      <c r="C23" s="50" t="str">
        <f>'GRUPO B'!L16</f>
        <v>ESPANHA</v>
      </c>
      <c r="D23" s="50">
        <v>1</v>
      </c>
      <c r="E23" s="50">
        <v>3</v>
      </c>
      <c r="F23" s="1" t="str">
        <f>IF(D23=D24,"PÊNALTIS","")</f>
        <v>PÊNALTIS</v>
      </c>
    </row>
    <row r="24" spans="1:16" ht="15" customHeight="1" x14ac:dyDescent="0.3">
      <c r="A24" s="78"/>
      <c r="B24" s="2" t="s">
        <v>75</v>
      </c>
      <c r="C24" s="50" t="str">
        <f>'GRUPO A'!L17</f>
        <v>RÚSSIA</v>
      </c>
      <c r="D24" s="50">
        <v>1</v>
      </c>
      <c r="E24" s="50">
        <v>4</v>
      </c>
      <c r="F24" s="78"/>
    </row>
    <row r="25" spans="1:16" ht="15" customHeight="1" x14ac:dyDescent="0.3">
      <c r="B25" s="2"/>
      <c r="C25" s="2"/>
      <c r="D25" s="2"/>
      <c r="E25" s="2"/>
      <c r="F25" s="78"/>
      <c r="G25" s="21" t="s">
        <v>58</v>
      </c>
      <c r="H25" s="21" t="s">
        <v>59</v>
      </c>
      <c r="I25" s="21" t="s">
        <v>60</v>
      </c>
      <c r="J25" s="21" t="s">
        <v>61</v>
      </c>
    </row>
    <row r="26" spans="1:16" ht="15" customHeight="1" x14ac:dyDescent="0.3">
      <c r="B26" s="21" t="s">
        <v>58</v>
      </c>
      <c r="C26" s="21" t="s">
        <v>59</v>
      </c>
      <c r="D26" s="21" t="s">
        <v>60</v>
      </c>
      <c r="E26" s="21" t="s">
        <v>61</v>
      </c>
      <c r="F26" s="78"/>
      <c r="G26" s="22" t="s">
        <v>76</v>
      </c>
      <c r="H26" s="50" t="str">
        <f>IF(D23+E23&gt;D24+E24,C23,IF(D23+E23&lt;D24+E24,C24,""))</f>
        <v>RÚSSIA</v>
      </c>
      <c r="I26" s="50">
        <v>2</v>
      </c>
      <c r="J26" s="50">
        <v>3</v>
      </c>
      <c r="K26" s="1" t="str">
        <f>IF(I26=I27,"PÊNALTIS","")</f>
        <v>PÊNALTIS</v>
      </c>
    </row>
    <row r="27" spans="1:16" ht="15" customHeight="1" x14ac:dyDescent="0.3">
      <c r="A27" s="78"/>
      <c r="B27" s="2" t="s">
        <v>77</v>
      </c>
      <c r="C27" s="50" t="str">
        <f>'GRUPO D'!L16</f>
        <v>CROÁCIA</v>
      </c>
      <c r="D27" s="50">
        <v>1</v>
      </c>
      <c r="E27" s="50">
        <v>3</v>
      </c>
      <c r="F27" s="78"/>
      <c r="G27" s="22" t="s">
        <v>78</v>
      </c>
      <c r="H27" s="50" t="str">
        <f>IF(D27+E27&gt;D28+E28,C27,IF(D27+E27&lt;D28+E28,C28,""))</f>
        <v>CROÁCIA</v>
      </c>
      <c r="I27" s="50">
        <v>2</v>
      </c>
      <c r="J27" s="50">
        <v>4</v>
      </c>
      <c r="K27" s="78"/>
    </row>
    <row r="28" spans="1:16" ht="15" customHeight="1" x14ac:dyDescent="0.3">
      <c r="A28" s="78"/>
      <c r="B28" s="2" t="s">
        <v>79</v>
      </c>
      <c r="C28" s="50" t="str">
        <f>'GRUPO C'!L17</f>
        <v>DINAMARCA</v>
      </c>
      <c r="D28" s="50">
        <v>1</v>
      </c>
      <c r="E28" s="50">
        <v>2</v>
      </c>
      <c r="F28" s="1" t="str">
        <f>IF(D27=D28,"PÊNALTIS","")</f>
        <v>PÊNALTIS</v>
      </c>
      <c r="K28" s="78"/>
    </row>
    <row r="29" spans="1:16" ht="15" customHeight="1" x14ac:dyDescent="0.3">
      <c r="B29" s="4"/>
      <c r="K29" s="78"/>
    </row>
    <row r="30" spans="1:16" ht="15" customHeight="1" x14ac:dyDescent="0.3">
      <c r="B30" s="21" t="s">
        <v>58</v>
      </c>
      <c r="C30" s="21" t="s">
        <v>59</v>
      </c>
      <c r="D30" s="21" t="s">
        <v>60</v>
      </c>
      <c r="E30" s="21" t="s">
        <v>61</v>
      </c>
      <c r="K30" s="78"/>
      <c r="L30" s="21" t="s">
        <v>58</v>
      </c>
      <c r="M30" s="21" t="s">
        <v>59</v>
      </c>
      <c r="N30" s="21" t="s">
        <v>60</v>
      </c>
      <c r="O30" s="21" t="s">
        <v>61</v>
      </c>
    </row>
    <row r="31" spans="1:16" ht="15" customHeight="1" x14ac:dyDescent="0.3">
      <c r="A31" s="78"/>
      <c r="B31" s="2" t="s">
        <v>80</v>
      </c>
      <c r="C31" s="50" t="str">
        <f>'GRUPO F'!L16</f>
        <v>SUÉCIA</v>
      </c>
      <c r="D31" s="50">
        <v>1</v>
      </c>
      <c r="E31" s="50"/>
      <c r="F31" s="1" t="str">
        <f>IF(D31=D32,"PÊNALTIS","")</f>
        <v/>
      </c>
      <c r="K31" s="78"/>
      <c r="L31" s="22" t="s">
        <v>70</v>
      </c>
      <c r="M31" s="50" t="str">
        <f>IF(I26+J26&gt;I27+J27,H26,IF(I26+J26&lt;I27+J27,H27,""))</f>
        <v>CROÁCIA</v>
      </c>
      <c r="N31" s="50">
        <v>2</v>
      </c>
      <c r="O31" s="50"/>
      <c r="P31" s="1"/>
    </row>
    <row r="32" spans="1:16" ht="15" customHeight="1" x14ac:dyDescent="0.3">
      <c r="A32" s="78"/>
      <c r="B32" s="2" t="s">
        <v>81</v>
      </c>
      <c r="C32" s="50" t="str">
        <f>'GRUPO E'!L17</f>
        <v>SUÍÇA</v>
      </c>
      <c r="D32" s="50">
        <v>0</v>
      </c>
      <c r="E32" s="50"/>
      <c r="F32" s="78"/>
      <c r="K32" s="78"/>
      <c r="L32" s="22" t="s">
        <v>72</v>
      </c>
      <c r="M32" s="50" t="str">
        <f>IF(I34+J34&gt;I35+J35,H34,IF(I34+J34&lt;I35+J34,H35,""))</f>
        <v>INGLATERRA</v>
      </c>
      <c r="N32" s="50">
        <v>1</v>
      </c>
      <c r="O32" s="50"/>
    </row>
    <row r="33" spans="1:15" ht="15" customHeight="1" x14ac:dyDescent="0.3">
      <c r="B33" s="4"/>
      <c r="F33" s="78"/>
      <c r="G33" s="21" t="s">
        <v>58</v>
      </c>
      <c r="H33" s="21" t="s">
        <v>59</v>
      </c>
      <c r="I33" s="21" t="s">
        <v>60</v>
      </c>
      <c r="J33" s="21" t="s">
        <v>61</v>
      </c>
      <c r="K33" s="78"/>
      <c r="O33" s="1" t="str">
        <f>IF(N31=N32,"PÊNALTIS","")</f>
        <v/>
      </c>
    </row>
    <row r="34" spans="1:15" ht="15" customHeight="1" x14ac:dyDescent="0.3">
      <c r="B34" s="21" t="s">
        <v>58</v>
      </c>
      <c r="C34" s="21" t="s">
        <v>59</v>
      </c>
      <c r="D34" s="21" t="s">
        <v>60</v>
      </c>
      <c r="E34" s="21" t="s">
        <v>61</v>
      </c>
      <c r="F34" s="78"/>
      <c r="G34" s="22" t="s">
        <v>82</v>
      </c>
      <c r="H34" s="50" t="str">
        <f>IF(D31+E31&gt;D32+E32,C31,IF(D31+E31&lt;D32+E32,C32,""))</f>
        <v>SUÉCIA</v>
      </c>
      <c r="I34" s="50">
        <v>0</v>
      </c>
      <c r="J34" s="50"/>
      <c r="K34" s="78"/>
    </row>
    <row r="35" spans="1:15" ht="15" customHeight="1" x14ac:dyDescent="0.3">
      <c r="A35" s="78"/>
      <c r="B35" s="2" t="s">
        <v>83</v>
      </c>
      <c r="C35" s="50" t="str">
        <f>'GRUPO H'!L16</f>
        <v>COLÔMBIA</v>
      </c>
      <c r="D35" s="50">
        <v>1</v>
      </c>
      <c r="E35" s="50">
        <v>3</v>
      </c>
      <c r="F35" s="78"/>
      <c r="G35" s="22" t="s">
        <v>84</v>
      </c>
      <c r="H35" s="50" t="str">
        <f>IF(D35+E35&gt;D36+E36,C35,IF(D35+E35&lt;D36+E36,C36,""))</f>
        <v>INGLATERRA</v>
      </c>
      <c r="I35" s="50">
        <v>2</v>
      </c>
      <c r="J35" s="50"/>
      <c r="K35" s="1" t="str">
        <f>IF(I34=I35,"PÊNALTIS","")</f>
        <v/>
      </c>
    </row>
    <row r="36" spans="1:15" ht="15" customHeight="1" x14ac:dyDescent="0.3">
      <c r="A36" s="78"/>
      <c r="B36" s="2" t="s">
        <v>85</v>
      </c>
      <c r="C36" s="50" t="str">
        <f>'GRUPO G'!L17</f>
        <v>INGLATERRA</v>
      </c>
      <c r="D36" s="50">
        <v>1</v>
      </c>
      <c r="E36" s="50">
        <v>4</v>
      </c>
      <c r="F36" s="1" t="str">
        <f>IF(D35=D36,"PÊNALTIS","")</f>
        <v>PÊNALTIS</v>
      </c>
    </row>
  </sheetData>
  <mergeCells count="19">
    <mergeCell ref="A35:A36"/>
    <mergeCell ref="G5:J5"/>
    <mergeCell ref="A7:A8"/>
    <mergeCell ref="A15:A16"/>
    <mergeCell ref="A19:A20"/>
    <mergeCell ref="A23:A24"/>
    <mergeCell ref="A27:A28"/>
    <mergeCell ref="A31:A32"/>
    <mergeCell ref="F16:F19"/>
    <mergeCell ref="F24:F27"/>
    <mergeCell ref="F32:F35"/>
    <mergeCell ref="A3:O3"/>
    <mergeCell ref="A1:O1"/>
    <mergeCell ref="L5:O5"/>
    <mergeCell ref="K11:K18"/>
    <mergeCell ref="K27:K34"/>
    <mergeCell ref="A11:A12"/>
    <mergeCell ref="F8:F11"/>
    <mergeCell ref="B5:E5"/>
  </mergeCells>
  <conditionalFormatting sqref="F7">
    <cfRule type="notContainsBlanks" dxfId="17" priority="16">
      <formula>LEN(TRIM(F7))&gt;0</formula>
    </cfRule>
  </conditionalFormatting>
  <conditionalFormatting sqref="P31">
    <cfRule type="notContainsBlanks" dxfId="16" priority="3">
      <formula>LEN(TRIM(P31))&gt;0</formula>
    </cfRule>
  </conditionalFormatting>
  <conditionalFormatting sqref="F12">
    <cfRule type="notContainsBlanks" dxfId="15" priority="15">
      <formula>LEN(TRIM(F12))&gt;0</formula>
    </cfRule>
  </conditionalFormatting>
  <conditionalFormatting sqref="F15">
    <cfRule type="notContainsBlanks" dxfId="14" priority="14">
      <formula>LEN(TRIM(F15))&gt;0</formula>
    </cfRule>
  </conditionalFormatting>
  <conditionalFormatting sqref="F20">
    <cfRule type="notContainsBlanks" dxfId="13" priority="13">
      <formula>LEN(TRIM(F20))&gt;0</formula>
    </cfRule>
  </conditionalFormatting>
  <conditionalFormatting sqref="F23">
    <cfRule type="notContainsBlanks" dxfId="12" priority="12">
      <formula>LEN(TRIM(F23))&gt;0</formula>
    </cfRule>
  </conditionalFormatting>
  <conditionalFormatting sqref="F28">
    <cfRule type="notContainsBlanks" dxfId="11" priority="11">
      <formula>LEN(TRIM(F28))&gt;0</formula>
    </cfRule>
  </conditionalFormatting>
  <conditionalFormatting sqref="F31">
    <cfRule type="notContainsBlanks" dxfId="10" priority="10">
      <formula>LEN(TRIM(F31))&gt;0</formula>
    </cfRule>
  </conditionalFormatting>
  <conditionalFormatting sqref="F36">
    <cfRule type="notContainsBlanks" dxfId="9" priority="9">
      <formula>LEN(TRIM(F36))&gt;0</formula>
    </cfRule>
  </conditionalFormatting>
  <conditionalFormatting sqref="K10">
    <cfRule type="notContainsBlanks" dxfId="8" priority="8">
      <formula>LEN(TRIM(K10))&gt;0</formula>
    </cfRule>
  </conditionalFormatting>
  <conditionalFormatting sqref="K19">
    <cfRule type="notContainsBlanks" dxfId="7" priority="7">
      <formula>LEN(TRIM(K19))&gt;0</formula>
    </cfRule>
  </conditionalFormatting>
  <conditionalFormatting sqref="K26">
    <cfRule type="notContainsBlanks" dxfId="6" priority="6">
      <formula>LEN(TRIM(K26))&gt;0</formula>
    </cfRule>
  </conditionalFormatting>
  <conditionalFormatting sqref="K35">
    <cfRule type="notContainsBlanks" dxfId="5" priority="5">
      <formula>LEN(TRIM(K35))&gt;0</formula>
    </cfRule>
  </conditionalFormatting>
  <conditionalFormatting sqref="P15">
    <cfRule type="notContainsBlanks" dxfId="4" priority="4">
      <formula>LEN(TRIM(P15))&gt;0</formula>
    </cfRule>
  </conditionalFormatting>
  <conditionalFormatting sqref="O33">
    <cfRule type="notContainsBlanks" dxfId="3" priority="1">
      <formula>LEN(TRIM(O33))&gt;0</formula>
    </cfRule>
  </conditionalFormatting>
  <conditionalFormatting sqref="O17">
    <cfRule type="notContainsBlanks" dxfId="2" priority="2">
      <formula>LEN(TRIM(O17))&gt;0</formula>
    </cfRule>
  </conditionalFormatting>
  <dataValidations count="1">
    <dataValidation type="whole" errorStyle="warning" operator="greaterThanOrEqual" allowBlank="1" showInputMessage="1" showErrorMessage="1" errorTitle="GOLS" error="Você digitou um número inválido._x000a_Por favor, confira o placar do jogo." promptTitle="GOLS" sqref="I15:J16 I7:J8 N31:O32 D11:E12 D15:E16 D19:E20 D23:E24 D27:E28 D31:E32 D35:E36 I10:J12 I18:J20 I26:J27 I34:J35 N15:O16 D7:E9" xr:uid="{00000000-0002-0000-0800-000000000000}">
      <formula1>0</formula1>
    </dataValidation>
  </dataValidations>
  <printOptions horizontalCentered="1" verticalCentered="1"/>
  <pageMargins left="0" right="0" top="0.39370078740157483" bottom="0" header="0" footer="0"/>
  <pageSetup paperSize="9" scale="66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H23"/>
  <sheetViews>
    <sheetView showGridLines="0" zoomScaleNormal="100" workbookViewId="0">
      <selection activeCell="B7" sqref="B7"/>
    </sheetView>
  </sheetViews>
  <sheetFormatPr defaultColWidth="9.109375" defaultRowHeight="15.6" x14ac:dyDescent="0.3"/>
  <cols>
    <col min="1" max="1" width="14.6640625" style="41" customWidth="1"/>
    <col min="2" max="2" width="63.6640625" style="41" customWidth="1"/>
    <col min="3" max="5" width="47.6640625" style="40" customWidth="1"/>
    <col min="6" max="8" width="18.6640625" style="40" customWidth="1"/>
    <col min="9" max="16384" width="9.109375" style="40"/>
  </cols>
  <sheetData>
    <row r="1" spans="1:8" ht="42.9" customHeight="1" thickBot="1" x14ac:dyDescent="0.65">
      <c r="A1" s="63" t="s">
        <v>0</v>
      </c>
      <c r="B1" s="64"/>
      <c r="C1" s="64"/>
      <c r="D1" s="64"/>
      <c r="E1" s="65"/>
      <c r="F1" s="39"/>
      <c r="G1" s="39"/>
      <c r="H1" s="39"/>
    </row>
    <row r="2" spans="1:8" ht="16.5" customHeight="1" thickBot="1" x14ac:dyDescent="0.35"/>
    <row r="3" spans="1:8" ht="27" customHeight="1" thickBot="1" x14ac:dyDescent="0.65">
      <c r="A3" s="66" t="s">
        <v>86</v>
      </c>
      <c r="B3" s="67"/>
      <c r="C3" s="67"/>
      <c r="D3" s="67"/>
      <c r="E3" s="68"/>
      <c r="F3" s="42"/>
      <c r="G3" s="42"/>
      <c r="H3" s="42"/>
    </row>
    <row r="4" spans="1:8" ht="15.75" customHeight="1" thickBot="1" x14ac:dyDescent="0.35">
      <c r="C4" s="41"/>
      <c r="D4" s="41"/>
      <c r="E4" s="41"/>
      <c r="F4" s="41"/>
      <c r="G4" s="41"/>
      <c r="H4" s="41"/>
    </row>
    <row r="5" spans="1:8" ht="27" customHeight="1" thickBot="1" x14ac:dyDescent="0.65">
      <c r="A5" s="69" t="s">
        <v>87</v>
      </c>
      <c r="B5" s="70"/>
      <c r="C5" s="70"/>
      <c r="D5" s="70"/>
      <c r="E5" s="71"/>
      <c r="F5" s="43"/>
      <c r="G5" s="43"/>
      <c r="H5" s="43"/>
    </row>
    <row r="6" spans="1:8" ht="15" customHeight="1" x14ac:dyDescent="0.3">
      <c r="B6" s="44"/>
      <c r="C6" s="44"/>
      <c r="D6" s="41"/>
      <c r="E6" s="41"/>
      <c r="F6" s="44"/>
      <c r="G6" s="41"/>
      <c r="H6" s="41"/>
    </row>
    <row r="7" spans="1:8" ht="18.899999999999999" customHeight="1" x14ac:dyDescent="0.4">
      <c r="A7" s="80"/>
      <c r="B7" s="54" t="s">
        <v>58</v>
      </c>
      <c r="C7" s="45" t="s">
        <v>59</v>
      </c>
      <c r="D7" s="45" t="s">
        <v>60</v>
      </c>
      <c r="E7" s="45" t="s">
        <v>61</v>
      </c>
      <c r="F7" s="44"/>
      <c r="G7" s="41"/>
      <c r="H7" s="41"/>
    </row>
    <row r="8" spans="1:8" ht="21" x14ac:dyDescent="0.4">
      <c r="A8" s="80"/>
      <c r="B8" s="23" t="s">
        <v>88</v>
      </c>
      <c r="C8" s="49" t="str">
        <f>IF('FASE ELIMINATÓRIA'!N16+'FASE ELIMINATÓRIA'!O16&lt;'FASE ELIMINATÓRIA'!N15+'FASE ELIMINATÓRIA'!O15,'FASE ELIMINATÓRIA'!M16,"")</f>
        <v>BÉLGICA</v>
      </c>
      <c r="D8" s="49">
        <v>2</v>
      </c>
      <c r="E8" s="49"/>
      <c r="F8" s="46"/>
      <c r="G8" s="46"/>
      <c r="H8" s="46"/>
    </row>
    <row r="9" spans="1:8" ht="21" x14ac:dyDescent="0.4">
      <c r="A9" s="80"/>
      <c r="B9" s="23" t="s">
        <v>89</v>
      </c>
      <c r="C9" s="49" t="str">
        <f>IF('FASE ELIMINATÓRIA'!N32+'FASE ELIMINATÓRIA'!O32&lt;'FASE ELIMINATÓRIA'!N31+'FASE ELIMINATÓRIA'!O31,'FASE ELIMINATÓRIA'!M32,"")</f>
        <v>INGLATERRA</v>
      </c>
      <c r="D9" s="49">
        <v>0</v>
      </c>
      <c r="E9" s="49"/>
      <c r="F9" s="44"/>
      <c r="G9" s="41"/>
      <c r="H9" s="41"/>
    </row>
    <row r="10" spans="1:8" ht="15" customHeight="1" x14ac:dyDescent="0.3">
      <c r="A10" s="80"/>
      <c r="B10" s="44"/>
      <c r="C10" s="44"/>
      <c r="D10" s="41"/>
      <c r="F10" s="44"/>
      <c r="G10" s="41"/>
      <c r="H10" s="41"/>
    </row>
    <row r="11" spans="1:8" ht="18.899999999999999" customHeight="1" x14ac:dyDescent="0.3">
      <c r="B11" s="44"/>
      <c r="C11" s="44"/>
      <c r="D11" s="41"/>
      <c r="E11" s="41" t="str">
        <f>IF(D8=D9,"PÊNALTIS","")</f>
        <v/>
      </c>
      <c r="F11" s="44"/>
      <c r="G11" s="41"/>
      <c r="H11" s="41"/>
    </row>
    <row r="12" spans="1:8" ht="23.4" x14ac:dyDescent="0.3">
      <c r="B12" s="47" t="s">
        <v>58</v>
      </c>
      <c r="C12" s="82" t="s">
        <v>90</v>
      </c>
      <c r="D12" s="82"/>
      <c r="E12" s="82"/>
      <c r="F12" s="44"/>
      <c r="G12" s="41"/>
      <c r="H12" s="41"/>
    </row>
    <row r="13" spans="1:8" ht="27" x14ac:dyDescent="0.3">
      <c r="B13" s="24" t="s">
        <v>91</v>
      </c>
      <c r="C13" s="83" t="str">
        <f>IF(D8+E8&gt;D9+E8,C8,IF(D8+E8&lt;D9+E9,C9,""))</f>
        <v>BÉLGICA</v>
      </c>
      <c r="D13" s="83"/>
      <c r="E13" s="83"/>
      <c r="F13" s="44"/>
      <c r="G13" s="41"/>
      <c r="H13" s="41"/>
    </row>
    <row r="14" spans="1:8" ht="18.899999999999999" customHeight="1" thickBot="1" x14ac:dyDescent="0.35">
      <c r="B14" s="44"/>
      <c r="C14" s="44"/>
      <c r="D14" s="41"/>
      <c r="E14" s="41"/>
      <c r="F14" s="44"/>
      <c r="G14" s="41"/>
      <c r="H14" s="41"/>
    </row>
    <row r="15" spans="1:8" ht="27" customHeight="1" thickBot="1" x14ac:dyDescent="0.65">
      <c r="A15" s="69" t="s">
        <v>92</v>
      </c>
      <c r="B15" s="70"/>
      <c r="C15" s="70"/>
      <c r="D15" s="70"/>
      <c r="E15" s="71"/>
      <c r="F15" s="43"/>
      <c r="G15" s="43"/>
      <c r="H15" s="43"/>
    </row>
    <row r="17" spans="1:8" ht="18.899999999999999" customHeight="1" x14ac:dyDescent="0.4">
      <c r="A17" s="80"/>
      <c r="B17" s="45" t="s">
        <v>58</v>
      </c>
      <c r="C17" s="45" t="s">
        <v>59</v>
      </c>
      <c r="D17" s="45" t="s">
        <v>60</v>
      </c>
      <c r="E17" s="45" t="s">
        <v>61</v>
      </c>
      <c r="F17" s="44"/>
      <c r="G17" s="41"/>
      <c r="H17" s="41"/>
    </row>
    <row r="18" spans="1:8" ht="21" x14ac:dyDescent="0.4">
      <c r="A18" s="80"/>
      <c r="B18" s="23" t="s">
        <v>93</v>
      </c>
      <c r="C18" s="49" t="str">
        <f>IF('FASE ELIMINATÓRIA'!N15+'FASE ELIMINATÓRIA'!O15&gt;'FASE ELIMINATÓRIA'!N16+'FASE ELIMINATÓRIA'!O16,'FASE ELIMINATÓRIA'!M15,"")</f>
        <v>FRANÇA</v>
      </c>
      <c r="D18" s="49">
        <v>4</v>
      </c>
      <c r="E18" s="49"/>
      <c r="F18" s="46"/>
      <c r="G18" s="46"/>
      <c r="H18" s="46"/>
    </row>
    <row r="19" spans="1:8" ht="21" x14ac:dyDescent="0.4">
      <c r="A19" s="80"/>
      <c r="B19" s="23" t="s">
        <v>94</v>
      </c>
      <c r="C19" s="49" t="str">
        <f>IF('FASE ELIMINATÓRIA'!N31+'FASE ELIMINATÓRIA'!O31&gt;'FASE ELIMINATÓRIA'!N32+'FASE ELIMINATÓRIA'!O32,'FASE ELIMINATÓRIA'!M31,"")</f>
        <v>CROÁCIA</v>
      </c>
      <c r="D19" s="49">
        <v>2</v>
      </c>
      <c r="E19" s="49"/>
      <c r="F19" s="44"/>
      <c r="G19" s="41"/>
      <c r="H19" s="41"/>
    </row>
    <row r="20" spans="1:8" ht="15" customHeight="1" x14ac:dyDescent="0.3">
      <c r="A20" s="80"/>
      <c r="B20" s="44"/>
      <c r="C20" s="44"/>
      <c r="D20" s="41"/>
      <c r="F20" s="44"/>
      <c r="G20" s="41"/>
      <c r="H20" s="41"/>
    </row>
    <row r="21" spans="1:8" ht="18.899999999999999" customHeight="1" x14ac:dyDescent="0.3">
      <c r="B21" s="44"/>
      <c r="C21" s="44"/>
      <c r="D21" s="41"/>
      <c r="E21" s="41" t="str">
        <f>IF(D18=D19,"PÊNALTIS","")</f>
        <v/>
      </c>
      <c r="F21" s="44"/>
      <c r="G21" s="41"/>
      <c r="H21" s="41"/>
    </row>
    <row r="22" spans="1:8" ht="50.1" customHeight="1" x14ac:dyDescent="0.3">
      <c r="B22" s="47" t="s">
        <v>58</v>
      </c>
      <c r="C22" s="81" t="s">
        <v>95</v>
      </c>
      <c r="D22" s="81"/>
      <c r="E22" s="81"/>
    </row>
    <row r="23" spans="1:8" ht="63" x14ac:dyDescent="0.3">
      <c r="B23" s="24" t="s">
        <v>96</v>
      </c>
      <c r="C23" s="79" t="str">
        <f>IF(D18+E18&gt;D19+E19,C18,IF(D18+E18&lt;D19+E19,C19,""))</f>
        <v>FRANÇA</v>
      </c>
      <c r="D23" s="79"/>
      <c r="E23" s="79"/>
    </row>
  </sheetData>
  <mergeCells count="10">
    <mergeCell ref="C23:E23"/>
    <mergeCell ref="A5:E5"/>
    <mergeCell ref="A3:E3"/>
    <mergeCell ref="A1:E1"/>
    <mergeCell ref="A7:A10"/>
    <mergeCell ref="C22:E22"/>
    <mergeCell ref="A15:E15"/>
    <mergeCell ref="A17:A20"/>
    <mergeCell ref="C12:E12"/>
    <mergeCell ref="C13:E13"/>
  </mergeCells>
  <conditionalFormatting sqref="E11 E14">
    <cfRule type="notContainsBlanks" dxfId="1" priority="2">
      <formula>LEN(TRIM(E11))&gt;0</formula>
    </cfRule>
  </conditionalFormatting>
  <conditionalFormatting sqref="E21">
    <cfRule type="notContainsBlanks" dxfId="0" priority="1">
      <formula>LEN(TRIM(E21))&gt;0</formula>
    </cfRule>
  </conditionalFormatting>
  <dataValidations count="1">
    <dataValidation type="whole" errorStyle="warning" operator="greaterThanOrEqual" allowBlank="1" showInputMessage="1" showErrorMessage="1" errorTitle="GOLS" error="Você digitou um número inválido._x000a_Por favor, confira o placar do jogo." promptTitle="GOLS" sqref="G6:H7 D6:E6 G19:H21 D8:E9 G9:H14 D20:D21 D18:E19 D10:D11 D14 G17:H17" xr:uid="{00000000-0002-0000-0900-000000000000}">
      <formula1>0</formula1>
    </dataValidation>
  </dataValidations>
  <printOptions horizontalCentered="1" verticalCentered="1"/>
  <pageMargins left="0" right="0" top="0.59055118110236227" bottom="0" header="0" footer="0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8</vt:i4>
      </vt:variant>
    </vt:vector>
  </HeadingPairs>
  <TitlesOfParts>
    <vt:vector size="1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  <vt:lpstr>FASE ELIMINATÓRIA</vt:lpstr>
      <vt:lpstr>GRANDE FINAL</vt:lpstr>
      <vt:lpstr>'GRUPO A'!Criterios</vt:lpstr>
      <vt:lpstr>'GRUPO B'!Criterios</vt:lpstr>
      <vt:lpstr>'GRUPO C'!Criterios</vt:lpstr>
      <vt:lpstr>'GRUPO D'!Criterios</vt:lpstr>
      <vt:lpstr>'GRUPO E'!Criterios</vt:lpstr>
      <vt:lpstr>'GRUPO F'!Criterios</vt:lpstr>
      <vt:lpstr>'GRUPO G'!Criterios</vt:lpstr>
      <vt:lpstr>'GRUPO H'!Criterios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Luciano De Assis</dc:creator>
  <cp:keywords/>
  <dc:description/>
  <cp:lastModifiedBy>User</cp:lastModifiedBy>
  <cp:revision/>
  <cp:lastPrinted>2022-02-17T00:30:27Z</cp:lastPrinted>
  <dcterms:created xsi:type="dcterms:W3CDTF">2022-02-03T23:37:12Z</dcterms:created>
  <dcterms:modified xsi:type="dcterms:W3CDTF">2022-07-03T18:00:00Z</dcterms:modified>
  <cp:category/>
  <cp:contentStatus/>
</cp:coreProperties>
</file>