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https://d.docs.live.net/b2ec97ed81398652/"/>
    </mc:Choice>
  </mc:AlternateContent>
  <xr:revisionPtr revIDLastSave="79" documentId="8_{D6ECF685-F6CE-BD4D-B207-BCCC4421DC97}" xr6:coauthVersionLast="47" xr6:coauthVersionMax="47" xr10:uidLastSave="{A1F2E83E-A1C1-3643-B495-1837515E8921}"/>
  <bookViews>
    <workbookView xWindow="1180" yWindow="500" windowWidth="26600" windowHeight="16100" activeTab="5" xr2:uid="{00000000-000D-0000-FFFF-FFFF00000000}"/>
  </bookViews>
  <sheets>
    <sheet name="Nome" sheetId="1" r:id="rId1"/>
    <sheet name="Plan2" sheetId="8" r:id="rId2"/>
    <sheet name="Nascto" sheetId="2" r:id="rId3"/>
    <sheet name="Números Pessoais" sheetId="3" r:id="rId4"/>
    <sheet name="AuxNome" sheetId="7" r:id="rId5"/>
    <sheet name="Previsões Diárias" sheetId="5" r:id="rId6"/>
    <sheet name="TabLetras" sheetId="4" r:id="rId7"/>
    <sheet name="TabDias" sheetId="6" r:id="rId8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B8" i="1" s="1"/>
  <c r="C2" i="1"/>
  <c r="C8" i="1" s="1"/>
  <c r="D2" i="1"/>
  <c r="D14" i="1" s="1"/>
  <c r="E2" i="1"/>
  <c r="E8" i="1" s="1"/>
  <c r="F2" i="1"/>
  <c r="F8" i="1" s="1"/>
  <c r="G2" i="1"/>
  <c r="G14" i="1" s="1"/>
  <c r="H2" i="1"/>
  <c r="I2" i="1"/>
  <c r="J2" i="1"/>
  <c r="K2" i="1"/>
  <c r="L2" i="1"/>
  <c r="M2" i="1"/>
  <c r="N2" i="1"/>
  <c r="O2" i="1"/>
  <c r="E14" i="1"/>
  <c r="F14" i="1"/>
  <c r="Q2" i="1"/>
  <c r="R2" i="1"/>
  <c r="R8" i="1"/>
  <c r="S2" i="1"/>
  <c r="S14" i="1" s="1"/>
  <c r="T2" i="1"/>
  <c r="T8" i="1" s="1"/>
  <c r="T14" i="1"/>
  <c r="U2" i="1"/>
  <c r="U8" i="1"/>
  <c r="V2" i="1"/>
  <c r="V14" i="1"/>
  <c r="W2" i="1"/>
  <c r="W14" i="1" s="1"/>
  <c r="W8" i="1"/>
  <c r="X2" i="1"/>
  <c r="X14" i="1"/>
  <c r="Y2" i="1"/>
  <c r="Y14" i="1" s="1"/>
  <c r="Y8" i="1"/>
  <c r="Z2" i="1"/>
  <c r="Z14" i="1" s="1"/>
  <c r="AA2" i="1"/>
  <c r="AB2" i="1"/>
  <c r="AC2" i="1"/>
  <c r="AD2" i="1"/>
  <c r="AD14" i="1"/>
  <c r="AE2" i="1"/>
  <c r="AG2" i="1"/>
  <c r="AG8" i="1" s="1"/>
  <c r="AH2" i="1"/>
  <c r="AH14" i="1" s="1"/>
  <c r="AI2" i="1"/>
  <c r="AI14" i="1" s="1"/>
  <c r="AJ2" i="1"/>
  <c r="AJ14" i="1" s="1"/>
  <c r="AK2" i="1"/>
  <c r="AK8" i="1" s="1"/>
  <c r="AL2" i="1"/>
  <c r="AL14" i="1" s="1"/>
  <c r="AM2" i="1"/>
  <c r="AM8" i="1" s="1"/>
  <c r="AN2" i="1"/>
  <c r="AN14" i="1" s="1"/>
  <c r="AO2" i="1"/>
  <c r="AO8" i="1" s="1"/>
  <c r="AP2" i="1"/>
  <c r="AP8" i="1" s="1"/>
  <c r="AQ2" i="1"/>
  <c r="AQ14" i="1" s="1"/>
  <c r="AQ8" i="1"/>
  <c r="AR2" i="1"/>
  <c r="AR14" i="1" s="1"/>
  <c r="AS2" i="1"/>
  <c r="AS8" i="1" s="1"/>
  <c r="AT2" i="1"/>
  <c r="AT14" i="1" s="1"/>
  <c r="AU2" i="1"/>
  <c r="AU8" i="1" s="1"/>
  <c r="A2" i="2"/>
  <c r="B2" i="2"/>
  <c r="D2" i="2"/>
  <c r="D3" i="2" s="1"/>
  <c r="E2" i="2"/>
  <c r="G2" i="2"/>
  <c r="H2" i="2" s="1"/>
  <c r="G4" i="7"/>
  <c r="F4" i="7"/>
  <c r="E4" i="7"/>
  <c r="D4" i="7"/>
  <c r="B4" i="7"/>
  <c r="A4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O4" i="7"/>
  <c r="N4" i="7"/>
  <c r="M4" i="7"/>
  <c r="L4" i="7"/>
  <c r="K4" i="7"/>
  <c r="J4" i="7"/>
  <c r="I4" i="7"/>
  <c r="H4" i="7"/>
  <c r="C4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A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M20" i="2"/>
  <c r="M26" i="2" s="1"/>
  <c r="B17" i="5"/>
  <c r="B3" i="6" s="1"/>
  <c r="C19" i="5"/>
  <c r="H14" i="1"/>
  <c r="I14" i="1"/>
  <c r="J14" i="1"/>
  <c r="K14" i="1"/>
  <c r="L14" i="1"/>
  <c r="M14" i="1"/>
  <c r="N14" i="1"/>
  <c r="O14" i="1"/>
  <c r="R14" i="1"/>
  <c r="U14" i="1"/>
  <c r="AA14" i="1"/>
  <c r="AB14" i="1"/>
  <c r="AC14" i="1"/>
  <c r="AE14" i="1"/>
  <c r="AO14" i="1"/>
  <c r="AS14" i="1"/>
  <c r="AU14" i="1"/>
  <c r="A8" i="1"/>
  <c r="H8" i="1"/>
  <c r="I8" i="1"/>
  <c r="J8" i="1"/>
  <c r="K8" i="1"/>
  <c r="L8" i="1"/>
  <c r="M8" i="1"/>
  <c r="N8" i="1"/>
  <c r="O8" i="1"/>
  <c r="Q8" i="1"/>
  <c r="S8" i="1"/>
  <c r="V8" i="1"/>
  <c r="X8" i="1"/>
  <c r="Z8" i="1"/>
  <c r="AA8" i="1"/>
  <c r="AB8" i="1"/>
  <c r="AC8" i="1"/>
  <c r="AD8" i="1"/>
  <c r="AE8" i="1"/>
  <c r="AI8" i="1"/>
  <c r="AJ8" i="1"/>
  <c r="AL8" i="1"/>
  <c r="AN8" i="1"/>
  <c r="AR8" i="1"/>
  <c r="G8" i="1"/>
  <c r="B14" i="1"/>
  <c r="AK14" i="1"/>
  <c r="AT8" i="1"/>
  <c r="D8" i="1"/>
  <c r="A3" i="2" l="1"/>
  <c r="Q9" i="1"/>
  <c r="Q10" i="1" s="1"/>
  <c r="Q11" i="1" s="1"/>
  <c r="Q12" i="1" s="1"/>
  <c r="Q3" i="1"/>
  <c r="Q4" i="1" s="1"/>
  <c r="Q5" i="1" s="1"/>
  <c r="Q6" i="1" s="1"/>
  <c r="Q14" i="1"/>
  <c r="Q15" i="1" s="1"/>
  <c r="Q16" i="1" s="1"/>
  <c r="Q17" i="1" s="1"/>
  <c r="Q18" i="1" s="1"/>
  <c r="AP14" i="1"/>
  <c r="AM14" i="1"/>
  <c r="AH8" i="1"/>
  <c r="AG9" i="1" s="1"/>
  <c r="AG10" i="1" s="1"/>
  <c r="AG11" i="1" s="1"/>
  <c r="AG12" i="1" s="1"/>
  <c r="AG14" i="1"/>
  <c r="D4" i="2"/>
  <c r="B12" i="3"/>
  <c r="B21" i="5"/>
  <c r="C21" i="5" s="1"/>
  <c r="D21" i="5" s="1"/>
  <c r="C14" i="1"/>
  <c r="D16" i="2"/>
  <c r="B22" i="5"/>
  <c r="C22" i="5" s="1"/>
  <c r="D22" i="5" s="1"/>
  <c r="B25" i="5"/>
  <c r="C25" i="5" s="1"/>
  <c r="D25" i="5" s="1"/>
  <c r="AI3" i="5"/>
  <c r="B23" i="5"/>
  <c r="C23" i="5" s="1"/>
  <c r="D23" i="5" s="1"/>
  <c r="B26" i="5"/>
  <c r="C26" i="5" s="1"/>
  <c r="D26" i="5" s="1"/>
  <c r="B24" i="5"/>
  <c r="C24" i="5" s="1"/>
  <c r="D24" i="5" s="1"/>
  <c r="G16" i="2"/>
  <c r="H16" i="2" s="1"/>
  <c r="A4" i="2"/>
  <c r="B13" i="3"/>
  <c r="G26" i="2"/>
  <c r="H26" i="2" s="1"/>
  <c r="I26" i="2" s="1"/>
  <c r="I2" i="2"/>
  <c r="J2" i="2"/>
  <c r="C12" i="3"/>
  <c r="M5" i="2"/>
  <c r="B16" i="2"/>
  <c r="E16" i="2"/>
  <c r="D17" i="2" s="1"/>
  <c r="D18" i="2" s="1"/>
  <c r="B20" i="5"/>
  <c r="C20" i="5" s="1"/>
  <c r="D20" i="5" s="1"/>
  <c r="A16" i="2"/>
  <c r="E17" i="5"/>
  <c r="AG3" i="1"/>
  <c r="AG4" i="1" s="1"/>
  <c r="AG5" i="1" s="1"/>
  <c r="AG6" i="1" s="1"/>
  <c r="A9" i="1"/>
  <c r="A10" i="1" s="1"/>
  <c r="A11" i="1" s="1"/>
  <c r="A12" i="1" s="1"/>
  <c r="P5" i="3"/>
  <c r="N5" i="3"/>
  <c r="T5" i="3"/>
  <c r="R5" i="3"/>
  <c r="Q5" i="3"/>
  <c r="U5" i="3"/>
  <c r="A14" i="1"/>
  <c r="A3" i="1"/>
  <c r="O5" i="3"/>
  <c r="M5" i="3"/>
  <c r="S5" i="3"/>
  <c r="A15" i="1" l="1"/>
  <c r="A16" i="1" s="1"/>
  <c r="A17" i="2"/>
  <c r="A18" i="2" s="1"/>
  <c r="AG15" i="1"/>
  <c r="AG16" i="1" s="1"/>
  <c r="AG17" i="1" s="1"/>
  <c r="AG18" i="1" s="1"/>
  <c r="I16" i="2"/>
  <c r="J16" i="2" s="1"/>
  <c r="G17" i="2" s="1"/>
  <c r="G18" i="2" s="1"/>
  <c r="M6" i="2"/>
  <c r="I4" i="3"/>
  <c r="H4" i="3"/>
  <c r="H5" i="3" s="1"/>
  <c r="C13" i="3"/>
  <c r="J26" i="2"/>
  <c r="G27" i="2" s="1"/>
  <c r="AI4" i="5"/>
  <c r="H17" i="5"/>
  <c r="I6" i="2"/>
  <c r="G3" i="2"/>
  <c r="AX10" i="1"/>
  <c r="AX9" i="1"/>
  <c r="B5" i="3" s="1"/>
  <c r="AX3" i="1"/>
  <c r="B4" i="3" s="1"/>
  <c r="A4" i="1"/>
  <c r="AX15" i="1" l="1"/>
  <c r="B6" i="3" s="1"/>
  <c r="M16" i="2"/>
  <c r="K17" i="5"/>
  <c r="B10" i="3"/>
  <c r="I7" i="2"/>
  <c r="C10" i="3" s="1"/>
  <c r="M22" i="2"/>
  <c r="G4" i="2"/>
  <c r="B14" i="3"/>
  <c r="M27" i="2"/>
  <c r="G28" i="2"/>
  <c r="M28" i="2" s="1"/>
  <c r="I5" i="3"/>
  <c r="C5" i="3"/>
  <c r="AX11" i="1"/>
  <c r="AX12" i="1" s="1"/>
  <c r="E5" i="3" s="1"/>
  <c r="A5" i="1"/>
  <c r="AX4" i="1"/>
  <c r="C4" i="3" s="1"/>
  <c r="A17" i="1"/>
  <c r="AX16" i="1"/>
  <c r="C6" i="3" l="1"/>
  <c r="B3" i="5"/>
  <c r="M17" i="2"/>
  <c r="G22" i="2"/>
  <c r="M7" i="2"/>
  <c r="H10" i="3"/>
  <c r="H11" i="3" s="1"/>
  <c r="C14" i="3"/>
  <c r="I10" i="3"/>
  <c r="I11" i="3" s="1"/>
  <c r="M2" i="2"/>
  <c r="H6" i="3"/>
  <c r="H7" i="3" s="1"/>
  <c r="H8" i="3" s="1"/>
  <c r="H9" i="3" s="1"/>
  <c r="I6" i="3"/>
  <c r="K49" i="5"/>
  <c r="L49" i="5" s="1"/>
  <c r="M49" i="5" s="1"/>
  <c r="N17" i="5"/>
  <c r="K18" i="5"/>
  <c r="L18" i="5" s="1"/>
  <c r="M18" i="5" s="1"/>
  <c r="D5" i="3"/>
  <c r="A6" i="1"/>
  <c r="B18" i="3" s="1"/>
  <c r="AX5" i="1"/>
  <c r="A18" i="1"/>
  <c r="AX17" i="1"/>
  <c r="K47" i="5" l="1"/>
  <c r="L47" i="5" s="1"/>
  <c r="M47" i="5" s="1"/>
  <c r="K45" i="5"/>
  <c r="L45" i="5" s="1"/>
  <c r="M45" i="5" s="1"/>
  <c r="K50" i="5"/>
  <c r="L50" i="5" s="1"/>
  <c r="M50" i="5" s="1"/>
  <c r="C3" i="5"/>
  <c r="M18" i="2"/>
  <c r="D3" i="5" s="1"/>
  <c r="K46" i="5"/>
  <c r="L46" i="5" s="1"/>
  <c r="M46" i="5" s="1"/>
  <c r="B18" i="5"/>
  <c r="B50" i="5" s="1"/>
  <c r="C50" i="5" s="1"/>
  <c r="D50" i="5" s="1"/>
  <c r="H18" i="5"/>
  <c r="K27" i="5" s="1"/>
  <c r="L27" i="5" s="1"/>
  <c r="M27" i="5" s="1"/>
  <c r="E18" i="5"/>
  <c r="Q17" i="5"/>
  <c r="N22" i="5"/>
  <c r="O22" i="5" s="1"/>
  <c r="P22" i="5" s="1"/>
  <c r="N20" i="5"/>
  <c r="O20" i="5" s="1"/>
  <c r="P20" i="5" s="1"/>
  <c r="N24" i="5"/>
  <c r="O24" i="5" s="1"/>
  <c r="P24" i="5" s="1"/>
  <c r="N26" i="5"/>
  <c r="O26" i="5" s="1"/>
  <c r="P26" i="5" s="1"/>
  <c r="N25" i="5"/>
  <c r="O25" i="5" s="1"/>
  <c r="P25" i="5" s="1"/>
  <c r="N21" i="5"/>
  <c r="O21" i="5" s="1"/>
  <c r="P21" i="5" s="1"/>
  <c r="N39" i="5"/>
  <c r="O39" i="5" s="1"/>
  <c r="P39" i="5" s="1"/>
  <c r="N23" i="5"/>
  <c r="O23" i="5" s="1"/>
  <c r="P23" i="5" s="1"/>
  <c r="N18" i="5"/>
  <c r="O18" i="5" s="1"/>
  <c r="P18" i="5" s="1"/>
  <c r="K36" i="5"/>
  <c r="L36" i="5" s="1"/>
  <c r="M36" i="5" s="1"/>
  <c r="K44" i="5"/>
  <c r="L44" i="5" s="1"/>
  <c r="M44" i="5" s="1"/>
  <c r="I7" i="3"/>
  <c r="I8" i="3"/>
  <c r="I9" i="3" s="1"/>
  <c r="H22" i="2"/>
  <c r="B8" i="3"/>
  <c r="M30" i="2" s="1"/>
  <c r="M3" i="2"/>
  <c r="K48" i="5"/>
  <c r="L48" i="5" s="1"/>
  <c r="M48" i="5" s="1"/>
  <c r="D6" i="3"/>
  <c r="AX18" i="1"/>
  <c r="E6" i="3" s="1"/>
  <c r="AX6" i="1"/>
  <c r="D4" i="3"/>
  <c r="K34" i="5" l="1"/>
  <c r="L34" i="5" s="1"/>
  <c r="M34" i="5" s="1"/>
  <c r="K33" i="5"/>
  <c r="L33" i="5" s="1"/>
  <c r="M33" i="5" s="1"/>
  <c r="K32" i="5"/>
  <c r="L32" i="5" s="1"/>
  <c r="M32" i="5" s="1"/>
  <c r="K38" i="5"/>
  <c r="L38" i="5" s="1"/>
  <c r="M38" i="5" s="1"/>
  <c r="K29" i="5"/>
  <c r="L29" i="5" s="1"/>
  <c r="M29" i="5" s="1"/>
  <c r="K37" i="5"/>
  <c r="L37" i="5" s="1"/>
  <c r="M37" i="5" s="1"/>
  <c r="K30" i="5"/>
  <c r="L30" i="5" s="1"/>
  <c r="M30" i="5" s="1"/>
  <c r="K42" i="5"/>
  <c r="L42" i="5" s="1"/>
  <c r="M42" i="5" s="1"/>
  <c r="K39" i="5"/>
  <c r="L39" i="5" s="1"/>
  <c r="M39" i="5" s="1"/>
  <c r="H50" i="5"/>
  <c r="I50" i="5" s="1"/>
  <c r="J50" i="5" s="1"/>
  <c r="K31" i="5"/>
  <c r="L31" i="5" s="1"/>
  <c r="M31" i="5" s="1"/>
  <c r="K28" i="5"/>
  <c r="L28" i="5" s="1"/>
  <c r="M28" i="5" s="1"/>
  <c r="K35" i="5"/>
  <c r="L35" i="5" s="1"/>
  <c r="M35" i="5" s="1"/>
  <c r="K41" i="5"/>
  <c r="L41" i="5" s="1"/>
  <c r="M41" i="5" s="1"/>
  <c r="K40" i="5"/>
  <c r="L40" i="5" s="1"/>
  <c r="M40" i="5" s="1"/>
  <c r="K43" i="5"/>
  <c r="L43" i="5" s="1"/>
  <c r="M43" i="5" s="1"/>
  <c r="N36" i="5"/>
  <c r="O36" i="5" s="1"/>
  <c r="P36" i="5" s="1"/>
  <c r="N49" i="5"/>
  <c r="O49" i="5" s="1"/>
  <c r="P49" i="5" s="1"/>
  <c r="H25" i="5"/>
  <c r="I25" i="5" s="1"/>
  <c r="J25" i="5" s="1"/>
  <c r="H22" i="5"/>
  <c r="I22" i="5" s="1"/>
  <c r="J22" i="5" s="1"/>
  <c r="H24" i="5"/>
  <c r="I24" i="5" s="1"/>
  <c r="J24" i="5" s="1"/>
  <c r="H26" i="5"/>
  <c r="I26" i="5" s="1"/>
  <c r="J26" i="5" s="1"/>
  <c r="F18" i="5"/>
  <c r="G18" i="5" s="1"/>
  <c r="E42" i="5"/>
  <c r="F42" i="5" s="1"/>
  <c r="G42" i="5" s="1"/>
  <c r="E41" i="5"/>
  <c r="F41" i="5" s="1"/>
  <c r="G41" i="5" s="1"/>
  <c r="E37" i="5"/>
  <c r="F37" i="5" s="1"/>
  <c r="G37" i="5" s="1"/>
  <c r="E46" i="5"/>
  <c r="F46" i="5" s="1"/>
  <c r="G46" i="5" s="1"/>
  <c r="E32" i="5"/>
  <c r="F32" i="5" s="1"/>
  <c r="G32" i="5" s="1"/>
  <c r="E48" i="5"/>
  <c r="F48" i="5" s="1"/>
  <c r="G48" i="5" s="1"/>
  <c r="E34" i="5"/>
  <c r="F34" i="5" s="1"/>
  <c r="G34" i="5" s="1"/>
  <c r="E49" i="5"/>
  <c r="F49" i="5" s="1"/>
  <c r="G49" i="5" s="1"/>
  <c r="E31" i="5"/>
  <c r="F31" i="5" s="1"/>
  <c r="G31" i="5" s="1"/>
  <c r="E28" i="5"/>
  <c r="F28" i="5" s="1"/>
  <c r="G28" i="5" s="1"/>
  <c r="E38" i="5"/>
  <c r="F38" i="5" s="1"/>
  <c r="G38" i="5" s="1"/>
  <c r="E47" i="5"/>
  <c r="F47" i="5" s="1"/>
  <c r="G47" i="5" s="1"/>
  <c r="E35" i="5"/>
  <c r="F35" i="5" s="1"/>
  <c r="G35" i="5" s="1"/>
  <c r="E45" i="5"/>
  <c r="F45" i="5" s="1"/>
  <c r="G45" i="5" s="1"/>
  <c r="E43" i="5"/>
  <c r="F43" i="5" s="1"/>
  <c r="G43" i="5" s="1"/>
  <c r="E30" i="5"/>
  <c r="F30" i="5" s="1"/>
  <c r="G30" i="5" s="1"/>
  <c r="E50" i="5"/>
  <c r="F50" i="5" s="1"/>
  <c r="G50" i="5" s="1"/>
  <c r="E29" i="5"/>
  <c r="F29" i="5" s="1"/>
  <c r="G29" i="5" s="1"/>
  <c r="H23" i="5"/>
  <c r="I23" i="5" s="1"/>
  <c r="J23" i="5" s="1"/>
  <c r="H20" i="5"/>
  <c r="I20" i="5" s="1"/>
  <c r="J20" i="5" s="1"/>
  <c r="E36" i="5"/>
  <c r="F36" i="5" s="1"/>
  <c r="G36" i="5" s="1"/>
  <c r="E40" i="5"/>
  <c r="F40" i="5" s="1"/>
  <c r="G40" i="5" s="1"/>
  <c r="E39" i="5"/>
  <c r="F39" i="5" s="1"/>
  <c r="G39" i="5" s="1"/>
  <c r="E33" i="5"/>
  <c r="F33" i="5" s="1"/>
  <c r="G33" i="5" s="1"/>
  <c r="E44" i="5"/>
  <c r="F44" i="5" s="1"/>
  <c r="G44" i="5" s="1"/>
  <c r="E27" i="5"/>
  <c r="F27" i="5" s="1"/>
  <c r="G27" i="5" s="1"/>
  <c r="H21" i="5"/>
  <c r="I21" i="5" s="1"/>
  <c r="J21" i="5" s="1"/>
  <c r="N30" i="5"/>
  <c r="O30" i="5" s="1"/>
  <c r="P30" i="5" s="1"/>
  <c r="I18" i="5"/>
  <c r="J18" i="5" s="1"/>
  <c r="H48" i="5"/>
  <c r="I48" i="5" s="1"/>
  <c r="J48" i="5" s="1"/>
  <c r="H47" i="5"/>
  <c r="I47" i="5" s="1"/>
  <c r="J47" i="5" s="1"/>
  <c r="H41" i="5"/>
  <c r="I41" i="5" s="1"/>
  <c r="J41" i="5" s="1"/>
  <c r="H29" i="5"/>
  <c r="I29" i="5" s="1"/>
  <c r="J29" i="5" s="1"/>
  <c r="K22" i="5"/>
  <c r="L22" i="5" s="1"/>
  <c r="M22" i="5" s="1"/>
  <c r="H42" i="5"/>
  <c r="I42" i="5" s="1"/>
  <c r="J42" i="5" s="1"/>
  <c r="H43" i="5"/>
  <c r="I43" i="5" s="1"/>
  <c r="J43" i="5" s="1"/>
  <c r="H36" i="5"/>
  <c r="I36" i="5" s="1"/>
  <c r="J36" i="5" s="1"/>
  <c r="H34" i="5"/>
  <c r="I34" i="5" s="1"/>
  <c r="J34" i="5" s="1"/>
  <c r="H38" i="5"/>
  <c r="I38" i="5" s="1"/>
  <c r="J38" i="5" s="1"/>
  <c r="K21" i="5"/>
  <c r="L21" i="5" s="1"/>
  <c r="M21" i="5" s="1"/>
  <c r="K26" i="5"/>
  <c r="L26" i="5" s="1"/>
  <c r="M26" i="5" s="1"/>
  <c r="H30" i="5"/>
  <c r="I30" i="5" s="1"/>
  <c r="J30" i="5" s="1"/>
  <c r="H45" i="5"/>
  <c r="I45" i="5" s="1"/>
  <c r="J45" i="5" s="1"/>
  <c r="H44" i="5"/>
  <c r="I44" i="5" s="1"/>
  <c r="J44" i="5" s="1"/>
  <c r="H37" i="5"/>
  <c r="I37" i="5" s="1"/>
  <c r="J37" i="5" s="1"/>
  <c r="K24" i="5"/>
  <c r="L24" i="5" s="1"/>
  <c r="M24" i="5" s="1"/>
  <c r="K25" i="5"/>
  <c r="L25" i="5" s="1"/>
  <c r="M25" i="5" s="1"/>
  <c r="K20" i="5"/>
  <c r="L20" i="5" s="1"/>
  <c r="M20" i="5" s="1"/>
  <c r="H32" i="5"/>
  <c r="I32" i="5" s="1"/>
  <c r="J32" i="5" s="1"/>
  <c r="H49" i="5"/>
  <c r="I49" i="5" s="1"/>
  <c r="J49" i="5" s="1"/>
  <c r="H31" i="5"/>
  <c r="I31" i="5" s="1"/>
  <c r="J31" i="5" s="1"/>
  <c r="H27" i="5"/>
  <c r="I27" i="5" s="1"/>
  <c r="J27" i="5" s="1"/>
  <c r="H35" i="5"/>
  <c r="I35" i="5" s="1"/>
  <c r="J35" i="5" s="1"/>
  <c r="H46" i="5"/>
  <c r="I46" i="5" s="1"/>
  <c r="J46" i="5" s="1"/>
  <c r="H33" i="5"/>
  <c r="I33" i="5" s="1"/>
  <c r="J33" i="5" s="1"/>
  <c r="H28" i="5"/>
  <c r="I28" i="5" s="1"/>
  <c r="J28" i="5" s="1"/>
  <c r="H40" i="5"/>
  <c r="I40" i="5" s="1"/>
  <c r="J40" i="5" s="1"/>
  <c r="K23" i="5"/>
  <c r="L23" i="5" s="1"/>
  <c r="M23" i="5" s="1"/>
  <c r="H39" i="5"/>
  <c r="I39" i="5" s="1"/>
  <c r="J39" i="5" s="1"/>
  <c r="N48" i="5"/>
  <c r="O48" i="5" s="1"/>
  <c r="P48" i="5" s="1"/>
  <c r="N37" i="5"/>
  <c r="O37" i="5" s="1"/>
  <c r="P37" i="5" s="1"/>
  <c r="B43" i="5"/>
  <c r="C43" i="5" s="1"/>
  <c r="D43" i="5" s="1"/>
  <c r="B42" i="5"/>
  <c r="C42" i="5" s="1"/>
  <c r="D42" i="5" s="1"/>
  <c r="B48" i="5"/>
  <c r="C48" i="5" s="1"/>
  <c r="D48" i="5" s="1"/>
  <c r="B30" i="5"/>
  <c r="C30" i="5" s="1"/>
  <c r="D30" i="5" s="1"/>
  <c r="B36" i="5"/>
  <c r="C36" i="5" s="1"/>
  <c r="D36" i="5" s="1"/>
  <c r="B27" i="5"/>
  <c r="C27" i="5" s="1"/>
  <c r="D27" i="5" s="1"/>
  <c r="E21" i="5"/>
  <c r="F21" i="5" s="1"/>
  <c r="G21" i="5" s="1"/>
  <c r="B28" i="5"/>
  <c r="C28" i="5" s="1"/>
  <c r="D28" i="5" s="1"/>
  <c r="B49" i="5"/>
  <c r="C49" i="5" s="1"/>
  <c r="D49" i="5" s="1"/>
  <c r="B37" i="5"/>
  <c r="C37" i="5" s="1"/>
  <c r="D37" i="5" s="1"/>
  <c r="B40" i="5"/>
  <c r="C40" i="5" s="1"/>
  <c r="D40" i="5" s="1"/>
  <c r="C18" i="5"/>
  <c r="D18" i="5" s="1"/>
  <c r="B41" i="5"/>
  <c r="C41" i="5" s="1"/>
  <c r="D41" i="5" s="1"/>
  <c r="E25" i="5"/>
  <c r="F25" i="5" s="1"/>
  <c r="G25" i="5" s="1"/>
  <c r="E22" i="5"/>
  <c r="F22" i="5" s="1"/>
  <c r="G22" i="5" s="1"/>
  <c r="B47" i="5"/>
  <c r="C47" i="5" s="1"/>
  <c r="D47" i="5" s="1"/>
  <c r="B32" i="5"/>
  <c r="C32" i="5" s="1"/>
  <c r="D32" i="5" s="1"/>
  <c r="B39" i="5"/>
  <c r="C39" i="5" s="1"/>
  <c r="D39" i="5" s="1"/>
  <c r="B31" i="5"/>
  <c r="C31" i="5" s="1"/>
  <c r="D31" i="5" s="1"/>
  <c r="B34" i="5"/>
  <c r="C34" i="5" s="1"/>
  <c r="D34" i="5" s="1"/>
  <c r="B29" i="5"/>
  <c r="C29" i="5" s="1"/>
  <c r="D29" i="5" s="1"/>
  <c r="E26" i="5"/>
  <c r="F26" i="5" s="1"/>
  <c r="G26" i="5" s="1"/>
  <c r="E23" i="5"/>
  <c r="F23" i="5" s="1"/>
  <c r="G23" i="5" s="1"/>
  <c r="B45" i="5"/>
  <c r="C45" i="5" s="1"/>
  <c r="D45" i="5" s="1"/>
  <c r="B35" i="5"/>
  <c r="C35" i="5" s="1"/>
  <c r="D35" i="5" s="1"/>
  <c r="B46" i="5"/>
  <c r="C46" i="5" s="1"/>
  <c r="D46" i="5" s="1"/>
  <c r="B38" i="5"/>
  <c r="C38" i="5" s="1"/>
  <c r="D38" i="5" s="1"/>
  <c r="B44" i="5"/>
  <c r="C44" i="5" s="1"/>
  <c r="D44" i="5" s="1"/>
  <c r="B33" i="5"/>
  <c r="C33" i="5" s="1"/>
  <c r="D33" i="5" s="1"/>
  <c r="E24" i="5"/>
  <c r="F24" i="5" s="1"/>
  <c r="G24" i="5" s="1"/>
  <c r="E20" i="5"/>
  <c r="F20" i="5" s="1"/>
  <c r="G20" i="5" s="1"/>
  <c r="N29" i="5"/>
  <c r="O29" i="5" s="1"/>
  <c r="P29" i="5" s="1"/>
  <c r="N42" i="5"/>
  <c r="O42" i="5" s="1"/>
  <c r="P42" i="5" s="1"/>
  <c r="N44" i="5"/>
  <c r="O44" i="5" s="1"/>
  <c r="P44" i="5" s="1"/>
  <c r="N35" i="5"/>
  <c r="O35" i="5" s="1"/>
  <c r="P35" i="5" s="1"/>
  <c r="N40" i="5"/>
  <c r="O40" i="5" s="1"/>
  <c r="P40" i="5" s="1"/>
  <c r="N34" i="5"/>
  <c r="O34" i="5" s="1"/>
  <c r="P34" i="5" s="1"/>
  <c r="Q31" i="5"/>
  <c r="R31" i="5" s="1"/>
  <c r="S31" i="5" s="1"/>
  <c r="Q25" i="5"/>
  <c r="R25" i="5" s="1"/>
  <c r="S25" i="5" s="1"/>
  <c r="T17" i="5"/>
  <c r="Q34" i="5"/>
  <c r="R34" i="5" s="1"/>
  <c r="S34" i="5" s="1"/>
  <c r="Q23" i="5"/>
  <c r="R23" i="5" s="1"/>
  <c r="S23" i="5" s="1"/>
  <c r="Q35" i="5"/>
  <c r="R35" i="5" s="1"/>
  <c r="S35" i="5" s="1"/>
  <c r="Q22" i="5"/>
  <c r="R22" i="5" s="1"/>
  <c r="S22" i="5" s="1"/>
  <c r="Q21" i="5"/>
  <c r="R21" i="5" s="1"/>
  <c r="S21" i="5" s="1"/>
  <c r="Q39" i="5"/>
  <c r="R39" i="5" s="1"/>
  <c r="S39" i="5" s="1"/>
  <c r="Q26" i="5"/>
  <c r="R26" i="5" s="1"/>
  <c r="S26" i="5" s="1"/>
  <c r="Q20" i="5"/>
  <c r="R20" i="5" s="1"/>
  <c r="S20" i="5" s="1"/>
  <c r="Q27" i="5"/>
  <c r="R27" i="5" s="1"/>
  <c r="S27" i="5" s="1"/>
  <c r="Q24" i="5"/>
  <c r="R24" i="5" s="1"/>
  <c r="S24" i="5" s="1"/>
  <c r="Q40" i="5"/>
  <c r="R40" i="5" s="1"/>
  <c r="S40" i="5" s="1"/>
  <c r="Q18" i="5"/>
  <c r="R18" i="5" s="1"/>
  <c r="S18" i="5" s="1"/>
  <c r="I22" i="2"/>
  <c r="J22" i="2" s="1"/>
  <c r="G23" i="2" s="1"/>
  <c r="M4" i="2"/>
  <c r="D8" i="3" s="1"/>
  <c r="C8" i="3"/>
  <c r="K4" i="3" s="1"/>
  <c r="N45" i="5"/>
  <c r="O45" i="5" s="1"/>
  <c r="P45" i="5" s="1"/>
  <c r="N33" i="5"/>
  <c r="O33" i="5" s="1"/>
  <c r="P33" i="5" s="1"/>
  <c r="N27" i="5"/>
  <c r="O27" i="5" s="1"/>
  <c r="P27" i="5" s="1"/>
  <c r="N38" i="5"/>
  <c r="O38" i="5" s="1"/>
  <c r="P38" i="5" s="1"/>
  <c r="N47" i="5"/>
  <c r="O47" i="5" s="1"/>
  <c r="P47" i="5" s="1"/>
  <c r="N31" i="5"/>
  <c r="O31" i="5" s="1"/>
  <c r="P31" i="5" s="1"/>
  <c r="N50" i="5"/>
  <c r="O50" i="5" s="1"/>
  <c r="P50" i="5" s="1"/>
  <c r="G30" i="2"/>
  <c r="N43" i="5"/>
  <c r="O43" i="5" s="1"/>
  <c r="P43" i="5" s="1"/>
  <c r="N32" i="5"/>
  <c r="O32" i="5" s="1"/>
  <c r="P32" i="5" s="1"/>
  <c r="N28" i="5"/>
  <c r="O28" i="5" s="1"/>
  <c r="P28" i="5" s="1"/>
  <c r="N41" i="5"/>
  <c r="O41" i="5" s="1"/>
  <c r="P41" i="5" s="1"/>
  <c r="N46" i="5"/>
  <c r="O46" i="5" s="1"/>
  <c r="P46" i="5" s="1"/>
  <c r="E4" i="3"/>
  <c r="M9" i="2" l="1"/>
  <c r="Q50" i="5"/>
  <c r="R50" i="5" s="1"/>
  <c r="S50" i="5" s="1"/>
  <c r="Q29" i="5"/>
  <c r="R29" i="5" s="1"/>
  <c r="S29" i="5" s="1"/>
  <c r="M23" i="2"/>
  <c r="I3" i="5" s="1"/>
  <c r="G24" i="2"/>
  <c r="M24" i="2" s="1"/>
  <c r="J3" i="5" s="1"/>
  <c r="Q44" i="5"/>
  <c r="R44" i="5" s="1"/>
  <c r="S44" i="5" s="1"/>
  <c r="Q28" i="5"/>
  <c r="R28" i="5" s="1"/>
  <c r="S28" i="5" s="1"/>
  <c r="Q45" i="5"/>
  <c r="R45" i="5" s="1"/>
  <c r="S45" i="5" s="1"/>
  <c r="J6" i="3"/>
  <c r="K6" i="3" s="1"/>
  <c r="J8" i="3" s="1"/>
  <c r="K8" i="3" s="1"/>
  <c r="J10" i="3" s="1"/>
  <c r="Q41" i="5"/>
  <c r="R41" i="5" s="1"/>
  <c r="S41" i="5" s="1"/>
  <c r="Q46" i="5"/>
  <c r="R46" i="5" s="1"/>
  <c r="S46" i="5" s="1"/>
  <c r="Q38" i="5"/>
  <c r="R38" i="5" s="1"/>
  <c r="S38" i="5" s="1"/>
  <c r="Q49" i="5"/>
  <c r="R49" i="5" s="1"/>
  <c r="S49" i="5" s="1"/>
  <c r="Q47" i="5"/>
  <c r="R47" i="5" s="1"/>
  <c r="S47" i="5" s="1"/>
  <c r="Q32" i="5"/>
  <c r="R32" i="5" s="1"/>
  <c r="S32" i="5" s="1"/>
  <c r="Q30" i="5"/>
  <c r="R30" i="5" s="1"/>
  <c r="S30" i="5" s="1"/>
  <c r="W17" i="5"/>
  <c r="T20" i="5"/>
  <c r="U20" i="5" s="1"/>
  <c r="V20" i="5" s="1"/>
  <c r="T24" i="5"/>
  <c r="U24" i="5" s="1"/>
  <c r="V24" i="5" s="1"/>
  <c r="T25" i="5"/>
  <c r="U25" i="5" s="1"/>
  <c r="V25" i="5" s="1"/>
  <c r="T26" i="5"/>
  <c r="U26" i="5" s="1"/>
  <c r="V26" i="5" s="1"/>
  <c r="T37" i="5"/>
  <c r="U37" i="5" s="1"/>
  <c r="V37" i="5" s="1"/>
  <c r="T23" i="5"/>
  <c r="U23" i="5" s="1"/>
  <c r="V23" i="5" s="1"/>
  <c r="T21" i="5"/>
  <c r="U21" i="5" s="1"/>
  <c r="V21" i="5" s="1"/>
  <c r="T41" i="5"/>
  <c r="U41" i="5" s="1"/>
  <c r="V41" i="5" s="1"/>
  <c r="T22" i="5"/>
  <c r="U22" i="5" s="1"/>
  <c r="V22" i="5" s="1"/>
  <c r="T38" i="5"/>
  <c r="U38" i="5" s="1"/>
  <c r="V38" i="5" s="1"/>
  <c r="T18" i="5"/>
  <c r="U18" i="5" s="1"/>
  <c r="V18" i="5" s="1"/>
  <c r="H30" i="2"/>
  <c r="Q48" i="5"/>
  <c r="R48" i="5" s="1"/>
  <c r="S48" i="5" s="1"/>
  <c r="Q33" i="5"/>
  <c r="R33" i="5" s="1"/>
  <c r="S33" i="5" s="1"/>
  <c r="Q37" i="5"/>
  <c r="R37" i="5" s="1"/>
  <c r="S37" i="5" s="1"/>
  <c r="Q42" i="5"/>
  <c r="R42" i="5" s="1"/>
  <c r="S42" i="5" s="1"/>
  <c r="Q36" i="5"/>
  <c r="R36" i="5" s="1"/>
  <c r="S36" i="5" s="1"/>
  <c r="Q43" i="5"/>
  <c r="R43" i="5" s="1"/>
  <c r="S43" i="5" s="1"/>
  <c r="B9" i="3"/>
  <c r="M10" i="2"/>
  <c r="H3" i="5" l="1"/>
  <c r="F3" i="5"/>
  <c r="E3" i="5"/>
  <c r="G3" i="5"/>
  <c r="T44" i="5"/>
  <c r="U44" i="5" s="1"/>
  <c r="V44" i="5" s="1"/>
  <c r="T50" i="5"/>
  <c r="U50" i="5" s="1"/>
  <c r="V50" i="5" s="1"/>
  <c r="T45" i="5"/>
  <c r="U45" i="5" s="1"/>
  <c r="V45" i="5" s="1"/>
  <c r="I30" i="2"/>
  <c r="J30" i="2" s="1"/>
  <c r="G31" i="2" s="1"/>
  <c r="T36" i="5"/>
  <c r="U36" i="5" s="1"/>
  <c r="V36" i="5" s="1"/>
  <c r="T33" i="5"/>
  <c r="U33" i="5" s="1"/>
  <c r="V33" i="5" s="1"/>
  <c r="T30" i="5"/>
  <c r="U30" i="5" s="1"/>
  <c r="V30" i="5" s="1"/>
  <c r="T31" i="5"/>
  <c r="U31" i="5" s="1"/>
  <c r="V31" i="5" s="1"/>
  <c r="T46" i="5"/>
  <c r="U46" i="5" s="1"/>
  <c r="V46" i="5" s="1"/>
  <c r="T42" i="5"/>
  <c r="U42" i="5" s="1"/>
  <c r="V42" i="5" s="1"/>
  <c r="T28" i="5"/>
  <c r="U28" i="5" s="1"/>
  <c r="V28" i="5" s="1"/>
  <c r="T35" i="5"/>
  <c r="U35" i="5" s="1"/>
  <c r="V35" i="5" s="1"/>
  <c r="T48" i="5"/>
  <c r="U48" i="5" s="1"/>
  <c r="V48" i="5" s="1"/>
  <c r="T40" i="5"/>
  <c r="U40" i="5" s="1"/>
  <c r="V40" i="5" s="1"/>
  <c r="T49" i="5"/>
  <c r="U49" i="5" s="1"/>
  <c r="V49" i="5" s="1"/>
  <c r="T27" i="5"/>
  <c r="U27" i="5" s="1"/>
  <c r="V27" i="5" s="1"/>
  <c r="T47" i="5"/>
  <c r="U47" i="5" s="1"/>
  <c r="V47" i="5" s="1"/>
  <c r="T29" i="5"/>
  <c r="U29" i="5" s="1"/>
  <c r="V29" i="5" s="1"/>
  <c r="T43" i="5"/>
  <c r="U43" i="5" s="1"/>
  <c r="V43" i="5" s="1"/>
  <c r="T32" i="5"/>
  <c r="U32" i="5" s="1"/>
  <c r="V32" i="5" s="1"/>
  <c r="T34" i="5"/>
  <c r="U34" i="5" s="1"/>
  <c r="V34" i="5" s="1"/>
  <c r="T39" i="5"/>
  <c r="U39" i="5" s="1"/>
  <c r="V39" i="5" s="1"/>
  <c r="W21" i="5"/>
  <c r="X21" i="5" s="1"/>
  <c r="Y21" i="5" s="1"/>
  <c r="Z17" i="5"/>
  <c r="W22" i="5"/>
  <c r="X22" i="5" s="1"/>
  <c r="Y22" i="5" s="1"/>
  <c r="W25" i="5"/>
  <c r="X25" i="5" s="1"/>
  <c r="Y25" i="5" s="1"/>
  <c r="W26" i="5"/>
  <c r="X26" i="5" s="1"/>
  <c r="Y26" i="5" s="1"/>
  <c r="W23" i="5"/>
  <c r="X23" i="5" s="1"/>
  <c r="Y23" i="5" s="1"/>
  <c r="W20" i="5"/>
  <c r="X20" i="5" s="1"/>
  <c r="Y20" i="5" s="1"/>
  <c r="W24" i="5"/>
  <c r="X24" i="5" s="1"/>
  <c r="Y24" i="5" s="1"/>
  <c r="W18" i="5"/>
  <c r="X18" i="5" s="1"/>
  <c r="Y18" i="5" s="1"/>
  <c r="M11" i="2"/>
  <c r="D9" i="3" s="1"/>
  <c r="C9" i="3"/>
  <c r="W50" i="5" l="1"/>
  <c r="X50" i="5" s="1"/>
  <c r="Y50" i="5" s="1"/>
  <c r="G32" i="2"/>
  <c r="M32" i="2" s="1"/>
  <c r="M31" i="2"/>
  <c r="W36" i="5"/>
  <c r="X36" i="5" s="1"/>
  <c r="Y36" i="5" s="1"/>
  <c r="W37" i="5"/>
  <c r="X37" i="5" s="1"/>
  <c r="Y37" i="5" s="1"/>
  <c r="W34" i="5"/>
  <c r="X34" i="5" s="1"/>
  <c r="Y34" i="5" s="1"/>
  <c r="W31" i="5"/>
  <c r="X31" i="5" s="1"/>
  <c r="Y31" i="5" s="1"/>
  <c r="W38" i="5"/>
  <c r="X38" i="5" s="1"/>
  <c r="Y38" i="5" s="1"/>
  <c r="W28" i="5"/>
  <c r="X28" i="5" s="1"/>
  <c r="Y28" i="5" s="1"/>
  <c r="W41" i="5"/>
  <c r="X41" i="5" s="1"/>
  <c r="Y41" i="5" s="1"/>
  <c r="W39" i="5"/>
  <c r="X39" i="5" s="1"/>
  <c r="Y39" i="5" s="1"/>
  <c r="W47" i="5"/>
  <c r="X47" i="5" s="1"/>
  <c r="Y47" i="5" s="1"/>
  <c r="W49" i="5"/>
  <c r="X49" i="5" s="1"/>
  <c r="Y49" i="5" s="1"/>
  <c r="Z25" i="5"/>
  <c r="AA25" i="5" s="1"/>
  <c r="AB25" i="5" s="1"/>
  <c r="Z22" i="5"/>
  <c r="AA22" i="5" s="1"/>
  <c r="AB22" i="5" s="1"/>
  <c r="Z23" i="5"/>
  <c r="AA23" i="5" s="1"/>
  <c r="AB23" i="5" s="1"/>
  <c r="AC17" i="5"/>
  <c r="Z24" i="5"/>
  <c r="AA24" i="5" s="1"/>
  <c r="AB24" i="5" s="1"/>
  <c r="Z21" i="5"/>
  <c r="AA21" i="5" s="1"/>
  <c r="AB21" i="5" s="1"/>
  <c r="Z20" i="5"/>
  <c r="AA20" i="5" s="1"/>
  <c r="AB20" i="5" s="1"/>
  <c r="Z26" i="5"/>
  <c r="AA26" i="5" s="1"/>
  <c r="AB26" i="5" s="1"/>
  <c r="Z18" i="5"/>
  <c r="AA18" i="5" s="1"/>
  <c r="AB18" i="5" s="1"/>
  <c r="W35" i="5"/>
  <c r="X35" i="5" s="1"/>
  <c r="Y35" i="5" s="1"/>
  <c r="W27" i="5"/>
  <c r="X27" i="5" s="1"/>
  <c r="Y27" i="5" s="1"/>
  <c r="W46" i="5"/>
  <c r="X46" i="5" s="1"/>
  <c r="Y46" i="5" s="1"/>
  <c r="W29" i="5"/>
  <c r="X29" i="5" s="1"/>
  <c r="Y29" i="5" s="1"/>
  <c r="W32" i="5"/>
  <c r="X32" i="5" s="1"/>
  <c r="Y32" i="5" s="1"/>
  <c r="W45" i="5"/>
  <c r="X45" i="5" s="1"/>
  <c r="Y45" i="5" s="1"/>
  <c r="W43" i="5"/>
  <c r="X43" i="5" s="1"/>
  <c r="Y43" i="5" s="1"/>
  <c r="W40" i="5"/>
  <c r="X40" i="5" s="1"/>
  <c r="Y40" i="5" s="1"/>
  <c r="W33" i="5"/>
  <c r="X33" i="5" s="1"/>
  <c r="Y33" i="5" s="1"/>
  <c r="W30" i="5"/>
  <c r="X30" i="5" s="1"/>
  <c r="Y30" i="5" s="1"/>
  <c r="W48" i="5"/>
  <c r="X48" i="5" s="1"/>
  <c r="Y48" i="5" s="1"/>
  <c r="W42" i="5"/>
  <c r="X42" i="5" s="1"/>
  <c r="Y42" i="5" s="1"/>
  <c r="W44" i="5"/>
  <c r="X44" i="5" s="1"/>
  <c r="Y44" i="5" s="1"/>
  <c r="Z46" i="5" l="1"/>
  <c r="AA46" i="5" s="1"/>
  <c r="AB46" i="5" s="1"/>
  <c r="Z45" i="5"/>
  <c r="AA45" i="5" s="1"/>
  <c r="AB45" i="5" s="1"/>
  <c r="Z31" i="5"/>
  <c r="AA31" i="5" s="1"/>
  <c r="AB31" i="5" s="1"/>
  <c r="Z34" i="5"/>
  <c r="AA34" i="5" s="1"/>
  <c r="AB34" i="5" s="1"/>
  <c r="Z32" i="5"/>
  <c r="AA32" i="5" s="1"/>
  <c r="AB32" i="5" s="1"/>
  <c r="Z42" i="5"/>
  <c r="AA42" i="5" s="1"/>
  <c r="AB42" i="5" s="1"/>
  <c r="Z43" i="5"/>
  <c r="AA43" i="5" s="1"/>
  <c r="AB43" i="5" s="1"/>
  <c r="Z30" i="5"/>
  <c r="AA30" i="5" s="1"/>
  <c r="AB30" i="5" s="1"/>
  <c r="Z41" i="5"/>
  <c r="AA41" i="5" s="1"/>
  <c r="AB41" i="5" s="1"/>
  <c r="Z35" i="5"/>
  <c r="AA35" i="5" s="1"/>
  <c r="AB35" i="5" s="1"/>
  <c r="Z48" i="5"/>
  <c r="AA48" i="5" s="1"/>
  <c r="AB48" i="5" s="1"/>
  <c r="Z36" i="5"/>
  <c r="AA36" i="5" s="1"/>
  <c r="AB36" i="5" s="1"/>
  <c r="AC20" i="5"/>
  <c r="AD20" i="5" s="1"/>
  <c r="AE20" i="5" s="1"/>
  <c r="AC22" i="5"/>
  <c r="AD22" i="5" s="1"/>
  <c r="AE22" i="5" s="1"/>
  <c r="AF17" i="5"/>
  <c r="AC21" i="5"/>
  <c r="AD21" i="5" s="1"/>
  <c r="AE21" i="5" s="1"/>
  <c r="AC26" i="5"/>
  <c r="AD26" i="5" s="1"/>
  <c r="AE26" i="5" s="1"/>
  <c r="AC24" i="5"/>
  <c r="AD24" i="5" s="1"/>
  <c r="AE24" i="5" s="1"/>
  <c r="AC23" i="5"/>
  <c r="AD23" i="5" s="1"/>
  <c r="AE23" i="5" s="1"/>
  <c r="AC25" i="5"/>
  <c r="AD25" i="5" s="1"/>
  <c r="AE25" i="5" s="1"/>
  <c r="AC32" i="5"/>
  <c r="AD32" i="5" s="1"/>
  <c r="AE32" i="5" s="1"/>
  <c r="AC18" i="5"/>
  <c r="AD18" i="5" s="1"/>
  <c r="AE18" i="5" s="1"/>
  <c r="Z44" i="5"/>
  <c r="AA44" i="5" s="1"/>
  <c r="AB44" i="5" s="1"/>
  <c r="Z28" i="5"/>
  <c r="AA28" i="5" s="1"/>
  <c r="AB28" i="5" s="1"/>
  <c r="Z33" i="5"/>
  <c r="AA33" i="5" s="1"/>
  <c r="AB33" i="5" s="1"/>
  <c r="Z49" i="5"/>
  <c r="AA49" i="5" s="1"/>
  <c r="AB49" i="5" s="1"/>
  <c r="Z47" i="5"/>
  <c r="AA47" i="5" s="1"/>
  <c r="AB47" i="5" s="1"/>
  <c r="Z39" i="5"/>
  <c r="AA39" i="5" s="1"/>
  <c r="AB39" i="5" s="1"/>
  <c r="Z27" i="5"/>
  <c r="AA27" i="5" s="1"/>
  <c r="AB27" i="5" s="1"/>
  <c r="Z37" i="5"/>
  <c r="AA37" i="5" s="1"/>
  <c r="AB37" i="5" s="1"/>
  <c r="Z50" i="5"/>
  <c r="AA50" i="5" s="1"/>
  <c r="AB50" i="5" s="1"/>
  <c r="Z38" i="5"/>
  <c r="AA38" i="5" s="1"/>
  <c r="AB38" i="5" s="1"/>
  <c r="Z40" i="5"/>
  <c r="AA40" i="5" s="1"/>
  <c r="AB40" i="5" s="1"/>
  <c r="Z29" i="5"/>
  <c r="AA29" i="5" s="1"/>
  <c r="AB29" i="5" s="1"/>
  <c r="AC38" i="5" l="1"/>
  <c r="AD38" i="5" s="1"/>
  <c r="AE38" i="5" s="1"/>
  <c r="AC47" i="5"/>
  <c r="AD47" i="5" s="1"/>
  <c r="AE47" i="5" s="1"/>
  <c r="AC30" i="5"/>
  <c r="AD30" i="5" s="1"/>
  <c r="AE30" i="5" s="1"/>
  <c r="AC27" i="5"/>
  <c r="AD27" i="5" s="1"/>
  <c r="AE27" i="5" s="1"/>
  <c r="AC50" i="5"/>
  <c r="AD50" i="5" s="1"/>
  <c r="AE50" i="5" s="1"/>
  <c r="AC46" i="5"/>
  <c r="AD46" i="5" s="1"/>
  <c r="AE46" i="5" s="1"/>
  <c r="AC40" i="5"/>
  <c r="AD40" i="5" s="1"/>
  <c r="AE40" i="5" s="1"/>
  <c r="AC37" i="5"/>
  <c r="AD37" i="5" s="1"/>
  <c r="AE37" i="5" s="1"/>
  <c r="AC33" i="5"/>
  <c r="AD33" i="5" s="1"/>
  <c r="AE33" i="5" s="1"/>
  <c r="AC44" i="5"/>
  <c r="AD44" i="5" s="1"/>
  <c r="AE44" i="5" s="1"/>
  <c r="AC48" i="5"/>
  <c r="AD48" i="5" s="1"/>
  <c r="AE48" i="5" s="1"/>
  <c r="AC36" i="5"/>
  <c r="AD36" i="5" s="1"/>
  <c r="AE36" i="5" s="1"/>
  <c r="AC28" i="5"/>
  <c r="AD28" i="5" s="1"/>
  <c r="AE28" i="5" s="1"/>
  <c r="AC29" i="5"/>
  <c r="AD29" i="5" s="1"/>
  <c r="AE29" i="5" s="1"/>
  <c r="AF25" i="5"/>
  <c r="AG25" i="5" s="1"/>
  <c r="AH25" i="5" s="1"/>
  <c r="AF22" i="5"/>
  <c r="AG22" i="5" s="1"/>
  <c r="AH22" i="5" s="1"/>
  <c r="AI17" i="5"/>
  <c r="AF21" i="5"/>
  <c r="AG21" i="5" s="1"/>
  <c r="AH21" i="5" s="1"/>
  <c r="AF26" i="5"/>
  <c r="AG26" i="5" s="1"/>
  <c r="AH26" i="5" s="1"/>
  <c r="AF24" i="5"/>
  <c r="AG24" i="5" s="1"/>
  <c r="AH24" i="5" s="1"/>
  <c r="AF23" i="5"/>
  <c r="AG23" i="5" s="1"/>
  <c r="AH23" i="5" s="1"/>
  <c r="AF48" i="5"/>
  <c r="AG48" i="5" s="1"/>
  <c r="AH48" i="5" s="1"/>
  <c r="AF20" i="5"/>
  <c r="AG20" i="5" s="1"/>
  <c r="AH20" i="5" s="1"/>
  <c r="AF18" i="5"/>
  <c r="AG18" i="5" s="1"/>
  <c r="AH18" i="5" s="1"/>
  <c r="AC34" i="5"/>
  <c r="AD34" i="5" s="1"/>
  <c r="AE34" i="5" s="1"/>
  <c r="AC35" i="5"/>
  <c r="AD35" i="5" s="1"/>
  <c r="AE35" i="5" s="1"/>
  <c r="AC41" i="5"/>
  <c r="AD41" i="5" s="1"/>
  <c r="AE41" i="5" s="1"/>
  <c r="AC39" i="5"/>
  <c r="AD39" i="5" s="1"/>
  <c r="AE39" i="5" s="1"/>
  <c r="AC31" i="5"/>
  <c r="AD31" i="5" s="1"/>
  <c r="AE31" i="5" s="1"/>
  <c r="AC43" i="5"/>
  <c r="AD43" i="5" s="1"/>
  <c r="AE43" i="5" s="1"/>
  <c r="AC45" i="5"/>
  <c r="AD45" i="5" s="1"/>
  <c r="AE45" i="5" s="1"/>
  <c r="AC49" i="5"/>
  <c r="AD49" i="5" s="1"/>
  <c r="AE49" i="5" s="1"/>
  <c r="AC42" i="5"/>
  <c r="AD42" i="5" s="1"/>
  <c r="AE42" i="5" s="1"/>
  <c r="AF49" i="5" l="1"/>
  <c r="AG49" i="5" s="1"/>
  <c r="AH49" i="5" s="1"/>
  <c r="AF50" i="5"/>
  <c r="AG50" i="5" s="1"/>
  <c r="AH50" i="5" s="1"/>
  <c r="AF47" i="5"/>
  <c r="AG47" i="5" s="1"/>
  <c r="AH47" i="5" s="1"/>
  <c r="AF41" i="5"/>
  <c r="AG41" i="5" s="1"/>
  <c r="AH41" i="5" s="1"/>
  <c r="AF27" i="5"/>
  <c r="AG27" i="5" s="1"/>
  <c r="AH27" i="5" s="1"/>
  <c r="AF43" i="5"/>
  <c r="AG43" i="5" s="1"/>
  <c r="AH43" i="5" s="1"/>
  <c r="AF33" i="5"/>
  <c r="AG33" i="5" s="1"/>
  <c r="AH33" i="5" s="1"/>
  <c r="AF30" i="5"/>
  <c r="AG30" i="5" s="1"/>
  <c r="AH30" i="5" s="1"/>
  <c r="AF34" i="5"/>
  <c r="AG34" i="5" s="1"/>
  <c r="AH34" i="5" s="1"/>
  <c r="AF40" i="5"/>
  <c r="AG40" i="5" s="1"/>
  <c r="AH40" i="5" s="1"/>
  <c r="AF29" i="5"/>
  <c r="AG29" i="5" s="1"/>
  <c r="AH29" i="5" s="1"/>
  <c r="AF42" i="5"/>
  <c r="AG42" i="5" s="1"/>
  <c r="AH42" i="5" s="1"/>
  <c r="AF45" i="5"/>
  <c r="AG45" i="5" s="1"/>
  <c r="AH45" i="5" s="1"/>
  <c r="AF31" i="5"/>
  <c r="AG31" i="5" s="1"/>
  <c r="AH31" i="5" s="1"/>
  <c r="AF36" i="5"/>
  <c r="AG36" i="5" s="1"/>
  <c r="AH36" i="5" s="1"/>
  <c r="AI22" i="5"/>
  <c r="AJ22" i="5" s="1"/>
  <c r="AK22" i="5" s="1"/>
  <c r="AI23" i="5"/>
  <c r="AJ23" i="5" s="1"/>
  <c r="AK23" i="5" s="1"/>
  <c r="AI25" i="5"/>
  <c r="AJ25" i="5" s="1"/>
  <c r="AK25" i="5" s="1"/>
  <c r="AL17" i="5"/>
  <c r="AI21" i="5"/>
  <c r="AJ21" i="5" s="1"/>
  <c r="AK21" i="5" s="1"/>
  <c r="AI26" i="5"/>
  <c r="AJ26" i="5" s="1"/>
  <c r="AK26" i="5" s="1"/>
  <c r="AI20" i="5"/>
  <c r="AJ20" i="5" s="1"/>
  <c r="AK20" i="5" s="1"/>
  <c r="AI50" i="5"/>
  <c r="AJ50" i="5" s="1"/>
  <c r="AK50" i="5" s="1"/>
  <c r="AI24" i="5"/>
  <c r="AJ24" i="5" s="1"/>
  <c r="AK24" i="5" s="1"/>
  <c r="AI18" i="5"/>
  <c r="AJ18" i="5" s="1"/>
  <c r="AK18" i="5" s="1"/>
  <c r="AF28" i="5"/>
  <c r="AG28" i="5" s="1"/>
  <c r="AH28" i="5" s="1"/>
  <c r="AF38" i="5"/>
  <c r="AG38" i="5" s="1"/>
  <c r="AH38" i="5" s="1"/>
  <c r="AF37" i="5"/>
  <c r="AG37" i="5" s="1"/>
  <c r="AH37" i="5" s="1"/>
  <c r="AF32" i="5"/>
  <c r="AG32" i="5" s="1"/>
  <c r="AH32" i="5" s="1"/>
  <c r="AF44" i="5"/>
  <c r="AG44" i="5" s="1"/>
  <c r="AH44" i="5" s="1"/>
  <c r="AF39" i="5"/>
  <c r="AG39" i="5" s="1"/>
  <c r="AH39" i="5" s="1"/>
  <c r="AF46" i="5"/>
  <c r="AG46" i="5" s="1"/>
  <c r="AH46" i="5" s="1"/>
  <c r="AF35" i="5"/>
  <c r="AG35" i="5" s="1"/>
  <c r="AH35" i="5" s="1"/>
  <c r="AI48" i="5" l="1"/>
  <c r="AJ48" i="5" s="1"/>
  <c r="AK48" i="5" s="1"/>
  <c r="AI38" i="5"/>
  <c r="AJ38" i="5" s="1"/>
  <c r="AK38" i="5" s="1"/>
  <c r="AI47" i="5"/>
  <c r="AJ47" i="5" s="1"/>
  <c r="AK47" i="5" s="1"/>
  <c r="AI46" i="5"/>
  <c r="AJ46" i="5" s="1"/>
  <c r="AK46" i="5" s="1"/>
  <c r="AI40" i="5"/>
  <c r="AJ40" i="5" s="1"/>
  <c r="AK40" i="5" s="1"/>
  <c r="AI37" i="5"/>
  <c r="AJ37" i="5" s="1"/>
  <c r="AK37" i="5" s="1"/>
  <c r="AI33" i="5"/>
  <c r="AJ33" i="5" s="1"/>
  <c r="AK33" i="5" s="1"/>
  <c r="AI49" i="5"/>
  <c r="AJ49" i="5" s="1"/>
  <c r="AK49" i="5" s="1"/>
  <c r="AI42" i="5"/>
  <c r="AJ42" i="5" s="1"/>
  <c r="AK42" i="5" s="1"/>
  <c r="AI32" i="5"/>
  <c r="AJ32" i="5" s="1"/>
  <c r="AK32" i="5" s="1"/>
  <c r="AI28" i="5"/>
  <c r="AJ28" i="5" s="1"/>
  <c r="AK28" i="5" s="1"/>
  <c r="AI30" i="5"/>
  <c r="AJ30" i="5" s="1"/>
  <c r="AK30" i="5" s="1"/>
  <c r="AL41" i="5"/>
  <c r="AM41" i="5" s="1"/>
  <c r="AN41" i="5" s="1"/>
  <c r="AL42" i="5"/>
  <c r="AM42" i="5" s="1"/>
  <c r="AN42" i="5" s="1"/>
  <c r="AL49" i="5"/>
  <c r="AM49" i="5" s="1"/>
  <c r="AN49" i="5" s="1"/>
  <c r="AL33" i="5"/>
  <c r="AM33" i="5" s="1"/>
  <c r="AN33" i="5" s="1"/>
  <c r="AL50" i="5"/>
  <c r="AM50" i="5" s="1"/>
  <c r="AN50" i="5" s="1"/>
  <c r="AL36" i="5"/>
  <c r="AM36" i="5" s="1"/>
  <c r="AN36" i="5" s="1"/>
  <c r="AL20" i="5"/>
  <c r="AM20" i="5" s="1"/>
  <c r="AN20" i="5" s="1"/>
  <c r="AL34" i="5"/>
  <c r="AM34" i="5" s="1"/>
  <c r="AN34" i="5" s="1"/>
  <c r="AL39" i="5"/>
  <c r="AM39" i="5" s="1"/>
  <c r="AN39" i="5" s="1"/>
  <c r="AL27" i="5"/>
  <c r="AM27" i="5" s="1"/>
  <c r="AN27" i="5" s="1"/>
  <c r="AL28" i="5"/>
  <c r="AM28" i="5" s="1"/>
  <c r="AN28" i="5" s="1"/>
  <c r="AL45" i="5"/>
  <c r="AM45" i="5" s="1"/>
  <c r="AN45" i="5" s="1"/>
  <c r="AL29" i="5"/>
  <c r="AM29" i="5" s="1"/>
  <c r="AN29" i="5" s="1"/>
  <c r="AL37" i="5"/>
  <c r="AM37" i="5" s="1"/>
  <c r="AN37" i="5" s="1"/>
  <c r="AL21" i="5"/>
  <c r="AM21" i="5" s="1"/>
  <c r="AN21" i="5" s="1"/>
  <c r="AL40" i="5"/>
  <c r="AM40" i="5" s="1"/>
  <c r="AN40" i="5" s="1"/>
  <c r="AL24" i="5"/>
  <c r="AM24" i="5" s="1"/>
  <c r="AN24" i="5" s="1"/>
  <c r="AL38" i="5"/>
  <c r="AM38" i="5" s="1"/>
  <c r="AN38" i="5" s="1"/>
  <c r="AL22" i="5"/>
  <c r="AM22" i="5" s="1"/>
  <c r="AN22" i="5" s="1"/>
  <c r="AL31" i="5"/>
  <c r="AM31" i="5" s="1"/>
  <c r="AN31" i="5" s="1"/>
  <c r="AL25" i="5"/>
  <c r="AM25" i="5" s="1"/>
  <c r="AN25" i="5" s="1"/>
  <c r="AL44" i="5"/>
  <c r="AM44" i="5" s="1"/>
  <c r="AN44" i="5" s="1"/>
  <c r="AL26" i="5"/>
  <c r="AM26" i="5" s="1"/>
  <c r="AN26" i="5" s="1"/>
  <c r="AL35" i="5"/>
  <c r="AM35" i="5" s="1"/>
  <c r="AN35" i="5" s="1"/>
  <c r="AL43" i="5"/>
  <c r="AM43" i="5" s="1"/>
  <c r="AN43" i="5" s="1"/>
  <c r="AL48" i="5"/>
  <c r="AM48" i="5" s="1"/>
  <c r="AN48" i="5" s="1"/>
  <c r="AL46" i="5"/>
  <c r="AM46" i="5" s="1"/>
  <c r="AN46" i="5" s="1"/>
  <c r="AL32" i="5"/>
  <c r="AM32" i="5" s="1"/>
  <c r="AN32" i="5" s="1"/>
  <c r="AL47" i="5"/>
  <c r="AM47" i="5" s="1"/>
  <c r="AN47" i="5" s="1"/>
  <c r="AL23" i="5"/>
  <c r="AM23" i="5" s="1"/>
  <c r="AN23" i="5" s="1"/>
  <c r="AL30" i="5"/>
  <c r="AM30" i="5" s="1"/>
  <c r="AN30" i="5" s="1"/>
  <c r="AI41" i="5"/>
  <c r="AJ41" i="5" s="1"/>
  <c r="AK41" i="5" s="1"/>
  <c r="AI44" i="5"/>
  <c r="AJ44" i="5" s="1"/>
  <c r="AK44" i="5" s="1"/>
  <c r="AI39" i="5"/>
  <c r="AJ39" i="5" s="1"/>
  <c r="AK39" i="5" s="1"/>
  <c r="AI43" i="5"/>
  <c r="AJ43" i="5" s="1"/>
  <c r="AK43" i="5" s="1"/>
  <c r="AI35" i="5"/>
  <c r="AJ35" i="5" s="1"/>
  <c r="AK35" i="5" s="1"/>
  <c r="AI29" i="5"/>
  <c r="AJ29" i="5" s="1"/>
  <c r="AK29" i="5" s="1"/>
  <c r="AI36" i="5"/>
  <c r="AJ36" i="5" s="1"/>
  <c r="AK36" i="5" s="1"/>
  <c r="AI31" i="5"/>
  <c r="AJ31" i="5" s="1"/>
  <c r="AK31" i="5" s="1"/>
  <c r="AI45" i="5"/>
  <c r="AJ45" i="5" s="1"/>
  <c r="AK45" i="5" s="1"/>
  <c r="AI27" i="5"/>
  <c r="AJ27" i="5" s="1"/>
  <c r="AK27" i="5" s="1"/>
  <c r="AI34" i="5"/>
  <c r="AJ34" i="5" s="1"/>
  <c r="AK34" i="5" s="1"/>
</calcChain>
</file>

<file path=xl/sharedStrings.xml><?xml version="1.0" encoding="utf-8"?>
<sst xmlns="http://schemas.openxmlformats.org/spreadsheetml/2006/main" count="99" uniqueCount="82">
  <si>
    <t>A</t>
  </si>
  <si>
    <t>N</t>
  </si>
  <si>
    <t>D</t>
  </si>
  <si>
    <t>R</t>
  </si>
  <si>
    <t>E</t>
  </si>
  <si>
    <t>T</t>
  </si>
  <si>
    <t>Q</t>
  </si>
  <si>
    <t>U</t>
  </si>
  <si>
    <t>I</t>
  </si>
  <si>
    <t>Nascimento</t>
  </si>
  <si>
    <t>Destino</t>
  </si>
  <si>
    <t>Desejo da Alma</t>
  </si>
  <si>
    <t>Num Expressão</t>
  </si>
  <si>
    <t>Tabela 1</t>
  </si>
  <si>
    <t>Caminho de Origem</t>
  </si>
  <si>
    <t>Ciclo 1 (até 28 anos)</t>
  </si>
  <si>
    <t>Ciclo 2 (28 a 56 anos)</t>
  </si>
  <si>
    <t>Ciclo 3 (56 em diante)</t>
  </si>
  <si>
    <t>Missão de Vida</t>
  </si>
  <si>
    <t>Pináculo</t>
  </si>
  <si>
    <t>Desafio</t>
  </si>
  <si>
    <t>Idade Início</t>
  </si>
  <si>
    <t>Idade Fim</t>
  </si>
  <si>
    <t>Expressão</t>
  </si>
  <si>
    <t>Em diante</t>
  </si>
  <si>
    <t>Ciclo 3 (56 anos em diante)</t>
  </si>
  <si>
    <t>Letra</t>
  </si>
  <si>
    <t>Valor</t>
  </si>
  <si>
    <t>B</t>
  </si>
  <si>
    <t>C</t>
  </si>
  <si>
    <t>F</t>
  </si>
  <si>
    <t>G</t>
  </si>
  <si>
    <t>H</t>
  </si>
  <si>
    <t>J</t>
  </si>
  <si>
    <t>K</t>
  </si>
  <si>
    <t>L</t>
  </si>
  <si>
    <t>M</t>
  </si>
  <si>
    <t>O</t>
  </si>
  <si>
    <t>P</t>
  </si>
  <si>
    <t>S</t>
  </si>
  <si>
    <t>V</t>
  </si>
  <si>
    <t>W</t>
  </si>
  <si>
    <t>X</t>
  </si>
  <si>
    <t>Y</t>
  </si>
  <si>
    <t>Z</t>
  </si>
  <si>
    <t>Tabela de vibrações do nome</t>
  </si>
  <si>
    <t>Dom</t>
  </si>
  <si>
    <t>NÚMEROS BÁSICOS</t>
  </si>
  <si>
    <t>NÚMEROS SECUNDÁRIOS</t>
  </si>
  <si>
    <t>Número chave</t>
  </si>
  <si>
    <t>Ano</t>
  </si>
  <si>
    <t>Ano Pessoal</t>
  </si>
  <si>
    <t>Quadrimestre</t>
  </si>
  <si>
    <t>Diapasão</t>
  </si>
  <si>
    <t>Trimestre</t>
  </si>
  <si>
    <t>Mês Pessoal</t>
  </si>
  <si>
    <t>Semana</t>
  </si>
  <si>
    <t>Dias</t>
  </si>
  <si>
    <t>Periodicidade</t>
  </si>
  <si>
    <t>Mês</t>
  </si>
  <si>
    <t>Idade</t>
  </si>
  <si>
    <t>Magos</t>
  </si>
  <si>
    <t>Ano Diapasão</t>
  </si>
  <si>
    <t>1. Quadrimestre</t>
  </si>
  <si>
    <t>2. Quadrimestre</t>
  </si>
  <si>
    <t>Primeiro Nome</t>
  </si>
  <si>
    <t>Segundo Nome</t>
  </si>
  <si>
    <t>RENE</t>
  </si>
  <si>
    <t>Terceiro Nome</t>
  </si>
  <si>
    <t>Quarto Nome</t>
  </si>
  <si>
    <t>CHRISTIANNE</t>
  </si>
  <si>
    <t>d</t>
  </si>
  <si>
    <t>e</t>
  </si>
  <si>
    <t>a</t>
  </si>
  <si>
    <t>s</t>
  </si>
  <si>
    <t>r</t>
  </si>
  <si>
    <t>o</t>
  </si>
  <si>
    <t>l</t>
  </si>
  <si>
    <t>k</t>
  </si>
  <si>
    <t>i</t>
  </si>
  <si>
    <t>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</si>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</sst>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[$-416]mmm;@"/>
  </numFmts>
  <fonts count="5" x14ac:knownFonts="1">
    <font>
      <sz val="12"/>
      <color indexed="8"/>
      <name val="Calibri"/>
    </font>
    <font>
      <sz val="15"/>
      <color indexed="8"/>
      <name val="Calibri"/>
      <family val="2"/>
    </font>
    <font>
      <b/>
      <i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53">
    <xf numFmtId="0" fontId="0" fillId="0" borderId="0" xfId="0"/>
    <xf numFmtId="0" fontId="0" fillId="0" borderId="0" xfId="0" applyNumberFormat="1"/>
    <xf numFmtId="49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49" fontId="2" fillId="0" borderId="5" xfId="0" applyNumberFormat="1" applyFont="1" applyBorder="1" applyAlignment="1">
      <alignment horizontal="right"/>
    </xf>
    <xf numFmtId="14" fontId="0" fillId="0" borderId="5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7" xfId="0" applyBorder="1"/>
    <xf numFmtId="49" fontId="0" fillId="0" borderId="7" xfId="0" applyNumberFormat="1" applyBorder="1"/>
    <xf numFmtId="49" fontId="0" fillId="0" borderId="5" xfId="0" applyNumberFormat="1" applyBorder="1"/>
    <xf numFmtId="49" fontId="0" fillId="0" borderId="5" xfId="0" applyNumberForma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49" fontId="3" fillId="0" borderId="8" xfId="0" applyNumberFormat="1" applyFont="1" applyBorder="1"/>
    <xf numFmtId="0" fontId="0" fillId="0" borderId="8" xfId="0" applyNumberFormat="1" applyBorder="1"/>
    <xf numFmtId="0" fontId="0" fillId="0" borderId="8" xfId="0" applyBorder="1"/>
    <xf numFmtId="49" fontId="3" fillId="0" borderId="8" xfId="0" applyNumberFormat="1" applyFon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3" fillId="0" borderId="8" xfId="0" applyFont="1" applyBorder="1"/>
    <xf numFmtId="0" fontId="0" fillId="0" borderId="0" xfId="0" applyNumberFormat="1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8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>
      <alignment horizontal="right"/>
    </xf>
    <xf numFmtId="49" fontId="4" fillId="2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 patternType="darkUp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4C6E7"/>
      <rgbColor rgb="FFAAAAAA"/>
      <rgbColor rgb="FFA5A5A5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8"/>
  <sheetViews>
    <sheetView showGridLines="0" workbookViewId="0">
      <selection activeCell="AY2" sqref="AY2"/>
    </sheetView>
  </sheetViews>
  <sheetFormatPr baseColWidth="10" defaultColWidth="10.83203125" defaultRowHeight="16" customHeight="1" x14ac:dyDescent="0.2"/>
  <cols>
    <col min="1" max="1" width="2.83203125" style="1" customWidth="1"/>
    <col min="2" max="49" width="3.1640625" style="1" customWidth="1"/>
    <col min="50" max="50" width="15.6640625" style="1" customWidth="1"/>
    <col min="51" max="51" width="14.5" style="1" customWidth="1"/>
    <col min="52" max="256" width="10.83203125" customWidth="1"/>
  </cols>
  <sheetData>
    <row r="1" spans="1:51" ht="17" customHeight="1" x14ac:dyDescent="0.2">
      <c r="A1" s="50" t="s">
        <v>74</v>
      </c>
      <c r="B1" s="51" t="s">
        <v>72</v>
      </c>
      <c r="C1" s="51" t="s">
        <v>75</v>
      </c>
      <c r="D1" s="51" t="s">
        <v>80</v>
      </c>
      <c r="E1" s="51" t="s">
        <v>79</v>
      </c>
      <c r="F1" s="52" t="s">
        <v>76</v>
      </c>
      <c r="G1" s="3"/>
      <c r="H1" s="3"/>
      <c r="I1" s="3"/>
      <c r="J1" s="3"/>
      <c r="K1" s="3"/>
      <c r="L1" s="3"/>
      <c r="M1" s="3"/>
      <c r="N1" s="3"/>
      <c r="O1" s="3"/>
      <c r="P1" s="4"/>
      <c r="Q1" s="50" t="s">
        <v>75</v>
      </c>
      <c r="R1" s="51" t="s">
        <v>72</v>
      </c>
      <c r="S1" s="51" t="s">
        <v>81</v>
      </c>
      <c r="T1" s="51" t="s">
        <v>72</v>
      </c>
      <c r="U1" s="2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2" t="s">
        <v>72</v>
      </c>
      <c r="AH1" s="52" t="s">
        <v>77</v>
      </c>
      <c r="AI1" s="3"/>
      <c r="AJ1" s="52" t="s">
        <v>78</v>
      </c>
      <c r="AK1" s="52" t="s">
        <v>73</v>
      </c>
      <c r="AL1" s="52" t="s">
        <v>71</v>
      </c>
      <c r="AM1" s="52" t="s">
        <v>79</v>
      </c>
      <c r="AN1" s="52"/>
      <c r="AO1" s="52"/>
      <c r="AP1" s="52"/>
      <c r="AQ1" s="52"/>
      <c r="AR1" s="52"/>
      <c r="AS1" s="52"/>
      <c r="AT1" s="52"/>
      <c r="AU1" s="52"/>
      <c r="AV1" s="5"/>
      <c r="AW1" s="6"/>
      <c r="AX1" s="7" t="s">
        <v>9</v>
      </c>
      <c r="AY1" s="8">
        <v>26807</v>
      </c>
    </row>
    <row r="2" spans="1:51" ht="17" customHeight="1" x14ac:dyDescent="0.2">
      <c r="A2" s="9">
        <f>IF(ISBLANK(A1),0,VLOOKUP(A1,TabLetras!$A1:$B27,2,FALSE))</f>
        <v>1</v>
      </c>
      <c r="B2" s="9">
        <f>IF(ISBLANK(B1),0,VLOOKUP(B1,TabLetras!$A1:$B27,2,FALSE))</f>
        <v>5</v>
      </c>
      <c r="C2" s="9">
        <f>IF(ISBLANK(C1),0,VLOOKUP(C1,TabLetras!$A1:$B27,2,FALSE))</f>
        <v>9</v>
      </c>
      <c r="D2" s="9">
        <f>IF(ISBLANK(D1),0,VLOOKUP(D1,TabLetras!$A1:$B27,2,FALSE))</f>
        <v>7</v>
      </c>
      <c r="E2" s="9">
        <f>IF(ISBLANK(E1),0,VLOOKUP(E1,TabLetras!$A1:$B27,2,FALSE))</f>
        <v>9</v>
      </c>
      <c r="F2" s="9">
        <f>IF(ISBLANK(F1),0,VLOOKUP(F1,TabLetras!$A1:$B27,2,FALSE))</f>
        <v>6</v>
      </c>
      <c r="G2" s="9">
        <f>IF(ISBLANK(G1),0,VLOOKUP(G1,TabLetras!$A1:$B27,2,FALSE))</f>
        <v>0</v>
      </c>
      <c r="H2" s="9">
        <f>IF(ISBLANK(H1),0,VLOOKUP(H1,TabLetras!$A1:$B27,2,FALSE))</f>
        <v>0</v>
      </c>
      <c r="I2" s="9">
        <f>IF(ISBLANK(I1),0,VLOOKUP(I1,TabLetras!$A1:$B27,2,FALSE))</f>
        <v>0</v>
      </c>
      <c r="J2" s="9">
        <f>IF(ISBLANK(J1),0,VLOOKUP(J1,TabLetras!$A1:$B27,2,FALSE))</f>
        <v>0</v>
      </c>
      <c r="K2" s="9">
        <f>IF(ISBLANK(K1),0,VLOOKUP(K1,TabLetras!$A1:$B27,2,FALSE))</f>
        <v>0</v>
      </c>
      <c r="L2" s="9">
        <f>IF(ISBLANK(L1),0,VLOOKUP(L1,TabLetras!$A1:$B27,2,FALSE))</f>
        <v>0</v>
      </c>
      <c r="M2" s="9">
        <f>IF(ISBLANK(M1),0,VLOOKUP(M1,TabLetras!$A1:$B27,2,FALSE))</f>
        <v>0</v>
      </c>
      <c r="N2" s="9">
        <f>IF(ISBLANK(N1),0,VLOOKUP(N1,TabLetras!$A1:$B27,2,FALSE))</f>
        <v>0</v>
      </c>
      <c r="O2" s="9">
        <f>IF(ISBLANK(O1),0,VLOOKUP(O1,TabLetras!$A1:$B27,2,FALSE))</f>
        <v>0</v>
      </c>
      <c r="P2" s="6"/>
      <c r="Q2" s="9">
        <f>IF(ISBLANK(Q1),0,VLOOKUP(Q1,TabLetras!$A1:$B27,2,FALSE))</f>
        <v>9</v>
      </c>
      <c r="R2" s="9">
        <f>IF(ISBLANK(R1),0,VLOOKUP(R1,TabLetras!$A1:$B27,2,FALSE))</f>
        <v>5</v>
      </c>
      <c r="S2" s="9">
        <f>IF(ISBLANK(S1),0,VLOOKUP(S1,TabLetras!$A1:$B27,2,FALSE))</f>
        <v>5</v>
      </c>
      <c r="T2" s="9">
        <f>IF(ISBLANK(T1),0,VLOOKUP(T1,TabLetras!$A1:$B27,2,FALSE))</f>
        <v>5</v>
      </c>
      <c r="U2" s="9">
        <f>IF(ISBLANK(U1),0,VLOOKUP(U1,TabLetras!$A1:$B27,2,FALSE))</f>
        <v>0</v>
      </c>
      <c r="V2" s="9">
        <f>IF(ISBLANK(V1),0,VLOOKUP(V1,TabLetras!$A1:$B27,2,FALSE))</f>
        <v>0</v>
      </c>
      <c r="W2" s="9">
        <f>IF(ISBLANK(W1),0,VLOOKUP(W1,TabLetras!$A1:$B27,2,FALSE))</f>
        <v>0</v>
      </c>
      <c r="X2" s="9">
        <f>IF(ISBLANK(X1),0,VLOOKUP(X1,TabLetras!$A1:$B27,2,FALSE))</f>
        <v>0</v>
      </c>
      <c r="Y2" s="9">
        <f>IF(ISBLANK(Y1),0,VLOOKUP(Y1,TabLetras!$A1:$B27,2,FALSE))</f>
        <v>0</v>
      </c>
      <c r="Z2" s="9">
        <f>IF(ISBLANK(Z1),0,VLOOKUP(Z1,TabLetras!$A1:$B27,2,FALSE))</f>
        <v>0</v>
      </c>
      <c r="AA2" s="9">
        <f>IF(ISBLANK(AA1),0,VLOOKUP(AA1,TabLetras!$A1:$B27,2,FALSE))</f>
        <v>0</v>
      </c>
      <c r="AB2" s="9">
        <f>IF(ISBLANK(AB1),0,VLOOKUP(AB1,TabLetras!$A1:$B27,2,FALSE))</f>
        <v>0</v>
      </c>
      <c r="AC2" s="9">
        <f>IF(ISBLANK(AC1),0,VLOOKUP(AC1,TabLetras!$A1:$B27,2,FALSE))</f>
        <v>0</v>
      </c>
      <c r="AD2" s="9">
        <f>IF(ISBLANK(AD1),0,VLOOKUP(AD1,TabLetras!$A1:$B27,2,FALSE))</f>
        <v>0</v>
      </c>
      <c r="AE2" s="9">
        <f>IF(ISBLANK(AE1),0,VLOOKUP(AE1,TabLetras!$A1:$B27,2,FALSE))</f>
        <v>0</v>
      </c>
      <c r="AF2" s="6"/>
      <c r="AG2" s="9">
        <f>IF(ISBLANK(AG1),0,VLOOKUP(AG1,TabLetras!$A1:$B27,2,FALSE))</f>
        <v>5</v>
      </c>
      <c r="AH2" s="9">
        <f>IF(ISBLANK(AH1),0,VLOOKUP(AH1,TabLetras!$A1:$B27,2,FALSE))</f>
        <v>3</v>
      </c>
      <c r="AI2" s="9">
        <f>IF(ISBLANK(AI1),0,VLOOKUP(AI1,TabLetras!$A1:$B27,2,FALSE))</f>
        <v>0</v>
      </c>
      <c r="AJ2" s="9">
        <f>IF(ISBLANK(AJ1),0,VLOOKUP(AJ1,TabLetras!$A1:$B27,2,FALSE))</f>
        <v>2</v>
      </c>
      <c r="AK2" s="9">
        <f>IF(ISBLANK(AK1),0,VLOOKUP(AK1,TabLetras!$A1:$B27,2,FALSE))</f>
        <v>1</v>
      </c>
      <c r="AL2" s="9">
        <f>IF(ISBLANK(AL1),0,VLOOKUP(AL1,TabLetras!$A1:$B27,2,FALSE))</f>
        <v>4</v>
      </c>
      <c r="AM2" s="9">
        <f>IF(ISBLANK(AM1),0,VLOOKUP(AM1,TabLetras!$A1:$B27,2,FALSE))</f>
        <v>9</v>
      </c>
      <c r="AN2" s="9">
        <f>IF(ISBLANK(AN1),0,VLOOKUP(AN1,TabLetras!$A1:$B27,2,FALSE))</f>
        <v>0</v>
      </c>
      <c r="AO2" s="9">
        <f>IF(ISBLANK(AO1),0,VLOOKUP(AO1,TabLetras!$A1:$B27,2,FALSE))</f>
        <v>0</v>
      </c>
      <c r="AP2" s="9">
        <f>IF(ISBLANK(AP1),0,VLOOKUP(AP1,TabLetras!$A1:$B27,2,FALSE))</f>
        <v>0</v>
      </c>
      <c r="AQ2" s="9">
        <f>IF(ISBLANK(AQ1),0,VLOOKUP(AQ1,TabLetras!$A1:$B27,2,FALSE))</f>
        <v>0</v>
      </c>
      <c r="AR2" s="9">
        <f>IF(ISBLANK(AR1),0,VLOOKUP(AR1,TabLetras!$A1:$B27,2,FALSE))</f>
        <v>0</v>
      </c>
      <c r="AS2" s="9">
        <f>IF(ISBLANK(AS1),0,VLOOKUP(AS1,TabLetras!$A1:$B27,2,FALSE))</f>
        <v>0</v>
      </c>
      <c r="AT2" s="9">
        <f>IF(ISBLANK(AT1),0,VLOOKUP(AT1,TabLetras!$A1:$B27,2,FALSE))</f>
        <v>0</v>
      </c>
      <c r="AU2" s="9">
        <f>IF(ISBLANK(AU1),0,VLOOKUP(AU1,TabLetras!$A1:$B27,2,FALSE))</f>
        <v>0</v>
      </c>
      <c r="AV2" s="6"/>
      <c r="AW2" s="6"/>
      <c r="AX2" s="7" t="s">
        <v>10</v>
      </c>
      <c r="AY2" s="6"/>
    </row>
    <row r="3" spans="1:51" ht="17" customHeight="1" x14ac:dyDescent="0.2">
      <c r="A3" s="10">
        <f>SUM(A2:O2)</f>
        <v>37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0">
        <f>SUM(Q2:AE2)</f>
        <v>24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10">
        <f>SUM(AG2:AU2)</f>
        <v>24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10">
        <f>SUM(A3:AU3)</f>
        <v>85</v>
      </c>
      <c r="AY3" s="6"/>
    </row>
    <row r="4" spans="1:51" ht="17" customHeight="1" x14ac:dyDescent="0.2">
      <c r="A4" s="10">
        <f>IF(AND(MOD(A3,11)&gt;0,A3&gt;9),TRUNC((A3/10),0)+MOD(A3,10),A3)</f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0">
        <f>IF(AND(MOD(Q3,11)&gt;0,Q3&gt;9),TRUNC((Q3/10),0)+MOD(Q3,10),Q3)</f>
        <v>6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10">
        <f>IF(AND(MOD(AG3,11)&gt;0,AG3&gt;9),TRUNC((AG3/10),0)+MOD(AG3,10),AG3)</f>
        <v>6</v>
      </c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10">
        <f>IF(SUM(A4:AU4)&lt;&gt;SUM(A3:AU3),SUM(A4:AU4),IF(AX3=(TRUNC((AX2/10),0)+MOD(AX2,10)),AX3,IF(AX3&gt;9,TRUNC((AX3/10),0)+MOD(AX3,10),AX3)))</f>
        <v>22</v>
      </c>
      <c r="AY4" s="6"/>
    </row>
    <row r="5" spans="1:51" ht="17" customHeight="1" x14ac:dyDescent="0.2">
      <c r="A5" s="10">
        <f>IF(AND(MOD(A4,11)&gt;0,A4&gt;9),TRUNC((A4/10),0)+MOD(A4,10),A4)</f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0">
        <f>IF(AND(MOD(Q4,11)&gt;0,Q4&gt;9),TRUNC((Q4/10),0)+MOD(Q4,10),Q4)</f>
        <v>6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0">
        <f>IF(AND(MOD(AG4,11)&gt;0,AG4&gt;9),TRUNC((AG4/10),0)+MOD(AG4,10),AG4)</f>
        <v>6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10">
        <f>IF(SUM(A5:AU5)&lt;&gt;SUM(A4:AU4),SUM(A5:AU5),IF(AX4=(TRUNC((AX3/10),0)+MOD(AX3,10)),AX4,IF(AX4&gt;9,TRUNC((AX4/10),0)+MOD(AX4,10),AX4)))</f>
        <v>13</v>
      </c>
      <c r="AY5" s="6"/>
    </row>
    <row r="6" spans="1:51" ht="17" customHeight="1" x14ac:dyDescent="0.2">
      <c r="A6" s="10">
        <f>IF(AND(MOD(A5,11)&gt;0,A5&gt;9),TRUNC((A5/10),0)+MOD(A5,10),A5)</f>
        <v>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0">
        <f>IF(AND(MOD(Q5,11)&gt;0,Q5&gt;9),TRUNC((Q5/10),0)+MOD(Q5,10),Q5)</f>
        <v>6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0">
        <f>IF(AND(MOD(AG5,11)&gt;0,AG5&gt;9),TRUNC((AG5/10),0)+MOD(AG5,10),AG5)</f>
        <v>6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10">
        <f>IF(AX5&gt;9,MOD(AX5,9),AX5)</f>
        <v>4</v>
      </c>
      <c r="AY6" s="6"/>
    </row>
    <row r="7" spans="1:51" ht="17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10"/>
      <c r="AY7" s="6"/>
    </row>
    <row r="8" spans="1:51" ht="17" customHeight="1" x14ac:dyDescent="0.2">
      <c r="A8" s="10">
        <f t="shared" ref="A8:O8" si="0">IF(OR(A1="A",A1="E",A1="I",A1="O",A1="U"),A2,0)</f>
        <v>0</v>
      </c>
      <c r="B8" s="10">
        <f t="shared" si="0"/>
        <v>5</v>
      </c>
      <c r="C8" s="10">
        <f t="shared" si="0"/>
        <v>0</v>
      </c>
      <c r="D8" s="10">
        <f t="shared" si="0"/>
        <v>0</v>
      </c>
      <c r="E8" s="10">
        <f t="shared" si="0"/>
        <v>9</v>
      </c>
      <c r="F8" s="10">
        <f t="shared" si="0"/>
        <v>6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6"/>
      <c r="Q8" s="10">
        <f t="shared" ref="Q8:AE8" si="1">IF(OR(Q1="A",Q1="E",Q1="I",Q1="O",Q1="U"),Q2,0)</f>
        <v>0</v>
      </c>
      <c r="R8" s="10">
        <f t="shared" si="1"/>
        <v>5</v>
      </c>
      <c r="S8" s="10">
        <f t="shared" si="1"/>
        <v>0</v>
      </c>
      <c r="T8" s="10">
        <f t="shared" si="1"/>
        <v>5</v>
      </c>
      <c r="U8" s="10">
        <f t="shared" si="1"/>
        <v>0</v>
      </c>
      <c r="V8" s="10">
        <f t="shared" si="1"/>
        <v>0</v>
      </c>
      <c r="W8" s="10">
        <f t="shared" si="1"/>
        <v>0</v>
      </c>
      <c r="X8" s="10">
        <f t="shared" si="1"/>
        <v>0</v>
      </c>
      <c r="Y8" s="10">
        <f t="shared" si="1"/>
        <v>0</v>
      </c>
      <c r="Z8" s="10">
        <f t="shared" si="1"/>
        <v>0</v>
      </c>
      <c r="AA8" s="10">
        <f t="shared" si="1"/>
        <v>0</v>
      </c>
      <c r="AB8" s="10">
        <f t="shared" si="1"/>
        <v>0</v>
      </c>
      <c r="AC8" s="10">
        <f t="shared" si="1"/>
        <v>0</v>
      </c>
      <c r="AD8" s="10">
        <f t="shared" si="1"/>
        <v>0</v>
      </c>
      <c r="AE8" s="10">
        <f t="shared" si="1"/>
        <v>0</v>
      </c>
      <c r="AF8" s="6"/>
      <c r="AG8" s="10">
        <f t="shared" ref="AG8:AU8" si="2">IF(OR(AG1="A",AG1="E",AG1="I",AG1="O",AG1="U"),AG2,0)</f>
        <v>5</v>
      </c>
      <c r="AH8" s="10">
        <f t="shared" si="2"/>
        <v>0</v>
      </c>
      <c r="AI8" s="10">
        <f t="shared" si="2"/>
        <v>0</v>
      </c>
      <c r="AJ8" s="10">
        <f t="shared" si="2"/>
        <v>0</v>
      </c>
      <c r="AK8" s="10">
        <f t="shared" si="2"/>
        <v>1</v>
      </c>
      <c r="AL8" s="10">
        <f t="shared" si="2"/>
        <v>0</v>
      </c>
      <c r="AM8" s="10">
        <f t="shared" si="2"/>
        <v>9</v>
      </c>
      <c r="AN8" s="10">
        <f t="shared" si="2"/>
        <v>0</v>
      </c>
      <c r="AO8" s="10">
        <f t="shared" si="2"/>
        <v>0</v>
      </c>
      <c r="AP8" s="10">
        <f t="shared" si="2"/>
        <v>0</v>
      </c>
      <c r="AQ8" s="10">
        <f t="shared" si="2"/>
        <v>0</v>
      </c>
      <c r="AR8" s="10">
        <f t="shared" si="2"/>
        <v>0</v>
      </c>
      <c r="AS8" s="10">
        <f t="shared" si="2"/>
        <v>0</v>
      </c>
      <c r="AT8" s="10">
        <f t="shared" si="2"/>
        <v>0</v>
      </c>
      <c r="AU8" s="10">
        <f t="shared" si="2"/>
        <v>0</v>
      </c>
      <c r="AV8" s="6"/>
      <c r="AW8" s="6"/>
      <c r="AX8" s="7" t="s">
        <v>11</v>
      </c>
      <c r="AY8" s="6"/>
    </row>
    <row r="9" spans="1:51" ht="17" customHeight="1" x14ac:dyDescent="0.2">
      <c r="A9" s="10">
        <f>SUM(A8:O8)</f>
        <v>20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0">
        <f>SUM(Q8:AE8)</f>
        <v>10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10">
        <f>SUM(AG8:AU8)</f>
        <v>15</v>
      </c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10">
        <f>SUM(A9:AU9)</f>
        <v>45</v>
      </c>
      <c r="AY9" s="6"/>
    </row>
    <row r="10" spans="1:51" ht="17" customHeight="1" x14ac:dyDescent="0.2">
      <c r="A10" s="10">
        <f>IF(AND(MOD(A9,11)&gt;0,A9&gt;9),TRUNC((A9/10),0)+MOD(A9,10),A9)</f>
        <v>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0">
        <f>IF(AND(MOD(Q9,11)&gt;0,Q9&gt;9),TRUNC((Q9/10),0)+MOD(Q9,10),Q9)</f>
        <v>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0">
        <f>IF(AND(MOD(AG9,11)&gt;0,AG9&gt;9),TRUNC((AG9/10),0)+MOD(AG9,10),AG9)</f>
        <v>6</v>
      </c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10">
        <f>IF(SUM(A10:AU10)&lt;&gt;SUM(A9:AU9),SUM(A10:AU10),IF(AX9=(TRUNC((AX8/10),0)+MOD(AX8,10)),AX9,IF(AX9&gt;9,TRUNC((AX9/10),0)+MOD(AX9,10),AX9)))</f>
        <v>9</v>
      </c>
      <c r="AY10" s="6"/>
    </row>
    <row r="11" spans="1:51" ht="17" customHeight="1" x14ac:dyDescent="0.2">
      <c r="A11" s="10">
        <f>IF(AND(MOD(A10,11)&gt;0,A10&gt;9),TRUNC((A10/10),0)+MOD(A10,10),A10)</f>
        <v>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0">
        <f>IF(AND(MOD(Q10,11)&gt;0,Q10&gt;9),TRUNC((Q10/10),0)+MOD(Q10,10),Q10)</f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0">
        <f>IF(AND(MOD(AG10,11)&gt;0,AG10&gt;9),TRUNC((AG10/10),0)+MOD(AG10,10),AG10)</f>
        <v>6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10">
        <f>IF(SUM(A11:AU11)&lt;&gt;SUM(A10:AU10),SUM(A11:AU11),IF(AX10=(TRUNC((AX9/10),0)+MOD(AX9,10)),AX10,IF(AX10&gt;9,TRUNC((AX10/10),0)+MOD(AX10,10),AX10)))</f>
        <v>9</v>
      </c>
      <c r="AY11" s="6"/>
    </row>
    <row r="12" spans="1:51" ht="17" customHeight="1" x14ac:dyDescent="0.2">
      <c r="A12" s="10">
        <f>IF(AND(MOD(A11,11)&gt;0,A11&gt;9),TRUNC((A11/10),0)+MOD(A11,10),A11)</f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0">
        <f>IF(AND(MOD(Q11,11)&gt;0,Q11&gt;9),TRUNC((Q11/10),0)+MOD(Q11,10),Q11)</f>
        <v>1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0">
        <f>IF(AND(MOD(AG11,11)&gt;0,AG11&gt;9),TRUNC((AG11/10),0)+MOD(AG11,10),AG11)</f>
        <v>6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0">
        <f>IF(AX11&gt;9,MOD(AX11,9),AX11)</f>
        <v>9</v>
      </c>
      <c r="AY12" s="6"/>
    </row>
    <row r="13" spans="1:51" ht="17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ht="17" customHeight="1" x14ac:dyDescent="0.2">
      <c r="A14" s="10">
        <f t="shared" ref="A14:O14" si="3">IF(AND(A1&lt;&gt;"A",A1&lt;&gt;"E",A1&lt;&gt;"I",A1&lt;&gt;"O",A1&lt;&gt;"U"),A2,0)</f>
        <v>1</v>
      </c>
      <c r="B14" s="10">
        <f t="shared" si="3"/>
        <v>0</v>
      </c>
      <c r="C14" s="10">
        <f t="shared" si="3"/>
        <v>9</v>
      </c>
      <c r="D14" s="10">
        <f t="shared" si="3"/>
        <v>7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3"/>
        <v>0</v>
      </c>
      <c r="N14" s="10">
        <f t="shared" si="3"/>
        <v>0</v>
      </c>
      <c r="O14" s="10">
        <f t="shared" si="3"/>
        <v>0</v>
      </c>
      <c r="P14" s="6"/>
      <c r="Q14" s="10">
        <f t="shared" ref="Q14:AE14" si="4">IF(AND(Q1&lt;&gt;"A",Q1&lt;&gt;"E",Q1&lt;&gt;"I",Q1&lt;&gt;"O",Q1&lt;&gt;"U"),Q2,0)</f>
        <v>9</v>
      </c>
      <c r="R14" s="10">
        <f t="shared" si="4"/>
        <v>0</v>
      </c>
      <c r="S14" s="10">
        <f t="shared" si="4"/>
        <v>5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4"/>
        <v>0</v>
      </c>
      <c r="X14" s="10">
        <f t="shared" si="4"/>
        <v>0</v>
      </c>
      <c r="Y14" s="10">
        <f t="shared" si="4"/>
        <v>0</v>
      </c>
      <c r="Z14" s="10">
        <f t="shared" si="4"/>
        <v>0</v>
      </c>
      <c r="AA14" s="10">
        <f t="shared" si="4"/>
        <v>0</v>
      </c>
      <c r="AB14" s="10">
        <f t="shared" si="4"/>
        <v>0</v>
      </c>
      <c r="AC14" s="10">
        <f t="shared" si="4"/>
        <v>0</v>
      </c>
      <c r="AD14" s="10">
        <f t="shared" si="4"/>
        <v>0</v>
      </c>
      <c r="AE14" s="10">
        <f t="shared" si="4"/>
        <v>0</v>
      </c>
      <c r="AF14" s="6"/>
      <c r="AG14" s="10">
        <f t="shared" ref="AG14:AU14" si="5">IF(AND(AG1&lt;&gt;"A",AG1&lt;&gt;"E",AG1&lt;&gt;"I",AG1&lt;&gt;"O",AG1&lt;&gt;"U"),AG2,0)</f>
        <v>0</v>
      </c>
      <c r="AH14" s="10">
        <f t="shared" si="5"/>
        <v>3</v>
      </c>
      <c r="AI14" s="10">
        <f t="shared" si="5"/>
        <v>0</v>
      </c>
      <c r="AJ14" s="10">
        <f t="shared" si="5"/>
        <v>2</v>
      </c>
      <c r="AK14" s="10">
        <f t="shared" si="5"/>
        <v>0</v>
      </c>
      <c r="AL14" s="10">
        <f t="shared" si="5"/>
        <v>4</v>
      </c>
      <c r="AM14" s="10">
        <f t="shared" si="5"/>
        <v>0</v>
      </c>
      <c r="AN14" s="10">
        <f t="shared" si="5"/>
        <v>0</v>
      </c>
      <c r="AO14" s="10">
        <f t="shared" si="5"/>
        <v>0</v>
      </c>
      <c r="AP14" s="10">
        <f t="shared" si="5"/>
        <v>0</v>
      </c>
      <c r="AQ14" s="10">
        <f t="shared" si="5"/>
        <v>0</v>
      </c>
      <c r="AR14" s="10">
        <f t="shared" si="5"/>
        <v>0</v>
      </c>
      <c r="AS14" s="10">
        <f t="shared" si="5"/>
        <v>0</v>
      </c>
      <c r="AT14" s="10">
        <f t="shared" si="5"/>
        <v>0</v>
      </c>
      <c r="AU14" s="10">
        <f t="shared" si="5"/>
        <v>0</v>
      </c>
      <c r="AV14" s="6"/>
      <c r="AW14" s="6"/>
      <c r="AX14" s="7" t="s">
        <v>12</v>
      </c>
      <c r="AY14" s="6"/>
    </row>
    <row r="15" spans="1:51" ht="17" customHeight="1" x14ac:dyDescent="0.2">
      <c r="A15" s="10">
        <f>SUM(A14:O14)</f>
        <v>17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0">
        <f>SUM(Q14:AE14)</f>
        <v>14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0">
        <f>SUM(AG14:AU14)</f>
        <v>9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10">
        <f>SUM(A15:AU15)</f>
        <v>40</v>
      </c>
      <c r="AY15" s="6"/>
    </row>
    <row r="16" spans="1:51" ht="17" customHeight="1" x14ac:dyDescent="0.2">
      <c r="A16" s="10">
        <f>IF(AND(MOD(A15,11)&gt;0,A15&gt;9),TRUNC((A15/10),0)+MOD(A15,10),A15)</f>
        <v>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0">
        <f>IF(AND(MOD(Q15,11)&gt;0,Q15&gt;9),TRUNC((Q15/10),0)+MOD(Q15,10),Q15)</f>
        <v>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0">
        <f>IF(AND(MOD(AG15,11)&gt;0,AG15&gt;9),TRUNC((AG15/10),0)+MOD(AG15,10),AG15)</f>
        <v>9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0">
        <f>IF(SUM(A16:AU16)&lt;&gt;SUM(A15:AU15),SUM(A16:AU16),IF(AX15=(TRUNC((AX14/10),0)+MOD(AX14,10)),AX15,IF(AX15&gt;9,TRUNC((AX15/10),0)+MOD(AX15,10),AX15)))</f>
        <v>22</v>
      </c>
      <c r="AY16" s="6"/>
    </row>
    <row r="17" spans="1:51" ht="17" customHeight="1" x14ac:dyDescent="0.2">
      <c r="A17" s="10">
        <f>IF(AND(MOD(A16,11)&gt;0,A16&gt;9),TRUNC((A16/10),0)+MOD(A16,10),A16)</f>
        <v>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0">
        <f>IF(AND(MOD(Q16,11)&gt;0,Q16&gt;9),TRUNC((Q16/10),0)+MOD(Q16,10),Q16)</f>
        <v>5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0">
        <f>IF(AND(MOD(AG16,11)&gt;0,AG16&gt;9),TRUNC((AG16/10),0)+MOD(AG16,10),AG16)</f>
        <v>9</v>
      </c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10">
        <f>IF(SUM(A17:AU17)&lt;&gt;SUM(A16:AU16),SUM(A17:AU17),IF(AX16=(TRUNC((AX15/10),0)+MOD(AX15,10)),AX16,IF(AX16&gt;9,TRUNC((AX16/10),0)+MOD(AX16,10),AX16)))</f>
        <v>4</v>
      </c>
      <c r="AY17" s="6"/>
    </row>
    <row r="18" spans="1:51" ht="17" customHeight="1" x14ac:dyDescent="0.2">
      <c r="A18" s="10">
        <f>IF(AND(MOD(A17,11)&gt;0,A17&gt;9),TRUNC((A17/10),0)+MOD(A17,10),A17)</f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0">
        <f>IF(AND(MOD(Q17,11)&gt;0,Q17&gt;9),TRUNC((Q17/10),0)+MOD(Q17,10),Q17)</f>
        <v>5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0">
        <f>IF(AND(MOD(AG17,11)&gt;0,AG17&gt;9),TRUNC((AG17/10),0)+MOD(AG17,10),AG17)</f>
        <v>9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10">
        <f>IF(AX17&gt;9,MOD(AX17,9),AX17)</f>
        <v>4</v>
      </c>
      <c r="AY18" s="6"/>
    </row>
    <row r="19" spans="1:51" ht="17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10"/>
      <c r="AY19" s="6"/>
    </row>
    <row r="20" spans="1:51" ht="17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1" spans="1:51" ht="17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</row>
    <row r="22" spans="1:51" ht="17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</row>
    <row r="23" spans="1:51" ht="17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</row>
    <row r="24" spans="1:51" ht="17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</row>
    <row r="25" spans="1:51" ht="17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</row>
    <row r="26" spans="1:51" ht="17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</row>
    <row r="27" spans="1:51" ht="17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</row>
    <row r="28" spans="1:51" ht="17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7"/>
  <sheetViews>
    <sheetView workbookViewId="0">
      <selection activeCell="B4" sqref="B4"/>
    </sheetView>
  </sheetViews>
  <sheetFormatPr baseColWidth="10" defaultColWidth="10.83203125" defaultRowHeight="16" x14ac:dyDescent="0.2"/>
  <sheetData>
    <row r="2" spans="1:2" x14ac:dyDescent="0.2">
      <c r="A2" t="s">
        <v>65</v>
      </c>
      <c r="B2" t="s">
        <v>70</v>
      </c>
    </row>
    <row r="3" spans="1:2" x14ac:dyDescent="0.2">
      <c r="A3" t="s">
        <v>66</v>
      </c>
      <c r="B3" t="s">
        <v>67</v>
      </c>
    </row>
    <row r="4" spans="1:2" x14ac:dyDescent="0.2">
      <c r="A4" t="s">
        <v>68</v>
      </c>
    </row>
    <row r="5" spans="1:2" x14ac:dyDescent="0.2">
      <c r="A5" t="s">
        <v>69</v>
      </c>
    </row>
    <row r="7" spans="1:2" x14ac:dyDescent="0.2">
      <c r="A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32"/>
  <sheetViews>
    <sheetView showGridLines="0" workbookViewId="0">
      <selection activeCell="I16" sqref="I16"/>
    </sheetView>
  </sheetViews>
  <sheetFormatPr baseColWidth="10" defaultColWidth="16.33203125" defaultRowHeight="16" customHeight="1" x14ac:dyDescent="0.2"/>
  <cols>
    <col min="1" max="10" width="4.83203125" style="1" customWidth="1"/>
    <col min="11" max="11" width="4.6640625" style="1" customWidth="1"/>
    <col min="12" max="12" width="21" style="1" customWidth="1"/>
    <col min="13" max="13" width="18.1640625" style="1" customWidth="1"/>
    <col min="14" max="256" width="16.33203125" customWidth="1"/>
  </cols>
  <sheetData>
    <row r="1" spans="1:13" ht="18" customHeight="1" x14ac:dyDescent="0.2">
      <c r="A1" s="36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6.25" customHeight="1" x14ac:dyDescent="0.2">
      <c r="A2" s="11">
        <f>TRUNC(DAY(Nome!AY1)/10,0)</f>
        <v>2</v>
      </c>
      <c r="B2" s="11">
        <f>MOD(DAY(Nome!AY1),10)</f>
        <v>3</v>
      </c>
      <c r="C2" s="12"/>
      <c r="D2" s="11">
        <f>TRUNC(MONTH(Nome!AY1)/10,0)</f>
        <v>0</v>
      </c>
      <c r="E2" s="11">
        <f>MOD(MONTH(Nome!AY1),10)</f>
        <v>5</v>
      </c>
      <c r="F2" s="12"/>
      <c r="G2" s="11">
        <f>TRUNC(YEAR(Nome!$AY$1)/1000,0)</f>
        <v>1</v>
      </c>
      <c r="H2" s="11">
        <f>TRUNC(YEAR(Nome!$AY$1)/100,0)-(G2*10)</f>
        <v>9</v>
      </c>
      <c r="I2" s="11">
        <f>TRUNC((YEAR(Nome!AY1)-(G2*1000)-(H2*100))/10,0)</f>
        <v>7</v>
      </c>
      <c r="J2" s="11">
        <f>(YEAR(Nome!AY1)-(G2*1000)-(H2*100)-(I2*10))</f>
        <v>3</v>
      </c>
      <c r="K2" s="12"/>
      <c r="L2" s="13" t="s">
        <v>14</v>
      </c>
      <c r="M2" s="11">
        <f>SUM(A4:G4)</f>
        <v>12</v>
      </c>
    </row>
    <row r="3" spans="1:13" ht="16.25" customHeight="1" x14ac:dyDescent="0.2">
      <c r="A3" s="11">
        <f>A2+B2</f>
        <v>5</v>
      </c>
      <c r="B3" s="12"/>
      <c r="C3" s="12"/>
      <c r="D3" s="11">
        <f>D2+E2</f>
        <v>5</v>
      </c>
      <c r="E3" s="12"/>
      <c r="F3" s="12"/>
      <c r="G3" s="11">
        <f>SUM(G2:J2)</f>
        <v>20</v>
      </c>
      <c r="H3" s="12"/>
      <c r="I3" s="12"/>
      <c r="J3" s="12"/>
      <c r="K3" s="12"/>
      <c r="L3" s="12"/>
      <c r="M3" s="11">
        <f>IF(AND(MOD(M2,11)&gt;0,M2&gt;9),TRUNC((M2/10),0)+MOD(M2,10),M2)</f>
        <v>3</v>
      </c>
    </row>
    <row r="4" spans="1:13" ht="16.25" customHeight="1" x14ac:dyDescent="0.2">
      <c r="A4" s="11">
        <f>IF(A3&gt;9,TRUNC((A3/10),0)+MOD(A3,10),A3)</f>
        <v>5</v>
      </c>
      <c r="B4" s="12"/>
      <c r="C4" s="12"/>
      <c r="D4" s="11">
        <f>IF(D3&gt;9,TRUNC((D3/10),0)+MOD(D3,10),D3)</f>
        <v>5</v>
      </c>
      <c r="E4" s="12"/>
      <c r="F4" s="12"/>
      <c r="G4" s="11">
        <f>IF(G3&gt;9,TRUNC((G3/10),0)+MOD(G3,10),G3)</f>
        <v>2</v>
      </c>
      <c r="H4" s="12"/>
      <c r="I4" s="12"/>
      <c r="J4" s="12"/>
      <c r="K4" s="12"/>
      <c r="L4" s="12"/>
      <c r="M4" s="11">
        <f>IF(AND(MOD(M3,11)&gt;0,M3&gt;9),TRUNC((M3/10),0)+MOD(M3,10),M3)</f>
        <v>3</v>
      </c>
    </row>
    <row r="5" spans="1:13" ht="16.2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3" t="s">
        <v>15</v>
      </c>
      <c r="M5" s="11">
        <f>D4</f>
        <v>5</v>
      </c>
    </row>
    <row r="6" spans="1:13" ht="16.25" customHeight="1" x14ac:dyDescent="0.2">
      <c r="A6" s="12"/>
      <c r="B6" s="12"/>
      <c r="C6" s="12"/>
      <c r="D6" s="12"/>
      <c r="E6" s="12"/>
      <c r="F6" s="12"/>
      <c r="G6" s="12"/>
      <c r="H6" s="12"/>
      <c r="I6" s="12">
        <f>I2+J2</f>
        <v>10</v>
      </c>
      <c r="J6" s="12"/>
      <c r="K6" s="12"/>
      <c r="L6" s="13" t="s">
        <v>16</v>
      </c>
      <c r="M6" s="11">
        <f>A4</f>
        <v>5</v>
      </c>
    </row>
    <row r="7" spans="1:13" ht="16.25" customHeight="1" x14ac:dyDescent="0.2">
      <c r="A7" s="12"/>
      <c r="B7" s="12"/>
      <c r="C7" s="12"/>
      <c r="D7" s="12"/>
      <c r="E7" s="12"/>
      <c r="F7" s="12"/>
      <c r="G7" s="12"/>
      <c r="H7" s="12"/>
      <c r="I7" s="11">
        <f>IF(I6&gt;9,TRUNC((I6/10),0)+MOD(I6,10),I6)</f>
        <v>1</v>
      </c>
      <c r="J7" s="12"/>
      <c r="K7" s="12"/>
      <c r="L7" s="13" t="s">
        <v>17</v>
      </c>
      <c r="M7" s="11">
        <f>G4</f>
        <v>2</v>
      </c>
    </row>
    <row r="8" spans="1:13" ht="16.2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6.2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3" t="s">
        <v>18</v>
      </c>
      <c r="M9" s="11">
        <f>Nome!AX6+M4</f>
        <v>7</v>
      </c>
    </row>
    <row r="10" spans="1:13" ht="16.2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1">
        <f>IF(AND(MOD(M9,11)&gt;0,M9&gt;9),TRUNC((M9/10),0)+MOD(M9,10),M9)</f>
        <v>7</v>
      </c>
    </row>
    <row r="11" spans="1:13" ht="16.2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1">
        <f>IF(AND(MOD(M10,11)&gt;0,M10&gt;9),TRUNC((M10/10),0)+MOD(M10,10),M10)</f>
        <v>7</v>
      </c>
    </row>
    <row r="12" spans="1:13" ht="16.2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6.25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6.2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6" spans="1:13" ht="16" customHeight="1" x14ac:dyDescent="0.2">
      <c r="A16" s="11">
        <f>TRUNC(DAY('Previsões Diárias'!B17)/10,0)</f>
        <v>2</v>
      </c>
      <c r="B16" s="11">
        <f>MOD(DAY('Previsões Diárias'!B17),10)</f>
        <v>3</v>
      </c>
      <c r="C16" s="12"/>
      <c r="D16" s="11">
        <f>TRUNC(MONTH('Previsões Diárias'!B17)/10,0)</f>
        <v>0</v>
      </c>
      <c r="E16" s="11">
        <f>MOD(MONTH('Previsões Diárias'!B17),10)</f>
        <v>5</v>
      </c>
      <c r="F16" s="12"/>
      <c r="G16" s="11">
        <f>TRUNC(YEAR('Previsões Diárias'!B17)/1000,0)</f>
        <v>2</v>
      </c>
      <c r="H16" s="11">
        <f>TRUNC(YEAR('Previsões Diárias'!B17)/100,0)-(G16*10)</f>
        <v>0</v>
      </c>
      <c r="I16" s="11">
        <f>TRUNC((YEAR('Previsões Diárias'!B17)-(G16*1000)-(H16*100))/10,0)</f>
        <v>2</v>
      </c>
      <c r="J16" s="11">
        <f>(YEAR('Previsões Diárias'!B17)-(G16*1000)-(H16*100)-(I16*10))</f>
        <v>3</v>
      </c>
      <c r="K16" s="12"/>
      <c r="L16" s="13" t="s">
        <v>51</v>
      </c>
      <c r="M16" s="11">
        <f>DAY(Nome!AY1)+MONTH(Nome!AY1)+SUM(Nascto!G16:J16)</f>
        <v>35</v>
      </c>
    </row>
    <row r="17" spans="1:13" ht="16" customHeight="1" x14ac:dyDescent="0.2">
      <c r="A17" s="11">
        <f>A16+B16</f>
        <v>5</v>
      </c>
      <c r="B17" s="12"/>
      <c r="C17" s="12"/>
      <c r="D17" s="11">
        <f>D16+E16</f>
        <v>5</v>
      </c>
      <c r="E17" s="12"/>
      <c r="F17" s="12"/>
      <c r="G17" s="11">
        <f>SUM(G16:J16)</f>
        <v>7</v>
      </c>
      <c r="H17" s="12"/>
      <c r="I17" s="12"/>
      <c r="J17" s="12"/>
      <c r="K17" s="12"/>
      <c r="L17" s="12"/>
      <c r="M17" s="11">
        <f>IF(AND(MOD(M16,11)&gt;0,M16&gt;9),TRUNC((M16/10),0)+MOD(M16,10),M16)</f>
        <v>8</v>
      </c>
    </row>
    <row r="18" spans="1:13" ht="16" customHeight="1" x14ac:dyDescent="0.2">
      <c r="A18" s="11">
        <f>IF(A17&gt;9,TRUNC((A17/10),0)+MOD(A17,10),A17)</f>
        <v>5</v>
      </c>
      <c r="B18" s="12"/>
      <c r="C18" s="12"/>
      <c r="D18" s="11">
        <f>IF(D17&gt;9,TRUNC((D17/10),0)+MOD(D17,10),D17)</f>
        <v>5</v>
      </c>
      <c r="E18" s="12"/>
      <c r="F18" s="12"/>
      <c r="G18" s="11">
        <f>IF(G17&gt;9,TRUNC((G17/10),0)+MOD(G17,10),G17)</f>
        <v>7</v>
      </c>
      <c r="H18" s="12"/>
      <c r="I18" s="12"/>
      <c r="J18" s="12"/>
      <c r="K18" s="12"/>
      <c r="L18" s="12"/>
      <c r="M18" s="11">
        <f>TRUNC((M17/10),0)+MOD(M17,10)</f>
        <v>8</v>
      </c>
    </row>
    <row r="20" spans="1:13" ht="16" customHeight="1" x14ac:dyDescent="0.2">
      <c r="L20" s="12" t="s">
        <v>60</v>
      </c>
      <c r="M20" s="11">
        <f>'Previsões Diárias'!A3-YEAR(Nome!AY1)</f>
        <v>50</v>
      </c>
    </row>
    <row r="22" spans="1:13" ht="16" customHeight="1" x14ac:dyDescent="0.2">
      <c r="G22" s="11">
        <f>TRUNC(M22/1000,0)</f>
        <v>2</v>
      </c>
      <c r="H22" s="11">
        <f>TRUNC(M22/100,0)-(G22*10)</f>
        <v>0</v>
      </c>
      <c r="I22" s="11">
        <f>TRUNC((M22-(G22*1000)-(H22*100))/10,0)</f>
        <v>4</v>
      </c>
      <c r="J22" s="11">
        <f>(M22-(G22*1000)-(H22*100)-(I22*10))</f>
        <v>3</v>
      </c>
      <c r="K22" s="12"/>
      <c r="L22" s="13" t="s">
        <v>62</v>
      </c>
      <c r="M22" s="11">
        <f>G3+'Previsões Diárias'!A3</f>
        <v>2043</v>
      </c>
    </row>
    <row r="23" spans="1:13" ht="16" customHeight="1" x14ac:dyDescent="0.2">
      <c r="G23" s="11">
        <f>SUM(G22:J22)</f>
        <v>9</v>
      </c>
      <c r="H23" s="12"/>
      <c r="I23" s="12"/>
      <c r="J23" s="12"/>
      <c r="K23" s="12"/>
      <c r="L23" s="12"/>
      <c r="M23" s="11">
        <f>G23</f>
        <v>9</v>
      </c>
    </row>
    <row r="24" spans="1:13" ht="16" customHeight="1" x14ac:dyDescent="0.2">
      <c r="G24" s="11">
        <f>IF(G23&gt;9,TRUNC((G23/10),0)+MOD(G23,10),G23)</f>
        <v>9</v>
      </c>
      <c r="H24" s="12"/>
      <c r="I24" s="12"/>
      <c r="J24" s="12"/>
      <c r="K24" s="12"/>
      <c r="L24" s="12"/>
      <c r="M24" s="11">
        <f>G24</f>
        <v>9</v>
      </c>
    </row>
    <row r="26" spans="1:13" ht="16" customHeight="1" x14ac:dyDescent="0.2">
      <c r="G26" s="11">
        <f>TRUNC(M26/1000,0)</f>
        <v>2</v>
      </c>
      <c r="H26" s="11">
        <f>TRUNC(M26/100,0)-(G26*10)</f>
        <v>0</v>
      </c>
      <c r="I26" s="11">
        <f>TRUNC((M26-(G26*1000)-(H26*100))/10,0)</f>
        <v>7</v>
      </c>
      <c r="J26" s="11">
        <f>(M26-(G26*1000)-(H26*100)-(I26*10))</f>
        <v>3</v>
      </c>
      <c r="K26" s="12"/>
      <c r="L26" s="12" t="s">
        <v>63</v>
      </c>
      <c r="M26" s="12">
        <f>'Previsões Diárias'!A3+Nascto!M20</f>
        <v>2073</v>
      </c>
    </row>
    <row r="27" spans="1:13" ht="16" customHeight="1" x14ac:dyDescent="0.2">
      <c r="G27" s="11">
        <f>SUM(G26:J26)</f>
        <v>12</v>
      </c>
      <c r="H27" s="12"/>
      <c r="I27" s="12"/>
      <c r="J27" s="12"/>
      <c r="K27" s="12"/>
      <c r="L27" s="12"/>
      <c r="M27" s="11">
        <f>G27</f>
        <v>12</v>
      </c>
    </row>
    <row r="28" spans="1:13" ht="16" customHeight="1" x14ac:dyDescent="0.2">
      <c r="G28" s="11">
        <f>IF(G27&gt;9,TRUNC((G27/10),0)+MOD(G27,10),G27)</f>
        <v>3</v>
      </c>
      <c r="H28" s="12"/>
      <c r="I28" s="12"/>
      <c r="J28" s="12"/>
      <c r="K28" s="12"/>
      <c r="L28" s="12"/>
      <c r="M28" s="11">
        <f>G28</f>
        <v>3</v>
      </c>
    </row>
    <row r="30" spans="1:13" ht="16" customHeight="1" x14ac:dyDescent="0.2">
      <c r="G30" s="11">
        <f>TRUNC(M30/1000,0)</f>
        <v>2</v>
      </c>
      <c r="H30" s="11">
        <f>TRUNC(M30/100,0)-(G30*10)</f>
        <v>0</v>
      </c>
      <c r="I30" s="11">
        <f>TRUNC((M30-(G30*1000)-(H30*100))/10,0)</f>
        <v>3</v>
      </c>
      <c r="J30" s="11">
        <f>(M30-(G30*1000)-(H30*100)-(I30*10))</f>
        <v>5</v>
      </c>
      <c r="K30" s="12"/>
      <c r="L30" s="12" t="s">
        <v>64</v>
      </c>
      <c r="M30" s="12">
        <f>'Previsões Diárias'!A3+'Números Pessoais'!B8</f>
        <v>2035</v>
      </c>
    </row>
    <row r="31" spans="1:13" ht="16" customHeight="1" x14ac:dyDescent="0.2">
      <c r="G31" s="11">
        <f>SUM(G30:J30)</f>
        <v>10</v>
      </c>
      <c r="H31" s="12"/>
      <c r="I31" s="12"/>
      <c r="J31" s="12"/>
      <c r="K31" s="12"/>
      <c r="L31" s="12"/>
      <c r="M31" s="11">
        <f>G31</f>
        <v>10</v>
      </c>
    </row>
    <row r="32" spans="1:13" ht="16" customHeight="1" x14ac:dyDescent="0.2">
      <c r="G32" s="11">
        <f>IF(G31&gt;9,TRUNC((G31/10),0)+MOD(G31,10),G31)</f>
        <v>1</v>
      </c>
      <c r="H32" s="12"/>
      <c r="I32" s="12"/>
      <c r="J32" s="12"/>
      <c r="K32" s="12"/>
      <c r="L32" s="12"/>
      <c r="M32" s="11">
        <f>G32</f>
        <v>1</v>
      </c>
    </row>
  </sheetData>
  <mergeCells count="1">
    <mergeCell ref="A1:M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8"/>
  <sheetViews>
    <sheetView showGridLines="0" workbookViewId="0">
      <selection activeCell="C9" sqref="C9"/>
    </sheetView>
  </sheetViews>
  <sheetFormatPr baseColWidth="10" defaultColWidth="16.33203125" defaultRowHeight="16" customHeight="1" x14ac:dyDescent="0.2"/>
  <cols>
    <col min="1" max="1" width="25" style="1" customWidth="1"/>
    <col min="2" max="5" width="4.5" style="1" customWidth="1"/>
    <col min="6" max="6" width="5.83203125" style="1" customWidth="1"/>
    <col min="7" max="7" width="6.83203125" style="1" customWidth="1"/>
    <col min="8" max="11" width="10.83203125" style="1" customWidth="1"/>
    <col min="12" max="12" width="5.83203125" customWidth="1"/>
    <col min="13" max="21" width="3.1640625" customWidth="1"/>
    <col min="22" max="24" width="4.6640625" customWidth="1"/>
    <col min="25" max="257" width="16.33203125" customWidth="1"/>
  </cols>
  <sheetData>
    <row r="1" spans="1:21" ht="18" customHeight="1" x14ac:dyDescent="0.2">
      <c r="A1" s="36" t="s">
        <v>47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21" ht="16.2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21" ht="16.25" customHeight="1" x14ac:dyDescent="0.2">
      <c r="A3" s="18"/>
      <c r="B3" s="18"/>
      <c r="C3" s="18"/>
      <c r="D3" s="18"/>
      <c r="E3" s="18"/>
      <c r="F3" s="18"/>
      <c r="G3" s="18"/>
      <c r="H3" s="23" t="s">
        <v>19</v>
      </c>
      <c r="I3" s="23" t="s">
        <v>20</v>
      </c>
      <c r="J3" s="23" t="s">
        <v>21</v>
      </c>
      <c r="K3" s="23" t="s">
        <v>22</v>
      </c>
      <c r="M3" s="37" t="s">
        <v>45</v>
      </c>
      <c r="N3" s="37"/>
      <c r="O3" s="37"/>
      <c r="P3" s="37"/>
      <c r="Q3" s="37"/>
      <c r="R3" s="37"/>
      <c r="S3" s="37"/>
      <c r="T3" s="37"/>
      <c r="U3" s="37"/>
    </row>
    <row r="4" spans="1:21" ht="16.25" customHeight="1" x14ac:dyDescent="0.2">
      <c r="A4" s="20" t="s">
        <v>10</v>
      </c>
      <c r="B4" s="21">
        <f>Nome!AX3</f>
        <v>85</v>
      </c>
      <c r="C4" s="21">
        <f>IF(Nome!AX4&lt;&gt;Nome!AX3,Nome!AX4,"")</f>
        <v>22</v>
      </c>
      <c r="D4" s="21">
        <f>IF(Nome!AX5&lt;&gt;Nome!AX4,Nome!AX5,"")</f>
        <v>13</v>
      </c>
      <c r="E4" s="21">
        <f>IF(Nome!AX6&lt;&gt;Nome!AX5,Nome!AX6,"")</f>
        <v>4</v>
      </c>
      <c r="F4" s="18"/>
      <c r="G4" s="38">
        <v>1</v>
      </c>
      <c r="H4" s="24">
        <f>Nascto!A4+Nascto!D4</f>
        <v>10</v>
      </c>
      <c r="I4" s="24">
        <f>ABS(Nascto!A4-Nascto!D4)</f>
        <v>0</v>
      </c>
      <c r="J4" s="38">
        <v>0</v>
      </c>
      <c r="K4" s="38">
        <f>36-C8</f>
        <v>33</v>
      </c>
      <c r="M4" s="16">
        <v>1</v>
      </c>
      <c r="N4" s="16">
        <v>2</v>
      </c>
      <c r="O4" s="16">
        <v>3</v>
      </c>
      <c r="P4" s="16">
        <v>4</v>
      </c>
      <c r="Q4" s="16">
        <v>5</v>
      </c>
      <c r="R4" s="16">
        <v>6</v>
      </c>
      <c r="S4" s="16">
        <v>7</v>
      </c>
      <c r="T4" s="16">
        <v>8</v>
      </c>
      <c r="U4" s="16">
        <v>9</v>
      </c>
    </row>
    <row r="5" spans="1:21" ht="16.25" customHeight="1" x14ac:dyDescent="0.2">
      <c r="A5" s="20" t="s">
        <v>11</v>
      </c>
      <c r="B5" s="21">
        <f>Nome!AX9</f>
        <v>45</v>
      </c>
      <c r="C5" s="21">
        <f>IF(Nome!AX10&lt;&gt;Nome!AX9,Nome!AX10,"")</f>
        <v>9</v>
      </c>
      <c r="D5" s="21" t="str">
        <f>IF(Nome!AX11&lt;&gt;Nome!AX10,Nome!AX11,"")</f>
        <v/>
      </c>
      <c r="E5" s="21" t="str">
        <f>IF(Nome!AX12&lt;&gt;Nome!AX11,Nome!AX12,"")</f>
        <v/>
      </c>
      <c r="F5" s="18"/>
      <c r="G5" s="38"/>
      <c r="H5" s="24">
        <f>IF(AND(MOD(H4,11)&gt;0,H4&gt;9),TRUNC((H4/10),0)+MOD(H4,10),H4)</f>
        <v>1</v>
      </c>
      <c r="I5" s="24">
        <f>IF(AND(MOD(I4,11)&gt;0,I4&gt;9),TRUNC((I4/10),0)+MOD(I4,10),I4)</f>
        <v>0</v>
      </c>
      <c r="J5" s="38"/>
      <c r="K5" s="38"/>
      <c r="M5" s="17">
        <f>COUNTIF(Nome!$A$2:$AU$2,M4)</f>
        <v>2</v>
      </c>
      <c r="N5" s="17">
        <f>COUNTIF(Nome!$A$2:$AU$2,N4)</f>
        <v>1</v>
      </c>
      <c r="O5" s="17">
        <f>COUNTIF(Nome!$A$2:$AU$2,O4)</f>
        <v>1</v>
      </c>
      <c r="P5" s="17">
        <f>COUNTIF(Nome!$A$2:$AU$2,P4)</f>
        <v>1</v>
      </c>
      <c r="Q5" s="17">
        <f>COUNTIF(Nome!$A$2:$AU$2,Q4)</f>
        <v>5</v>
      </c>
      <c r="R5" s="17">
        <f>COUNTIF(Nome!$A$2:$AU$2,R4)</f>
        <v>1</v>
      </c>
      <c r="S5" s="17">
        <f>COUNTIF(Nome!$A$2:$AU$2,S4)</f>
        <v>1</v>
      </c>
      <c r="T5" s="17">
        <f>COUNTIF(Nome!$A$2:$AU$2,T4)</f>
        <v>0</v>
      </c>
      <c r="U5" s="17">
        <f>COUNTIF(Nome!$A$2:$AU$2,U4)</f>
        <v>4</v>
      </c>
    </row>
    <row r="6" spans="1:21" ht="16.25" customHeight="1" x14ac:dyDescent="0.2">
      <c r="A6" s="20" t="s">
        <v>23</v>
      </c>
      <c r="B6" s="21">
        <f>Nome!AX15</f>
        <v>40</v>
      </c>
      <c r="C6" s="22">
        <f>IF(Nome!AX16&lt;&gt;Nome!AX15,Nome!AX16,"")</f>
        <v>22</v>
      </c>
      <c r="D6" s="22">
        <f>IF(Nome!AX17&lt;&gt;Nome!AX16,Nome!AX17,"")</f>
        <v>4</v>
      </c>
      <c r="E6" s="22" t="str">
        <f>IF(Nome!AX18&lt;&gt;Nome!AX17,Nome!AX18,"")</f>
        <v/>
      </c>
      <c r="F6" s="18"/>
      <c r="G6" s="38">
        <v>2</v>
      </c>
      <c r="H6" s="24">
        <f>Nascto!A4+Nascto!G4</f>
        <v>7</v>
      </c>
      <c r="I6" s="24">
        <f>ABS(Nascto!A4-Nascto!G4)</f>
        <v>3</v>
      </c>
      <c r="J6" s="38">
        <f>K4+1</f>
        <v>34</v>
      </c>
      <c r="K6" s="38">
        <f>J6+9</f>
        <v>43</v>
      </c>
    </row>
    <row r="7" spans="1:21" ht="16.25" customHeight="1" x14ac:dyDescent="0.2">
      <c r="A7" s="19"/>
      <c r="B7" s="18"/>
      <c r="C7" s="18"/>
      <c r="D7" s="18"/>
      <c r="E7" s="18"/>
      <c r="F7" s="18"/>
      <c r="G7" s="38"/>
      <c r="H7" s="24">
        <f>IF(AND(MOD(H6,11)&gt;0,H6&gt;9),TRUNC((H6/10),0)+MOD(H6,10),H6)</f>
        <v>7</v>
      </c>
      <c r="I7" s="24">
        <f>IF(AND(MOD(I6,11)&gt;0,I6&gt;9),TRUNC((I6/10),0)+MOD(I6,10),I6)</f>
        <v>3</v>
      </c>
      <c r="J7" s="38"/>
      <c r="K7" s="38"/>
    </row>
    <row r="8" spans="1:21" ht="16.25" customHeight="1" x14ac:dyDescent="0.2">
      <c r="A8" s="20" t="s">
        <v>14</v>
      </c>
      <c r="B8" s="21">
        <f>Nascto!M2</f>
        <v>12</v>
      </c>
      <c r="C8" s="21">
        <f>Nascto!M3</f>
        <v>3</v>
      </c>
      <c r="D8" s="22" t="str">
        <f>IF(Nascto!M4&lt;&gt;Nascto!M3,Nascto!M4,"")</f>
        <v/>
      </c>
      <c r="E8" s="26"/>
      <c r="F8" s="18"/>
      <c r="G8" s="38">
        <v>3</v>
      </c>
      <c r="H8" s="24">
        <f>H5+H7</f>
        <v>8</v>
      </c>
      <c r="I8" s="24">
        <f>ABS(I4-I6)</f>
        <v>3</v>
      </c>
      <c r="J8" s="38">
        <f>K6+1</f>
        <v>44</v>
      </c>
      <c r="K8" s="38">
        <f>J8+9</f>
        <v>53</v>
      </c>
    </row>
    <row r="9" spans="1:21" ht="16.25" customHeight="1" x14ac:dyDescent="0.2">
      <c r="A9" s="20" t="s">
        <v>18</v>
      </c>
      <c r="B9" s="21">
        <f>Nascto!M9</f>
        <v>7</v>
      </c>
      <c r="C9" s="21">
        <f>Nascto!M10</f>
        <v>7</v>
      </c>
      <c r="D9" s="22" t="str">
        <f>IF(Nascto!M11&lt;&gt;Nascto!M10,Nascto!M11,"")</f>
        <v/>
      </c>
      <c r="E9" s="26"/>
      <c r="F9" s="18"/>
      <c r="G9" s="38"/>
      <c r="H9" s="24">
        <f>IF(AND(MOD(H8,11)&gt;0,H8&gt;9),TRUNC((H8/10),0)+MOD(H8,10),H8)</f>
        <v>8</v>
      </c>
      <c r="I9" s="24">
        <f>IF(AND(MOD(I8,11)&gt;0,I8&gt;9),TRUNC((I8/10),0)+MOD(I8,10),I8)</f>
        <v>3</v>
      </c>
      <c r="J9" s="38"/>
      <c r="K9" s="38"/>
    </row>
    <row r="10" spans="1:21" ht="16.25" customHeight="1" x14ac:dyDescent="0.2">
      <c r="A10" s="25" t="s">
        <v>46</v>
      </c>
      <c r="B10" s="22">
        <f>Nascto!I6</f>
        <v>10</v>
      </c>
      <c r="C10" s="22">
        <f>Nascto!I7</f>
        <v>1</v>
      </c>
      <c r="D10" s="22"/>
      <c r="E10" s="18"/>
      <c r="F10" s="18"/>
      <c r="G10" s="38">
        <v>4</v>
      </c>
      <c r="H10" s="24">
        <f>Nascto!D4+Nascto!G4</f>
        <v>7</v>
      </c>
      <c r="I10" s="24">
        <f>ABS(Nascto!D4-Nascto!G4)</f>
        <v>3</v>
      </c>
      <c r="J10" s="38">
        <f>K8+1</f>
        <v>54</v>
      </c>
      <c r="K10" s="39" t="s">
        <v>24</v>
      </c>
    </row>
    <row r="11" spans="1:21" ht="16.25" customHeight="1" x14ac:dyDescent="0.2">
      <c r="F11" s="18"/>
      <c r="G11" s="38"/>
      <c r="H11" s="24">
        <f>IF(AND(MOD(H10,11)&gt;0,H10&gt;9),TRUNC((H10/10),0)+MOD(H10,10),H10)</f>
        <v>7</v>
      </c>
      <c r="I11" s="24">
        <f>IF(AND(MOD(I10,11)&gt;0,I10&gt;9),TRUNC((I10/10),0)+MOD(I10,10),I10)</f>
        <v>3</v>
      </c>
      <c r="J11" s="38"/>
      <c r="K11" s="39"/>
    </row>
    <row r="12" spans="1:21" ht="16.25" customHeight="1" x14ac:dyDescent="0.2">
      <c r="A12" s="20" t="s">
        <v>15</v>
      </c>
      <c r="B12" s="21">
        <f>Nascto!D3</f>
        <v>5</v>
      </c>
      <c r="C12" s="21">
        <f>Nascto!D4</f>
        <v>5</v>
      </c>
      <c r="D12" s="26"/>
      <c r="E12" s="26"/>
      <c r="F12" s="18"/>
      <c r="G12" s="18"/>
      <c r="H12" s="18"/>
      <c r="I12" s="18"/>
      <c r="J12" s="18"/>
      <c r="K12" s="18"/>
    </row>
    <row r="13" spans="1:21" ht="16.25" customHeight="1" x14ac:dyDescent="0.2">
      <c r="A13" s="20" t="s">
        <v>16</v>
      </c>
      <c r="B13" s="21">
        <f>Nascto!A3</f>
        <v>5</v>
      </c>
      <c r="C13" s="21">
        <f>Nascto!A4</f>
        <v>5</v>
      </c>
      <c r="D13" s="26"/>
      <c r="E13" s="26"/>
      <c r="F13" s="18"/>
      <c r="G13" s="18"/>
      <c r="H13" s="18"/>
      <c r="I13" s="18"/>
      <c r="J13" s="18"/>
      <c r="K13" s="18"/>
    </row>
    <row r="14" spans="1:21" ht="16.25" customHeight="1" x14ac:dyDescent="0.2">
      <c r="A14" s="20" t="s">
        <v>25</v>
      </c>
      <c r="B14" s="21">
        <f>Nascto!G3</f>
        <v>20</v>
      </c>
      <c r="C14" s="21">
        <f>Nascto!G4</f>
        <v>2</v>
      </c>
      <c r="D14" s="26"/>
      <c r="E14" s="26"/>
      <c r="F14" s="18"/>
      <c r="G14" s="18"/>
      <c r="H14" s="18"/>
      <c r="I14" s="18"/>
      <c r="J14" s="18"/>
      <c r="K14" s="18"/>
    </row>
    <row r="15" spans="1:21" ht="16.2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21" ht="16" customHeight="1" x14ac:dyDescent="0.2">
      <c r="A16" s="36" t="s">
        <v>48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8" spans="1:2" ht="16" customHeight="1" x14ac:dyDescent="0.2">
      <c r="A18" s="20" t="s">
        <v>49</v>
      </c>
      <c r="B18" s="21">
        <f>Nome!A6</f>
        <v>1</v>
      </c>
    </row>
  </sheetData>
  <mergeCells count="15">
    <mergeCell ref="A16:K16"/>
    <mergeCell ref="A1:K1"/>
    <mergeCell ref="M3:U3"/>
    <mergeCell ref="G4:G5"/>
    <mergeCell ref="G6:G7"/>
    <mergeCell ref="G8:G9"/>
    <mergeCell ref="G10:G11"/>
    <mergeCell ref="J4:J5"/>
    <mergeCell ref="K4:K5"/>
    <mergeCell ref="J6:J7"/>
    <mergeCell ref="J8:J9"/>
    <mergeCell ref="J10:J11"/>
    <mergeCell ref="K6:K7"/>
    <mergeCell ref="K8:K9"/>
    <mergeCell ref="K10:K11"/>
  </mergeCells>
  <conditionalFormatting sqref="B18">
    <cfRule type="cellIs" dxfId="32" priority="1" operator="equal">
      <formula>19</formula>
    </cfRule>
    <cfRule type="cellIs" dxfId="31" priority="2" operator="equal">
      <formula>16</formula>
    </cfRule>
    <cfRule type="cellIs" dxfId="30" priority="3" operator="equal">
      <formula>14</formula>
    </cfRule>
    <cfRule type="cellIs" dxfId="29" priority="4" operator="equal">
      <formula>13</formula>
    </cfRule>
    <cfRule type="cellIs" dxfId="28" priority="5" operator="equal">
      <formula>44</formula>
    </cfRule>
    <cfRule type="cellIs" dxfId="27" priority="6" operator="equal">
      <formula>33</formula>
    </cfRule>
    <cfRule type="cellIs" dxfId="26" priority="7" operator="equal">
      <formula>22</formula>
    </cfRule>
    <cfRule type="cellIs" dxfId="25" priority="8" operator="equal">
      <formula>11</formula>
    </cfRule>
  </conditionalFormatting>
  <conditionalFormatting sqref="B4:E14">
    <cfRule type="cellIs" dxfId="24" priority="9" operator="equal">
      <formula>19</formula>
    </cfRule>
    <cfRule type="cellIs" dxfId="23" priority="10" operator="equal">
      <formula>16</formula>
    </cfRule>
    <cfRule type="cellIs" dxfId="22" priority="11" operator="equal">
      <formula>14</formula>
    </cfRule>
    <cfRule type="cellIs" dxfId="21" priority="13" operator="equal">
      <formula>13</formula>
    </cfRule>
    <cfRule type="cellIs" dxfId="20" priority="14" operator="equal">
      <formula>44</formula>
    </cfRule>
    <cfRule type="cellIs" dxfId="19" priority="15" operator="equal">
      <formula>33</formula>
    </cfRule>
    <cfRule type="cellIs" dxfId="18" priority="16" operator="equal">
      <formula>22</formula>
    </cfRule>
    <cfRule type="cellIs" dxfId="17" priority="17" operator="equal">
      <formula>11</formula>
    </cfRule>
  </conditionalFormatting>
  <conditionalFormatting sqref="M5:U5">
    <cfRule type="colorScale" priority="12">
      <colorScale>
        <cfvo type="min"/>
        <cfvo type="percentile" val="50"/>
        <cfvo type="max"/>
        <color rgb="FFFF7128"/>
        <color rgb="FFFFEF9C"/>
        <color theme="9" tint="0.79998168889431442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I3" sqref="I3"/>
    </sheetView>
  </sheetViews>
  <sheetFormatPr baseColWidth="10" defaultColWidth="10.83203125" defaultRowHeight="16" x14ac:dyDescent="0.2"/>
  <cols>
    <col min="1" max="20" width="4.1640625" customWidth="1"/>
  </cols>
  <sheetData>
    <row r="1" spans="1:15" x14ac:dyDescent="0.2">
      <c r="A1" s="30">
        <v>1</v>
      </c>
      <c r="B1" s="30">
        <v>2</v>
      </c>
      <c r="C1" s="30">
        <v>3</v>
      </c>
      <c r="D1" s="30">
        <v>4</v>
      </c>
      <c r="E1" s="30">
        <v>5</v>
      </c>
      <c r="F1" s="30">
        <v>6</v>
      </c>
      <c r="G1" s="30">
        <v>7</v>
      </c>
      <c r="H1" s="30">
        <v>8</v>
      </c>
      <c r="I1" s="30">
        <v>9</v>
      </c>
      <c r="J1" s="30">
        <v>10</v>
      </c>
      <c r="K1" s="30">
        <v>11</v>
      </c>
      <c r="L1" s="30">
        <v>12</v>
      </c>
      <c r="M1" s="30">
        <v>13</v>
      </c>
      <c r="N1" s="30">
        <v>14</v>
      </c>
      <c r="O1" s="30">
        <v>15</v>
      </c>
    </row>
    <row r="2" spans="1:15" x14ac:dyDescent="0.2">
      <c r="A2" s="30" t="str">
        <f>IF(A$1&lt;=LEN(Plan2!$B2),MID(Plan2!$B2,AuxNome!A$1,1),"")</f>
        <v>C</v>
      </c>
      <c r="B2" s="30" t="str">
        <f>IF(B1&lt;=LEN(Plan2!$B2),MID(Plan2!$B2,AuxNome!B$1,1),"")</f>
        <v>H</v>
      </c>
      <c r="C2" s="30" t="str">
        <f>IF(C1&lt;=LEN(Plan2!$B2),MID(Plan2!$B2,AuxNome!C$1,1),"")</f>
        <v>R</v>
      </c>
      <c r="D2" s="30" t="str">
        <f>IF(D1&lt;=LEN(Plan2!$B2),MID(Plan2!$B2,AuxNome!D$1,1),"")</f>
        <v>I</v>
      </c>
      <c r="E2" s="30" t="str">
        <f>IF(E1&lt;=LEN(Plan2!$B2),MID(Plan2!$B2,AuxNome!E$1,1),"")</f>
        <v>S</v>
      </c>
      <c r="F2" s="30" t="str">
        <f>IF(F1&lt;=LEN(Plan2!$B2),MID(Plan2!$B2,AuxNome!F$1,1),"")</f>
        <v>T</v>
      </c>
      <c r="G2" s="30" t="str">
        <f>IF(G1&lt;=LEN(Plan2!$B2),MID(Plan2!$B2,AuxNome!G$1,1),"")</f>
        <v>I</v>
      </c>
      <c r="H2" s="30" t="str">
        <f>IF(H1&lt;=LEN(Plan2!$B2),MID(Plan2!$B2,AuxNome!H$1,1),"")</f>
        <v>A</v>
      </c>
      <c r="I2" s="30" t="str">
        <f>IF(I1&lt;=LEN(Plan2!$B2),MID(Plan2!$B2,AuxNome!I$1,1),"")</f>
        <v>N</v>
      </c>
      <c r="J2" s="30" t="str">
        <f>IF(J1&lt;=LEN(Plan2!$B2),MID(Plan2!$B2,AuxNome!J$1,1),"")</f>
        <v>N</v>
      </c>
      <c r="K2" s="30" t="str">
        <f>IF(K1&lt;=LEN(Plan2!$B2),MID(Plan2!$B2,AuxNome!K$1,1),"")</f>
        <v>E</v>
      </c>
      <c r="L2" s="30" t="str">
        <f>IF(L1&lt;=LEN(Plan2!$B2),MID(Plan2!$B2,AuxNome!L$1,1),"")</f>
        <v/>
      </c>
      <c r="M2" s="30" t="str">
        <f>IF(M1&lt;=LEN(Plan2!$B2),MID(Plan2!$B2,AuxNome!M$1,1),"")</f>
        <v/>
      </c>
      <c r="N2" s="30" t="str">
        <f>IF(N1&lt;=LEN(Plan2!$B2),MID(Plan2!$B2,AuxNome!N$1,1),"")</f>
        <v/>
      </c>
      <c r="O2" s="30" t="str">
        <f>IF(O1&lt;=LEN(Plan2!$B2),MID(Plan2!$B2,AuxNome!O$1,1),"")</f>
        <v/>
      </c>
    </row>
    <row r="3" spans="1:15" x14ac:dyDescent="0.2">
      <c r="A3" s="30" t="str">
        <f>IF(A$1&lt;=LEN(Plan2!$B3),MID(Plan2!$B3,AuxNome!A$1,1),"")</f>
        <v>R</v>
      </c>
      <c r="B3" s="30" t="str">
        <f>IF(B$1&lt;=LEN(Plan2!$B3),MID(Plan2!$B3,AuxNome!B$1,1),"")</f>
        <v>E</v>
      </c>
      <c r="C3" s="30" t="str">
        <f>IF(C$1&lt;=LEN(Plan2!$B3),MID(Plan2!$B3,AuxNome!C$1,1),"")</f>
        <v>N</v>
      </c>
      <c r="D3" s="30" t="str">
        <f>IF(D$1&lt;=LEN(Plan2!$B3),MID(Plan2!$B3,AuxNome!D$1,1),"")</f>
        <v>E</v>
      </c>
      <c r="E3" s="30" t="str">
        <f>IF(E$1&lt;=LEN(Plan2!$B3),MID(Plan2!$B3,AuxNome!E$1,1),"")</f>
        <v/>
      </c>
      <c r="F3" s="30" t="str">
        <f>IF(F$1&lt;=LEN(Plan2!$B3),MID(Plan2!$B3,AuxNome!F$1,1),"")</f>
        <v/>
      </c>
      <c r="G3" s="30" t="str">
        <f>IF(G$1&lt;=LEN(Plan2!$B3),MID(Plan2!$B3,AuxNome!G$1,1),"")</f>
        <v/>
      </c>
      <c r="H3" s="30" t="str">
        <f>IF(H$1&lt;=LEN(Plan2!$B3),MID(Plan2!$B3,AuxNome!H$1,1),"")</f>
        <v/>
      </c>
      <c r="I3" s="30" t="str">
        <f>IF(I$1&lt;=LEN(Plan2!$B3),MID(Plan2!$B3,AuxNome!I$1,1),"")</f>
        <v/>
      </c>
      <c r="J3" s="30" t="str">
        <f>IF(J$1&lt;=LEN(Plan2!$B3),MID(Plan2!$B3,AuxNome!J$1,1),"")</f>
        <v/>
      </c>
      <c r="K3" s="30" t="str">
        <f>IF(K$1&lt;=LEN(Plan2!$B3),MID(Plan2!$B3,AuxNome!K$1,1),"")</f>
        <v/>
      </c>
      <c r="L3" s="30" t="str">
        <f>IF(L$1&lt;=LEN(Plan2!$B3),MID(Plan2!$B3,AuxNome!L$1,1),"")</f>
        <v/>
      </c>
      <c r="M3" s="30" t="str">
        <f>IF(M$1&lt;=LEN(Plan2!$B3),MID(Plan2!$B3,AuxNome!M$1,1),"")</f>
        <v/>
      </c>
      <c r="N3" s="30" t="str">
        <f>IF(N$1&lt;=LEN(Plan2!$B3),MID(Plan2!$B3,AuxNome!N$1,1),"")</f>
        <v/>
      </c>
      <c r="O3" s="30" t="str">
        <f>IF(O$1&lt;=LEN(Plan2!$B3),MID(Plan2!$B3,AuxNome!O$1,1),"")</f>
        <v/>
      </c>
    </row>
    <row r="4" spans="1:15" x14ac:dyDescent="0.2">
      <c r="A4" s="30" t="str">
        <f>IF(A$1&lt;=LEN(Plan2!$B4),MID(Plan2!$B4,AuxNome!A$1,1),"")</f>
        <v/>
      </c>
      <c r="B4" s="30" t="str">
        <f>IF(B$1&lt;=LEN(Plan2!$B4),MID(Plan2!$B4,AuxNome!B$1,1),"")</f>
        <v/>
      </c>
      <c r="C4" s="30" t="str">
        <f>IF(C$1&lt;=LEN(Plan2!$B4),MID(Plan2!$B4,AuxNome!C$1,1),"")</f>
        <v/>
      </c>
      <c r="D4" s="30" t="str">
        <f>IF(D$1&lt;=LEN(Plan2!$B4),MID(Plan2!$B4,AuxNome!D$1,1),"")</f>
        <v/>
      </c>
      <c r="E4" s="30" t="str">
        <f>IF(E$1&lt;=LEN(Plan2!$B4),MID(Plan2!$B4,AuxNome!E$1,1),"")</f>
        <v/>
      </c>
      <c r="F4" s="30" t="str">
        <f>IF(F$1&lt;=LEN(Plan2!$B4),MID(Plan2!$B4,AuxNome!F$1,1),"")</f>
        <v/>
      </c>
      <c r="G4" s="30" t="str">
        <f>IF(G$1&lt;=LEN(Plan2!$B4),MID(Plan2!$B4,AuxNome!G$1,1),"")</f>
        <v/>
      </c>
      <c r="H4" s="30" t="str">
        <f>IF(H$1&lt;=LEN(Plan2!$B4),MID(Plan2!$B4,AuxNome!H$1,1),"")</f>
        <v/>
      </c>
      <c r="I4" s="30" t="str">
        <f>IF(I$1&lt;=LEN(Plan2!$B4),MID(Plan2!$B4,AuxNome!I$1,1),"")</f>
        <v/>
      </c>
      <c r="J4" s="30" t="str">
        <f>IF(J$1&lt;=LEN(Plan2!$B4),MID(Plan2!$B4,AuxNome!J$1,1),"")</f>
        <v/>
      </c>
      <c r="K4" s="30" t="str">
        <f>IF(K$1&lt;=LEN(Plan2!$B4),MID(Plan2!$B4,AuxNome!K$1,1),"")</f>
        <v/>
      </c>
      <c r="L4" s="30" t="str">
        <f>IF(L$1&lt;=LEN(Plan2!$B4),MID(Plan2!$B4,AuxNome!L$1,1),"")</f>
        <v/>
      </c>
      <c r="M4" s="30" t="str">
        <f>IF(M$1&lt;=LEN(Plan2!$B4),MID(Plan2!$B4,AuxNome!M$1,1),"")</f>
        <v/>
      </c>
      <c r="N4" s="30" t="str">
        <f>IF(N$1&lt;=LEN(Plan2!$B4),MID(Plan2!$B4,AuxNome!N$1,1),"")</f>
        <v/>
      </c>
      <c r="O4" s="30" t="str">
        <f>IF(O$1&lt;=LEN(Plan2!$B4),MID(Plan2!$B4,AuxNome!O$1,1),"")</f>
        <v/>
      </c>
    </row>
    <row r="5" spans="1:15" x14ac:dyDescent="0.2">
      <c r="A5" t="str">
        <f>IF(A$1&lt;=LEN(Plan2!$B5),MID(Plan2!$B5,AuxNome!A$1,1),"")</f>
        <v/>
      </c>
      <c r="B5" t="str">
        <f>IF(B$1&lt;=LEN(Plan2!$B5),MID(Plan2!$B5,AuxNome!B$1,1),"")</f>
        <v/>
      </c>
      <c r="C5" t="str">
        <f>IF(C$1&lt;=LEN(Plan2!$B5),MID(Plan2!$B5,AuxNome!C$1,1),"")</f>
        <v/>
      </c>
      <c r="D5" t="str">
        <f>IF(D$1&lt;=LEN(Plan2!$B5),MID(Plan2!$B5,AuxNome!D$1,1),"")</f>
        <v/>
      </c>
      <c r="E5" t="str">
        <f>IF(E$1&lt;=LEN(Plan2!$B5),MID(Plan2!$B5,AuxNome!E$1,1),"")</f>
        <v/>
      </c>
      <c r="F5" t="str">
        <f>IF(F$1&lt;=LEN(Plan2!$B5),MID(Plan2!$B5,AuxNome!F$1,1),"")</f>
        <v/>
      </c>
      <c r="G5" t="str">
        <f>IF(G$1&lt;=LEN(Plan2!$B5),MID(Plan2!$B5,AuxNome!G$1,1),"")</f>
        <v/>
      </c>
      <c r="H5" t="str">
        <f>IF(H$1&lt;=LEN(Plan2!$B5),MID(Plan2!$B5,AuxNome!H$1,1),"")</f>
        <v/>
      </c>
      <c r="I5" t="str">
        <f>IF(I$1&lt;=LEN(Plan2!$B5),MID(Plan2!$B5,AuxNome!I$1,1),"")</f>
        <v/>
      </c>
      <c r="J5" t="str">
        <f>IF(J$1&lt;=LEN(Plan2!$B5),MID(Plan2!$B5,AuxNome!J$1,1),"")</f>
        <v/>
      </c>
      <c r="K5" t="str">
        <f>IF(K$1&lt;=LEN(Plan2!$B5),MID(Plan2!$B5,AuxNome!K$1,1),"")</f>
        <v/>
      </c>
      <c r="L5" t="str">
        <f>IF(L$1&lt;=LEN(Plan2!$B5),MID(Plan2!$B5,AuxNome!L$1,1),"")</f>
        <v/>
      </c>
      <c r="M5" t="str">
        <f>IF(M$1&lt;=LEN(Plan2!$B5),MID(Plan2!$B5,AuxNome!M$1,1),"")</f>
        <v/>
      </c>
      <c r="N5" t="str">
        <f>IF(N$1&lt;=LEN(Plan2!$B5),MID(Plan2!$B5,AuxNome!N$1,1),"")</f>
        <v/>
      </c>
      <c r="O5" t="str">
        <f>IF(O$1&lt;=LEN(Plan2!$B5),MID(Plan2!$B5,AuxNome!O$1,1),"")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50"/>
  <sheetViews>
    <sheetView tabSelected="1" topLeftCell="H20" zoomScale="117" workbookViewId="0">
      <selection activeCell="AL38" sqref="AL38"/>
    </sheetView>
  </sheetViews>
  <sheetFormatPr baseColWidth="10" defaultColWidth="10.83203125" defaultRowHeight="16" x14ac:dyDescent="0.2"/>
  <cols>
    <col min="1" max="1" width="7.1640625" customWidth="1"/>
    <col min="2" max="52" width="5.1640625" customWidth="1"/>
  </cols>
  <sheetData>
    <row r="1" spans="1:49" ht="16" customHeight="1" x14ac:dyDescent="0.2">
      <c r="A1" s="43" t="s">
        <v>50</v>
      </c>
      <c r="B1" s="47" t="s">
        <v>51</v>
      </c>
      <c r="C1" s="47"/>
      <c r="D1" s="47"/>
      <c r="E1" s="47" t="s">
        <v>19</v>
      </c>
      <c r="F1" s="47"/>
      <c r="G1" s="43" t="s">
        <v>20</v>
      </c>
      <c r="H1" s="43"/>
      <c r="I1" s="35" t="s">
        <v>52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40" t="s">
        <v>54</v>
      </c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3" t="s">
        <v>58</v>
      </c>
      <c r="AG1" s="43"/>
      <c r="AH1" s="43"/>
      <c r="AI1" s="43" t="s">
        <v>55</v>
      </c>
      <c r="AJ1" s="43"/>
      <c r="AK1" s="43"/>
      <c r="AL1" s="40" t="s">
        <v>56</v>
      </c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49" x14ac:dyDescent="0.2">
      <c r="A2" s="43"/>
      <c r="B2" s="47"/>
      <c r="C2" s="47"/>
      <c r="D2" s="47"/>
      <c r="E2" s="47"/>
      <c r="F2" s="47"/>
      <c r="G2" s="46"/>
      <c r="H2" s="46"/>
      <c r="I2" s="35" t="s">
        <v>53</v>
      </c>
      <c r="J2" s="35"/>
      <c r="K2" s="40">
        <v>1</v>
      </c>
      <c r="L2" s="40"/>
      <c r="M2" s="40"/>
      <c r="N2" s="40">
        <v>2</v>
      </c>
      <c r="O2" s="40"/>
      <c r="P2" s="40"/>
      <c r="Q2" s="40">
        <v>3</v>
      </c>
      <c r="R2" s="40"/>
      <c r="S2" s="40"/>
      <c r="T2" s="40">
        <v>1</v>
      </c>
      <c r="U2" s="40"/>
      <c r="V2" s="40"/>
      <c r="W2" s="40">
        <v>2</v>
      </c>
      <c r="X2" s="40"/>
      <c r="Y2" s="40"/>
      <c r="Z2" s="40">
        <v>3</v>
      </c>
      <c r="AA2" s="40"/>
      <c r="AB2" s="40"/>
      <c r="AC2" s="40">
        <v>4</v>
      </c>
      <c r="AD2" s="40"/>
      <c r="AE2" s="40"/>
      <c r="AF2" s="43"/>
      <c r="AG2" s="43"/>
      <c r="AH2" s="43"/>
      <c r="AI2" s="43"/>
      <c r="AJ2" s="43"/>
      <c r="AK2" s="43"/>
      <c r="AL2" s="40">
        <v>1</v>
      </c>
      <c r="AM2" s="40"/>
      <c r="AN2" s="40"/>
      <c r="AO2" s="40">
        <v>2</v>
      </c>
      <c r="AP2" s="40"/>
      <c r="AQ2" s="40"/>
      <c r="AR2" s="40">
        <v>3</v>
      </c>
      <c r="AS2" s="40"/>
      <c r="AT2" s="40"/>
      <c r="AU2" s="40">
        <v>4</v>
      </c>
      <c r="AV2" s="40"/>
      <c r="AW2" s="40"/>
    </row>
    <row r="3" spans="1:49" x14ac:dyDescent="0.2">
      <c r="A3" s="49">
        <v>2023</v>
      </c>
      <c r="B3" s="44">
        <f>Nascto!M16</f>
        <v>35</v>
      </c>
      <c r="C3" s="44">
        <f>Nascto!M17</f>
        <v>8</v>
      </c>
      <c r="D3" s="44">
        <f>Nascto!M18</f>
        <v>8</v>
      </c>
      <c r="E3" s="44">
        <f>IF(Nascto!M20&lt;='Números Pessoais'!K4,'Números Pessoais'!H4,IF(Nascto!M20&lt;='Números Pessoais'!K6,'Números Pessoais'!H6,IF(Nascto!M20&lt;='Números Pessoais'!K8,'Números Pessoais'!H8,'Números Pessoais'!H10)))</f>
        <v>8</v>
      </c>
      <c r="F3" s="44">
        <f>IF(Nascto!M20&lt;='Números Pessoais'!K4,'Números Pessoais'!H5,IF(Nascto!M20&lt;='Números Pessoais'!K6,'Números Pessoais'!H7,IF(Nascto!M20&lt;='Números Pessoais'!K8,'Números Pessoais'!H9,'Números Pessoais'!H11)))</f>
        <v>8</v>
      </c>
      <c r="G3" s="44">
        <f>IF(Nascto!M20&lt;='Números Pessoais'!K4,'Números Pessoais'!I4,IF(Nascto!M20&lt;='Números Pessoais'!K6,'Números Pessoais'!I6,IF(Nascto!M20&lt;='Números Pessoais'!K8,'Números Pessoais'!I8,'Números Pessoais'!I10)))</f>
        <v>3</v>
      </c>
      <c r="H3" s="44">
        <f>IF(Nascto!M20&lt;='Números Pessoais'!K4,'Números Pessoais'!I5,IF(Nascto!M20&lt;='Números Pessoais'!K6,'Números Pessoais'!I7,IF(Nascto!M20&lt;='Números Pessoais'!K8,'Números Pessoais'!I9,'Números Pessoais'!I11)))</f>
        <v>3</v>
      </c>
      <c r="I3" s="44">
        <f>Nascto!M23</f>
        <v>9</v>
      </c>
      <c r="J3" s="44">
        <f>Nascto!M24</f>
        <v>9</v>
      </c>
      <c r="AI3" s="28">
        <f>B17</f>
        <v>45069</v>
      </c>
      <c r="AJ3" s="27"/>
      <c r="AK3" s="27"/>
    </row>
    <row r="4" spans="1:49" x14ac:dyDescent="0.2">
      <c r="A4" s="49"/>
      <c r="B4" s="45"/>
      <c r="C4" s="45"/>
      <c r="D4" s="45"/>
      <c r="E4" s="45"/>
      <c r="F4" s="45"/>
      <c r="G4" s="45"/>
      <c r="H4" s="45"/>
      <c r="I4" s="45"/>
      <c r="J4" s="45"/>
      <c r="AI4" s="28">
        <f>E17</f>
        <v>45100</v>
      </c>
    </row>
    <row r="5" spans="1:49" x14ac:dyDescent="0.2">
      <c r="A5" s="49"/>
      <c r="B5" s="45"/>
      <c r="C5" s="45"/>
      <c r="D5" s="45"/>
      <c r="E5" s="45"/>
      <c r="F5" s="45"/>
      <c r="G5" s="45"/>
      <c r="H5" s="45"/>
      <c r="I5" s="45"/>
      <c r="J5" s="45"/>
      <c r="AI5">
        <v>3</v>
      </c>
    </row>
    <row r="6" spans="1:49" x14ac:dyDescent="0.2">
      <c r="A6" s="49"/>
      <c r="B6" s="45"/>
      <c r="C6" s="45"/>
      <c r="D6" s="45"/>
      <c r="E6" s="45"/>
      <c r="F6" s="45"/>
      <c r="G6" s="45"/>
      <c r="H6" s="45"/>
      <c r="I6" s="45"/>
      <c r="J6" s="45"/>
      <c r="AI6">
        <v>4</v>
      </c>
    </row>
    <row r="7" spans="1:49" x14ac:dyDescent="0.2">
      <c r="A7" s="49"/>
      <c r="B7" s="45"/>
      <c r="C7" s="45"/>
      <c r="D7" s="45"/>
      <c r="E7" s="45"/>
      <c r="F7" s="45"/>
      <c r="G7" s="45"/>
      <c r="H7" s="45"/>
      <c r="I7" s="45"/>
      <c r="J7" s="45"/>
      <c r="AI7">
        <v>5</v>
      </c>
    </row>
    <row r="8" spans="1:49" x14ac:dyDescent="0.2">
      <c r="A8" s="49"/>
      <c r="B8" s="45"/>
      <c r="C8" s="45"/>
      <c r="D8" s="45"/>
      <c r="E8" s="45"/>
      <c r="F8" s="45"/>
      <c r="G8" s="45"/>
      <c r="H8" s="45"/>
      <c r="I8" s="45"/>
      <c r="J8" s="45"/>
      <c r="AI8">
        <v>6</v>
      </c>
    </row>
    <row r="9" spans="1:49" x14ac:dyDescent="0.2">
      <c r="A9" s="49"/>
      <c r="B9" s="45"/>
      <c r="C9" s="45"/>
      <c r="D9" s="45"/>
      <c r="E9" s="45"/>
      <c r="F9" s="45"/>
      <c r="G9" s="45"/>
      <c r="H9" s="45"/>
      <c r="I9" s="45"/>
      <c r="J9" s="45"/>
      <c r="AI9">
        <v>7</v>
      </c>
    </row>
    <row r="10" spans="1:49" x14ac:dyDescent="0.2">
      <c r="A10" s="49"/>
      <c r="B10" s="45"/>
      <c r="C10" s="45"/>
      <c r="D10" s="45"/>
      <c r="E10" s="45"/>
      <c r="F10" s="45"/>
      <c r="G10" s="45"/>
      <c r="H10" s="45"/>
      <c r="I10" s="45"/>
      <c r="J10" s="45"/>
      <c r="AI10">
        <v>8</v>
      </c>
    </row>
    <row r="11" spans="1:49" x14ac:dyDescent="0.2">
      <c r="A11" s="49"/>
      <c r="B11" s="45"/>
      <c r="C11" s="45"/>
      <c r="D11" s="45"/>
      <c r="E11" s="45"/>
      <c r="F11" s="45"/>
      <c r="G11" s="45"/>
      <c r="H11" s="45"/>
      <c r="I11" s="45"/>
      <c r="J11" s="45"/>
      <c r="AI11">
        <v>9</v>
      </c>
    </row>
    <row r="12" spans="1:49" x14ac:dyDescent="0.2">
      <c r="A12" s="49"/>
      <c r="B12" s="45"/>
      <c r="C12" s="45"/>
      <c r="D12" s="45"/>
      <c r="E12" s="45"/>
      <c r="F12" s="45"/>
      <c r="G12" s="45"/>
      <c r="H12" s="45"/>
      <c r="I12" s="45"/>
      <c r="J12" s="45"/>
      <c r="AI12">
        <v>10</v>
      </c>
    </row>
    <row r="13" spans="1:49" x14ac:dyDescent="0.2">
      <c r="A13" s="49"/>
      <c r="B13" s="45"/>
      <c r="C13" s="45"/>
      <c r="D13" s="45"/>
      <c r="E13" s="45"/>
      <c r="F13" s="45"/>
      <c r="G13" s="45"/>
      <c r="H13" s="45"/>
      <c r="I13" s="45"/>
      <c r="J13" s="45"/>
      <c r="AI13">
        <v>11</v>
      </c>
    </row>
    <row r="14" spans="1:49" x14ac:dyDescent="0.2">
      <c r="A14" s="49"/>
      <c r="B14" s="45"/>
      <c r="C14" s="45"/>
      <c r="D14" s="45"/>
      <c r="E14" s="45"/>
      <c r="F14" s="45"/>
      <c r="G14" s="45"/>
      <c r="H14" s="45"/>
      <c r="I14" s="45"/>
      <c r="J14" s="45"/>
      <c r="AI14">
        <v>12</v>
      </c>
    </row>
    <row r="17" spans="1:40" x14ac:dyDescent="0.2">
      <c r="A17" s="48" t="s">
        <v>55</v>
      </c>
      <c r="B17" s="41">
        <f>DATE($A$3,MONTH(Nome!$AY$1),DAY(Nome!$AY$1))</f>
        <v>45069</v>
      </c>
      <c r="C17" s="41"/>
      <c r="D17" s="41"/>
      <c r="E17" s="42">
        <f>IF(MONTH(B17)=12,DATE(YEAR(B17)+1,1,DAY(Nome!$AY$1)),DATE(YEAR(B17),MONTH(B17)+1,MIN(DAY(Nome!$AY$1),VLOOKUP(MONTH('Previsões Diárias'!B17)+1,TabDias!$A$1:$B$13,2,FALSE))))</f>
        <v>45100</v>
      </c>
      <c r="F17" s="42"/>
      <c r="G17" s="42"/>
      <c r="H17" s="42">
        <f>IF(MONTH(E17)=12,DATE(YEAR(E17)+1,1,DAY(Nome!$AY$1)),DATE(YEAR(E17),MONTH(E17)+1,MIN(DAY(Nome!$AY$1),VLOOKUP(MONTH('Previsões Diárias'!E17)+1,TabDias!$A$1:$B$13,2,FALSE))))</f>
        <v>45130</v>
      </c>
      <c r="I17" s="42"/>
      <c r="J17" s="42"/>
      <c r="K17" s="42">
        <f>IF(MONTH(H17)=12,DATE(YEAR(H17)+1,1,DAY(Nome!$AY$1)),DATE(YEAR(H17),MONTH(H17)+1,MIN(DAY(Nome!$AY$1),VLOOKUP(MONTH('Previsões Diárias'!H17)+1,TabDias!$A$1:$B$13,2,FALSE))))</f>
        <v>45161</v>
      </c>
      <c r="L17" s="42"/>
      <c r="M17" s="42"/>
      <c r="N17" s="42">
        <f>IF(MONTH(K17)=12,DATE(YEAR(K17)+1,1,DAY(Nome!$AY$1)),DATE(YEAR(K17),MONTH(K17)+1,MIN(DAY(Nome!$AY$1),VLOOKUP(MONTH('Previsões Diárias'!K17)+1,TabDias!$A$1:$B$13,2,FALSE))))</f>
        <v>45192</v>
      </c>
      <c r="O17" s="42"/>
      <c r="P17" s="42"/>
      <c r="Q17" s="42">
        <f>IF(MONTH(N17)=12,DATE(YEAR(N17)+1,1,DAY(Nome!$AY$1)),DATE(YEAR(N17),MONTH(N17)+1,MIN(DAY(Nome!$AY$1),VLOOKUP(MONTH('Previsões Diárias'!N17)+1,TabDias!$A$1:$B$13,2,FALSE))))</f>
        <v>45222</v>
      </c>
      <c r="R17" s="42"/>
      <c r="S17" s="42"/>
      <c r="T17" s="42">
        <f>IF(MONTH(Q17)=12,DATE(YEAR(Q17)+1,1,DAY(Nome!$AY$1)),DATE(YEAR(Q17),MONTH(Q17)+1,MIN(DAY(Nome!$AY$1),VLOOKUP(MONTH('Previsões Diárias'!Q17)+1,TabDias!$A$1:$B$13,2,FALSE))))</f>
        <v>45253</v>
      </c>
      <c r="U17" s="42"/>
      <c r="V17" s="42"/>
      <c r="W17" s="42">
        <f>IF(MONTH(T17)=12,DATE(YEAR(T17)+1,1,DAY(Nome!$AY$1)),DATE(YEAR(T17),MONTH(T17)+1,MIN(DAY(Nome!$AY$1),VLOOKUP(MONTH('Previsões Diárias'!T17)+1,TabDias!$A$1:$B$13,2,FALSE))))</f>
        <v>45283</v>
      </c>
      <c r="X17" s="42"/>
      <c r="Y17" s="42"/>
      <c r="Z17" s="42">
        <f>IF(MONTH(W17)=12,DATE(YEAR(W17)+1,1,DAY(Nome!$AY$1)),DATE(YEAR(W17),MONTH(W17)+1,MIN(DAY(Nome!$AY$1),VLOOKUP(MONTH('Previsões Diárias'!W17)+1,TabDias!$A$1:$B$13,2,FALSE))))</f>
        <v>45314</v>
      </c>
      <c r="AA17" s="42"/>
      <c r="AB17" s="42"/>
      <c r="AC17" s="42">
        <f>IF(MONTH(Z17)=12,DATE(YEAR(Z17)+1,1,DAY(Nome!$AY$1)),DATE(YEAR(Z17),MONTH(Z17)+1,MIN(DAY(Nome!$AY$1),VLOOKUP(MONTH('Previsões Diárias'!Z17)+1,TabDias!$A$1:$B$13,2,FALSE))))</f>
        <v>45345</v>
      </c>
      <c r="AD17" s="42"/>
      <c r="AE17" s="42"/>
      <c r="AF17" s="42">
        <f>IF(MONTH(AC17)=12,DATE(YEAR(AC17)+1,1,DAY(Nome!$AY$1)),DATE(YEAR(AC17),MONTH(AC17)+1,MIN(DAY(Nome!$AY$1),VLOOKUP(MONTH('Previsões Diárias'!AC17)+1,TabDias!$A$1:$B$13,2,FALSE))))</f>
        <v>45374</v>
      </c>
      <c r="AG17" s="42"/>
      <c r="AH17" s="42"/>
      <c r="AI17" s="42">
        <f>IF(MONTH(AF17)=12,DATE(YEAR(AF17)+1,1,DAY(Nome!$AY$1)),DATE(YEAR(AF17),MONTH(AF17)+1,MIN(DAY(Nome!$AY$1),VLOOKUP(MONTH('Previsões Diárias'!AF17)+1,TabDias!$A$1:$B$13,2,FALSE))))</f>
        <v>45405</v>
      </c>
      <c r="AJ17" s="42"/>
      <c r="AK17" s="42"/>
      <c r="AL17" s="42">
        <f>IF(MONTH(AI17)=12,DATE(YEAR(AI17)+1,1,DAY(Nome!$AY$1)),DATE(YEAR(AI17),MONTH(AI17)+1,MIN(DAY(Nome!$AY$1),VLOOKUP(MONTH('Previsões Diárias'!AI17)+1,TabDias!$A$1:$B$13,2,FALSE))))</f>
        <v>45435</v>
      </c>
      <c r="AM17" s="42"/>
      <c r="AN17" s="42"/>
    </row>
    <row r="18" spans="1:40" x14ac:dyDescent="0.2">
      <c r="A18" s="48"/>
      <c r="B18" s="24">
        <f>$B$3+MONTH(B17)</f>
        <v>40</v>
      </c>
      <c r="C18" s="24">
        <f>TRUNC((B18/10),0)+MOD(B18,10)</f>
        <v>4</v>
      </c>
      <c r="D18" s="24">
        <f>IF(AND(MOD(C18,11)&gt;0,C18&gt;9),TRUNC((C18/10),0)+MOD(C18,10),C18)</f>
        <v>4</v>
      </c>
      <c r="E18" s="24">
        <f>$B$3+MONTH(E17)</f>
        <v>41</v>
      </c>
      <c r="F18" s="24">
        <f>TRUNC((E18/10),0)+MOD(E18,10)</f>
        <v>5</v>
      </c>
      <c r="G18" s="24">
        <f>IF(AND(MOD(F18,11)&gt;0,F18&gt;9),TRUNC((F18/10),0)+MOD(F18,10),F18)</f>
        <v>5</v>
      </c>
      <c r="H18" s="24">
        <f>$B$3+MONTH(H17)</f>
        <v>42</v>
      </c>
      <c r="I18" s="24">
        <f>TRUNC((H18/10),0)+MOD(H18,10)</f>
        <v>6</v>
      </c>
      <c r="J18" s="24">
        <f>IF(AND(MOD(I18,11)&gt;0,I18&gt;9),TRUNC((I18/10),0)+MOD(I18,10),I18)</f>
        <v>6</v>
      </c>
      <c r="K18" s="24">
        <f>$B$3+MONTH(K17)</f>
        <v>43</v>
      </c>
      <c r="L18" s="24">
        <f>TRUNC((K18/10),0)+MOD(K18,10)</f>
        <v>7</v>
      </c>
      <c r="M18" s="24">
        <f>IF(AND(MOD(L18,11)&gt;0,L18&gt;9),TRUNC((L18/10),0)+MOD(L18,10),L18)</f>
        <v>7</v>
      </c>
      <c r="N18" s="24">
        <f>$B$3+MONTH(N17)</f>
        <v>44</v>
      </c>
      <c r="O18" s="24">
        <f>TRUNC((N18/10),0)+MOD(N18,10)</f>
        <v>8</v>
      </c>
      <c r="P18" s="24">
        <f>IF(AND(MOD(O18,11)&gt;0,O18&gt;9),TRUNC((O18/10),0)+MOD(O18,10),O18)</f>
        <v>8</v>
      </c>
      <c r="Q18" s="24">
        <f>$B$3+MONTH(Q17)</f>
        <v>45</v>
      </c>
      <c r="R18" s="24">
        <f>TRUNC((Q18/10),0)+MOD(Q18,10)</f>
        <v>9</v>
      </c>
      <c r="S18" s="24">
        <f>IF(AND(MOD(R18,11)&gt;0,R18&gt;9),TRUNC((R18/10),0)+MOD(R18,10),R18)</f>
        <v>9</v>
      </c>
      <c r="T18" s="24">
        <f>$B$3+MONTH(T17)</f>
        <v>46</v>
      </c>
      <c r="U18" s="24">
        <f>TRUNC((T18/10),0)+MOD(T18,10)</f>
        <v>10</v>
      </c>
      <c r="V18" s="24">
        <f>IF(AND(MOD(U18,11)&gt;0,U18&gt;9),TRUNC((U18/10),0)+MOD(U18,10),U18)</f>
        <v>1</v>
      </c>
      <c r="W18" s="24">
        <f>$B$3+MONTH(W17)</f>
        <v>47</v>
      </c>
      <c r="X18" s="24">
        <f>TRUNC((W18/10),0)+MOD(W18,10)</f>
        <v>11</v>
      </c>
      <c r="Y18" s="24">
        <f>IF(AND(MOD(X18,11)&gt;0,X18&gt;9),TRUNC((X18/10),0)+MOD(X18,10),X18)</f>
        <v>11</v>
      </c>
      <c r="Z18" s="24">
        <f>$B$3+MONTH(Z17)</f>
        <v>36</v>
      </c>
      <c r="AA18" s="24">
        <f>TRUNC((Z18/10),0)+MOD(Z18,10)</f>
        <v>9</v>
      </c>
      <c r="AB18" s="24">
        <f>IF(AND(MOD(AA18,11)&gt;0,AA18&gt;9),TRUNC((AA18/10),0)+MOD(AA18,10),AA18)</f>
        <v>9</v>
      </c>
      <c r="AC18" s="24">
        <f>$B$3+MONTH(AC17)</f>
        <v>37</v>
      </c>
      <c r="AD18" s="24">
        <f>TRUNC((AC18/10),0)+MOD(AC18,10)</f>
        <v>10</v>
      </c>
      <c r="AE18" s="24">
        <f>IF(AND(MOD(AD18,11)&gt;0,AD18&gt;9),TRUNC((AD18/10),0)+MOD(AD18,10),AD18)</f>
        <v>1</v>
      </c>
      <c r="AF18" s="24">
        <f>$B$3+MONTH(AF17)</f>
        <v>38</v>
      </c>
      <c r="AG18" s="24">
        <f>TRUNC((AF18/10),0)+MOD(AF18,10)</f>
        <v>11</v>
      </c>
      <c r="AH18" s="24">
        <f>IF(AND(MOD(AG18,11)&gt;0,AG18&gt;9),TRUNC((AG18/10),0)+MOD(AG18,10),AG18)</f>
        <v>11</v>
      </c>
      <c r="AI18" s="24">
        <f>$B$3+MONTH(AI17)</f>
        <v>39</v>
      </c>
      <c r="AJ18" s="24">
        <f>TRUNC((AI18/10),0)+MOD(AI18,10)</f>
        <v>12</v>
      </c>
      <c r="AK18" s="24">
        <f>IF(AND(MOD(AJ18,11)&gt;0,AJ18&gt;9),TRUNC((AJ18/10),0)+MOD(AJ18,10),AJ18)</f>
        <v>3</v>
      </c>
      <c r="AL18" s="24"/>
      <c r="AM18" s="24"/>
      <c r="AN18" s="24"/>
    </row>
    <row r="19" spans="1:40" x14ac:dyDescent="0.2">
      <c r="A19" s="30" t="s">
        <v>57</v>
      </c>
      <c r="B19" s="32"/>
      <c r="C19" s="33" t="str">
        <f t="shared" ref="C19:C49" si="0">IF(B19&lt;&gt;"",TRUNC((B19/10),0)+MOD(B19,10),"")</f>
        <v/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4"/>
    </row>
    <row r="20" spans="1:40" x14ac:dyDescent="0.2">
      <c r="A20" s="30">
        <v>1</v>
      </c>
      <c r="B20" s="24" t="str">
        <f>IF($A20&lt;=VLOOKUP(MONTH(B$17),TabDias!$A$1:$B$13,2,FALSE),IF($A20&gt;=DAY(B$17),B$18+$A20,""),"")</f>
        <v/>
      </c>
      <c r="C20" s="31" t="str">
        <f t="shared" si="0"/>
        <v/>
      </c>
      <c r="D20" s="31" t="str">
        <f t="shared" ref="D20:D49" si="1">IF(C20="","",IF(AND(MOD(C20,11)&gt;0,C20&gt;9),TRUNC((C20/10),0)+MOD(C20,10),C20))</f>
        <v/>
      </c>
      <c r="E20" s="24">
        <f>IF($A20&lt;=VLOOKUP(MONTH(E$17),TabDias!$A$1:$B$13,2,FALSE),IF($A20&gt;=DAY(E$17),E$18+$A20,B$18+$A20),"")</f>
        <v>41</v>
      </c>
      <c r="F20" s="24">
        <f t="shared" ref="F20:F50" si="2">IF(E20&lt;&gt;"",TRUNC((E20/10),0)+MOD(E20,10),"")</f>
        <v>5</v>
      </c>
      <c r="G20" s="24">
        <f t="shared" ref="G20:G50" si="3">IF(F20="","",IF(AND(MOD(F20,11)&gt;0,F20&gt;9),TRUNC((F20/10),0)+MOD(F20,10),F20))</f>
        <v>5</v>
      </c>
      <c r="H20" s="24">
        <f>IF($A20&lt;=VLOOKUP(MONTH(H$17),TabDias!$A$1:$B$13,2,FALSE),IF($A20&gt;=DAY(H$17),H$18+$A20,E$18+$A20),"")</f>
        <v>42</v>
      </c>
      <c r="I20" s="24">
        <f t="shared" ref="I20:I50" si="4">IF(H20&lt;&gt;"",TRUNC((H20/10),0)+MOD(H20,10),"")</f>
        <v>6</v>
      </c>
      <c r="J20" s="24">
        <f t="shared" ref="J20:J50" si="5">IF(I20="","",IF(AND(MOD(I20,11)&gt;0,I20&gt;9),TRUNC((I20/10),0)+MOD(I20,10),I20))</f>
        <v>6</v>
      </c>
      <c r="K20" s="24">
        <f>IF($A20&lt;=VLOOKUP(MONTH(K$17),TabDias!$A$1:$B$13,2,FALSE),IF($A20&gt;=DAY(K$17),K$18+$A20,H$18+$A20),"")</f>
        <v>43</v>
      </c>
      <c r="L20" s="24">
        <f t="shared" ref="L20:L50" si="6">IF(K20&lt;&gt;"",TRUNC((K20/10),0)+MOD(K20,10),"")</f>
        <v>7</v>
      </c>
      <c r="M20" s="24">
        <f t="shared" ref="M20:M50" si="7">IF(L20="","",IF(AND(MOD(L20,11)&gt;0,L20&gt;9),TRUNC((L20/10),0)+MOD(L20,10),L20))</f>
        <v>7</v>
      </c>
      <c r="N20" s="24">
        <f>IF($A20&lt;=VLOOKUP(MONTH(N$17),TabDias!$A$1:$B$13,2,FALSE),IF($A20&gt;=DAY(N$17),N$18+$A20,K$18+$A20),"")</f>
        <v>44</v>
      </c>
      <c r="O20" s="24">
        <f t="shared" ref="O20:O50" si="8">IF(N20&lt;&gt;"",TRUNC((N20/10),0)+MOD(N20,10),"")</f>
        <v>8</v>
      </c>
      <c r="P20" s="24">
        <f t="shared" ref="P20:P50" si="9">IF(O20="","",IF(AND(MOD(O20,11)&gt;0,O20&gt;9),TRUNC((O20/10),0)+MOD(O20,10),O20))</f>
        <v>8</v>
      </c>
      <c r="Q20" s="24">
        <f>IF($A20&lt;=VLOOKUP(MONTH(Q$17),TabDias!$A$1:$B$13,2,FALSE),IF($A20&gt;=DAY(Q$17),Q$18+$A20,N$18+$A20),"")</f>
        <v>45</v>
      </c>
      <c r="R20" s="24">
        <f t="shared" ref="R20:R50" si="10">IF(Q20&lt;&gt;"",TRUNC((Q20/10),0)+MOD(Q20,10),"")</f>
        <v>9</v>
      </c>
      <c r="S20" s="24">
        <f t="shared" ref="S20:S50" si="11">IF(R20="","",IF(AND(MOD(R20,11)&gt;0,R20&gt;9),TRUNC((R20/10),0)+MOD(R20,10),R20))</f>
        <v>9</v>
      </c>
      <c r="T20" s="24">
        <f>IF($A20&lt;=VLOOKUP(MONTH(T$17),TabDias!$A$1:$B$13,2,FALSE),IF($A20&gt;=DAY(T$17),T$18+$A20,Q$18+$A20),"")</f>
        <v>46</v>
      </c>
      <c r="U20" s="24">
        <f t="shared" ref="U20:U50" si="12">IF(T20&lt;&gt;"",TRUNC((T20/10),0)+MOD(T20,10),"")</f>
        <v>10</v>
      </c>
      <c r="V20" s="24">
        <f t="shared" ref="V20:V50" si="13">IF(U20="","",IF(AND(MOD(U20,11)&gt;0,U20&gt;9),TRUNC((U20/10),0)+MOD(U20,10),U20))</f>
        <v>1</v>
      </c>
      <c r="W20" s="24">
        <f>IF($A20&lt;=VLOOKUP(MONTH(W$17),TabDias!$A$1:$B$13,2,FALSE),IF($A20&gt;=DAY(W$17),W$18+$A20,T$18+$A20),"")</f>
        <v>47</v>
      </c>
      <c r="X20" s="24">
        <f t="shared" ref="X20:X50" si="14">IF(W20&lt;&gt;"",TRUNC((W20/10),0)+MOD(W20,10),"")</f>
        <v>11</v>
      </c>
      <c r="Y20" s="24">
        <f t="shared" ref="Y20:Y50" si="15">IF(X20="","",IF(AND(MOD(X20,11)&gt;0,X20&gt;9),TRUNC((X20/10),0)+MOD(X20,10),X20))</f>
        <v>11</v>
      </c>
      <c r="Z20" s="24">
        <f>IF($A20&lt;=VLOOKUP(MONTH(Z$17),TabDias!$A$1:$B$13,2,FALSE),IF($A20&gt;=DAY(Z$17),Z$18+$A20,W$18+$A20),"")</f>
        <v>48</v>
      </c>
      <c r="AA20" s="24">
        <f t="shared" ref="AA20:AA50" si="16">IF(Z20&lt;&gt;"",TRUNC((Z20/10),0)+MOD(Z20,10),"")</f>
        <v>12</v>
      </c>
      <c r="AB20" s="24">
        <f t="shared" ref="AB20:AB50" si="17">IF(AA20="","",IF(AND(MOD(AA20,11)&gt;0,AA20&gt;9),TRUNC((AA20/10),0)+MOD(AA20,10),AA20))</f>
        <v>3</v>
      </c>
      <c r="AC20" s="24">
        <f>IF($A20&lt;=VLOOKUP(MONTH(AC$17),TabDias!$A$1:$B$13,2,FALSE),IF($A20&gt;=DAY(AC$17),AC$18+$A20,Z$18+$A20),"")</f>
        <v>37</v>
      </c>
      <c r="AD20" s="24">
        <f t="shared" ref="AD20:AD50" si="18">IF(AC20&lt;&gt;"",TRUNC((AC20/10),0)+MOD(AC20,10),"")</f>
        <v>10</v>
      </c>
      <c r="AE20" s="24">
        <f t="shared" ref="AE20:AE50" si="19">IF(AD20="","",IF(AND(MOD(AD20,11)&gt;0,AD20&gt;9),TRUNC((AD20/10),0)+MOD(AD20,10),AD20))</f>
        <v>1</v>
      </c>
      <c r="AF20" s="24">
        <f>IF($A20&lt;=VLOOKUP(MONTH(AF$17),TabDias!$A$1:$B$13,2,FALSE),IF($A20&gt;=DAY(AF$17),AF$18+$A20,AC$18+$A20),"")</f>
        <v>38</v>
      </c>
      <c r="AG20" s="24">
        <f t="shared" ref="AG20:AG50" si="20">IF(AF20&lt;&gt;"",TRUNC((AF20/10),0)+MOD(AF20,10),"")</f>
        <v>11</v>
      </c>
      <c r="AH20" s="24">
        <f t="shared" ref="AH20:AH50" si="21">IF(AG20="","",IF(AND(MOD(AG20,11)&gt;0,AG20&gt;9),TRUNC((AG20/10),0)+MOD(AG20,10),AG20))</f>
        <v>11</v>
      </c>
      <c r="AI20" s="24">
        <f>IF($A20&lt;=VLOOKUP(MONTH(AI$17),TabDias!$A$1:$B$13,2,FALSE),IF($A20&gt;=DAY(AI$17),AI$18+$A20,AF$18+$A20),"")</f>
        <v>39</v>
      </c>
      <c r="AJ20" s="24">
        <f t="shared" ref="AJ20:AJ50" si="22">IF(AI20&lt;&gt;"",TRUNC((AI20/10),0)+MOD(AI20,10),"")</f>
        <v>12</v>
      </c>
      <c r="AK20" s="24">
        <f t="shared" ref="AK20:AK50" si="23">IF(AJ20="","",IF(AND(MOD(AJ20,11)&gt;0,AJ20&gt;9),TRUNC((AJ20/10),0)+MOD(AJ20,10),AJ20))</f>
        <v>3</v>
      </c>
      <c r="AL20" s="24">
        <f>IF($A20&lt;=VLOOKUP(MONTH(AL$17),TabDias!$A$1:$B$13,2,FALSE),IF($A20&gt;=DAY(AL$17),"",AI$18+$A20),"")</f>
        <v>40</v>
      </c>
      <c r="AM20" s="24">
        <f t="shared" ref="AM20:AM50" si="24">IF(AL20&lt;&gt;"",TRUNC((AL20/10),0)+MOD(AL20,10),"")</f>
        <v>4</v>
      </c>
      <c r="AN20" s="24">
        <f t="shared" ref="AN20:AN50" si="25">IF(AM20="","",IF(AND(MOD(AM20,11)&gt;0,AM20&gt;9),TRUNC((AM20/10),0)+MOD(AM20,10),AM20))</f>
        <v>4</v>
      </c>
    </row>
    <row r="21" spans="1:40" x14ac:dyDescent="0.2">
      <c r="A21" s="30">
        <v>2</v>
      </c>
      <c r="B21" s="24" t="str">
        <f>IF($A21&lt;=VLOOKUP(MONTH(B$17),TabDias!$A$1:$B$13,2,FALSE),IF($A21&gt;=DAY(B$17),B$18+$A21,""),"")</f>
        <v/>
      </c>
      <c r="C21" s="24" t="str">
        <f t="shared" si="0"/>
        <v/>
      </c>
      <c r="D21" s="24" t="str">
        <f t="shared" si="1"/>
        <v/>
      </c>
      <c r="E21" s="24">
        <f>IF($A21&lt;=VLOOKUP(MONTH(E$17),TabDias!$A$1:$B$13,2,FALSE),IF($A21&gt;=DAY(E$17),E$18+$A21,B$18+$A21),"")</f>
        <v>42</v>
      </c>
      <c r="F21" s="24">
        <f t="shared" si="2"/>
        <v>6</v>
      </c>
      <c r="G21" s="24">
        <f t="shared" si="3"/>
        <v>6</v>
      </c>
      <c r="H21" s="24">
        <f>IF($A21&lt;=VLOOKUP(MONTH(H$17),TabDias!$A$1:$B$13,2,FALSE),IF($A21&gt;=DAY(H$17),H$18+$A21,E$18+$A21),"")</f>
        <v>43</v>
      </c>
      <c r="I21" s="24">
        <f t="shared" si="4"/>
        <v>7</v>
      </c>
      <c r="J21" s="24">
        <f t="shared" si="5"/>
        <v>7</v>
      </c>
      <c r="K21" s="24">
        <f>IF($A21&lt;=VLOOKUP(MONTH(K$17),TabDias!$A$1:$B$13,2,FALSE),IF($A21&gt;=DAY(K$17),K$18+$A21,H$18+$A21),"")</f>
        <v>44</v>
      </c>
      <c r="L21" s="24">
        <f t="shared" si="6"/>
        <v>8</v>
      </c>
      <c r="M21" s="24">
        <f t="shared" si="7"/>
        <v>8</v>
      </c>
      <c r="N21" s="24">
        <f>IF($A21&lt;=VLOOKUP(MONTH(N$17),TabDias!$A$1:$B$13,2,FALSE),IF($A21&gt;=DAY(N$17),N$18+$A21,K$18+$A21),"")</f>
        <v>45</v>
      </c>
      <c r="O21" s="24">
        <f t="shared" si="8"/>
        <v>9</v>
      </c>
      <c r="P21" s="24">
        <f t="shared" si="9"/>
        <v>9</v>
      </c>
      <c r="Q21" s="24">
        <f>IF($A21&lt;=VLOOKUP(MONTH(Q$17),TabDias!$A$1:$B$13,2,FALSE),IF($A21&gt;=DAY(Q$17),Q$18+$A21,N$18+$A21),"")</f>
        <v>46</v>
      </c>
      <c r="R21" s="24">
        <f t="shared" si="10"/>
        <v>10</v>
      </c>
      <c r="S21" s="24">
        <f t="shared" si="11"/>
        <v>1</v>
      </c>
      <c r="T21" s="24">
        <f>IF($A21&lt;=VLOOKUP(MONTH(T$17),TabDias!$A$1:$B$13,2,FALSE),IF($A21&gt;=DAY(T$17),T$18+$A21,Q$18+$A21),"")</f>
        <v>47</v>
      </c>
      <c r="U21" s="24">
        <f t="shared" si="12"/>
        <v>11</v>
      </c>
      <c r="V21" s="24">
        <f t="shared" si="13"/>
        <v>11</v>
      </c>
      <c r="W21" s="24">
        <f>IF($A21&lt;=VLOOKUP(MONTH(W$17),TabDias!$A$1:$B$13,2,FALSE),IF($A21&gt;=DAY(W$17),W$18+$A21,T$18+$A21),"")</f>
        <v>48</v>
      </c>
      <c r="X21" s="24">
        <f t="shared" si="14"/>
        <v>12</v>
      </c>
      <c r="Y21" s="24">
        <f t="shared" si="15"/>
        <v>3</v>
      </c>
      <c r="Z21" s="24">
        <f>IF($A21&lt;=VLOOKUP(MONTH(Z$17),TabDias!$A$1:$B$13,2,FALSE),IF($A21&gt;=DAY(Z$17),Z$18+$A21,W$18+$A21),"")</f>
        <v>49</v>
      </c>
      <c r="AA21" s="24">
        <f t="shared" si="16"/>
        <v>13</v>
      </c>
      <c r="AB21" s="24">
        <f t="shared" si="17"/>
        <v>4</v>
      </c>
      <c r="AC21" s="24">
        <f>IF($A21&lt;=VLOOKUP(MONTH(AC$17),TabDias!$A$1:$B$13,2,FALSE),IF($A21&gt;=DAY(AC$17),AC$18+$A21,Z$18+$A21),"")</f>
        <v>38</v>
      </c>
      <c r="AD21" s="24">
        <f t="shared" si="18"/>
        <v>11</v>
      </c>
      <c r="AE21" s="24">
        <f t="shared" si="19"/>
        <v>11</v>
      </c>
      <c r="AF21" s="24">
        <f>IF($A21&lt;=VLOOKUP(MONTH(AF$17),TabDias!$A$1:$B$13,2,FALSE),IF($A21&gt;=DAY(AF$17),AF$18+$A21,AC$18+$A21),"")</f>
        <v>39</v>
      </c>
      <c r="AG21" s="24">
        <f t="shared" si="20"/>
        <v>12</v>
      </c>
      <c r="AH21" s="24">
        <f t="shared" si="21"/>
        <v>3</v>
      </c>
      <c r="AI21" s="24">
        <f>IF($A21&lt;=VLOOKUP(MONTH(AI$17),TabDias!$A$1:$B$13,2,FALSE),IF($A21&gt;=DAY(AI$17),AI$18+$A21,AF$18+$A21),"")</f>
        <v>40</v>
      </c>
      <c r="AJ21" s="24">
        <f t="shared" si="22"/>
        <v>4</v>
      </c>
      <c r="AK21" s="24">
        <f t="shared" si="23"/>
        <v>4</v>
      </c>
      <c r="AL21" s="24">
        <f>IF($A21&lt;=VLOOKUP(MONTH(AL$17),TabDias!$A$1:$B$13,2,FALSE),IF($A21&gt;=DAY(AL$17),"",AI$18+$A21),"")</f>
        <v>41</v>
      </c>
      <c r="AM21" s="24">
        <f t="shared" si="24"/>
        <v>5</v>
      </c>
      <c r="AN21" s="24">
        <f t="shared" si="25"/>
        <v>5</v>
      </c>
    </row>
    <row r="22" spans="1:40" x14ac:dyDescent="0.2">
      <c r="A22" s="30">
        <v>3</v>
      </c>
      <c r="B22" s="24" t="str">
        <f>IF($A22&lt;=VLOOKUP(MONTH(B$17),TabDias!$A$1:$B$13,2,FALSE),IF($A22&gt;=DAY(B$17),B$18+$A22,""),"")</f>
        <v/>
      </c>
      <c r="C22" s="24" t="str">
        <f t="shared" si="0"/>
        <v/>
      </c>
      <c r="D22" s="24" t="str">
        <f t="shared" si="1"/>
        <v/>
      </c>
      <c r="E22" s="24">
        <f>IF($A22&lt;=VLOOKUP(MONTH(E$17),TabDias!$A$1:$B$13,2,FALSE),IF($A22&gt;=DAY(E$17),E$18+$A22,B$18+$A22),"")</f>
        <v>43</v>
      </c>
      <c r="F22" s="24">
        <f t="shared" si="2"/>
        <v>7</v>
      </c>
      <c r="G22" s="24">
        <f t="shared" si="3"/>
        <v>7</v>
      </c>
      <c r="H22" s="24">
        <f>IF($A22&lt;=VLOOKUP(MONTH(H$17),TabDias!$A$1:$B$13,2,FALSE),IF($A22&gt;=DAY(H$17),H$18+$A22,E$18+$A22),"")</f>
        <v>44</v>
      </c>
      <c r="I22" s="24">
        <f t="shared" si="4"/>
        <v>8</v>
      </c>
      <c r="J22" s="24">
        <f t="shared" si="5"/>
        <v>8</v>
      </c>
      <c r="K22" s="24">
        <f>IF($A22&lt;=VLOOKUP(MONTH(K$17),TabDias!$A$1:$B$13,2,FALSE),IF($A22&gt;=DAY(K$17),K$18+$A22,H$18+$A22),"")</f>
        <v>45</v>
      </c>
      <c r="L22" s="24">
        <f t="shared" si="6"/>
        <v>9</v>
      </c>
      <c r="M22" s="24">
        <f t="shared" si="7"/>
        <v>9</v>
      </c>
      <c r="N22" s="24">
        <f>IF($A22&lt;=VLOOKUP(MONTH(N$17),TabDias!$A$1:$B$13,2,FALSE),IF($A22&gt;=DAY(N$17),N$18+$A22,K$18+$A22),"")</f>
        <v>46</v>
      </c>
      <c r="O22" s="24">
        <f t="shared" si="8"/>
        <v>10</v>
      </c>
      <c r="P22" s="24">
        <f t="shared" si="9"/>
        <v>1</v>
      </c>
      <c r="Q22" s="24">
        <f>IF($A22&lt;=VLOOKUP(MONTH(Q$17),TabDias!$A$1:$B$13,2,FALSE),IF($A22&gt;=DAY(Q$17),Q$18+$A22,N$18+$A22),"")</f>
        <v>47</v>
      </c>
      <c r="R22" s="24">
        <f t="shared" si="10"/>
        <v>11</v>
      </c>
      <c r="S22" s="24">
        <f t="shared" si="11"/>
        <v>11</v>
      </c>
      <c r="T22" s="24">
        <f>IF($A22&lt;=VLOOKUP(MONTH(T$17),TabDias!$A$1:$B$13,2,FALSE),IF($A22&gt;=DAY(T$17),T$18+$A22,Q$18+$A22),"")</f>
        <v>48</v>
      </c>
      <c r="U22" s="24">
        <f t="shared" si="12"/>
        <v>12</v>
      </c>
      <c r="V22" s="24">
        <f t="shared" si="13"/>
        <v>3</v>
      </c>
      <c r="W22" s="24">
        <f>IF($A22&lt;=VLOOKUP(MONTH(W$17),TabDias!$A$1:$B$13,2,FALSE),IF($A22&gt;=DAY(W$17),W$18+$A22,T$18+$A22),"")</f>
        <v>49</v>
      </c>
      <c r="X22" s="24">
        <f t="shared" si="14"/>
        <v>13</v>
      </c>
      <c r="Y22" s="24">
        <f t="shared" si="15"/>
        <v>4</v>
      </c>
      <c r="Z22" s="24">
        <f>IF($A22&lt;=VLOOKUP(MONTH(Z$17),TabDias!$A$1:$B$13,2,FALSE),IF($A22&gt;=DAY(Z$17),Z$18+$A22,W$18+$A22),"")</f>
        <v>50</v>
      </c>
      <c r="AA22" s="24">
        <f t="shared" si="16"/>
        <v>5</v>
      </c>
      <c r="AB22" s="24">
        <f t="shared" si="17"/>
        <v>5</v>
      </c>
      <c r="AC22" s="24">
        <f>IF($A22&lt;=VLOOKUP(MONTH(AC$17),TabDias!$A$1:$B$13,2,FALSE),IF($A22&gt;=DAY(AC$17),AC$18+$A22,Z$18+$A22),"")</f>
        <v>39</v>
      </c>
      <c r="AD22" s="24">
        <f t="shared" si="18"/>
        <v>12</v>
      </c>
      <c r="AE22" s="24">
        <f t="shared" si="19"/>
        <v>3</v>
      </c>
      <c r="AF22" s="24">
        <f>IF($A22&lt;=VLOOKUP(MONTH(AF$17),TabDias!$A$1:$B$13,2,FALSE),IF($A22&gt;=DAY(AF$17),AF$18+$A22,AC$18+$A22),"")</f>
        <v>40</v>
      </c>
      <c r="AG22" s="24">
        <f t="shared" si="20"/>
        <v>4</v>
      </c>
      <c r="AH22" s="24">
        <f t="shared" si="21"/>
        <v>4</v>
      </c>
      <c r="AI22" s="24">
        <f>IF($A22&lt;=VLOOKUP(MONTH(AI$17),TabDias!$A$1:$B$13,2,FALSE),IF($A22&gt;=DAY(AI$17),AI$18+$A22,AF$18+$A22),"")</f>
        <v>41</v>
      </c>
      <c r="AJ22" s="24">
        <f t="shared" si="22"/>
        <v>5</v>
      </c>
      <c r="AK22" s="24">
        <f t="shared" si="23"/>
        <v>5</v>
      </c>
      <c r="AL22" s="24">
        <f>IF($A22&lt;=VLOOKUP(MONTH(AL$17),TabDias!$A$1:$B$13,2,FALSE),IF($A22&gt;=DAY(AL$17),"",AI$18+$A22),"")</f>
        <v>42</v>
      </c>
      <c r="AM22" s="24">
        <f t="shared" si="24"/>
        <v>6</v>
      </c>
      <c r="AN22" s="24">
        <f t="shared" si="25"/>
        <v>6</v>
      </c>
    </row>
    <row r="23" spans="1:40" x14ac:dyDescent="0.2">
      <c r="A23" s="30">
        <v>4</v>
      </c>
      <c r="B23" s="24" t="str">
        <f>IF($A23&lt;=VLOOKUP(MONTH(B$17),TabDias!$A$1:$B$13,2,FALSE),IF($A23&gt;=DAY(B$17),B$18+$A23,""),"")</f>
        <v/>
      </c>
      <c r="C23" s="24" t="str">
        <f t="shared" si="0"/>
        <v/>
      </c>
      <c r="D23" s="24" t="str">
        <f t="shared" si="1"/>
        <v/>
      </c>
      <c r="E23" s="24">
        <f>IF($A23&lt;=VLOOKUP(MONTH(E$17),TabDias!$A$1:$B$13,2,FALSE),IF($A23&gt;=DAY(E$17),E$18+$A23,B$18+$A23),"")</f>
        <v>44</v>
      </c>
      <c r="F23" s="24">
        <f t="shared" si="2"/>
        <v>8</v>
      </c>
      <c r="G23" s="24">
        <f t="shared" si="3"/>
        <v>8</v>
      </c>
      <c r="H23" s="24">
        <f>IF($A23&lt;=VLOOKUP(MONTH(H$17),TabDias!$A$1:$B$13,2,FALSE),IF($A23&gt;=DAY(H$17),H$18+$A23,E$18+$A23),"")</f>
        <v>45</v>
      </c>
      <c r="I23" s="24">
        <f t="shared" si="4"/>
        <v>9</v>
      </c>
      <c r="J23" s="24">
        <f t="shared" si="5"/>
        <v>9</v>
      </c>
      <c r="K23" s="24">
        <f>IF($A23&lt;=VLOOKUP(MONTH(K$17),TabDias!$A$1:$B$13,2,FALSE),IF($A23&gt;=DAY(K$17),K$18+$A23,H$18+$A23),"")</f>
        <v>46</v>
      </c>
      <c r="L23" s="24">
        <f t="shared" si="6"/>
        <v>10</v>
      </c>
      <c r="M23" s="24">
        <f t="shared" si="7"/>
        <v>1</v>
      </c>
      <c r="N23" s="24">
        <f>IF($A23&lt;=VLOOKUP(MONTH(N$17),TabDias!$A$1:$B$13,2,FALSE),IF($A23&gt;=DAY(N$17),N$18+$A23,K$18+$A23),"")</f>
        <v>47</v>
      </c>
      <c r="O23" s="24">
        <f t="shared" si="8"/>
        <v>11</v>
      </c>
      <c r="P23" s="24">
        <f t="shared" si="9"/>
        <v>11</v>
      </c>
      <c r="Q23" s="24">
        <f>IF($A23&lt;=VLOOKUP(MONTH(Q$17),TabDias!$A$1:$B$13,2,FALSE),IF($A23&gt;=DAY(Q$17),Q$18+$A23,N$18+$A23),"")</f>
        <v>48</v>
      </c>
      <c r="R23" s="24">
        <f t="shared" si="10"/>
        <v>12</v>
      </c>
      <c r="S23" s="24">
        <f t="shared" si="11"/>
        <v>3</v>
      </c>
      <c r="T23" s="24">
        <f>IF($A23&lt;=VLOOKUP(MONTH(T$17),TabDias!$A$1:$B$13,2,FALSE),IF($A23&gt;=DAY(T$17),T$18+$A23,Q$18+$A23),"")</f>
        <v>49</v>
      </c>
      <c r="U23" s="24">
        <f t="shared" si="12"/>
        <v>13</v>
      </c>
      <c r="V23" s="24">
        <f t="shared" si="13"/>
        <v>4</v>
      </c>
      <c r="W23" s="24">
        <f>IF($A23&lt;=VLOOKUP(MONTH(W$17),TabDias!$A$1:$B$13,2,FALSE),IF($A23&gt;=DAY(W$17),W$18+$A23,T$18+$A23),"")</f>
        <v>50</v>
      </c>
      <c r="X23" s="24">
        <f t="shared" si="14"/>
        <v>5</v>
      </c>
      <c r="Y23" s="24">
        <f t="shared" si="15"/>
        <v>5</v>
      </c>
      <c r="Z23" s="24">
        <f>IF($A23&lt;=VLOOKUP(MONTH(Z$17),TabDias!$A$1:$B$13,2,FALSE),IF($A23&gt;=DAY(Z$17),Z$18+$A23,W$18+$A23),"")</f>
        <v>51</v>
      </c>
      <c r="AA23" s="24">
        <f t="shared" si="16"/>
        <v>6</v>
      </c>
      <c r="AB23" s="24">
        <f t="shared" si="17"/>
        <v>6</v>
      </c>
      <c r="AC23" s="24">
        <f>IF($A23&lt;=VLOOKUP(MONTH(AC$17),TabDias!$A$1:$B$13,2,FALSE),IF($A23&gt;=DAY(AC$17),AC$18+$A23,Z$18+$A23),"")</f>
        <v>40</v>
      </c>
      <c r="AD23" s="24">
        <f t="shared" si="18"/>
        <v>4</v>
      </c>
      <c r="AE23" s="24">
        <f t="shared" si="19"/>
        <v>4</v>
      </c>
      <c r="AF23" s="24">
        <f>IF($A23&lt;=VLOOKUP(MONTH(AF$17),TabDias!$A$1:$B$13,2,FALSE),IF($A23&gt;=DAY(AF$17),AF$18+$A23,AC$18+$A23),"")</f>
        <v>41</v>
      </c>
      <c r="AG23" s="24">
        <f t="shared" si="20"/>
        <v>5</v>
      </c>
      <c r="AH23" s="24">
        <f t="shared" si="21"/>
        <v>5</v>
      </c>
      <c r="AI23" s="24">
        <f>IF($A23&lt;=VLOOKUP(MONTH(AI$17),TabDias!$A$1:$B$13,2,FALSE),IF($A23&gt;=DAY(AI$17),AI$18+$A23,AF$18+$A23),"")</f>
        <v>42</v>
      </c>
      <c r="AJ23" s="24">
        <f t="shared" si="22"/>
        <v>6</v>
      </c>
      <c r="AK23" s="24">
        <f t="shared" si="23"/>
        <v>6</v>
      </c>
      <c r="AL23" s="24">
        <f>IF($A23&lt;=VLOOKUP(MONTH(AL$17),TabDias!$A$1:$B$13,2,FALSE),IF($A23&gt;=DAY(AL$17),"",AI$18+$A23),"")</f>
        <v>43</v>
      </c>
      <c r="AM23" s="24">
        <f t="shared" si="24"/>
        <v>7</v>
      </c>
      <c r="AN23" s="24">
        <f t="shared" si="25"/>
        <v>7</v>
      </c>
    </row>
    <row r="24" spans="1:40" x14ac:dyDescent="0.2">
      <c r="A24" s="30">
        <v>5</v>
      </c>
      <c r="B24" s="24" t="str">
        <f>IF($A24&lt;=VLOOKUP(MONTH(B$17),TabDias!$A$1:$B$13,2,FALSE),IF($A24&gt;=DAY(B$17),B$18+$A24,""),"")</f>
        <v/>
      </c>
      <c r="C24" s="24" t="str">
        <f t="shared" si="0"/>
        <v/>
      </c>
      <c r="D24" s="24" t="str">
        <f t="shared" si="1"/>
        <v/>
      </c>
      <c r="E24" s="24">
        <f>IF($A24&lt;=VLOOKUP(MONTH(E$17),TabDias!$A$1:$B$13,2,FALSE),IF($A24&gt;=DAY(E$17),E$18+$A24,B$18+$A24),"")</f>
        <v>45</v>
      </c>
      <c r="F24" s="24">
        <f t="shared" si="2"/>
        <v>9</v>
      </c>
      <c r="G24" s="24">
        <f t="shared" si="3"/>
        <v>9</v>
      </c>
      <c r="H24" s="24">
        <f>IF($A24&lt;=VLOOKUP(MONTH(H$17),TabDias!$A$1:$B$13,2,FALSE),IF($A24&gt;=DAY(H$17),H$18+$A24,E$18+$A24),"")</f>
        <v>46</v>
      </c>
      <c r="I24" s="24">
        <f t="shared" si="4"/>
        <v>10</v>
      </c>
      <c r="J24" s="24">
        <f t="shared" si="5"/>
        <v>1</v>
      </c>
      <c r="K24" s="24">
        <f>IF($A24&lt;=VLOOKUP(MONTH(K$17),TabDias!$A$1:$B$13,2,FALSE),IF($A24&gt;=DAY(K$17),K$18+$A24,H$18+$A24),"")</f>
        <v>47</v>
      </c>
      <c r="L24" s="24">
        <f t="shared" si="6"/>
        <v>11</v>
      </c>
      <c r="M24" s="24">
        <f t="shared" si="7"/>
        <v>11</v>
      </c>
      <c r="N24" s="24">
        <f>IF($A24&lt;=VLOOKUP(MONTH(N$17),TabDias!$A$1:$B$13,2,FALSE),IF($A24&gt;=DAY(N$17),N$18+$A24,K$18+$A24),"")</f>
        <v>48</v>
      </c>
      <c r="O24" s="24">
        <f t="shared" si="8"/>
        <v>12</v>
      </c>
      <c r="P24" s="24">
        <f t="shared" si="9"/>
        <v>3</v>
      </c>
      <c r="Q24" s="24">
        <f>IF($A24&lt;=VLOOKUP(MONTH(Q$17),TabDias!$A$1:$B$13,2,FALSE),IF($A24&gt;=DAY(Q$17),Q$18+$A24,N$18+$A24),"")</f>
        <v>49</v>
      </c>
      <c r="R24" s="24">
        <f t="shared" si="10"/>
        <v>13</v>
      </c>
      <c r="S24" s="24">
        <f t="shared" si="11"/>
        <v>4</v>
      </c>
      <c r="T24" s="24">
        <f>IF($A24&lt;=VLOOKUP(MONTH(T$17),TabDias!$A$1:$B$13,2,FALSE),IF($A24&gt;=DAY(T$17),T$18+$A24,Q$18+$A24),"")</f>
        <v>50</v>
      </c>
      <c r="U24" s="24">
        <f t="shared" si="12"/>
        <v>5</v>
      </c>
      <c r="V24" s="24">
        <f t="shared" si="13"/>
        <v>5</v>
      </c>
      <c r="W24" s="24">
        <f>IF($A24&lt;=VLOOKUP(MONTH(W$17),TabDias!$A$1:$B$13,2,FALSE),IF($A24&gt;=DAY(W$17),W$18+$A24,T$18+$A24),"")</f>
        <v>51</v>
      </c>
      <c r="X24" s="24">
        <f t="shared" si="14"/>
        <v>6</v>
      </c>
      <c r="Y24" s="24">
        <f t="shared" si="15"/>
        <v>6</v>
      </c>
      <c r="Z24" s="24">
        <f>IF($A24&lt;=VLOOKUP(MONTH(Z$17),TabDias!$A$1:$B$13,2,FALSE),IF($A24&gt;=DAY(Z$17),Z$18+$A24,W$18+$A24),"")</f>
        <v>52</v>
      </c>
      <c r="AA24" s="24">
        <f t="shared" si="16"/>
        <v>7</v>
      </c>
      <c r="AB24" s="24">
        <f t="shared" si="17"/>
        <v>7</v>
      </c>
      <c r="AC24" s="24">
        <f>IF($A24&lt;=VLOOKUP(MONTH(AC$17),TabDias!$A$1:$B$13,2,FALSE),IF($A24&gt;=DAY(AC$17),AC$18+$A24,Z$18+$A24),"")</f>
        <v>41</v>
      </c>
      <c r="AD24" s="24">
        <f t="shared" si="18"/>
        <v>5</v>
      </c>
      <c r="AE24" s="24">
        <f t="shared" si="19"/>
        <v>5</v>
      </c>
      <c r="AF24" s="24">
        <f>IF($A24&lt;=VLOOKUP(MONTH(AF$17),TabDias!$A$1:$B$13,2,FALSE),IF($A24&gt;=DAY(AF$17),AF$18+$A24,AC$18+$A24),"")</f>
        <v>42</v>
      </c>
      <c r="AG24" s="24">
        <f t="shared" si="20"/>
        <v>6</v>
      </c>
      <c r="AH24" s="24">
        <f t="shared" si="21"/>
        <v>6</v>
      </c>
      <c r="AI24" s="24">
        <f>IF($A24&lt;=VLOOKUP(MONTH(AI$17),TabDias!$A$1:$B$13,2,FALSE),IF($A24&gt;=DAY(AI$17),AI$18+$A24,AF$18+$A24),"")</f>
        <v>43</v>
      </c>
      <c r="AJ24" s="24">
        <f t="shared" si="22"/>
        <v>7</v>
      </c>
      <c r="AK24" s="24">
        <f t="shared" si="23"/>
        <v>7</v>
      </c>
      <c r="AL24" s="24">
        <f>IF($A24&lt;=VLOOKUP(MONTH(AL$17),TabDias!$A$1:$B$13,2,FALSE),IF($A24&gt;=DAY(AL$17),"",AI$18+$A24),"")</f>
        <v>44</v>
      </c>
      <c r="AM24" s="24">
        <f t="shared" si="24"/>
        <v>8</v>
      </c>
      <c r="AN24" s="24">
        <f t="shared" si="25"/>
        <v>8</v>
      </c>
    </row>
    <row r="25" spans="1:40" x14ac:dyDescent="0.2">
      <c r="A25" s="30">
        <v>6</v>
      </c>
      <c r="B25" s="24" t="str">
        <f>IF($A25&lt;=VLOOKUP(MONTH(B$17),TabDias!$A$1:$B$13,2,FALSE),IF($A25&gt;=DAY(B$17),B$18+$A25,""),"")</f>
        <v/>
      </c>
      <c r="C25" s="24" t="str">
        <f t="shared" si="0"/>
        <v/>
      </c>
      <c r="D25" s="24" t="str">
        <f t="shared" si="1"/>
        <v/>
      </c>
      <c r="E25" s="24">
        <f>IF($A25&lt;=VLOOKUP(MONTH(E$17),TabDias!$A$1:$B$13,2,FALSE),IF($A25&gt;=DAY(E$17),E$18+$A25,B$18+$A25),"")</f>
        <v>46</v>
      </c>
      <c r="F25" s="24">
        <f t="shared" si="2"/>
        <v>10</v>
      </c>
      <c r="G25" s="24">
        <f t="shared" si="3"/>
        <v>1</v>
      </c>
      <c r="H25" s="24">
        <f>IF($A25&lt;=VLOOKUP(MONTH(H$17),TabDias!$A$1:$B$13,2,FALSE),IF($A25&gt;=DAY(H$17),H$18+$A25,E$18+$A25),"")</f>
        <v>47</v>
      </c>
      <c r="I25" s="24">
        <f t="shared" si="4"/>
        <v>11</v>
      </c>
      <c r="J25" s="24">
        <f t="shared" si="5"/>
        <v>11</v>
      </c>
      <c r="K25" s="24">
        <f>IF($A25&lt;=VLOOKUP(MONTH(K$17),TabDias!$A$1:$B$13,2,FALSE),IF($A25&gt;=DAY(K$17),K$18+$A25,H$18+$A25),"")</f>
        <v>48</v>
      </c>
      <c r="L25" s="24">
        <f t="shared" si="6"/>
        <v>12</v>
      </c>
      <c r="M25" s="24">
        <f t="shared" si="7"/>
        <v>3</v>
      </c>
      <c r="N25" s="24">
        <f>IF($A25&lt;=VLOOKUP(MONTH(N$17),TabDias!$A$1:$B$13,2,FALSE),IF($A25&gt;=DAY(N$17),N$18+$A25,K$18+$A25),"")</f>
        <v>49</v>
      </c>
      <c r="O25" s="24">
        <f t="shared" si="8"/>
        <v>13</v>
      </c>
      <c r="P25" s="24">
        <f t="shared" si="9"/>
        <v>4</v>
      </c>
      <c r="Q25" s="24">
        <f>IF($A25&lt;=VLOOKUP(MONTH(Q$17),TabDias!$A$1:$B$13,2,FALSE),IF($A25&gt;=DAY(Q$17),Q$18+$A25,N$18+$A25),"")</f>
        <v>50</v>
      </c>
      <c r="R25" s="24">
        <f t="shared" si="10"/>
        <v>5</v>
      </c>
      <c r="S25" s="24">
        <f t="shared" si="11"/>
        <v>5</v>
      </c>
      <c r="T25" s="24">
        <f>IF($A25&lt;=VLOOKUP(MONTH(T$17),TabDias!$A$1:$B$13,2,FALSE),IF($A25&gt;=DAY(T$17),T$18+$A25,Q$18+$A25),"")</f>
        <v>51</v>
      </c>
      <c r="U25" s="24">
        <f t="shared" si="12"/>
        <v>6</v>
      </c>
      <c r="V25" s="24">
        <f t="shared" si="13"/>
        <v>6</v>
      </c>
      <c r="W25" s="24">
        <f>IF($A25&lt;=VLOOKUP(MONTH(W$17),TabDias!$A$1:$B$13,2,FALSE),IF($A25&gt;=DAY(W$17),W$18+$A25,T$18+$A25),"")</f>
        <v>52</v>
      </c>
      <c r="X25" s="24">
        <f t="shared" si="14"/>
        <v>7</v>
      </c>
      <c r="Y25" s="24">
        <f t="shared" si="15"/>
        <v>7</v>
      </c>
      <c r="Z25" s="24">
        <f>IF($A25&lt;=VLOOKUP(MONTH(Z$17),TabDias!$A$1:$B$13,2,FALSE),IF($A25&gt;=DAY(Z$17),Z$18+$A25,W$18+$A25),"")</f>
        <v>53</v>
      </c>
      <c r="AA25" s="24">
        <f t="shared" si="16"/>
        <v>8</v>
      </c>
      <c r="AB25" s="24">
        <f t="shared" si="17"/>
        <v>8</v>
      </c>
      <c r="AC25" s="24">
        <f>IF($A25&lt;=VLOOKUP(MONTH(AC$17),TabDias!$A$1:$B$13,2,FALSE),IF($A25&gt;=DAY(AC$17),AC$18+$A25,Z$18+$A25),"")</f>
        <v>42</v>
      </c>
      <c r="AD25" s="24">
        <f t="shared" si="18"/>
        <v>6</v>
      </c>
      <c r="AE25" s="24">
        <f t="shared" si="19"/>
        <v>6</v>
      </c>
      <c r="AF25" s="24">
        <f>IF($A25&lt;=VLOOKUP(MONTH(AF$17),TabDias!$A$1:$B$13,2,FALSE),IF($A25&gt;=DAY(AF$17),AF$18+$A25,AC$18+$A25),"")</f>
        <v>43</v>
      </c>
      <c r="AG25" s="24">
        <f t="shared" si="20"/>
        <v>7</v>
      </c>
      <c r="AH25" s="24">
        <f t="shared" si="21"/>
        <v>7</v>
      </c>
      <c r="AI25" s="24">
        <f>IF($A25&lt;=VLOOKUP(MONTH(AI$17),TabDias!$A$1:$B$13,2,FALSE),IF($A25&gt;=DAY(AI$17),AI$18+$A25,AF$18+$A25),"")</f>
        <v>44</v>
      </c>
      <c r="AJ25" s="24">
        <f t="shared" si="22"/>
        <v>8</v>
      </c>
      <c r="AK25" s="24">
        <f t="shared" si="23"/>
        <v>8</v>
      </c>
      <c r="AL25" s="24">
        <f>IF($A25&lt;=VLOOKUP(MONTH(AL$17),TabDias!$A$1:$B$13,2,FALSE),IF($A25&gt;=DAY(AL$17),"",AI$18+$A25),"")</f>
        <v>45</v>
      </c>
      <c r="AM25" s="24">
        <f t="shared" si="24"/>
        <v>9</v>
      </c>
      <c r="AN25" s="24">
        <f t="shared" si="25"/>
        <v>9</v>
      </c>
    </row>
    <row r="26" spans="1:40" x14ac:dyDescent="0.2">
      <c r="A26" s="30">
        <v>7</v>
      </c>
      <c r="B26" s="24" t="str">
        <f>IF($A26&lt;=VLOOKUP(MONTH(B$17),TabDias!$A$1:$B$13,2,FALSE),IF($A26&gt;=DAY(B$17),B$18+$A26,""),"")</f>
        <v/>
      </c>
      <c r="C26" s="24" t="str">
        <f t="shared" si="0"/>
        <v/>
      </c>
      <c r="D26" s="24" t="str">
        <f t="shared" si="1"/>
        <v/>
      </c>
      <c r="E26" s="24">
        <f>IF($A26&lt;=VLOOKUP(MONTH(E$17),TabDias!$A$1:$B$13,2,FALSE),IF($A26&gt;=DAY(E$17),E$18+$A26,B$18+$A26),"")</f>
        <v>47</v>
      </c>
      <c r="F26" s="24">
        <f t="shared" si="2"/>
        <v>11</v>
      </c>
      <c r="G26" s="24">
        <f t="shared" si="3"/>
        <v>11</v>
      </c>
      <c r="H26" s="24">
        <f>IF($A26&lt;=VLOOKUP(MONTH(H$17),TabDias!$A$1:$B$13,2,FALSE),IF($A26&gt;=DAY(H$17),H$18+$A26,E$18+$A26),"")</f>
        <v>48</v>
      </c>
      <c r="I26" s="24">
        <f t="shared" si="4"/>
        <v>12</v>
      </c>
      <c r="J26" s="24">
        <f t="shared" si="5"/>
        <v>3</v>
      </c>
      <c r="K26" s="24">
        <f>IF($A26&lt;=VLOOKUP(MONTH(K$17),TabDias!$A$1:$B$13,2,FALSE),IF($A26&gt;=DAY(K$17),K$18+$A26,H$18+$A26),"")</f>
        <v>49</v>
      </c>
      <c r="L26" s="24">
        <f t="shared" si="6"/>
        <v>13</v>
      </c>
      <c r="M26" s="24">
        <f t="shared" si="7"/>
        <v>4</v>
      </c>
      <c r="N26" s="24">
        <f>IF($A26&lt;=VLOOKUP(MONTH(N$17),TabDias!$A$1:$B$13,2,FALSE),IF($A26&gt;=DAY(N$17),N$18+$A26,K$18+$A26),"")</f>
        <v>50</v>
      </c>
      <c r="O26" s="24">
        <f t="shared" si="8"/>
        <v>5</v>
      </c>
      <c r="P26" s="24">
        <f t="shared" si="9"/>
        <v>5</v>
      </c>
      <c r="Q26" s="24">
        <f>IF($A26&lt;=VLOOKUP(MONTH(Q$17),TabDias!$A$1:$B$13,2,FALSE),IF($A26&gt;=DAY(Q$17),Q$18+$A26,N$18+$A26),"")</f>
        <v>51</v>
      </c>
      <c r="R26" s="24">
        <f t="shared" si="10"/>
        <v>6</v>
      </c>
      <c r="S26" s="24">
        <f t="shared" si="11"/>
        <v>6</v>
      </c>
      <c r="T26" s="24">
        <f>IF($A26&lt;=VLOOKUP(MONTH(T$17),TabDias!$A$1:$B$13,2,FALSE),IF($A26&gt;=DAY(T$17),T$18+$A26,Q$18+$A26),"")</f>
        <v>52</v>
      </c>
      <c r="U26" s="24">
        <f t="shared" si="12"/>
        <v>7</v>
      </c>
      <c r="V26" s="24">
        <f t="shared" si="13"/>
        <v>7</v>
      </c>
      <c r="W26" s="24">
        <f>IF($A26&lt;=VLOOKUP(MONTH(W$17),TabDias!$A$1:$B$13,2,FALSE),IF($A26&gt;=DAY(W$17),W$18+$A26,T$18+$A26),"")</f>
        <v>53</v>
      </c>
      <c r="X26" s="24">
        <f t="shared" si="14"/>
        <v>8</v>
      </c>
      <c r="Y26" s="24">
        <f t="shared" si="15"/>
        <v>8</v>
      </c>
      <c r="Z26" s="24">
        <f>IF($A26&lt;=VLOOKUP(MONTH(Z$17),TabDias!$A$1:$B$13,2,FALSE),IF($A26&gt;=DAY(Z$17),Z$18+$A26,W$18+$A26),"")</f>
        <v>54</v>
      </c>
      <c r="AA26" s="24">
        <f t="shared" si="16"/>
        <v>9</v>
      </c>
      <c r="AB26" s="24">
        <f t="shared" si="17"/>
        <v>9</v>
      </c>
      <c r="AC26" s="24">
        <f>IF($A26&lt;=VLOOKUP(MONTH(AC$17),TabDias!$A$1:$B$13,2,FALSE),IF($A26&gt;=DAY(AC$17),AC$18+$A26,Z$18+$A26),"")</f>
        <v>43</v>
      </c>
      <c r="AD26" s="24">
        <f t="shared" si="18"/>
        <v>7</v>
      </c>
      <c r="AE26" s="24">
        <f t="shared" si="19"/>
        <v>7</v>
      </c>
      <c r="AF26" s="24">
        <f>IF($A26&lt;=VLOOKUP(MONTH(AF$17),TabDias!$A$1:$B$13,2,FALSE),IF($A26&gt;=DAY(AF$17),AF$18+$A26,AC$18+$A26),"")</f>
        <v>44</v>
      </c>
      <c r="AG26" s="24">
        <f t="shared" si="20"/>
        <v>8</v>
      </c>
      <c r="AH26" s="24">
        <f t="shared" si="21"/>
        <v>8</v>
      </c>
      <c r="AI26" s="24">
        <f>IF($A26&lt;=VLOOKUP(MONTH(AI$17),TabDias!$A$1:$B$13,2,FALSE),IF($A26&gt;=DAY(AI$17),AI$18+$A26,AF$18+$A26),"")</f>
        <v>45</v>
      </c>
      <c r="AJ26" s="24">
        <f t="shared" si="22"/>
        <v>9</v>
      </c>
      <c r="AK26" s="24">
        <f t="shared" si="23"/>
        <v>9</v>
      </c>
      <c r="AL26" s="24">
        <f>IF($A26&lt;=VLOOKUP(MONTH(AL$17),TabDias!$A$1:$B$13,2,FALSE),IF($A26&gt;=DAY(AL$17),"",AI$18+$A26),"")</f>
        <v>46</v>
      </c>
      <c r="AM26" s="24">
        <f t="shared" si="24"/>
        <v>10</v>
      </c>
      <c r="AN26" s="24">
        <f t="shared" si="25"/>
        <v>1</v>
      </c>
    </row>
    <row r="27" spans="1:40" x14ac:dyDescent="0.2">
      <c r="A27" s="30">
        <v>8</v>
      </c>
      <c r="B27" s="24" t="str">
        <f>IF($A27&lt;=VLOOKUP(MONTH(B$17),TabDias!$A$1:$B$13,2,FALSE),IF($A27&gt;=DAY(B$17),B$18+$A27,""),"")</f>
        <v/>
      </c>
      <c r="C27" s="24" t="str">
        <f t="shared" si="0"/>
        <v/>
      </c>
      <c r="D27" s="24" t="str">
        <f t="shared" si="1"/>
        <v/>
      </c>
      <c r="E27" s="24">
        <f>IF($A27&lt;=VLOOKUP(MONTH(E$17),TabDias!$A$1:$B$13,2,FALSE),IF($A27&gt;=DAY(E$17),E$18+$A27,B$18+$A27),"")</f>
        <v>48</v>
      </c>
      <c r="F27" s="24">
        <f t="shared" si="2"/>
        <v>12</v>
      </c>
      <c r="G27" s="24">
        <f t="shared" si="3"/>
        <v>3</v>
      </c>
      <c r="H27" s="24">
        <f>IF($A27&lt;=VLOOKUP(MONTH(H$17),TabDias!$A$1:$B$13,2,FALSE),IF($A27&gt;=DAY(H$17),H$18+$A27,E$18+$A27),"")</f>
        <v>49</v>
      </c>
      <c r="I27" s="24">
        <f t="shared" si="4"/>
        <v>13</v>
      </c>
      <c r="J27" s="24">
        <f t="shared" si="5"/>
        <v>4</v>
      </c>
      <c r="K27" s="24">
        <f>IF($A27&lt;=VLOOKUP(MONTH(K$17),TabDias!$A$1:$B$13,2,FALSE),IF($A27&gt;=DAY(K$17),K$18+$A27,H$18+$A27),"")</f>
        <v>50</v>
      </c>
      <c r="L27" s="24">
        <f t="shared" si="6"/>
        <v>5</v>
      </c>
      <c r="M27" s="24">
        <f t="shared" si="7"/>
        <v>5</v>
      </c>
      <c r="N27" s="24">
        <f>IF($A27&lt;=VLOOKUP(MONTH(N$17),TabDias!$A$1:$B$13,2,FALSE),IF($A27&gt;=DAY(N$17),N$18+$A27,K$18+$A27),"")</f>
        <v>51</v>
      </c>
      <c r="O27" s="24">
        <f t="shared" si="8"/>
        <v>6</v>
      </c>
      <c r="P27" s="24">
        <f t="shared" si="9"/>
        <v>6</v>
      </c>
      <c r="Q27" s="24">
        <f>IF($A27&lt;=VLOOKUP(MONTH(Q$17),TabDias!$A$1:$B$13,2,FALSE),IF($A27&gt;=DAY(Q$17),Q$18+$A27,N$18+$A27),"")</f>
        <v>52</v>
      </c>
      <c r="R27" s="24">
        <f t="shared" si="10"/>
        <v>7</v>
      </c>
      <c r="S27" s="24">
        <f t="shared" si="11"/>
        <v>7</v>
      </c>
      <c r="T27" s="24">
        <f>IF($A27&lt;=VLOOKUP(MONTH(T$17),TabDias!$A$1:$B$13,2,FALSE),IF($A27&gt;=DAY(T$17),T$18+$A27,Q$18+$A27),"")</f>
        <v>53</v>
      </c>
      <c r="U27" s="24">
        <f t="shared" si="12"/>
        <v>8</v>
      </c>
      <c r="V27" s="24">
        <f t="shared" si="13"/>
        <v>8</v>
      </c>
      <c r="W27" s="24">
        <f>IF($A27&lt;=VLOOKUP(MONTH(W$17),TabDias!$A$1:$B$13,2,FALSE),IF($A27&gt;=DAY(W$17),W$18+$A27,T$18+$A27),"")</f>
        <v>54</v>
      </c>
      <c r="X27" s="24">
        <f t="shared" si="14"/>
        <v>9</v>
      </c>
      <c r="Y27" s="24">
        <f t="shared" si="15"/>
        <v>9</v>
      </c>
      <c r="Z27" s="24">
        <f>IF($A27&lt;=VLOOKUP(MONTH(Z$17),TabDias!$A$1:$B$13,2,FALSE),IF($A27&gt;=DAY(Z$17),Z$18+$A27,W$18+$A27),"")</f>
        <v>55</v>
      </c>
      <c r="AA27" s="24">
        <f t="shared" si="16"/>
        <v>10</v>
      </c>
      <c r="AB27" s="24">
        <f t="shared" si="17"/>
        <v>1</v>
      </c>
      <c r="AC27" s="24">
        <f>IF($A27&lt;=VLOOKUP(MONTH(AC$17),TabDias!$A$1:$B$13,2,FALSE),IF($A27&gt;=DAY(AC$17),AC$18+$A27,Z$18+$A27),"")</f>
        <v>44</v>
      </c>
      <c r="AD27" s="24">
        <f t="shared" si="18"/>
        <v>8</v>
      </c>
      <c r="AE27" s="24">
        <f t="shared" si="19"/>
        <v>8</v>
      </c>
      <c r="AF27" s="24">
        <f>IF($A27&lt;=VLOOKUP(MONTH(AF$17),TabDias!$A$1:$B$13,2,FALSE),IF($A27&gt;=DAY(AF$17),AF$18+$A27,AC$18+$A27),"")</f>
        <v>45</v>
      </c>
      <c r="AG27" s="24">
        <f t="shared" si="20"/>
        <v>9</v>
      </c>
      <c r="AH27" s="24">
        <f t="shared" si="21"/>
        <v>9</v>
      </c>
      <c r="AI27" s="24">
        <f>IF($A27&lt;=VLOOKUP(MONTH(AI$17),TabDias!$A$1:$B$13,2,FALSE),IF($A27&gt;=DAY(AI$17),AI$18+$A27,AF$18+$A27),"")</f>
        <v>46</v>
      </c>
      <c r="AJ27" s="24">
        <f t="shared" si="22"/>
        <v>10</v>
      </c>
      <c r="AK27" s="24">
        <f t="shared" si="23"/>
        <v>1</v>
      </c>
      <c r="AL27" s="24">
        <f>IF($A27&lt;=VLOOKUP(MONTH(AL$17),TabDias!$A$1:$B$13,2,FALSE),IF($A27&gt;=DAY(AL$17),"",AI$18+$A27),"")</f>
        <v>47</v>
      </c>
      <c r="AM27" s="24">
        <f t="shared" si="24"/>
        <v>11</v>
      </c>
      <c r="AN27" s="24">
        <f t="shared" si="25"/>
        <v>11</v>
      </c>
    </row>
    <row r="28" spans="1:40" x14ac:dyDescent="0.2">
      <c r="A28" s="30">
        <v>9</v>
      </c>
      <c r="B28" s="24" t="str">
        <f>IF($A28&lt;=VLOOKUP(MONTH(B$17),TabDias!$A$1:$B$13,2,FALSE),IF($A28&gt;=DAY(B$17),B$18+$A28,""),"")</f>
        <v/>
      </c>
      <c r="C28" s="24" t="str">
        <f t="shared" si="0"/>
        <v/>
      </c>
      <c r="D28" s="24" t="str">
        <f t="shared" si="1"/>
        <v/>
      </c>
      <c r="E28" s="24">
        <f>IF($A28&lt;=VLOOKUP(MONTH(E$17),TabDias!$A$1:$B$13,2,FALSE),IF($A28&gt;=DAY(E$17),E$18+$A28,B$18+$A28),"")</f>
        <v>49</v>
      </c>
      <c r="F28" s="24">
        <f t="shared" si="2"/>
        <v>13</v>
      </c>
      <c r="G28" s="24">
        <f t="shared" si="3"/>
        <v>4</v>
      </c>
      <c r="H28" s="24">
        <f>IF($A28&lt;=VLOOKUP(MONTH(H$17),TabDias!$A$1:$B$13,2,FALSE),IF($A28&gt;=DAY(H$17),H$18+$A28,E$18+$A28),"")</f>
        <v>50</v>
      </c>
      <c r="I28" s="24">
        <f t="shared" si="4"/>
        <v>5</v>
      </c>
      <c r="J28" s="24">
        <f t="shared" si="5"/>
        <v>5</v>
      </c>
      <c r="K28" s="24">
        <f>IF($A28&lt;=VLOOKUP(MONTH(K$17),TabDias!$A$1:$B$13,2,FALSE),IF($A28&gt;=DAY(K$17),K$18+$A28,H$18+$A28),"")</f>
        <v>51</v>
      </c>
      <c r="L28" s="24">
        <f t="shared" si="6"/>
        <v>6</v>
      </c>
      <c r="M28" s="24">
        <f t="shared" si="7"/>
        <v>6</v>
      </c>
      <c r="N28" s="24">
        <f>IF($A28&lt;=VLOOKUP(MONTH(N$17),TabDias!$A$1:$B$13,2,FALSE),IF($A28&gt;=DAY(N$17),N$18+$A28,K$18+$A28),"")</f>
        <v>52</v>
      </c>
      <c r="O28" s="24">
        <f t="shared" si="8"/>
        <v>7</v>
      </c>
      <c r="P28" s="24">
        <f t="shared" si="9"/>
        <v>7</v>
      </c>
      <c r="Q28" s="24">
        <f>IF($A28&lt;=VLOOKUP(MONTH(Q$17),TabDias!$A$1:$B$13,2,FALSE),IF($A28&gt;=DAY(Q$17),Q$18+$A28,N$18+$A28),"")</f>
        <v>53</v>
      </c>
      <c r="R28" s="24">
        <f t="shared" si="10"/>
        <v>8</v>
      </c>
      <c r="S28" s="24">
        <f t="shared" si="11"/>
        <v>8</v>
      </c>
      <c r="T28" s="24">
        <f>IF($A28&lt;=VLOOKUP(MONTH(T$17),TabDias!$A$1:$B$13,2,FALSE),IF($A28&gt;=DAY(T$17),T$18+$A28,Q$18+$A28),"")</f>
        <v>54</v>
      </c>
      <c r="U28" s="24">
        <f t="shared" si="12"/>
        <v>9</v>
      </c>
      <c r="V28" s="24">
        <f t="shared" si="13"/>
        <v>9</v>
      </c>
      <c r="W28" s="24">
        <f>IF($A28&lt;=VLOOKUP(MONTH(W$17),TabDias!$A$1:$B$13,2,FALSE),IF($A28&gt;=DAY(W$17),W$18+$A28,T$18+$A28),"")</f>
        <v>55</v>
      </c>
      <c r="X28" s="24">
        <f t="shared" si="14"/>
        <v>10</v>
      </c>
      <c r="Y28" s="24">
        <f t="shared" si="15"/>
        <v>1</v>
      </c>
      <c r="Z28" s="24">
        <f>IF($A28&lt;=VLOOKUP(MONTH(Z$17),TabDias!$A$1:$B$13,2,FALSE),IF($A28&gt;=DAY(Z$17),Z$18+$A28,W$18+$A28),"")</f>
        <v>56</v>
      </c>
      <c r="AA28" s="24">
        <f t="shared" si="16"/>
        <v>11</v>
      </c>
      <c r="AB28" s="24">
        <f t="shared" si="17"/>
        <v>11</v>
      </c>
      <c r="AC28" s="24">
        <f>IF($A28&lt;=VLOOKUP(MONTH(AC$17),TabDias!$A$1:$B$13,2,FALSE),IF($A28&gt;=DAY(AC$17),AC$18+$A28,Z$18+$A28),"")</f>
        <v>45</v>
      </c>
      <c r="AD28" s="24">
        <f t="shared" si="18"/>
        <v>9</v>
      </c>
      <c r="AE28" s="24">
        <f t="shared" si="19"/>
        <v>9</v>
      </c>
      <c r="AF28" s="24">
        <f>IF($A28&lt;=VLOOKUP(MONTH(AF$17),TabDias!$A$1:$B$13,2,FALSE),IF($A28&gt;=DAY(AF$17),AF$18+$A28,AC$18+$A28),"")</f>
        <v>46</v>
      </c>
      <c r="AG28" s="24">
        <f t="shared" si="20"/>
        <v>10</v>
      </c>
      <c r="AH28" s="24">
        <f t="shared" si="21"/>
        <v>1</v>
      </c>
      <c r="AI28" s="24">
        <f>IF($A28&lt;=VLOOKUP(MONTH(AI$17),TabDias!$A$1:$B$13,2,FALSE),IF($A28&gt;=DAY(AI$17),AI$18+$A28,AF$18+$A28),"")</f>
        <v>47</v>
      </c>
      <c r="AJ28" s="24">
        <f t="shared" si="22"/>
        <v>11</v>
      </c>
      <c r="AK28" s="24">
        <f t="shared" si="23"/>
        <v>11</v>
      </c>
      <c r="AL28" s="24">
        <f>IF($A28&lt;=VLOOKUP(MONTH(AL$17),TabDias!$A$1:$B$13,2,FALSE),IF($A28&gt;=DAY(AL$17),"",AI$18+$A28),"")</f>
        <v>48</v>
      </c>
      <c r="AM28" s="24">
        <f t="shared" si="24"/>
        <v>12</v>
      </c>
      <c r="AN28" s="24">
        <f t="shared" si="25"/>
        <v>3</v>
      </c>
    </row>
    <row r="29" spans="1:40" x14ac:dyDescent="0.2">
      <c r="A29" s="30">
        <v>10</v>
      </c>
      <c r="B29" s="24" t="str">
        <f>IF($A29&lt;=VLOOKUP(MONTH(B$17),TabDias!$A$1:$B$13,2,FALSE),IF($A29&gt;=DAY(B$17),B$18+$A29,""),"")</f>
        <v/>
      </c>
      <c r="C29" s="24" t="str">
        <f t="shared" si="0"/>
        <v/>
      </c>
      <c r="D29" s="24" t="str">
        <f t="shared" si="1"/>
        <v/>
      </c>
      <c r="E29" s="24">
        <f>IF($A29&lt;=VLOOKUP(MONTH(E$17),TabDias!$A$1:$B$13,2,FALSE),IF($A29&gt;=DAY(E$17),E$18+$A29,B$18+$A29),"")</f>
        <v>50</v>
      </c>
      <c r="F29" s="24">
        <f t="shared" si="2"/>
        <v>5</v>
      </c>
      <c r="G29" s="24">
        <f t="shared" si="3"/>
        <v>5</v>
      </c>
      <c r="H29" s="24">
        <f>IF($A29&lt;=VLOOKUP(MONTH(H$17),TabDias!$A$1:$B$13,2,FALSE),IF($A29&gt;=DAY(H$17),H$18+$A29,E$18+$A29),"")</f>
        <v>51</v>
      </c>
      <c r="I29" s="24">
        <f t="shared" si="4"/>
        <v>6</v>
      </c>
      <c r="J29" s="24">
        <f t="shared" si="5"/>
        <v>6</v>
      </c>
      <c r="K29" s="24">
        <f>IF($A29&lt;=VLOOKUP(MONTH(K$17),TabDias!$A$1:$B$13,2,FALSE),IF($A29&gt;=DAY(K$17),K$18+$A29,H$18+$A29),"")</f>
        <v>52</v>
      </c>
      <c r="L29" s="24">
        <f t="shared" si="6"/>
        <v>7</v>
      </c>
      <c r="M29" s="24">
        <f t="shared" si="7"/>
        <v>7</v>
      </c>
      <c r="N29" s="24">
        <f>IF($A29&lt;=VLOOKUP(MONTH(N$17),TabDias!$A$1:$B$13,2,FALSE),IF($A29&gt;=DAY(N$17),N$18+$A29,K$18+$A29),"")</f>
        <v>53</v>
      </c>
      <c r="O29" s="24">
        <f t="shared" si="8"/>
        <v>8</v>
      </c>
      <c r="P29" s="24">
        <f t="shared" si="9"/>
        <v>8</v>
      </c>
      <c r="Q29" s="24">
        <f>IF($A29&lt;=VLOOKUP(MONTH(Q$17),TabDias!$A$1:$B$13,2,FALSE),IF($A29&gt;=DAY(Q$17),Q$18+$A29,N$18+$A29),"")</f>
        <v>54</v>
      </c>
      <c r="R29" s="24">
        <f t="shared" si="10"/>
        <v>9</v>
      </c>
      <c r="S29" s="24">
        <f t="shared" si="11"/>
        <v>9</v>
      </c>
      <c r="T29" s="24">
        <f>IF($A29&lt;=VLOOKUP(MONTH(T$17),TabDias!$A$1:$B$13,2,FALSE),IF($A29&gt;=DAY(T$17),T$18+$A29,Q$18+$A29),"")</f>
        <v>55</v>
      </c>
      <c r="U29" s="24">
        <f t="shared" si="12"/>
        <v>10</v>
      </c>
      <c r="V29" s="24">
        <f t="shared" si="13"/>
        <v>1</v>
      </c>
      <c r="W29" s="24">
        <f>IF($A29&lt;=VLOOKUP(MONTH(W$17),TabDias!$A$1:$B$13,2,FALSE),IF($A29&gt;=DAY(W$17),W$18+$A29,T$18+$A29),"")</f>
        <v>56</v>
      </c>
      <c r="X29" s="24">
        <f t="shared" si="14"/>
        <v>11</v>
      </c>
      <c r="Y29" s="24">
        <f t="shared" si="15"/>
        <v>11</v>
      </c>
      <c r="Z29" s="24">
        <f>IF($A29&lt;=VLOOKUP(MONTH(Z$17),TabDias!$A$1:$B$13,2,FALSE),IF($A29&gt;=DAY(Z$17),Z$18+$A29,W$18+$A29),"")</f>
        <v>57</v>
      </c>
      <c r="AA29" s="24">
        <f t="shared" si="16"/>
        <v>12</v>
      </c>
      <c r="AB29" s="24">
        <f t="shared" si="17"/>
        <v>3</v>
      </c>
      <c r="AC29" s="24">
        <f>IF($A29&lt;=VLOOKUP(MONTH(AC$17),TabDias!$A$1:$B$13,2,FALSE),IF($A29&gt;=DAY(AC$17),AC$18+$A29,Z$18+$A29),"")</f>
        <v>46</v>
      </c>
      <c r="AD29" s="24">
        <f t="shared" si="18"/>
        <v>10</v>
      </c>
      <c r="AE29" s="24">
        <f t="shared" si="19"/>
        <v>1</v>
      </c>
      <c r="AF29" s="24">
        <f>IF($A29&lt;=VLOOKUP(MONTH(AF$17),TabDias!$A$1:$B$13,2,FALSE),IF($A29&gt;=DAY(AF$17),AF$18+$A29,AC$18+$A29),"")</f>
        <v>47</v>
      </c>
      <c r="AG29" s="24">
        <f t="shared" si="20"/>
        <v>11</v>
      </c>
      <c r="AH29" s="24">
        <f t="shared" si="21"/>
        <v>11</v>
      </c>
      <c r="AI29" s="24">
        <f>IF($A29&lt;=VLOOKUP(MONTH(AI$17),TabDias!$A$1:$B$13,2,FALSE),IF($A29&gt;=DAY(AI$17),AI$18+$A29,AF$18+$A29),"")</f>
        <v>48</v>
      </c>
      <c r="AJ29" s="24">
        <f t="shared" si="22"/>
        <v>12</v>
      </c>
      <c r="AK29" s="24">
        <f t="shared" si="23"/>
        <v>3</v>
      </c>
      <c r="AL29" s="24">
        <f>IF($A29&lt;=VLOOKUP(MONTH(AL$17),TabDias!$A$1:$B$13,2,FALSE),IF($A29&gt;=DAY(AL$17),"",AI$18+$A29),"")</f>
        <v>49</v>
      </c>
      <c r="AM29" s="24">
        <f t="shared" si="24"/>
        <v>13</v>
      </c>
      <c r="AN29" s="24">
        <f t="shared" si="25"/>
        <v>4</v>
      </c>
    </row>
    <row r="30" spans="1:40" x14ac:dyDescent="0.2">
      <c r="A30" s="30">
        <v>11</v>
      </c>
      <c r="B30" s="24" t="str">
        <f>IF($A30&lt;=VLOOKUP(MONTH(B$17),TabDias!$A$1:$B$13,2,FALSE),IF($A30&gt;=DAY(B$17),B$18+$A30,""),"")</f>
        <v/>
      </c>
      <c r="C30" s="24" t="str">
        <f t="shared" si="0"/>
        <v/>
      </c>
      <c r="D30" s="24" t="str">
        <f t="shared" si="1"/>
        <v/>
      </c>
      <c r="E30" s="24">
        <f>IF($A30&lt;=VLOOKUP(MONTH(E$17),TabDias!$A$1:$B$13,2,FALSE),IF($A30&gt;=DAY(E$17),E$18+$A30,B$18+$A30),"")</f>
        <v>51</v>
      </c>
      <c r="F30" s="24">
        <f t="shared" si="2"/>
        <v>6</v>
      </c>
      <c r="G30" s="24">
        <f t="shared" si="3"/>
        <v>6</v>
      </c>
      <c r="H30" s="24">
        <f>IF($A30&lt;=VLOOKUP(MONTH(H$17),TabDias!$A$1:$B$13,2,FALSE),IF($A30&gt;=DAY(H$17),H$18+$A30,E$18+$A30),"")</f>
        <v>52</v>
      </c>
      <c r="I30" s="24">
        <f t="shared" si="4"/>
        <v>7</v>
      </c>
      <c r="J30" s="24">
        <f t="shared" si="5"/>
        <v>7</v>
      </c>
      <c r="K30" s="24">
        <f>IF($A30&lt;=VLOOKUP(MONTH(K$17),TabDias!$A$1:$B$13,2,FALSE),IF($A30&gt;=DAY(K$17),K$18+$A30,H$18+$A30),"")</f>
        <v>53</v>
      </c>
      <c r="L30" s="24">
        <f t="shared" si="6"/>
        <v>8</v>
      </c>
      <c r="M30" s="24">
        <f t="shared" si="7"/>
        <v>8</v>
      </c>
      <c r="N30" s="24">
        <f>IF($A30&lt;=VLOOKUP(MONTH(N$17),TabDias!$A$1:$B$13,2,FALSE),IF($A30&gt;=DAY(N$17),N$18+$A30,K$18+$A30),"")</f>
        <v>54</v>
      </c>
      <c r="O30" s="24">
        <f t="shared" si="8"/>
        <v>9</v>
      </c>
      <c r="P30" s="24">
        <f t="shared" si="9"/>
        <v>9</v>
      </c>
      <c r="Q30" s="24">
        <f>IF($A30&lt;=VLOOKUP(MONTH(Q$17),TabDias!$A$1:$B$13,2,FALSE),IF($A30&gt;=DAY(Q$17),Q$18+$A30,N$18+$A30),"")</f>
        <v>55</v>
      </c>
      <c r="R30" s="24">
        <f t="shared" si="10"/>
        <v>10</v>
      </c>
      <c r="S30" s="24">
        <f t="shared" si="11"/>
        <v>1</v>
      </c>
      <c r="T30" s="24">
        <f>IF($A30&lt;=VLOOKUP(MONTH(T$17),TabDias!$A$1:$B$13,2,FALSE),IF($A30&gt;=DAY(T$17),T$18+$A30,Q$18+$A30),"")</f>
        <v>56</v>
      </c>
      <c r="U30" s="24">
        <f t="shared" si="12"/>
        <v>11</v>
      </c>
      <c r="V30" s="24">
        <f t="shared" si="13"/>
        <v>11</v>
      </c>
      <c r="W30" s="24">
        <f>IF($A30&lt;=VLOOKUP(MONTH(W$17),TabDias!$A$1:$B$13,2,FALSE),IF($A30&gt;=DAY(W$17),W$18+$A30,T$18+$A30),"")</f>
        <v>57</v>
      </c>
      <c r="X30" s="24">
        <f t="shared" si="14"/>
        <v>12</v>
      </c>
      <c r="Y30" s="24">
        <f t="shared" si="15"/>
        <v>3</v>
      </c>
      <c r="Z30" s="24">
        <f>IF($A30&lt;=VLOOKUP(MONTH(Z$17),TabDias!$A$1:$B$13,2,FALSE),IF($A30&gt;=DAY(Z$17),Z$18+$A30,W$18+$A30),"")</f>
        <v>58</v>
      </c>
      <c r="AA30" s="24">
        <f t="shared" si="16"/>
        <v>13</v>
      </c>
      <c r="AB30" s="24">
        <f t="shared" si="17"/>
        <v>4</v>
      </c>
      <c r="AC30" s="24">
        <f>IF($A30&lt;=VLOOKUP(MONTH(AC$17),TabDias!$A$1:$B$13,2,FALSE),IF($A30&gt;=DAY(AC$17),AC$18+$A30,Z$18+$A30),"")</f>
        <v>47</v>
      </c>
      <c r="AD30" s="24">
        <f t="shared" si="18"/>
        <v>11</v>
      </c>
      <c r="AE30" s="24">
        <f t="shared" si="19"/>
        <v>11</v>
      </c>
      <c r="AF30" s="24">
        <f>IF($A30&lt;=VLOOKUP(MONTH(AF$17),TabDias!$A$1:$B$13,2,FALSE),IF($A30&gt;=DAY(AF$17),AF$18+$A30,AC$18+$A30),"")</f>
        <v>48</v>
      </c>
      <c r="AG30" s="24">
        <f t="shared" si="20"/>
        <v>12</v>
      </c>
      <c r="AH30" s="24">
        <f t="shared" si="21"/>
        <v>3</v>
      </c>
      <c r="AI30" s="24">
        <f>IF($A30&lt;=VLOOKUP(MONTH(AI$17),TabDias!$A$1:$B$13,2,FALSE),IF($A30&gt;=DAY(AI$17),AI$18+$A30,AF$18+$A30),"")</f>
        <v>49</v>
      </c>
      <c r="AJ30" s="24">
        <f t="shared" si="22"/>
        <v>13</v>
      </c>
      <c r="AK30" s="24">
        <f t="shared" si="23"/>
        <v>4</v>
      </c>
      <c r="AL30" s="24">
        <f>IF($A30&lt;=VLOOKUP(MONTH(AL$17),TabDias!$A$1:$B$13,2,FALSE),IF($A30&gt;=DAY(AL$17),"",AI$18+$A30),"")</f>
        <v>50</v>
      </c>
      <c r="AM30" s="24">
        <f t="shared" si="24"/>
        <v>5</v>
      </c>
      <c r="AN30" s="24">
        <f t="shared" si="25"/>
        <v>5</v>
      </c>
    </row>
    <row r="31" spans="1:40" x14ac:dyDescent="0.2">
      <c r="A31" s="30">
        <v>12</v>
      </c>
      <c r="B31" s="24" t="str">
        <f>IF($A31&lt;=VLOOKUP(MONTH(B$17),TabDias!$A$1:$B$13,2,FALSE),IF($A31&gt;=DAY(B$17),B$18+$A31,""),"")</f>
        <v/>
      </c>
      <c r="C31" s="24" t="str">
        <f t="shared" si="0"/>
        <v/>
      </c>
      <c r="D31" s="24" t="str">
        <f t="shared" si="1"/>
        <v/>
      </c>
      <c r="E31" s="24">
        <f>IF($A31&lt;=VLOOKUP(MONTH(E$17),TabDias!$A$1:$B$13,2,FALSE),IF($A31&gt;=DAY(E$17),E$18+$A31,B$18+$A31),"")</f>
        <v>52</v>
      </c>
      <c r="F31" s="24">
        <f t="shared" si="2"/>
        <v>7</v>
      </c>
      <c r="G31" s="24">
        <f t="shared" si="3"/>
        <v>7</v>
      </c>
      <c r="H31" s="24">
        <f>IF($A31&lt;=VLOOKUP(MONTH(H$17),TabDias!$A$1:$B$13,2,FALSE),IF($A31&gt;=DAY(H$17),H$18+$A31,E$18+$A31),"")</f>
        <v>53</v>
      </c>
      <c r="I31" s="24">
        <f t="shared" si="4"/>
        <v>8</v>
      </c>
      <c r="J31" s="24">
        <f t="shared" si="5"/>
        <v>8</v>
      </c>
      <c r="K31" s="24">
        <f>IF($A31&lt;=VLOOKUP(MONTH(K$17),TabDias!$A$1:$B$13,2,FALSE),IF($A31&gt;=DAY(K$17),K$18+$A31,H$18+$A31),"")</f>
        <v>54</v>
      </c>
      <c r="L31" s="24">
        <f t="shared" si="6"/>
        <v>9</v>
      </c>
      <c r="M31" s="24">
        <f t="shared" si="7"/>
        <v>9</v>
      </c>
      <c r="N31" s="24">
        <f>IF($A31&lt;=VLOOKUP(MONTH(N$17),TabDias!$A$1:$B$13,2,FALSE),IF($A31&gt;=DAY(N$17),N$18+$A31,K$18+$A31),"")</f>
        <v>55</v>
      </c>
      <c r="O31" s="24">
        <f t="shared" si="8"/>
        <v>10</v>
      </c>
      <c r="P31" s="24">
        <f t="shared" si="9"/>
        <v>1</v>
      </c>
      <c r="Q31" s="24">
        <f>IF($A31&lt;=VLOOKUP(MONTH(Q$17),TabDias!$A$1:$B$13,2,FALSE),IF($A31&gt;=DAY(Q$17),Q$18+$A31,N$18+$A31),"")</f>
        <v>56</v>
      </c>
      <c r="R31" s="24">
        <f t="shared" si="10"/>
        <v>11</v>
      </c>
      <c r="S31" s="24">
        <f t="shared" si="11"/>
        <v>11</v>
      </c>
      <c r="T31" s="24">
        <f>IF($A31&lt;=VLOOKUP(MONTH(T$17),TabDias!$A$1:$B$13,2,FALSE),IF($A31&gt;=DAY(T$17),T$18+$A31,Q$18+$A31),"")</f>
        <v>57</v>
      </c>
      <c r="U31" s="24">
        <f t="shared" si="12"/>
        <v>12</v>
      </c>
      <c r="V31" s="24">
        <f t="shared" si="13"/>
        <v>3</v>
      </c>
      <c r="W31" s="24">
        <f>IF($A31&lt;=VLOOKUP(MONTH(W$17),TabDias!$A$1:$B$13,2,FALSE),IF($A31&gt;=DAY(W$17),W$18+$A31,T$18+$A31),"")</f>
        <v>58</v>
      </c>
      <c r="X31" s="24">
        <f t="shared" si="14"/>
        <v>13</v>
      </c>
      <c r="Y31" s="24">
        <f t="shared" si="15"/>
        <v>4</v>
      </c>
      <c r="Z31" s="24">
        <f>IF($A31&lt;=VLOOKUP(MONTH(Z$17),TabDias!$A$1:$B$13,2,FALSE),IF($A31&gt;=DAY(Z$17),Z$18+$A31,W$18+$A31),"")</f>
        <v>59</v>
      </c>
      <c r="AA31" s="24">
        <f t="shared" si="16"/>
        <v>14</v>
      </c>
      <c r="AB31" s="24">
        <f t="shared" si="17"/>
        <v>5</v>
      </c>
      <c r="AC31" s="24">
        <f>IF($A31&lt;=VLOOKUP(MONTH(AC$17),TabDias!$A$1:$B$13,2,FALSE),IF($A31&gt;=DAY(AC$17),AC$18+$A31,Z$18+$A31),"")</f>
        <v>48</v>
      </c>
      <c r="AD31" s="24">
        <f t="shared" si="18"/>
        <v>12</v>
      </c>
      <c r="AE31" s="24">
        <f t="shared" si="19"/>
        <v>3</v>
      </c>
      <c r="AF31" s="24">
        <f>IF($A31&lt;=VLOOKUP(MONTH(AF$17),TabDias!$A$1:$B$13,2,FALSE),IF($A31&gt;=DAY(AF$17),AF$18+$A31,AC$18+$A31),"")</f>
        <v>49</v>
      </c>
      <c r="AG31" s="24">
        <f t="shared" si="20"/>
        <v>13</v>
      </c>
      <c r="AH31" s="24">
        <f t="shared" si="21"/>
        <v>4</v>
      </c>
      <c r="AI31" s="24">
        <f>IF($A31&lt;=VLOOKUP(MONTH(AI$17),TabDias!$A$1:$B$13,2,FALSE),IF($A31&gt;=DAY(AI$17),AI$18+$A31,AF$18+$A31),"")</f>
        <v>50</v>
      </c>
      <c r="AJ31" s="24">
        <f t="shared" si="22"/>
        <v>5</v>
      </c>
      <c r="AK31" s="24">
        <f t="shared" si="23"/>
        <v>5</v>
      </c>
      <c r="AL31" s="24">
        <f>IF($A31&lt;=VLOOKUP(MONTH(AL$17),TabDias!$A$1:$B$13,2,FALSE),IF($A31&gt;=DAY(AL$17),"",AI$18+$A31),"")</f>
        <v>51</v>
      </c>
      <c r="AM31" s="24">
        <f t="shared" si="24"/>
        <v>6</v>
      </c>
      <c r="AN31" s="24">
        <f t="shared" si="25"/>
        <v>6</v>
      </c>
    </row>
    <row r="32" spans="1:40" x14ac:dyDescent="0.2">
      <c r="A32" s="30">
        <v>13</v>
      </c>
      <c r="B32" s="24" t="str">
        <f>IF($A32&lt;=VLOOKUP(MONTH(B$17),TabDias!$A$1:$B$13,2,FALSE),IF($A32&gt;=DAY(B$17),B$18+$A32,""),"")</f>
        <v/>
      </c>
      <c r="C32" s="24" t="str">
        <f t="shared" si="0"/>
        <v/>
      </c>
      <c r="D32" s="24" t="str">
        <f t="shared" si="1"/>
        <v/>
      </c>
      <c r="E32" s="24">
        <f>IF($A32&lt;=VLOOKUP(MONTH(E$17),TabDias!$A$1:$B$13,2,FALSE),IF($A32&gt;=DAY(E$17),E$18+$A32,B$18+$A32),"")</f>
        <v>53</v>
      </c>
      <c r="F32" s="24">
        <f t="shared" si="2"/>
        <v>8</v>
      </c>
      <c r="G32" s="24">
        <f t="shared" si="3"/>
        <v>8</v>
      </c>
      <c r="H32" s="24">
        <f>IF($A32&lt;=VLOOKUP(MONTH(H$17),TabDias!$A$1:$B$13,2,FALSE),IF($A32&gt;=DAY(H$17),H$18+$A32,E$18+$A32),"")</f>
        <v>54</v>
      </c>
      <c r="I32" s="24">
        <f t="shared" si="4"/>
        <v>9</v>
      </c>
      <c r="J32" s="24">
        <f t="shared" si="5"/>
        <v>9</v>
      </c>
      <c r="K32" s="24">
        <f>IF($A32&lt;=VLOOKUP(MONTH(K$17),TabDias!$A$1:$B$13,2,FALSE),IF($A32&gt;=DAY(K$17),K$18+$A32,H$18+$A32),"")</f>
        <v>55</v>
      </c>
      <c r="L32" s="24">
        <f t="shared" si="6"/>
        <v>10</v>
      </c>
      <c r="M32" s="24">
        <f t="shared" si="7"/>
        <v>1</v>
      </c>
      <c r="N32" s="24">
        <f>IF($A32&lt;=VLOOKUP(MONTH(N$17),TabDias!$A$1:$B$13,2,FALSE),IF($A32&gt;=DAY(N$17),N$18+$A32,K$18+$A32),"")</f>
        <v>56</v>
      </c>
      <c r="O32" s="24">
        <f t="shared" si="8"/>
        <v>11</v>
      </c>
      <c r="P32" s="24">
        <f t="shared" si="9"/>
        <v>11</v>
      </c>
      <c r="Q32" s="24">
        <f>IF($A32&lt;=VLOOKUP(MONTH(Q$17),TabDias!$A$1:$B$13,2,FALSE),IF($A32&gt;=DAY(Q$17),Q$18+$A32,N$18+$A32),"")</f>
        <v>57</v>
      </c>
      <c r="R32" s="24">
        <f t="shared" si="10"/>
        <v>12</v>
      </c>
      <c r="S32" s="24">
        <f t="shared" si="11"/>
        <v>3</v>
      </c>
      <c r="T32" s="24">
        <f>IF($A32&lt;=VLOOKUP(MONTH(T$17),TabDias!$A$1:$B$13,2,FALSE),IF($A32&gt;=DAY(T$17),T$18+$A32,Q$18+$A32),"")</f>
        <v>58</v>
      </c>
      <c r="U32" s="24">
        <f t="shared" si="12"/>
        <v>13</v>
      </c>
      <c r="V32" s="24">
        <f t="shared" si="13"/>
        <v>4</v>
      </c>
      <c r="W32" s="24">
        <f>IF($A32&lt;=VLOOKUP(MONTH(W$17),TabDias!$A$1:$B$13,2,FALSE),IF($A32&gt;=DAY(W$17),W$18+$A32,T$18+$A32),"")</f>
        <v>59</v>
      </c>
      <c r="X32" s="24">
        <f t="shared" si="14"/>
        <v>14</v>
      </c>
      <c r="Y32" s="24">
        <f t="shared" si="15"/>
        <v>5</v>
      </c>
      <c r="Z32" s="24">
        <f>IF($A32&lt;=VLOOKUP(MONTH(Z$17),TabDias!$A$1:$B$13,2,FALSE),IF($A32&gt;=DAY(Z$17),Z$18+$A32,W$18+$A32),"")</f>
        <v>60</v>
      </c>
      <c r="AA32" s="24">
        <f t="shared" si="16"/>
        <v>6</v>
      </c>
      <c r="AB32" s="24">
        <f t="shared" si="17"/>
        <v>6</v>
      </c>
      <c r="AC32" s="24">
        <f>IF($A32&lt;=VLOOKUP(MONTH(AC$17),TabDias!$A$1:$B$13,2,FALSE),IF($A32&gt;=DAY(AC$17),AC$18+$A32,Z$18+$A32),"")</f>
        <v>49</v>
      </c>
      <c r="AD32" s="24">
        <f t="shared" si="18"/>
        <v>13</v>
      </c>
      <c r="AE32" s="24">
        <f t="shared" si="19"/>
        <v>4</v>
      </c>
      <c r="AF32" s="24">
        <f>IF($A32&lt;=VLOOKUP(MONTH(AF$17),TabDias!$A$1:$B$13,2,FALSE),IF($A32&gt;=DAY(AF$17),AF$18+$A32,AC$18+$A32),"")</f>
        <v>50</v>
      </c>
      <c r="AG32" s="24">
        <f t="shared" si="20"/>
        <v>5</v>
      </c>
      <c r="AH32" s="24">
        <f t="shared" si="21"/>
        <v>5</v>
      </c>
      <c r="AI32" s="24">
        <f>IF($A32&lt;=VLOOKUP(MONTH(AI$17),TabDias!$A$1:$B$13,2,FALSE),IF($A32&gt;=DAY(AI$17),AI$18+$A32,AF$18+$A32),"")</f>
        <v>51</v>
      </c>
      <c r="AJ32" s="24">
        <f t="shared" si="22"/>
        <v>6</v>
      </c>
      <c r="AK32" s="24">
        <f t="shared" si="23"/>
        <v>6</v>
      </c>
      <c r="AL32" s="24">
        <f>IF($A32&lt;=VLOOKUP(MONTH(AL$17),TabDias!$A$1:$B$13,2,FALSE),IF($A32&gt;=DAY(AL$17),"",AI$18+$A32),"")</f>
        <v>52</v>
      </c>
      <c r="AM32" s="24">
        <f t="shared" si="24"/>
        <v>7</v>
      </c>
      <c r="AN32" s="24">
        <f t="shared" si="25"/>
        <v>7</v>
      </c>
    </row>
    <row r="33" spans="1:40" x14ac:dyDescent="0.2">
      <c r="A33" s="30">
        <v>14</v>
      </c>
      <c r="B33" s="24" t="str">
        <f>IF($A33&lt;=VLOOKUP(MONTH(B$17),TabDias!$A$1:$B$13,2,FALSE),IF($A33&gt;=DAY(B$17),B$18+$A33,""),"")</f>
        <v/>
      </c>
      <c r="C33" s="24" t="str">
        <f t="shared" si="0"/>
        <v/>
      </c>
      <c r="D33" s="24" t="str">
        <f t="shared" si="1"/>
        <v/>
      </c>
      <c r="E33" s="24">
        <f>IF($A33&lt;=VLOOKUP(MONTH(E$17),TabDias!$A$1:$B$13,2,FALSE),IF($A33&gt;=DAY(E$17),E$18+$A33,B$18+$A33),"")</f>
        <v>54</v>
      </c>
      <c r="F33" s="24">
        <f t="shared" si="2"/>
        <v>9</v>
      </c>
      <c r="G33" s="24">
        <f t="shared" si="3"/>
        <v>9</v>
      </c>
      <c r="H33" s="24">
        <f>IF($A33&lt;=VLOOKUP(MONTH(H$17),TabDias!$A$1:$B$13,2,FALSE),IF($A33&gt;=DAY(H$17),H$18+$A33,E$18+$A33),"")</f>
        <v>55</v>
      </c>
      <c r="I33" s="24">
        <f t="shared" si="4"/>
        <v>10</v>
      </c>
      <c r="J33" s="24">
        <f t="shared" si="5"/>
        <v>1</v>
      </c>
      <c r="K33" s="24">
        <f>IF($A33&lt;=VLOOKUP(MONTH(K$17),TabDias!$A$1:$B$13,2,FALSE),IF($A33&gt;=DAY(K$17),K$18+$A33,H$18+$A33),"")</f>
        <v>56</v>
      </c>
      <c r="L33" s="24">
        <f t="shared" si="6"/>
        <v>11</v>
      </c>
      <c r="M33" s="24">
        <f t="shared" si="7"/>
        <v>11</v>
      </c>
      <c r="N33" s="24">
        <f>IF($A33&lt;=VLOOKUP(MONTH(N$17),TabDias!$A$1:$B$13,2,FALSE),IF($A33&gt;=DAY(N$17),N$18+$A33,K$18+$A33),"")</f>
        <v>57</v>
      </c>
      <c r="O33" s="24">
        <f t="shared" si="8"/>
        <v>12</v>
      </c>
      <c r="P33" s="24">
        <f t="shared" si="9"/>
        <v>3</v>
      </c>
      <c r="Q33" s="24">
        <f>IF($A33&lt;=VLOOKUP(MONTH(Q$17),TabDias!$A$1:$B$13,2,FALSE),IF($A33&gt;=DAY(Q$17),Q$18+$A33,N$18+$A33),"")</f>
        <v>58</v>
      </c>
      <c r="R33" s="24">
        <f t="shared" si="10"/>
        <v>13</v>
      </c>
      <c r="S33" s="24">
        <f t="shared" si="11"/>
        <v>4</v>
      </c>
      <c r="T33" s="24">
        <f>IF($A33&lt;=VLOOKUP(MONTH(T$17),TabDias!$A$1:$B$13,2,FALSE),IF($A33&gt;=DAY(T$17),T$18+$A33,Q$18+$A33),"")</f>
        <v>59</v>
      </c>
      <c r="U33" s="24">
        <f t="shared" si="12"/>
        <v>14</v>
      </c>
      <c r="V33" s="24">
        <f t="shared" si="13"/>
        <v>5</v>
      </c>
      <c r="W33" s="24">
        <f>IF($A33&lt;=VLOOKUP(MONTH(W$17),TabDias!$A$1:$B$13,2,FALSE),IF($A33&gt;=DAY(W$17),W$18+$A33,T$18+$A33),"")</f>
        <v>60</v>
      </c>
      <c r="X33" s="24">
        <f t="shared" si="14"/>
        <v>6</v>
      </c>
      <c r="Y33" s="24">
        <f t="shared" si="15"/>
        <v>6</v>
      </c>
      <c r="Z33" s="24">
        <f>IF($A33&lt;=VLOOKUP(MONTH(Z$17),TabDias!$A$1:$B$13,2,FALSE),IF($A33&gt;=DAY(Z$17),Z$18+$A33,W$18+$A33),"")</f>
        <v>61</v>
      </c>
      <c r="AA33" s="24">
        <f t="shared" si="16"/>
        <v>7</v>
      </c>
      <c r="AB33" s="24">
        <f t="shared" si="17"/>
        <v>7</v>
      </c>
      <c r="AC33" s="24">
        <f>IF($A33&lt;=VLOOKUP(MONTH(AC$17),TabDias!$A$1:$B$13,2,FALSE),IF($A33&gt;=DAY(AC$17),AC$18+$A33,Z$18+$A33),"")</f>
        <v>50</v>
      </c>
      <c r="AD33" s="24">
        <f t="shared" si="18"/>
        <v>5</v>
      </c>
      <c r="AE33" s="24">
        <f t="shared" si="19"/>
        <v>5</v>
      </c>
      <c r="AF33" s="24">
        <f>IF($A33&lt;=VLOOKUP(MONTH(AF$17),TabDias!$A$1:$B$13,2,FALSE),IF($A33&gt;=DAY(AF$17),AF$18+$A33,AC$18+$A33),"")</f>
        <v>51</v>
      </c>
      <c r="AG33" s="24">
        <f t="shared" si="20"/>
        <v>6</v>
      </c>
      <c r="AH33" s="24">
        <f t="shared" si="21"/>
        <v>6</v>
      </c>
      <c r="AI33" s="24">
        <f>IF($A33&lt;=VLOOKUP(MONTH(AI$17),TabDias!$A$1:$B$13,2,FALSE),IF($A33&gt;=DAY(AI$17),AI$18+$A33,AF$18+$A33),"")</f>
        <v>52</v>
      </c>
      <c r="AJ33" s="24">
        <f t="shared" si="22"/>
        <v>7</v>
      </c>
      <c r="AK33" s="24">
        <f t="shared" si="23"/>
        <v>7</v>
      </c>
      <c r="AL33" s="24">
        <f>IF($A33&lt;=VLOOKUP(MONTH(AL$17),TabDias!$A$1:$B$13,2,FALSE),IF($A33&gt;=DAY(AL$17),"",AI$18+$A33),"")</f>
        <v>53</v>
      </c>
      <c r="AM33" s="24">
        <f t="shared" si="24"/>
        <v>8</v>
      </c>
      <c r="AN33" s="24">
        <f t="shared" si="25"/>
        <v>8</v>
      </c>
    </row>
    <row r="34" spans="1:40" x14ac:dyDescent="0.2">
      <c r="A34" s="30">
        <v>15</v>
      </c>
      <c r="B34" s="24" t="str">
        <f>IF($A34&lt;=VLOOKUP(MONTH(B$17),TabDias!$A$1:$B$13,2,FALSE),IF($A34&gt;=DAY(B$17),B$18+$A34,""),"")</f>
        <v/>
      </c>
      <c r="C34" s="24" t="str">
        <f t="shared" si="0"/>
        <v/>
      </c>
      <c r="D34" s="24" t="str">
        <f t="shared" si="1"/>
        <v/>
      </c>
      <c r="E34" s="24">
        <f>IF($A34&lt;=VLOOKUP(MONTH(E$17),TabDias!$A$1:$B$13,2,FALSE),IF($A34&gt;=DAY(E$17),E$18+$A34,B$18+$A34),"")</f>
        <v>55</v>
      </c>
      <c r="F34" s="24">
        <f t="shared" si="2"/>
        <v>10</v>
      </c>
      <c r="G34" s="24">
        <f t="shared" si="3"/>
        <v>1</v>
      </c>
      <c r="H34" s="24">
        <f>IF($A34&lt;=VLOOKUP(MONTH(H$17),TabDias!$A$1:$B$13,2,FALSE),IF($A34&gt;=DAY(H$17),H$18+$A34,E$18+$A34),"")</f>
        <v>56</v>
      </c>
      <c r="I34" s="24">
        <f t="shared" si="4"/>
        <v>11</v>
      </c>
      <c r="J34" s="24">
        <f t="shared" si="5"/>
        <v>11</v>
      </c>
      <c r="K34" s="24">
        <f>IF($A34&lt;=VLOOKUP(MONTH(K$17),TabDias!$A$1:$B$13,2,FALSE),IF($A34&gt;=DAY(K$17),K$18+$A34,H$18+$A34),"")</f>
        <v>57</v>
      </c>
      <c r="L34" s="24">
        <f t="shared" si="6"/>
        <v>12</v>
      </c>
      <c r="M34" s="24">
        <f t="shared" si="7"/>
        <v>3</v>
      </c>
      <c r="N34" s="24">
        <f>IF($A34&lt;=VLOOKUP(MONTH(N$17),TabDias!$A$1:$B$13,2,FALSE),IF($A34&gt;=DAY(N$17),N$18+$A34,K$18+$A34),"")</f>
        <v>58</v>
      </c>
      <c r="O34" s="24">
        <f t="shared" si="8"/>
        <v>13</v>
      </c>
      <c r="P34" s="24">
        <f t="shared" si="9"/>
        <v>4</v>
      </c>
      <c r="Q34" s="24">
        <f>IF($A34&lt;=VLOOKUP(MONTH(Q$17),TabDias!$A$1:$B$13,2,FALSE),IF($A34&gt;=DAY(Q$17),Q$18+$A34,N$18+$A34),"")</f>
        <v>59</v>
      </c>
      <c r="R34" s="24">
        <f t="shared" si="10"/>
        <v>14</v>
      </c>
      <c r="S34" s="24">
        <f t="shared" si="11"/>
        <v>5</v>
      </c>
      <c r="T34" s="24">
        <f>IF($A34&lt;=VLOOKUP(MONTH(T$17),TabDias!$A$1:$B$13,2,FALSE),IF($A34&gt;=DAY(T$17),T$18+$A34,Q$18+$A34),"")</f>
        <v>60</v>
      </c>
      <c r="U34" s="24">
        <f t="shared" si="12"/>
        <v>6</v>
      </c>
      <c r="V34" s="24">
        <f t="shared" si="13"/>
        <v>6</v>
      </c>
      <c r="W34" s="24">
        <f>IF($A34&lt;=VLOOKUP(MONTH(W$17),TabDias!$A$1:$B$13,2,FALSE),IF($A34&gt;=DAY(W$17),W$18+$A34,T$18+$A34),"")</f>
        <v>61</v>
      </c>
      <c r="X34" s="24">
        <f t="shared" si="14"/>
        <v>7</v>
      </c>
      <c r="Y34" s="24">
        <f t="shared" si="15"/>
        <v>7</v>
      </c>
      <c r="Z34" s="24">
        <f>IF($A34&lt;=VLOOKUP(MONTH(Z$17),TabDias!$A$1:$B$13,2,FALSE),IF($A34&gt;=DAY(Z$17),Z$18+$A34,W$18+$A34),"")</f>
        <v>62</v>
      </c>
      <c r="AA34" s="24">
        <f t="shared" si="16"/>
        <v>8</v>
      </c>
      <c r="AB34" s="24">
        <f t="shared" si="17"/>
        <v>8</v>
      </c>
      <c r="AC34" s="24">
        <f>IF($A34&lt;=VLOOKUP(MONTH(AC$17),TabDias!$A$1:$B$13,2,FALSE),IF($A34&gt;=DAY(AC$17),AC$18+$A34,Z$18+$A34),"")</f>
        <v>51</v>
      </c>
      <c r="AD34" s="24">
        <f t="shared" si="18"/>
        <v>6</v>
      </c>
      <c r="AE34" s="24">
        <f t="shared" si="19"/>
        <v>6</v>
      </c>
      <c r="AF34" s="24">
        <f>IF($A34&lt;=VLOOKUP(MONTH(AF$17),TabDias!$A$1:$B$13,2,FALSE),IF($A34&gt;=DAY(AF$17),AF$18+$A34,AC$18+$A34),"")</f>
        <v>52</v>
      </c>
      <c r="AG34" s="24">
        <f t="shared" si="20"/>
        <v>7</v>
      </c>
      <c r="AH34" s="24">
        <f t="shared" si="21"/>
        <v>7</v>
      </c>
      <c r="AI34" s="24">
        <f>IF($A34&lt;=VLOOKUP(MONTH(AI$17),TabDias!$A$1:$B$13,2,FALSE),IF($A34&gt;=DAY(AI$17),AI$18+$A34,AF$18+$A34),"")</f>
        <v>53</v>
      </c>
      <c r="AJ34" s="24">
        <f t="shared" si="22"/>
        <v>8</v>
      </c>
      <c r="AK34" s="24">
        <f t="shared" si="23"/>
        <v>8</v>
      </c>
      <c r="AL34" s="24">
        <f>IF($A34&lt;=VLOOKUP(MONTH(AL$17),TabDias!$A$1:$B$13,2,FALSE),IF($A34&gt;=DAY(AL$17),"",AI$18+$A34),"")</f>
        <v>54</v>
      </c>
      <c r="AM34" s="24">
        <f t="shared" si="24"/>
        <v>9</v>
      </c>
      <c r="AN34" s="24">
        <f t="shared" si="25"/>
        <v>9</v>
      </c>
    </row>
    <row r="35" spans="1:40" x14ac:dyDescent="0.2">
      <c r="A35" s="30">
        <v>16</v>
      </c>
      <c r="B35" s="24" t="str">
        <f>IF($A35&lt;=VLOOKUP(MONTH(B$17),TabDias!$A$1:$B$13,2,FALSE),IF($A35&gt;=DAY(B$17),B$18+$A35,""),"")</f>
        <v/>
      </c>
      <c r="C35" s="24" t="str">
        <f t="shared" si="0"/>
        <v/>
      </c>
      <c r="D35" s="24" t="str">
        <f t="shared" si="1"/>
        <v/>
      </c>
      <c r="E35" s="24">
        <f>IF($A35&lt;=VLOOKUP(MONTH(E$17),TabDias!$A$1:$B$13,2,FALSE),IF($A35&gt;=DAY(E$17),E$18+$A35,B$18+$A35),"")</f>
        <v>56</v>
      </c>
      <c r="F35" s="24">
        <f t="shared" si="2"/>
        <v>11</v>
      </c>
      <c r="G35" s="24">
        <f t="shared" si="3"/>
        <v>11</v>
      </c>
      <c r="H35" s="24">
        <f>IF($A35&lt;=VLOOKUP(MONTH(H$17),TabDias!$A$1:$B$13,2,FALSE),IF($A35&gt;=DAY(H$17),H$18+$A35,E$18+$A35),"")</f>
        <v>57</v>
      </c>
      <c r="I35" s="24">
        <f t="shared" si="4"/>
        <v>12</v>
      </c>
      <c r="J35" s="24">
        <f t="shared" si="5"/>
        <v>3</v>
      </c>
      <c r="K35" s="24">
        <f>IF($A35&lt;=VLOOKUP(MONTH(K$17),TabDias!$A$1:$B$13,2,FALSE),IF($A35&gt;=DAY(K$17),K$18+$A35,H$18+$A35),"")</f>
        <v>58</v>
      </c>
      <c r="L35" s="24">
        <f t="shared" si="6"/>
        <v>13</v>
      </c>
      <c r="M35" s="24">
        <f t="shared" si="7"/>
        <v>4</v>
      </c>
      <c r="N35" s="24">
        <f>IF($A35&lt;=VLOOKUP(MONTH(N$17),TabDias!$A$1:$B$13,2,FALSE),IF($A35&gt;=DAY(N$17),N$18+$A35,K$18+$A35),"")</f>
        <v>59</v>
      </c>
      <c r="O35" s="24">
        <f t="shared" si="8"/>
        <v>14</v>
      </c>
      <c r="P35" s="24">
        <f t="shared" si="9"/>
        <v>5</v>
      </c>
      <c r="Q35" s="24">
        <f>IF($A35&lt;=VLOOKUP(MONTH(Q$17),TabDias!$A$1:$B$13,2,FALSE),IF($A35&gt;=DAY(Q$17),Q$18+$A35,N$18+$A35),"")</f>
        <v>60</v>
      </c>
      <c r="R35" s="24">
        <f t="shared" si="10"/>
        <v>6</v>
      </c>
      <c r="S35" s="24">
        <f t="shared" si="11"/>
        <v>6</v>
      </c>
      <c r="T35" s="24">
        <f>IF($A35&lt;=VLOOKUP(MONTH(T$17),TabDias!$A$1:$B$13,2,FALSE),IF($A35&gt;=DAY(T$17),T$18+$A35,Q$18+$A35),"")</f>
        <v>61</v>
      </c>
      <c r="U35" s="24">
        <f t="shared" si="12"/>
        <v>7</v>
      </c>
      <c r="V35" s="24">
        <f t="shared" si="13"/>
        <v>7</v>
      </c>
      <c r="W35" s="24">
        <f>IF($A35&lt;=VLOOKUP(MONTH(W$17),TabDias!$A$1:$B$13,2,FALSE),IF($A35&gt;=DAY(W$17),W$18+$A35,T$18+$A35),"")</f>
        <v>62</v>
      </c>
      <c r="X35" s="24">
        <f t="shared" si="14"/>
        <v>8</v>
      </c>
      <c r="Y35" s="24">
        <f t="shared" si="15"/>
        <v>8</v>
      </c>
      <c r="Z35" s="24">
        <f>IF($A35&lt;=VLOOKUP(MONTH(Z$17),TabDias!$A$1:$B$13,2,FALSE),IF($A35&gt;=DAY(Z$17),Z$18+$A35,W$18+$A35),"")</f>
        <v>63</v>
      </c>
      <c r="AA35" s="24">
        <f t="shared" si="16"/>
        <v>9</v>
      </c>
      <c r="AB35" s="24">
        <f t="shared" si="17"/>
        <v>9</v>
      </c>
      <c r="AC35" s="24">
        <f>IF($A35&lt;=VLOOKUP(MONTH(AC$17),TabDias!$A$1:$B$13,2,FALSE),IF($A35&gt;=DAY(AC$17),AC$18+$A35,Z$18+$A35),"")</f>
        <v>52</v>
      </c>
      <c r="AD35" s="24">
        <f t="shared" si="18"/>
        <v>7</v>
      </c>
      <c r="AE35" s="24">
        <f t="shared" si="19"/>
        <v>7</v>
      </c>
      <c r="AF35" s="24">
        <f>IF($A35&lt;=VLOOKUP(MONTH(AF$17),TabDias!$A$1:$B$13,2,FALSE),IF($A35&gt;=DAY(AF$17),AF$18+$A35,AC$18+$A35),"")</f>
        <v>53</v>
      </c>
      <c r="AG35" s="24">
        <f t="shared" si="20"/>
        <v>8</v>
      </c>
      <c r="AH35" s="24">
        <f t="shared" si="21"/>
        <v>8</v>
      </c>
      <c r="AI35" s="24">
        <f>IF($A35&lt;=VLOOKUP(MONTH(AI$17),TabDias!$A$1:$B$13,2,FALSE),IF($A35&gt;=DAY(AI$17),AI$18+$A35,AF$18+$A35),"")</f>
        <v>54</v>
      </c>
      <c r="AJ35" s="24">
        <f t="shared" si="22"/>
        <v>9</v>
      </c>
      <c r="AK35" s="24">
        <f t="shared" si="23"/>
        <v>9</v>
      </c>
      <c r="AL35" s="24">
        <f>IF($A35&lt;=VLOOKUP(MONTH(AL$17),TabDias!$A$1:$B$13,2,FALSE),IF($A35&gt;=DAY(AL$17),"",AI$18+$A35),"")</f>
        <v>55</v>
      </c>
      <c r="AM35" s="24">
        <f t="shared" si="24"/>
        <v>10</v>
      </c>
      <c r="AN35" s="24">
        <f t="shared" si="25"/>
        <v>1</v>
      </c>
    </row>
    <row r="36" spans="1:40" x14ac:dyDescent="0.2">
      <c r="A36" s="30">
        <v>17</v>
      </c>
      <c r="B36" s="24" t="str">
        <f>IF($A36&lt;=VLOOKUP(MONTH(B$17),TabDias!$A$1:$B$13,2,FALSE),IF($A36&gt;=DAY(B$17),B$18+$A36,""),"")</f>
        <v/>
      </c>
      <c r="C36" s="24" t="str">
        <f t="shared" si="0"/>
        <v/>
      </c>
      <c r="D36" s="24" t="str">
        <f t="shared" si="1"/>
        <v/>
      </c>
      <c r="E36" s="24">
        <f>IF($A36&lt;=VLOOKUP(MONTH(E$17),TabDias!$A$1:$B$13,2,FALSE),IF($A36&gt;=DAY(E$17),E$18+$A36,B$18+$A36),"")</f>
        <v>57</v>
      </c>
      <c r="F36" s="24">
        <f t="shared" si="2"/>
        <v>12</v>
      </c>
      <c r="G36" s="24">
        <f t="shared" si="3"/>
        <v>3</v>
      </c>
      <c r="H36" s="24">
        <f>IF($A36&lt;=VLOOKUP(MONTH(H$17),TabDias!$A$1:$B$13,2,FALSE),IF($A36&gt;=DAY(H$17),H$18+$A36,E$18+$A36),"")</f>
        <v>58</v>
      </c>
      <c r="I36" s="24">
        <f t="shared" si="4"/>
        <v>13</v>
      </c>
      <c r="J36" s="24">
        <f t="shared" si="5"/>
        <v>4</v>
      </c>
      <c r="K36" s="24">
        <f>IF($A36&lt;=VLOOKUP(MONTH(K$17),TabDias!$A$1:$B$13,2,FALSE),IF($A36&gt;=DAY(K$17),K$18+$A36,H$18+$A36),"")</f>
        <v>59</v>
      </c>
      <c r="L36" s="24">
        <f t="shared" si="6"/>
        <v>14</v>
      </c>
      <c r="M36" s="24">
        <f t="shared" si="7"/>
        <v>5</v>
      </c>
      <c r="N36" s="24">
        <f>IF($A36&lt;=VLOOKUP(MONTH(N$17),TabDias!$A$1:$B$13,2,FALSE),IF($A36&gt;=DAY(N$17),N$18+$A36,K$18+$A36),"")</f>
        <v>60</v>
      </c>
      <c r="O36" s="24">
        <f t="shared" si="8"/>
        <v>6</v>
      </c>
      <c r="P36" s="24">
        <f t="shared" si="9"/>
        <v>6</v>
      </c>
      <c r="Q36" s="24">
        <f>IF($A36&lt;=VLOOKUP(MONTH(Q$17),TabDias!$A$1:$B$13,2,FALSE),IF($A36&gt;=DAY(Q$17),Q$18+$A36,N$18+$A36),"")</f>
        <v>61</v>
      </c>
      <c r="R36" s="24">
        <f t="shared" si="10"/>
        <v>7</v>
      </c>
      <c r="S36" s="24">
        <f t="shared" si="11"/>
        <v>7</v>
      </c>
      <c r="T36" s="24">
        <f>IF($A36&lt;=VLOOKUP(MONTH(T$17),TabDias!$A$1:$B$13,2,FALSE),IF($A36&gt;=DAY(T$17),T$18+$A36,Q$18+$A36),"")</f>
        <v>62</v>
      </c>
      <c r="U36" s="24">
        <f t="shared" si="12"/>
        <v>8</v>
      </c>
      <c r="V36" s="24">
        <f t="shared" si="13"/>
        <v>8</v>
      </c>
      <c r="W36" s="24">
        <f>IF($A36&lt;=VLOOKUP(MONTH(W$17),TabDias!$A$1:$B$13,2,FALSE),IF($A36&gt;=DAY(W$17),W$18+$A36,T$18+$A36),"")</f>
        <v>63</v>
      </c>
      <c r="X36" s="24">
        <f t="shared" si="14"/>
        <v>9</v>
      </c>
      <c r="Y36" s="24">
        <f t="shared" si="15"/>
        <v>9</v>
      </c>
      <c r="Z36" s="24">
        <f>IF($A36&lt;=VLOOKUP(MONTH(Z$17),TabDias!$A$1:$B$13,2,FALSE),IF($A36&gt;=DAY(Z$17),Z$18+$A36,W$18+$A36),"")</f>
        <v>64</v>
      </c>
      <c r="AA36" s="24">
        <f t="shared" si="16"/>
        <v>10</v>
      </c>
      <c r="AB36" s="24">
        <f t="shared" si="17"/>
        <v>1</v>
      </c>
      <c r="AC36" s="24">
        <f>IF($A36&lt;=VLOOKUP(MONTH(AC$17),TabDias!$A$1:$B$13,2,FALSE),IF($A36&gt;=DAY(AC$17),AC$18+$A36,Z$18+$A36),"")</f>
        <v>53</v>
      </c>
      <c r="AD36" s="24">
        <f t="shared" si="18"/>
        <v>8</v>
      </c>
      <c r="AE36" s="24">
        <f t="shared" si="19"/>
        <v>8</v>
      </c>
      <c r="AF36" s="24">
        <f>IF($A36&lt;=VLOOKUP(MONTH(AF$17),TabDias!$A$1:$B$13,2,FALSE),IF($A36&gt;=DAY(AF$17),AF$18+$A36,AC$18+$A36),"")</f>
        <v>54</v>
      </c>
      <c r="AG36" s="24">
        <f t="shared" si="20"/>
        <v>9</v>
      </c>
      <c r="AH36" s="24">
        <f t="shared" si="21"/>
        <v>9</v>
      </c>
      <c r="AI36" s="24">
        <f>IF($A36&lt;=VLOOKUP(MONTH(AI$17),TabDias!$A$1:$B$13,2,FALSE),IF($A36&gt;=DAY(AI$17),AI$18+$A36,AF$18+$A36),"")</f>
        <v>55</v>
      </c>
      <c r="AJ36" s="24">
        <f t="shared" si="22"/>
        <v>10</v>
      </c>
      <c r="AK36" s="24">
        <f t="shared" si="23"/>
        <v>1</v>
      </c>
      <c r="AL36" s="24">
        <f>IF($A36&lt;=VLOOKUP(MONTH(AL$17),TabDias!$A$1:$B$13,2,FALSE),IF($A36&gt;=DAY(AL$17),"",AI$18+$A36),"")</f>
        <v>56</v>
      </c>
      <c r="AM36" s="24">
        <f t="shared" si="24"/>
        <v>11</v>
      </c>
      <c r="AN36" s="24">
        <f t="shared" si="25"/>
        <v>11</v>
      </c>
    </row>
    <row r="37" spans="1:40" x14ac:dyDescent="0.2">
      <c r="A37" s="30">
        <v>18</v>
      </c>
      <c r="B37" s="24" t="str">
        <f>IF($A37&lt;=VLOOKUP(MONTH(B$17),TabDias!$A$1:$B$13,2,FALSE),IF($A37&gt;=DAY(B$17),B$18+$A37,""),"")</f>
        <v/>
      </c>
      <c r="C37" s="24" t="str">
        <f t="shared" si="0"/>
        <v/>
      </c>
      <c r="D37" s="24" t="str">
        <f t="shared" si="1"/>
        <v/>
      </c>
      <c r="E37" s="24">
        <f>IF($A37&lt;=VLOOKUP(MONTH(E$17),TabDias!$A$1:$B$13,2,FALSE),IF($A37&gt;=DAY(E$17),E$18+$A37,B$18+$A37),"")</f>
        <v>58</v>
      </c>
      <c r="F37" s="24">
        <f t="shared" si="2"/>
        <v>13</v>
      </c>
      <c r="G37" s="24">
        <f t="shared" si="3"/>
        <v>4</v>
      </c>
      <c r="H37" s="24">
        <f>IF($A37&lt;=VLOOKUP(MONTH(H$17),TabDias!$A$1:$B$13,2,FALSE),IF($A37&gt;=DAY(H$17),H$18+$A37,E$18+$A37),"")</f>
        <v>59</v>
      </c>
      <c r="I37" s="24">
        <f t="shared" si="4"/>
        <v>14</v>
      </c>
      <c r="J37" s="24">
        <f t="shared" si="5"/>
        <v>5</v>
      </c>
      <c r="K37" s="24">
        <f>IF($A37&lt;=VLOOKUP(MONTH(K$17),TabDias!$A$1:$B$13,2,FALSE),IF($A37&gt;=DAY(K$17),K$18+$A37,H$18+$A37),"")</f>
        <v>60</v>
      </c>
      <c r="L37" s="24">
        <f t="shared" si="6"/>
        <v>6</v>
      </c>
      <c r="M37" s="24">
        <f t="shared" si="7"/>
        <v>6</v>
      </c>
      <c r="N37" s="24">
        <f>IF($A37&lt;=VLOOKUP(MONTH(N$17),TabDias!$A$1:$B$13,2,FALSE),IF($A37&gt;=DAY(N$17),N$18+$A37,K$18+$A37),"")</f>
        <v>61</v>
      </c>
      <c r="O37" s="24">
        <f t="shared" si="8"/>
        <v>7</v>
      </c>
      <c r="P37" s="24">
        <f t="shared" si="9"/>
        <v>7</v>
      </c>
      <c r="Q37" s="24">
        <f>IF($A37&lt;=VLOOKUP(MONTH(Q$17),TabDias!$A$1:$B$13,2,FALSE),IF($A37&gt;=DAY(Q$17),Q$18+$A37,N$18+$A37),"")</f>
        <v>62</v>
      </c>
      <c r="R37" s="24">
        <f t="shared" si="10"/>
        <v>8</v>
      </c>
      <c r="S37" s="24">
        <f t="shared" si="11"/>
        <v>8</v>
      </c>
      <c r="T37" s="24">
        <f>IF($A37&lt;=VLOOKUP(MONTH(T$17),TabDias!$A$1:$B$13,2,FALSE),IF($A37&gt;=DAY(T$17),T$18+$A37,Q$18+$A37),"")</f>
        <v>63</v>
      </c>
      <c r="U37" s="24">
        <f t="shared" si="12"/>
        <v>9</v>
      </c>
      <c r="V37" s="24">
        <f t="shared" si="13"/>
        <v>9</v>
      </c>
      <c r="W37" s="24">
        <f>IF($A37&lt;=VLOOKUP(MONTH(W$17),TabDias!$A$1:$B$13,2,FALSE),IF($A37&gt;=DAY(W$17),W$18+$A37,T$18+$A37),"")</f>
        <v>64</v>
      </c>
      <c r="X37" s="24">
        <f t="shared" si="14"/>
        <v>10</v>
      </c>
      <c r="Y37" s="24">
        <f t="shared" si="15"/>
        <v>1</v>
      </c>
      <c r="Z37" s="24">
        <f>IF($A37&lt;=VLOOKUP(MONTH(Z$17),TabDias!$A$1:$B$13,2,FALSE),IF($A37&gt;=DAY(Z$17),Z$18+$A37,W$18+$A37),"")</f>
        <v>65</v>
      </c>
      <c r="AA37" s="24">
        <f t="shared" si="16"/>
        <v>11</v>
      </c>
      <c r="AB37" s="24">
        <f t="shared" si="17"/>
        <v>11</v>
      </c>
      <c r="AC37" s="24">
        <f>IF($A37&lt;=VLOOKUP(MONTH(AC$17),TabDias!$A$1:$B$13,2,FALSE),IF($A37&gt;=DAY(AC$17),AC$18+$A37,Z$18+$A37),"")</f>
        <v>54</v>
      </c>
      <c r="AD37" s="24">
        <f t="shared" si="18"/>
        <v>9</v>
      </c>
      <c r="AE37" s="24">
        <f t="shared" si="19"/>
        <v>9</v>
      </c>
      <c r="AF37" s="24">
        <f>IF($A37&lt;=VLOOKUP(MONTH(AF$17),TabDias!$A$1:$B$13,2,FALSE),IF($A37&gt;=DAY(AF$17),AF$18+$A37,AC$18+$A37),"")</f>
        <v>55</v>
      </c>
      <c r="AG37" s="24">
        <f t="shared" si="20"/>
        <v>10</v>
      </c>
      <c r="AH37" s="24">
        <f t="shared" si="21"/>
        <v>1</v>
      </c>
      <c r="AI37" s="24">
        <f>IF($A37&lt;=VLOOKUP(MONTH(AI$17),TabDias!$A$1:$B$13,2,FALSE),IF($A37&gt;=DAY(AI$17),AI$18+$A37,AF$18+$A37),"")</f>
        <v>56</v>
      </c>
      <c r="AJ37" s="24">
        <f t="shared" si="22"/>
        <v>11</v>
      </c>
      <c r="AK37" s="24">
        <f t="shared" si="23"/>
        <v>11</v>
      </c>
      <c r="AL37" s="24">
        <f>IF($A37&lt;=VLOOKUP(MONTH(AL$17),TabDias!$A$1:$B$13,2,FALSE),IF($A37&gt;=DAY(AL$17),"",AI$18+$A37),"")</f>
        <v>57</v>
      </c>
      <c r="AM37" s="24">
        <f t="shared" si="24"/>
        <v>12</v>
      </c>
      <c r="AN37" s="24">
        <f t="shared" si="25"/>
        <v>3</v>
      </c>
    </row>
    <row r="38" spans="1:40" x14ac:dyDescent="0.2">
      <c r="A38" s="30">
        <v>19</v>
      </c>
      <c r="B38" s="24" t="str">
        <f>IF($A38&lt;=VLOOKUP(MONTH(B$17),TabDias!$A$1:$B$13,2,FALSE),IF($A38&gt;=DAY(B$17),B$18+$A38,""),"")</f>
        <v/>
      </c>
      <c r="C38" s="24" t="str">
        <f t="shared" si="0"/>
        <v/>
      </c>
      <c r="D38" s="24" t="str">
        <f t="shared" si="1"/>
        <v/>
      </c>
      <c r="E38" s="24">
        <f>IF($A38&lt;=VLOOKUP(MONTH(E$17),TabDias!$A$1:$B$13,2,FALSE),IF($A38&gt;=DAY(E$17),E$18+$A38,B$18+$A38),"")</f>
        <v>59</v>
      </c>
      <c r="F38" s="24">
        <f t="shared" si="2"/>
        <v>14</v>
      </c>
      <c r="G38" s="24">
        <f t="shared" si="3"/>
        <v>5</v>
      </c>
      <c r="H38" s="24">
        <f>IF($A38&lt;=VLOOKUP(MONTH(H$17),TabDias!$A$1:$B$13,2,FALSE),IF($A38&gt;=DAY(H$17),H$18+$A38,E$18+$A38),"")</f>
        <v>60</v>
      </c>
      <c r="I38" s="24">
        <f t="shared" si="4"/>
        <v>6</v>
      </c>
      <c r="J38" s="24">
        <f t="shared" si="5"/>
        <v>6</v>
      </c>
      <c r="K38" s="24">
        <f>IF($A38&lt;=VLOOKUP(MONTH(K$17),TabDias!$A$1:$B$13,2,FALSE),IF($A38&gt;=DAY(K$17),K$18+$A38,H$18+$A38),"")</f>
        <v>61</v>
      </c>
      <c r="L38" s="24">
        <f t="shared" si="6"/>
        <v>7</v>
      </c>
      <c r="M38" s="24">
        <f t="shared" si="7"/>
        <v>7</v>
      </c>
      <c r="N38" s="24">
        <f>IF($A38&lt;=VLOOKUP(MONTH(N$17),TabDias!$A$1:$B$13,2,FALSE),IF($A38&gt;=DAY(N$17),N$18+$A38,K$18+$A38),"")</f>
        <v>62</v>
      </c>
      <c r="O38" s="24">
        <f t="shared" si="8"/>
        <v>8</v>
      </c>
      <c r="P38" s="24">
        <f t="shared" si="9"/>
        <v>8</v>
      </c>
      <c r="Q38" s="24">
        <f>IF($A38&lt;=VLOOKUP(MONTH(Q$17),TabDias!$A$1:$B$13,2,FALSE),IF($A38&gt;=DAY(Q$17),Q$18+$A38,N$18+$A38),"")</f>
        <v>63</v>
      </c>
      <c r="R38" s="24">
        <f t="shared" si="10"/>
        <v>9</v>
      </c>
      <c r="S38" s="24">
        <f t="shared" si="11"/>
        <v>9</v>
      </c>
      <c r="T38" s="24">
        <f>IF($A38&lt;=VLOOKUP(MONTH(T$17),TabDias!$A$1:$B$13,2,FALSE),IF($A38&gt;=DAY(T$17),T$18+$A38,Q$18+$A38),"")</f>
        <v>64</v>
      </c>
      <c r="U38" s="24">
        <f t="shared" si="12"/>
        <v>10</v>
      </c>
      <c r="V38" s="24">
        <f t="shared" si="13"/>
        <v>1</v>
      </c>
      <c r="W38" s="24">
        <f>IF($A38&lt;=VLOOKUP(MONTH(W$17),TabDias!$A$1:$B$13,2,FALSE),IF($A38&gt;=DAY(W$17),W$18+$A38,T$18+$A38),"")</f>
        <v>65</v>
      </c>
      <c r="X38" s="24">
        <f t="shared" si="14"/>
        <v>11</v>
      </c>
      <c r="Y38" s="24">
        <f t="shared" si="15"/>
        <v>11</v>
      </c>
      <c r="Z38" s="24">
        <f>IF($A38&lt;=VLOOKUP(MONTH(Z$17),TabDias!$A$1:$B$13,2,FALSE),IF($A38&gt;=DAY(Z$17),Z$18+$A38,W$18+$A38),"")</f>
        <v>66</v>
      </c>
      <c r="AA38" s="24">
        <f t="shared" si="16"/>
        <v>12</v>
      </c>
      <c r="AB38" s="24">
        <f t="shared" si="17"/>
        <v>3</v>
      </c>
      <c r="AC38" s="24">
        <f>IF($A38&lt;=VLOOKUP(MONTH(AC$17),TabDias!$A$1:$B$13,2,FALSE),IF($A38&gt;=DAY(AC$17),AC$18+$A38,Z$18+$A38),"")</f>
        <v>55</v>
      </c>
      <c r="AD38" s="24">
        <f t="shared" si="18"/>
        <v>10</v>
      </c>
      <c r="AE38" s="24">
        <f t="shared" si="19"/>
        <v>1</v>
      </c>
      <c r="AF38" s="24">
        <f>IF($A38&lt;=VLOOKUP(MONTH(AF$17),TabDias!$A$1:$B$13,2,FALSE),IF($A38&gt;=DAY(AF$17),AF$18+$A38,AC$18+$A38),"")</f>
        <v>56</v>
      </c>
      <c r="AG38" s="24">
        <f t="shared" si="20"/>
        <v>11</v>
      </c>
      <c r="AH38" s="24">
        <f t="shared" si="21"/>
        <v>11</v>
      </c>
      <c r="AI38" s="24">
        <f>IF($A38&lt;=VLOOKUP(MONTH(AI$17),TabDias!$A$1:$B$13,2,FALSE),IF($A38&gt;=DAY(AI$17),AI$18+$A38,AF$18+$A38),"")</f>
        <v>57</v>
      </c>
      <c r="AJ38" s="24">
        <f t="shared" si="22"/>
        <v>12</v>
      </c>
      <c r="AK38" s="24">
        <f t="shared" si="23"/>
        <v>3</v>
      </c>
      <c r="AL38" s="24">
        <f>IF($A38&lt;=VLOOKUP(MONTH(AL$17),TabDias!$A$1:$B$13,2,FALSE),IF($A38&gt;=DAY(AL$17),"",AI$18+$A38),"")</f>
        <v>58</v>
      </c>
      <c r="AM38" s="24">
        <f t="shared" si="24"/>
        <v>13</v>
      </c>
      <c r="AN38" s="24">
        <f t="shared" si="25"/>
        <v>4</v>
      </c>
    </row>
    <row r="39" spans="1:40" x14ac:dyDescent="0.2">
      <c r="A39" s="30">
        <v>20</v>
      </c>
      <c r="B39" s="24" t="str">
        <f>IF($A39&lt;=VLOOKUP(MONTH(B$17),TabDias!$A$1:$B$13,2,FALSE),IF($A39&gt;=DAY(B$17),B$18+$A39,""),"")</f>
        <v/>
      </c>
      <c r="C39" s="24" t="str">
        <f t="shared" si="0"/>
        <v/>
      </c>
      <c r="D39" s="24" t="str">
        <f t="shared" si="1"/>
        <v/>
      </c>
      <c r="E39" s="24">
        <f>IF($A39&lt;=VLOOKUP(MONTH(E$17),TabDias!$A$1:$B$13,2,FALSE),IF($A39&gt;=DAY(E$17),E$18+$A39,B$18+$A39),"")</f>
        <v>60</v>
      </c>
      <c r="F39" s="24">
        <f t="shared" si="2"/>
        <v>6</v>
      </c>
      <c r="G39" s="24">
        <f t="shared" si="3"/>
        <v>6</v>
      </c>
      <c r="H39" s="24">
        <f>IF($A39&lt;=VLOOKUP(MONTH(H$17),TabDias!$A$1:$B$13,2,FALSE),IF($A39&gt;=DAY(H$17),H$18+$A39,E$18+$A39),"")</f>
        <v>61</v>
      </c>
      <c r="I39" s="24">
        <f t="shared" si="4"/>
        <v>7</v>
      </c>
      <c r="J39" s="24">
        <f t="shared" si="5"/>
        <v>7</v>
      </c>
      <c r="K39" s="24">
        <f>IF($A39&lt;=VLOOKUP(MONTH(K$17),TabDias!$A$1:$B$13,2,FALSE),IF($A39&gt;=DAY(K$17),K$18+$A39,H$18+$A39),"")</f>
        <v>62</v>
      </c>
      <c r="L39" s="24">
        <f t="shared" si="6"/>
        <v>8</v>
      </c>
      <c r="M39" s="24">
        <f t="shared" si="7"/>
        <v>8</v>
      </c>
      <c r="N39" s="24">
        <f>IF($A39&lt;=VLOOKUP(MONTH(N$17),TabDias!$A$1:$B$13,2,FALSE),IF($A39&gt;=DAY(N$17),N$18+$A39,K$18+$A39),"")</f>
        <v>63</v>
      </c>
      <c r="O39" s="24">
        <f t="shared" si="8"/>
        <v>9</v>
      </c>
      <c r="P39" s="24">
        <f t="shared" si="9"/>
        <v>9</v>
      </c>
      <c r="Q39" s="24">
        <f>IF($A39&lt;=VLOOKUP(MONTH(Q$17),TabDias!$A$1:$B$13,2,FALSE),IF($A39&gt;=DAY(Q$17),Q$18+$A39,N$18+$A39),"")</f>
        <v>64</v>
      </c>
      <c r="R39" s="24">
        <f t="shared" si="10"/>
        <v>10</v>
      </c>
      <c r="S39" s="24">
        <f t="shared" si="11"/>
        <v>1</v>
      </c>
      <c r="T39" s="24">
        <f>IF($A39&lt;=VLOOKUP(MONTH(T$17),TabDias!$A$1:$B$13,2,FALSE),IF($A39&gt;=DAY(T$17),T$18+$A39,Q$18+$A39),"")</f>
        <v>65</v>
      </c>
      <c r="U39" s="24">
        <f t="shared" si="12"/>
        <v>11</v>
      </c>
      <c r="V39" s="24">
        <f t="shared" si="13"/>
        <v>11</v>
      </c>
      <c r="W39" s="24">
        <f>IF($A39&lt;=VLOOKUP(MONTH(W$17),TabDias!$A$1:$B$13,2,FALSE),IF($A39&gt;=DAY(W$17),W$18+$A39,T$18+$A39),"")</f>
        <v>66</v>
      </c>
      <c r="X39" s="24">
        <f t="shared" si="14"/>
        <v>12</v>
      </c>
      <c r="Y39" s="24">
        <f t="shared" si="15"/>
        <v>3</v>
      </c>
      <c r="Z39" s="24">
        <f>IF($A39&lt;=VLOOKUP(MONTH(Z$17),TabDias!$A$1:$B$13,2,FALSE),IF($A39&gt;=DAY(Z$17),Z$18+$A39,W$18+$A39),"")</f>
        <v>67</v>
      </c>
      <c r="AA39" s="24">
        <f t="shared" si="16"/>
        <v>13</v>
      </c>
      <c r="AB39" s="24">
        <f t="shared" si="17"/>
        <v>4</v>
      </c>
      <c r="AC39" s="24">
        <f>IF($A39&lt;=VLOOKUP(MONTH(AC$17),TabDias!$A$1:$B$13,2,FALSE),IF($A39&gt;=DAY(AC$17),AC$18+$A39,Z$18+$A39),"")</f>
        <v>56</v>
      </c>
      <c r="AD39" s="24">
        <f t="shared" si="18"/>
        <v>11</v>
      </c>
      <c r="AE39" s="24">
        <f t="shared" si="19"/>
        <v>11</v>
      </c>
      <c r="AF39" s="24">
        <f>IF($A39&lt;=VLOOKUP(MONTH(AF$17),TabDias!$A$1:$B$13,2,FALSE),IF($A39&gt;=DAY(AF$17),AF$18+$A39,AC$18+$A39),"")</f>
        <v>57</v>
      </c>
      <c r="AG39" s="24">
        <f t="shared" si="20"/>
        <v>12</v>
      </c>
      <c r="AH39" s="24">
        <f t="shared" si="21"/>
        <v>3</v>
      </c>
      <c r="AI39" s="24">
        <f>IF($A39&lt;=VLOOKUP(MONTH(AI$17),TabDias!$A$1:$B$13,2,FALSE),IF($A39&gt;=DAY(AI$17),AI$18+$A39,AF$18+$A39),"")</f>
        <v>58</v>
      </c>
      <c r="AJ39" s="24">
        <f t="shared" si="22"/>
        <v>13</v>
      </c>
      <c r="AK39" s="24">
        <f t="shared" si="23"/>
        <v>4</v>
      </c>
      <c r="AL39" s="24">
        <f>IF($A39&lt;=VLOOKUP(MONTH(AL$17),TabDias!$A$1:$B$13,2,FALSE),IF($A39&gt;=DAY(AL$17),"",AI$18+$A39),"")</f>
        <v>59</v>
      </c>
      <c r="AM39" s="24">
        <f t="shared" si="24"/>
        <v>14</v>
      </c>
      <c r="AN39" s="24">
        <f t="shared" si="25"/>
        <v>5</v>
      </c>
    </row>
    <row r="40" spans="1:40" x14ac:dyDescent="0.2">
      <c r="A40" s="30">
        <v>21</v>
      </c>
      <c r="B40" s="24" t="str">
        <f>IF($A40&lt;=VLOOKUP(MONTH(B$17),TabDias!$A$1:$B$13,2,FALSE),IF($A40&gt;=DAY(B$17),B$18+$A40,""),"")</f>
        <v/>
      </c>
      <c r="C40" s="24" t="str">
        <f t="shared" si="0"/>
        <v/>
      </c>
      <c r="D40" s="24" t="str">
        <f t="shared" si="1"/>
        <v/>
      </c>
      <c r="E40" s="24">
        <f>IF($A40&lt;=VLOOKUP(MONTH(E$17),TabDias!$A$1:$B$13,2,FALSE),IF($A40&gt;=DAY(E$17),E$18+$A40,B$18+$A40),"")</f>
        <v>61</v>
      </c>
      <c r="F40" s="24">
        <f t="shared" si="2"/>
        <v>7</v>
      </c>
      <c r="G40" s="24">
        <f t="shared" si="3"/>
        <v>7</v>
      </c>
      <c r="H40" s="24">
        <f>IF($A40&lt;=VLOOKUP(MONTH(H$17),TabDias!$A$1:$B$13,2,FALSE),IF($A40&gt;=DAY(H$17),H$18+$A40,E$18+$A40),"")</f>
        <v>62</v>
      </c>
      <c r="I40" s="24">
        <f t="shared" si="4"/>
        <v>8</v>
      </c>
      <c r="J40" s="24">
        <f t="shared" si="5"/>
        <v>8</v>
      </c>
      <c r="K40" s="24">
        <f>IF($A40&lt;=VLOOKUP(MONTH(K$17),TabDias!$A$1:$B$13,2,FALSE),IF($A40&gt;=DAY(K$17),K$18+$A40,H$18+$A40),"")</f>
        <v>63</v>
      </c>
      <c r="L40" s="24">
        <f t="shared" si="6"/>
        <v>9</v>
      </c>
      <c r="M40" s="24">
        <f t="shared" si="7"/>
        <v>9</v>
      </c>
      <c r="N40" s="24">
        <f>IF($A40&lt;=VLOOKUP(MONTH(N$17),TabDias!$A$1:$B$13,2,FALSE),IF($A40&gt;=DAY(N$17),N$18+$A40,K$18+$A40),"")</f>
        <v>64</v>
      </c>
      <c r="O40" s="24">
        <f t="shared" si="8"/>
        <v>10</v>
      </c>
      <c r="P40" s="24">
        <f t="shared" si="9"/>
        <v>1</v>
      </c>
      <c r="Q40" s="24">
        <f>IF($A40&lt;=VLOOKUP(MONTH(Q$17),TabDias!$A$1:$B$13,2,FALSE),IF($A40&gt;=DAY(Q$17),Q$18+$A40,N$18+$A40),"")</f>
        <v>65</v>
      </c>
      <c r="R40" s="24">
        <f t="shared" si="10"/>
        <v>11</v>
      </c>
      <c r="S40" s="24">
        <f t="shared" si="11"/>
        <v>11</v>
      </c>
      <c r="T40" s="24">
        <f>IF($A40&lt;=VLOOKUP(MONTH(T$17),TabDias!$A$1:$B$13,2,FALSE),IF($A40&gt;=DAY(T$17),T$18+$A40,Q$18+$A40),"")</f>
        <v>66</v>
      </c>
      <c r="U40" s="24">
        <f t="shared" si="12"/>
        <v>12</v>
      </c>
      <c r="V40" s="24">
        <f t="shared" si="13"/>
        <v>3</v>
      </c>
      <c r="W40" s="24">
        <f>IF($A40&lt;=VLOOKUP(MONTH(W$17),TabDias!$A$1:$B$13,2,FALSE),IF($A40&gt;=DAY(W$17),W$18+$A40,T$18+$A40),"")</f>
        <v>67</v>
      </c>
      <c r="X40" s="24">
        <f t="shared" si="14"/>
        <v>13</v>
      </c>
      <c r="Y40" s="24">
        <f t="shared" si="15"/>
        <v>4</v>
      </c>
      <c r="Z40" s="24">
        <f>IF($A40&lt;=VLOOKUP(MONTH(Z$17),TabDias!$A$1:$B$13,2,FALSE),IF($A40&gt;=DAY(Z$17),Z$18+$A40,W$18+$A40),"")</f>
        <v>68</v>
      </c>
      <c r="AA40" s="24">
        <f t="shared" si="16"/>
        <v>14</v>
      </c>
      <c r="AB40" s="24">
        <f t="shared" si="17"/>
        <v>5</v>
      </c>
      <c r="AC40" s="24">
        <f>IF($A40&lt;=VLOOKUP(MONTH(AC$17),TabDias!$A$1:$B$13,2,FALSE),IF($A40&gt;=DAY(AC$17),AC$18+$A40,Z$18+$A40),"")</f>
        <v>57</v>
      </c>
      <c r="AD40" s="24">
        <f t="shared" si="18"/>
        <v>12</v>
      </c>
      <c r="AE40" s="24">
        <f t="shared" si="19"/>
        <v>3</v>
      </c>
      <c r="AF40" s="24">
        <f>IF($A40&lt;=VLOOKUP(MONTH(AF$17),TabDias!$A$1:$B$13,2,FALSE),IF($A40&gt;=DAY(AF$17),AF$18+$A40,AC$18+$A40),"")</f>
        <v>58</v>
      </c>
      <c r="AG40" s="24">
        <f t="shared" si="20"/>
        <v>13</v>
      </c>
      <c r="AH40" s="24">
        <f t="shared" si="21"/>
        <v>4</v>
      </c>
      <c r="AI40" s="24">
        <f>IF($A40&lt;=VLOOKUP(MONTH(AI$17),TabDias!$A$1:$B$13,2,FALSE),IF($A40&gt;=DAY(AI$17),AI$18+$A40,AF$18+$A40),"")</f>
        <v>59</v>
      </c>
      <c r="AJ40" s="24">
        <f t="shared" si="22"/>
        <v>14</v>
      </c>
      <c r="AK40" s="24">
        <f t="shared" si="23"/>
        <v>5</v>
      </c>
      <c r="AL40" s="24">
        <f>IF($A40&lt;=VLOOKUP(MONTH(AL$17),TabDias!$A$1:$B$13,2,FALSE),IF($A40&gt;=DAY(AL$17),"",AI$18+$A40),"")</f>
        <v>60</v>
      </c>
      <c r="AM40" s="24">
        <f t="shared" si="24"/>
        <v>6</v>
      </c>
      <c r="AN40" s="24">
        <f t="shared" si="25"/>
        <v>6</v>
      </c>
    </row>
    <row r="41" spans="1:40" x14ac:dyDescent="0.2">
      <c r="A41" s="30">
        <v>22</v>
      </c>
      <c r="B41" s="24" t="str">
        <f>IF($A41&lt;=VLOOKUP(MONTH(B$17),TabDias!$A$1:$B$13,2,FALSE),IF($A41&gt;=DAY(B$17),B$18+$A41,""),"")</f>
        <v/>
      </c>
      <c r="C41" s="24" t="str">
        <f t="shared" si="0"/>
        <v/>
      </c>
      <c r="D41" s="24" t="str">
        <f t="shared" si="1"/>
        <v/>
      </c>
      <c r="E41" s="24">
        <f>IF($A41&lt;=VLOOKUP(MONTH(E$17),TabDias!$A$1:$B$13,2,FALSE),IF($A41&gt;=DAY(E$17),E$18+$A41,B$18+$A41),"")</f>
        <v>62</v>
      </c>
      <c r="F41" s="24">
        <f t="shared" si="2"/>
        <v>8</v>
      </c>
      <c r="G41" s="24">
        <f t="shared" si="3"/>
        <v>8</v>
      </c>
      <c r="H41" s="24">
        <f>IF($A41&lt;=VLOOKUP(MONTH(H$17),TabDias!$A$1:$B$13,2,FALSE),IF($A41&gt;=DAY(H$17),H$18+$A41,E$18+$A41),"")</f>
        <v>63</v>
      </c>
      <c r="I41" s="24">
        <f t="shared" si="4"/>
        <v>9</v>
      </c>
      <c r="J41" s="24">
        <f t="shared" si="5"/>
        <v>9</v>
      </c>
      <c r="K41" s="24">
        <f>IF($A41&lt;=VLOOKUP(MONTH(K$17),TabDias!$A$1:$B$13,2,FALSE),IF($A41&gt;=DAY(K$17),K$18+$A41,H$18+$A41),"")</f>
        <v>64</v>
      </c>
      <c r="L41" s="24">
        <f t="shared" si="6"/>
        <v>10</v>
      </c>
      <c r="M41" s="24">
        <f t="shared" si="7"/>
        <v>1</v>
      </c>
      <c r="N41" s="24">
        <f>IF($A41&lt;=VLOOKUP(MONTH(N$17),TabDias!$A$1:$B$13,2,FALSE),IF($A41&gt;=DAY(N$17),N$18+$A41,K$18+$A41),"")</f>
        <v>65</v>
      </c>
      <c r="O41" s="24">
        <f t="shared" si="8"/>
        <v>11</v>
      </c>
      <c r="P41" s="24">
        <f t="shared" si="9"/>
        <v>11</v>
      </c>
      <c r="Q41" s="24">
        <f>IF($A41&lt;=VLOOKUP(MONTH(Q$17),TabDias!$A$1:$B$13,2,FALSE),IF($A41&gt;=DAY(Q$17),Q$18+$A41,N$18+$A41),"")</f>
        <v>66</v>
      </c>
      <c r="R41" s="24">
        <f t="shared" si="10"/>
        <v>12</v>
      </c>
      <c r="S41" s="24">
        <f t="shared" si="11"/>
        <v>3</v>
      </c>
      <c r="T41" s="24">
        <f>IF($A41&lt;=VLOOKUP(MONTH(T$17),TabDias!$A$1:$B$13,2,FALSE),IF($A41&gt;=DAY(T$17),T$18+$A41,Q$18+$A41),"")</f>
        <v>67</v>
      </c>
      <c r="U41" s="24">
        <f t="shared" si="12"/>
        <v>13</v>
      </c>
      <c r="V41" s="24">
        <f t="shared" si="13"/>
        <v>4</v>
      </c>
      <c r="W41" s="24">
        <f>IF($A41&lt;=VLOOKUP(MONTH(W$17),TabDias!$A$1:$B$13,2,FALSE),IF($A41&gt;=DAY(W$17),W$18+$A41,T$18+$A41),"")</f>
        <v>68</v>
      </c>
      <c r="X41" s="24">
        <f t="shared" si="14"/>
        <v>14</v>
      </c>
      <c r="Y41" s="24">
        <f t="shared" si="15"/>
        <v>5</v>
      </c>
      <c r="Z41" s="24">
        <f>IF($A41&lt;=VLOOKUP(MONTH(Z$17),TabDias!$A$1:$B$13,2,FALSE),IF($A41&gt;=DAY(Z$17),Z$18+$A41,W$18+$A41),"")</f>
        <v>69</v>
      </c>
      <c r="AA41" s="24">
        <f t="shared" si="16"/>
        <v>15</v>
      </c>
      <c r="AB41" s="24">
        <f t="shared" si="17"/>
        <v>6</v>
      </c>
      <c r="AC41" s="24">
        <f>IF($A41&lt;=VLOOKUP(MONTH(AC$17),TabDias!$A$1:$B$13,2,FALSE),IF($A41&gt;=DAY(AC$17),AC$18+$A41,Z$18+$A41),"")</f>
        <v>58</v>
      </c>
      <c r="AD41" s="24">
        <f t="shared" si="18"/>
        <v>13</v>
      </c>
      <c r="AE41" s="24">
        <f t="shared" si="19"/>
        <v>4</v>
      </c>
      <c r="AF41" s="24">
        <f>IF($A41&lt;=VLOOKUP(MONTH(AF$17),TabDias!$A$1:$B$13,2,FALSE),IF($A41&gt;=DAY(AF$17),AF$18+$A41,AC$18+$A41),"")</f>
        <v>59</v>
      </c>
      <c r="AG41" s="24">
        <f t="shared" si="20"/>
        <v>14</v>
      </c>
      <c r="AH41" s="24">
        <f t="shared" si="21"/>
        <v>5</v>
      </c>
      <c r="AI41" s="24">
        <f>IF($A41&lt;=VLOOKUP(MONTH(AI$17),TabDias!$A$1:$B$13,2,FALSE),IF($A41&gt;=DAY(AI$17),AI$18+$A41,AF$18+$A41),"")</f>
        <v>60</v>
      </c>
      <c r="AJ41" s="24">
        <f t="shared" si="22"/>
        <v>6</v>
      </c>
      <c r="AK41" s="24">
        <f t="shared" si="23"/>
        <v>6</v>
      </c>
      <c r="AL41" s="24">
        <f>IF($A41&lt;=VLOOKUP(MONTH(AL$17),TabDias!$A$1:$B$13,2,FALSE),IF($A41&gt;=DAY(AL$17),"",AI$18+$A41),"")</f>
        <v>61</v>
      </c>
      <c r="AM41" s="24">
        <f t="shared" si="24"/>
        <v>7</v>
      </c>
      <c r="AN41" s="24">
        <f t="shared" si="25"/>
        <v>7</v>
      </c>
    </row>
    <row r="42" spans="1:40" x14ac:dyDescent="0.2">
      <c r="A42" s="30">
        <v>23</v>
      </c>
      <c r="B42" s="24">
        <f>IF($A42&lt;=VLOOKUP(MONTH(B$17),TabDias!$A$1:$B$13,2,FALSE),IF($A42&gt;=DAY(B$17),B$18+$A42,""),"")</f>
        <v>63</v>
      </c>
      <c r="C42" s="24">
        <f t="shared" si="0"/>
        <v>9</v>
      </c>
      <c r="D42" s="24">
        <f t="shared" si="1"/>
        <v>9</v>
      </c>
      <c r="E42" s="24">
        <f>IF($A42&lt;=VLOOKUP(MONTH(E$17),TabDias!$A$1:$B$13,2,FALSE),IF($A42&gt;=DAY(E$17),E$18+$A42,B$18+$A42),"")</f>
        <v>64</v>
      </c>
      <c r="F42" s="24">
        <f t="shared" si="2"/>
        <v>10</v>
      </c>
      <c r="G42" s="24">
        <f t="shared" si="3"/>
        <v>1</v>
      </c>
      <c r="H42" s="24">
        <f>IF($A42&lt;=VLOOKUP(MONTH(H$17),TabDias!$A$1:$B$13,2,FALSE),IF($A42&gt;=DAY(H$17),H$18+$A42,E$18+$A42),"")</f>
        <v>65</v>
      </c>
      <c r="I42" s="24">
        <f t="shared" si="4"/>
        <v>11</v>
      </c>
      <c r="J42" s="24">
        <f t="shared" si="5"/>
        <v>11</v>
      </c>
      <c r="K42" s="24">
        <f>IF($A42&lt;=VLOOKUP(MONTH(K$17),TabDias!$A$1:$B$13,2,FALSE),IF($A42&gt;=DAY(K$17),K$18+$A42,H$18+$A42),"")</f>
        <v>66</v>
      </c>
      <c r="L42" s="24">
        <f t="shared" si="6"/>
        <v>12</v>
      </c>
      <c r="M42" s="24">
        <f t="shared" si="7"/>
        <v>3</v>
      </c>
      <c r="N42" s="24">
        <f>IF($A42&lt;=VLOOKUP(MONTH(N$17),TabDias!$A$1:$B$13,2,FALSE),IF($A42&gt;=DAY(N$17),N$18+$A42,K$18+$A42),"")</f>
        <v>67</v>
      </c>
      <c r="O42" s="24">
        <f t="shared" si="8"/>
        <v>13</v>
      </c>
      <c r="P42" s="24">
        <f t="shared" si="9"/>
        <v>4</v>
      </c>
      <c r="Q42" s="24">
        <f>IF($A42&lt;=VLOOKUP(MONTH(Q$17),TabDias!$A$1:$B$13,2,FALSE),IF($A42&gt;=DAY(Q$17),Q$18+$A42,N$18+$A42),"")</f>
        <v>68</v>
      </c>
      <c r="R42" s="24">
        <f t="shared" si="10"/>
        <v>14</v>
      </c>
      <c r="S42" s="24">
        <f t="shared" si="11"/>
        <v>5</v>
      </c>
      <c r="T42" s="24">
        <f>IF($A42&lt;=VLOOKUP(MONTH(T$17),TabDias!$A$1:$B$13,2,FALSE),IF($A42&gt;=DAY(T$17),T$18+$A42,Q$18+$A42),"")</f>
        <v>69</v>
      </c>
      <c r="U42" s="24">
        <f t="shared" si="12"/>
        <v>15</v>
      </c>
      <c r="V42" s="24">
        <f t="shared" si="13"/>
        <v>6</v>
      </c>
      <c r="W42" s="24">
        <f>IF($A42&lt;=VLOOKUP(MONTH(W$17),TabDias!$A$1:$B$13,2,FALSE),IF($A42&gt;=DAY(W$17),W$18+$A42,T$18+$A42),"")</f>
        <v>70</v>
      </c>
      <c r="X42" s="24">
        <f t="shared" si="14"/>
        <v>7</v>
      </c>
      <c r="Y42" s="24">
        <f t="shared" si="15"/>
        <v>7</v>
      </c>
      <c r="Z42" s="24">
        <f>IF($A42&lt;=VLOOKUP(MONTH(Z$17),TabDias!$A$1:$B$13,2,FALSE),IF($A42&gt;=DAY(Z$17),Z$18+$A42,W$18+$A42),"")</f>
        <v>59</v>
      </c>
      <c r="AA42" s="24">
        <f t="shared" si="16"/>
        <v>14</v>
      </c>
      <c r="AB42" s="24">
        <f t="shared" si="17"/>
        <v>5</v>
      </c>
      <c r="AC42" s="24">
        <f>IF($A42&lt;=VLOOKUP(MONTH(AC$17),TabDias!$A$1:$B$13,2,FALSE),IF($A42&gt;=DAY(AC$17),AC$18+$A42,Z$18+$A42),"")</f>
        <v>60</v>
      </c>
      <c r="AD42" s="24">
        <f t="shared" si="18"/>
        <v>6</v>
      </c>
      <c r="AE42" s="24">
        <f t="shared" si="19"/>
        <v>6</v>
      </c>
      <c r="AF42" s="24">
        <f>IF($A42&lt;=VLOOKUP(MONTH(AF$17),TabDias!$A$1:$B$13,2,FALSE),IF($A42&gt;=DAY(AF$17),AF$18+$A42,AC$18+$A42),"")</f>
        <v>61</v>
      </c>
      <c r="AG42" s="24">
        <f t="shared" si="20"/>
        <v>7</v>
      </c>
      <c r="AH42" s="24">
        <f t="shared" si="21"/>
        <v>7</v>
      </c>
      <c r="AI42" s="24">
        <f>IF($A42&lt;=VLOOKUP(MONTH(AI$17),TabDias!$A$1:$B$13,2,FALSE),IF($A42&gt;=DAY(AI$17),AI$18+$A42,AF$18+$A42),"")</f>
        <v>62</v>
      </c>
      <c r="AJ42" s="24">
        <f t="shared" si="22"/>
        <v>8</v>
      </c>
      <c r="AK42" s="24">
        <f t="shared" si="23"/>
        <v>8</v>
      </c>
      <c r="AL42" s="24" t="str">
        <f>IF($A42&lt;=VLOOKUP(MONTH(AL$17),TabDias!$A$1:$B$13,2,FALSE),IF($A42&gt;=DAY(AL$17),"",AI$18+$A42),"")</f>
        <v/>
      </c>
      <c r="AM42" s="24" t="str">
        <f t="shared" si="24"/>
        <v/>
      </c>
      <c r="AN42" s="24" t="str">
        <f t="shared" si="25"/>
        <v/>
      </c>
    </row>
    <row r="43" spans="1:40" x14ac:dyDescent="0.2">
      <c r="A43" s="30">
        <v>24</v>
      </c>
      <c r="B43" s="24">
        <f>IF($A43&lt;=VLOOKUP(MONTH(B$17),TabDias!$A$1:$B$13,2,FALSE),IF($A43&gt;=DAY(B$17),B$18+$A43,""),"")</f>
        <v>64</v>
      </c>
      <c r="C43" s="24">
        <f t="shared" si="0"/>
        <v>10</v>
      </c>
      <c r="D43" s="24">
        <f t="shared" si="1"/>
        <v>1</v>
      </c>
      <c r="E43" s="24">
        <f>IF($A43&lt;=VLOOKUP(MONTH(E$17),TabDias!$A$1:$B$13,2,FALSE),IF($A43&gt;=DAY(E$17),E$18+$A43,B$18+$A43),"")</f>
        <v>65</v>
      </c>
      <c r="F43" s="24">
        <f t="shared" si="2"/>
        <v>11</v>
      </c>
      <c r="G43" s="24">
        <f t="shared" si="3"/>
        <v>11</v>
      </c>
      <c r="H43" s="24">
        <f>IF($A43&lt;=VLOOKUP(MONTH(H$17),TabDias!$A$1:$B$13,2,FALSE),IF($A43&gt;=DAY(H$17),H$18+$A43,E$18+$A43),"")</f>
        <v>66</v>
      </c>
      <c r="I43" s="24">
        <f t="shared" si="4"/>
        <v>12</v>
      </c>
      <c r="J43" s="24">
        <f t="shared" si="5"/>
        <v>3</v>
      </c>
      <c r="K43" s="24">
        <f>IF($A43&lt;=VLOOKUP(MONTH(K$17),TabDias!$A$1:$B$13,2,FALSE),IF($A43&gt;=DAY(K$17),K$18+$A43,H$18+$A43),"")</f>
        <v>67</v>
      </c>
      <c r="L43" s="24">
        <f t="shared" si="6"/>
        <v>13</v>
      </c>
      <c r="M43" s="24">
        <f t="shared" si="7"/>
        <v>4</v>
      </c>
      <c r="N43" s="24">
        <f>IF($A43&lt;=VLOOKUP(MONTH(N$17),TabDias!$A$1:$B$13,2,FALSE),IF($A43&gt;=DAY(N$17),N$18+$A43,K$18+$A43),"")</f>
        <v>68</v>
      </c>
      <c r="O43" s="24">
        <f t="shared" si="8"/>
        <v>14</v>
      </c>
      <c r="P43" s="24">
        <f t="shared" si="9"/>
        <v>5</v>
      </c>
      <c r="Q43" s="24">
        <f>IF($A43&lt;=VLOOKUP(MONTH(Q$17),TabDias!$A$1:$B$13,2,FALSE),IF($A43&gt;=DAY(Q$17),Q$18+$A43,N$18+$A43),"")</f>
        <v>69</v>
      </c>
      <c r="R43" s="24">
        <f t="shared" si="10"/>
        <v>15</v>
      </c>
      <c r="S43" s="24">
        <f t="shared" si="11"/>
        <v>6</v>
      </c>
      <c r="T43" s="24">
        <f>IF($A43&lt;=VLOOKUP(MONTH(T$17),TabDias!$A$1:$B$13,2,FALSE),IF($A43&gt;=DAY(T$17),T$18+$A43,Q$18+$A43),"")</f>
        <v>70</v>
      </c>
      <c r="U43" s="24">
        <f t="shared" si="12"/>
        <v>7</v>
      </c>
      <c r="V43" s="24">
        <f t="shared" si="13"/>
        <v>7</v>
      </c>
      <c r="W43" s="24">
        <f>IF($A43&lt;=VLOOKUP(MONTH(W$17),TabDias!$A$1:$B$13,2,FALSE),IF($A43&gt;=DAY(W$17),W$18+$A43,T$18+$A43),"")</f>
        <v>71</v>
      </c>
      <c r="X43" s="24">
        <f t="shared" si="14"/>
        <v>8</v>
      </c>
      <c r="Y43" s="24">
        <f t="shared" si="15"/>
        <v>8</v>
      </c>
      <c r="Z43" s="24">
        <f>IF($A43&lt;=VLOOKUP(MONTH(Z$17),TabDias!$A$1:$B$13,2,FALSE),IF($A43&gt;=DAY(Z$17),Z$18+$A43,W$18+$A43),"")</f>
        <v>60</v>
      </c>
      <c r="AA43" s="24">
        <f t="shared" si="16"/>
        <v>6</v>
      </c>
      <c r="AB43" s="24">
        <f t="shared" si="17"/>
        <v>6</v>
      </c>
      <c r="AC43" s="24">
        <f>IF($A43&lt;=VLOOKUP(MONTH(AC$17),TabDias!$A$1:$B$13,2,FALSE),IF($A43&gt;=DAY(AC$17),AC$18+$A43,Z$18+$A43),"")</f>
        <v>61</v>
      </c>
      <c r="AD43" s="24">
        <f t="shared" si="18"/>
        <v>7</v>
      </c>
      <c r="AE43" s="24">
        <f t="shared" si="19"/>
        <v>7</v>
      </c>
      <c r="AF43" s="24">
        <f>IF($A43&lt;=VLOOKUP(MONTH(AF$17),TabDias!$A$1:$B$13,2,FALSE),IF($A43&gt;=DAY(AF$17),AF$18+$A43,AC$18+$A43),"")</f>
        <v>62</v>
      </c>
      <c r="AG43" s="24">
        <f t="shared" si="20"/>
        <v>8</v>
      </c>
      <c r="AH43" s="24">
        <f t="shared" si="21"/>
        <v>8</v>
      </c>
      <c r="AI43" s="24">
        <f>IF($A43&lt;=VLOOKUP(MONTH(AI$17),TabDias!$A$1:$B$13,2,FALSE),IF($A43&gt;=DAY(AI$17),AI$18+$A43,AF$18+$A43),"")</f>
        <v>63</v>
      </c>
      <c r="AJ43" s="24">
        <f t="shared" si="22"/>
        <v>9</v>
      </c>
      <c r="AK43" s="24">
        <f t="shared" si="23"/>
        <v>9</v>
      </c>
      <c r="AL43" s="24" t="str">
        <f>IF($A43&lt;=VLOOKUP(MONTH(AL$17),TabDias!$A$1:$B$13,2,FALSE),IF($A43&gt;=DAY(AL$17),"",AI$18+$A43),"")</f>
        <v/>
      </c>
      <c r="AM43" s="24" t="str">
        <f t="shared" si="24"/>
        <v/>
      </c>
      <c r="AN43" s="24" t="str">
        <f t="shared" si="25"/>
        <v/>
      </c>
    </row>
    <row r="44" spans="1:40" x14ac:dyDescent="0.2">
      <c r="A44" s="30">
        <v>25</v>
      </c>
      <c r="B44" s="24">
        <f>IF($A44&lt;=VLOOKUP(MONTH(B$17),TabDias!$A$1:$B$13,2,FALSE),IF($A44&gt;=DAY(B$17),B$18+$A44,""),"")</f>
        <v>65</v>
      </c>
      <c r="C44" s="24">
        <f t="shared" si="0"/>
        <v>11</v>
      </c>
      <c r="D44" s="24">
        <f t="shared" si="1"/>
        <v>11</v>
      </c>
      <c r="E44" s="24">
        <f>IF($A44&lt;=VLOOKUP(MONTH(E$17),TabDias!$A$1:$B$13,2,FALSE),IF($A44&gt;=DAY(E$17),E$18+$A44,B$18+$A44),"")</f>
        <v>66</v>
      </c>
      <c r="F44" s="24">
        <f t="shared" si="2"/>
        <v>12</v>
      </c>
      <c r="G44" s="24">
        <f t="shared" si="3"/>
        <v>3</v>
      </c>
      <c r="H44" s="24">
        <f>IF($A44&lt;=VLOOKUP(MONTH(H$17),TabDias!$A$1:$B$13,2,FALSE),IF($A44&gt;=DAY(H$17),H$18+$A44,E$18+$A44),"")</f>
        <v>67</v>
      </c>
      <c r="I44" s="24">
        <f t="shared" si="4"/>
        <v>13</v>
      </c>
      <c r="J44" s="24">
        <f t="shared" si="5"/>
        <v>4</v>
      </c>
      <c r="K44" s="24">
        <f>IF($A44&lt;=VLOOKUP(MONTH(K$17),TabDias!$A$1:$B$13,2,FALSE),IF($A44&gt;=DAY(K$17),K$18+$A44,H$18+$A44),"")</f>
        <v>68</v>
      </c>
      <c r="L44" s="24">
        <f t="shared" si="6"/>
        <v>14</v>
      </c>
      <c r="M44" s="24">
        <f t="shared" si="7"/>
        <v>5</v>
      </c>
      <c r="N44" s="24">
        <f>IF($A44&lt;=VLOOKUP(MONTH(N$17),TabDias!$A$1:$B$13,2,FALSE),IF($A44&gt;=DAY(N$17),N$18+$A44,K$18+$A44),"")</f>
        <v>69</v>
      </c>
      <c r="O44" s="24">
        <f t="shared" si="8"/>
        <v>15</v>
      </c>
      <c r="P44" s="24">
        <f t="shared" si="9"/>
        <v>6</v>
      </c>
      <c r="Q44" s="24">
        <f>IF($A44&lt;=VLOOKUP(MONTH(Q$17),TabDias!$A$1:$B$13,2,FALSE),IF($A44&gt;=DAY(Q$17),Q$18+$A44,N$18+$A44),"")</f>
        <v>70</v>
      </c>
      <c r="R44" s="24">
        <f t="shared" si="10"/>
        <v>7</v>
      </c>
      <c r="S44" s="24">
        <f t="shared" si="11"/>
        <v>7</v>
      </c>
      <c r="T44" s="24">
        <f>IF($A44&lt;=VLOOKUP(MONTH(T$17),TabDias!$A$1:$B$13,2,FALSE),IF($A44&gt;=DAY(T$17),T$18+$A44,Q$18+$A44),"")</f>
        <v>71</v>
      </c>
      <c r="U44" s="24">
        <f t="shared" si="12"/>
        <v>8</v>
      </c>
      <c r="V44" s="24">
        <f t="shared" si="13"/>
        <v>8</v>
      </c>
      <c r="W44" s="24">
        <f>IF($A44&lt;=VLOOKUP(MONTH(W$17),TabDias!$A$1:$B$13,2,FALSE),IF($A44&gt;=DAY(W$17),W$18+$A44,T$18+$A44),"")</f>
        <v>72</v>
      </c>
      <c r="X44" s="24">
        <f t="shared" si="14"/>
        <v>9</v>
      </c>
      <c r="Y44" s="24">
        <f t="shared" si="15"/>
        <v>9</v>
      </c>
      <c r="Z44" s="24">
        <f>IF($A44&lt;=VLOOKUP(MONTH(Z$17),TabDias!$A$1:$B$13,2,FALSE),IF($A44&gt;=DAY(Z$17),Z$18+$A44,W$18+$A44),"")</f>
        <v>61</v>
      </c>
      <c r="AA44" s="24">
        <f t="shared" si="16"/>
        <v>7</v>
      </c>
      <c r="AB44" s="24">
        <f t="shared" si="17"/>
        <v>7</v>
      </c>
      <c r="AC44" s="24">
        <f>IF($A44&lt;=VLOOKUP(MONTH(AC$17),TabDias!$A$1:$B$13,2,FALSE),IF($A44&gt;=DAY(AC$17),AC$18+$A44,Z$18+$A44),"")</f>
        <v>62</v>
      </c>
      <c r="AD44" s="24">
        <f t="shared" si="18"/>
        <v>8</v>
      </c>
      <c r="AE44" s="24">
        <f t="shared" si="19"/>
        <v>8</v>
      </c>
      <c r="AF44" s="24">
        <f>IF($A44&lt;=VLOOKUP(MONTH(AF$17),TabDias!$A$1:$B$13,2,FALSE),IF($A44&gt;=DAY(AF$17),AF$18+$A44,AC$18+$A44),"")</f>
        <v>63</v>
      </c>
      <c r="AG44" s="24">
        <f t="shared" si="20"/>
        <v>9</v>
      </c>
      <c r="AH44" s="24">
        <f t="shared" si="21"/>
        <v>9</v>
      </c>
      <c r="AI44" s="24">
        <f>IF($A44&lt;=VLOOKUP(MONTH(AI$17),TabDias!$A$1:$B$13,2,FALSE),IF($A44&gt;=DAY(AI$17),AI$18+$A44,AF$18+$A44),"")</f>
        <v>64</v>
      </c>
      <c r="AJ44" s="24">
        <f t="shared" si="22"/>
        <v>10</v>
      </c>
      <c r="AK44" s="24">
        <f t="shared" si="23"/>
        <v>1</v>
      </c>
      <c r="AL44" s="24" t="str">
        <f>IF($A44&lt;=VLOOKUP(MONTH(AL$17),TabDias!$A$1:$B$13,2,FALSE),IF($A44&gt;=DAY(AL$17),"",AI$18+$A44),"")</f>
        <v/>
      </c>
      <c r="AM44" s="24" t="str">
        <f t="shared" si="24"/>
        <v/>
      </c>
      <c r="AN44" s="24" t="str">
        <f t="shared" si="25"/>
        <v/>
      </c>
    </row>
    <row r="45" spans="1:40" x14ac:dyDescent="0.2">
      <c r="A45" s="30">
        <v>26</v>
      </c>
      <c r="B45" s="24">
        <f>IF($A45&lt;=VLOOKUP(MONTH(B$17),TabDias!$A$1:$B$13,2,FALSE),IF($A45&gt;=DAY(B$17),B$18+$A45,""),"")</f>
        <v>66</v>
      </c>
      <c r="C45" s="24">
        <f t="shared" si="0"/>
        <v>12</v>
      </c>
      <c r="D45" s="24">
        <f t="shared" si="1"/>
        <v>3</v>
      </c>
      <c r="E45" s="24">
        <f>IF($A45&lt;=VLOOKUP(MONTH(E$17),TabDias!$A$1:$B$13,2,FALSE),IF($A45&gt;=DAY(E$17),E$18+$A45,B$18+$A45),"")</f>
        <v>67</v>
      </c>
      <c r="F45" s="24">
        <f t="shared" si="2"/>
        <v>13</v>
      </c>
      <c r="G45" s="24">
        <f t="shared" si="3"/>
        <v>4</v>
      </c>
      <c r="H45" s="24">
        <f>IF($A45&lt;=VLOOKUP(MONTH(H$17),TabDias!$A$1:$B$13,2,FALSE),IF($A45&gt;=DAY(H$17),H$18+$A45,E$18+$A45),"")</f>
        <v>68</v>
      </c>
      <c r="I45" s="24">
        <f t="shared" si="4"/>
        <v>14</v>
      </c>
      <c r="J45" s="24">
        <f t="shared" si="5"/>
        <v>5</v>
      </c>
      <c r="K45" s="24">
        <f>IF($A45&lt;=VLOOKUP(MONTH(K$17),TabDias!$A$1:$B$13,2,FALSE),IF($A45&gt;=DAY(K$17),K$18+$A45,H$18+$A45),"")</f>
        <v>69</v>
      </c>
      <c r="L45" s="24">
        <f t="shared" si="6"/>
        <v>15</v>
      </c>
      <c r="M45" s="24">
        <f t="shared" si="7"/>
        <v>6</v>
      </c>
      <c r="N45" s="24">
        <f>IF($A45&lt;=VLOOKUP(MONTH(N$17),TabDias!$A$1:$B$13,2,FALSE),IF($A45&gt;=DAY(N$17),N$18+$A45,K$18+$A45),"")</f>
        <v>70</v>
      </c>
      <c r="O45" s="24">
        <f t="shared" si="8"/>
        <v>7</v>
      </c>
      <c r="P45" s="24">
        <f t="shared" si="9"/>
        <v>7</v>
      </c>
      <c r="Q45" s="24">
        <f>IF($A45&lt;=VLOOKUP(MONTH(Q$17),TabDias!$A$1:$B$13,2,FALSE),IF($A45&gt;=DAY(Q$17),Q$18+$A45,N$18+$A45),"")</f>
        <v>71</v>
      </c>
      <c r="R45" s="24">
        <f t="shared" si="10"/>
        <v>8</v>
      </c>
      <c r="S45" s="24">
        <f t="shared" si="11"/>
        <v>8</v>
      </c>
      <c r="T45" s="24">
        <f>IF($A45&lt;=VLOOKUP(MONTH(T$17),TabDias!$A$1:$B$13,2,FALSE),IF($A45&gt;=DAY(T$17),T$18+$A45,Q$18+$A45),"")</f>
        <v>72</v>
      </c>
      <c r="U45" s="24">
        <f t="shared" si="12"/>
        <v>9</v>
      </c>
      <c r="V45" s="24">
        <f t="shared" si="13"/>
        <v>9</v>
      </c>
      <c r="W45" s="24">
        <f>IF($A45&lt;=VLOOKUP(MONTH(W$17),TabDias!$A$1:$B$13,2,FALSE),IF($A45&gt;=DAY(W$17),W$18+$A45,T$18+$A45),"")</f>
        <v>73</v>
      </c>
      <c r="X45" s="24">
        <f t="shared" si="14"/>
        <v>10</v>
      </c>
      <c r="Y45" s="24">
        <f t="shared" si="15"/>
        <v>1</v>
      </c>
      <c r="Z45" s="24">
        <f>IF($A45&lt;=VLOOKUP(MONTH(Z$17),TabDias!$A$1:$B$13,2,FALSE),IF($A45&gt;=DAY(Z$17),Z$18+$A45,W$18+$A45),"")</f>
        <v>62</v>
      </c>
      <c r="AA45" s="24">
        <f t="shared" si="16"/>
        <v>8</v>
      </c>
      <c r="AB45" s="24">
        <f t="shared" si="17"/>
        <v>8</v>
      </c>
      <c r="AC45" s="24">
        <f>IF($A45&lt;=VLOOKUP(MONTH(AC$17),TabDias!$A$1:$B$13,2,FALSE),IF($A45&gt;=DAY(AC$17),AC$18+$A45,Z$18+$A45),"")</f>
        <v>63</v>
      </c>
      <c r="AD45" s="24">
        <f t="shared" si="18"/>
        <v>9</v>
      </c>
      <c r="AE45" s="24">
        <f t="shared" si="19"/>
        <v>9</v>
      </c>
      <c r="AF45" s="24">
        <f>IF($A45&lt;=VLOOKUP(MONTH(AF$17),TabDias!$A$1:$B$13,2,FALSE),IF($A45&gt;=DAY(AF$17),AF$18+$A45,AC$18+$A45),"")</f>
        <v>64</v>
      </c>
      <c r="AG45" s="24">
        <f t="shared" si="20"/>
        <v>10</v>
      </c>
      <c r="AH45" s="24">
        <f t="shared" si="21"/>
        <v>1</v>
      </c>
      <c r="AI45" s="24">
        <f>IF($A45&lt;=VLOOKUP(MONTH(AI$17),TabDias!$A$1:$B$13,2,FALSE),IF($A45&gt;=DAY(AI$17),AI$18+$A45,AF$18+$A45),"")</f>
        <v>65</v>
      </c>
      <c r="AJ45" s="24">
        <f t="shared" si="22"/>
        <v>11</v>
      </c>
      <c r="AK45" s="24">
        <f t="shared" si="23"/>
        <v>11</v>
      </c>
      <c r="AL45" s="24" t="str">
        <f>IF($A45&lt;=VLOOKUP(MONTH(AL$17),TabDias!$A$1:$B$13,2,FALSE),IF($A45&gt;=DAY(AL$17),"",AI$18+$A45),"")</f>
        <v/>
      </c>
      <c r="AM45" s="24" t="str">
        <f t="shared" si="24"/>
        <v/>
      </c>
      <c r="AN45" s="24" t="str">
        <f t="shared" si="25"/>
        <v/>
      </c>
    </row>
    <row r="46" spans="1:40" x14ac:dyDescent="0.2">
      <c r="A46" s="30">
        <v>27</v>
      </c>
      <c r="B46" s="24">
        <f>IF($A46&lt;=VLOOKUP(MONTH(B$17),TabDias!$A$1:$B$13,2,FALSE),IF($A46&gt;=DAY(B$17),B$18+$A46,""),"")</f>
        <v>67</v>
      </c>
      <c r="C46" s="24">
        <f t="shared" si="0"/>
        <v>13</v>
      </c>
      <c r="D46" s="24">
        <f t="shared" si="1"/>
        <v>4</v>
      </c>
      <c r="E46" s="24">
        <f>IF($A46&lt;=VLOOKUP(MONTH(E$17),TabDias!$A$1:$B$13,2,FALSE),IF($A46&gt;=DAY(E$17),E$18+$A46,B$18+$A46),"")</f>
        <v>68</v>
      </c>
      <c r="F46" s="24">
        <f t="shared" si="2"/>
        <v>14</v>
      </c>
      <c r="G46" s="24">
        <f t="shared" si="3"/>
        <v>5</v>
      </c>
      <c r="H46" s="24">
        <f>IF($A46&lt;=VLOOKUP(MONTH(H$17),TabDias!$A$1:$B$13,2,FALSE),IF($A46&gt;=DAY(H$17),H$18+$A46,E$18+$A46),"")</f>
        <v>69</v>
      </c>
      <c r="I46" s="24">
        <f t="shared" si="4"/>
        <v>15</v>
      </c>
      <c r="J46" s="24">
        <f t="shared" si="5"/>
        <v>6</v>
      </c>
      <c r="K46" s="24">
        <f>IF($A46&lt;=VLOOKUP(MONTH(K$17),TabDias!$A$1:$B$13,2,FALSE),IF($A46&gt;=DAY(K$17),K$18+$A46,H$18+$A46),"")</f>
        <v>70</v>
      </c>
      <c r="L46" s="24">
        <f t="shared" si="6"/>
        <v>7</v>
      </c>
      <c r="M46" s="24">
        <f t="shared" si="7"/>
        <v>7</v>
      </c>
      <c r="N46" s="24">
        <f>IF($A46&lt;=VLOOKUP(MONTH(N$17),TabDias!$A$1:$B$13,2,FALSE),IF($A46&gt;=DAY(N$17),N$18+$A46,K$18+$A46),"")</f>
        <v>71</v>
      </c>
      <c r="O46" s="24">
        <f t="shared" si="8"/>
        <v>8</v>
      </c>
      <c r="P46" s="24">
        <f t="shared" si="9"/>
        <v>8</v>
      </c>
      <c r="Q46" s="24">
        <f>IF($A46&lt;=VLOOKUP(MONTH(Q$17),TabDias!$A$1:$B$13,2,FALSE),IF($A46&gt;=DAY(Q$17),Q$18+$A46,N$18+$A46),"")</f>
        <v>72</v>
      </c>
      <c r="R46" s="24">
        <f t="shared" si="10"/>
        <v>9</v>
      </c>
      <c r="S46" s="24">
        <f t="shared" si="11"/>
        <v>9</v>
      </c>
      <c r="T46" s="24">
        <f>IF($A46&lt;=VLOOKUP(MONTH(T$17),TabDias!$A$1:$B$13,2,FALSE),IF($A46&gt;=DAY(T$17),T$18+$A46,Q$18+$A46),"")</f>
        <v>73</v>
      </c>
      <c r="U46" s="24">
        <f t="shared" si="12"/>
        <v>10</v>
      </c>
      <c r="V46" s="24">
        <f t="shared" si="13"/>
        <v>1</v>
      </c>
      <c r="W46" s="24">
        <f>IF($A46&lt;=VLOOKUP(MONTH(W$17),TabDias!$A$1:$B$13,2,FALSE),IF($A46&gt;=DAY(W$17),W$18+$A46,T$18+$A46),"")</f>
        <v>74</v>
      </c>
      <c r="X46" s="24">
        <f t="shared" si="14"/>
        <v>11</v>
      </c>
      <c r="Y46" s="24">
        <f t="shared" si="15"/>
        <v>11</v>
      </c>
      <c r="Z46" s="24">
        <f>IF($A46&lt;=VLOOKUP(MONTH(Z$17),TabDias!$A$1:$B$13,2,FALSE),IF($A46&gt;=DAY(Z$17),Z$18+$A46,W$18+$A46),"")</f>
        <v>63</v>
      </c>
      <c r="AA46" s="24">
        <f t="shared" si="16"/>
        <v>9</v>
      </c>
      <c r="AB46" s="24">
        <f t="shared" si="17"/>
        <v>9</v>
      </c>
      <c r="AC46" s="24">
        <f>IF($A46&lt;=VLOOKUP(MONTH(AC$17),TabDias!$A$1:$B$13,2,FALSE),IF($A46&gt;=DAY(AC$17),AC$18+$A46,Z$18+$A46),"")</f>
        <v>64</v>
      </c>
      <c r="AD46" s="24">
        <f t="shared" si="18"/>
        <v>10</v>
      </c>
      <c r="AE46" s="24">
        <f t="shared" si="19"/>
        <v>1</v>
      </c>
      <c r="AF46" s="24">
        <f>IF($A46&lt;=VLOOKUP(MONTH(AF$17),TabDias!$A$1:$B$13,2,FALSE),IF($A46&gt;=DAY(AF$17),AF$18+$A46,AC$18+$A46),"")</f>
        <v>65</v>
      </c>
      <c r="AG46" s="24">
        <f t="shared" si="20"/>
        <v>11</v>
      </c>
      <c r="AH46" s="24">
        <f t="shared" si="21"/>
        <v>11</v>
      </c>
      <c r="AI46" s="24">
        <f>IF($A46&lt;=VLOOKUP(MONTH(AI$17),TabDias!$A$1:$B$13,2,FALSE),IF($A46&gt;=DAY(AI$17),AI$18+$A46,AF$18+$A46),"")</f>
        <v>66</v>
      </c>
      <c r="AJ46" s="24">
        <f t="shared" si="22"/>
        <v>12</v>
      </c>
      <c r="AK46" s="24">
        <f t="shared" si="23"/>
        <v>3</v>
      </c>
      <c r="AL46" s="24" t="str">
        <f>IF($A46&lt;=VLOOKUP(MONTH(AL$17),TabDias!$A$1:$B$13,2,FALSE),IF($A46&gt;=DAY(AL$17),"",AI$18+$A46),"")</f>
        <v/>
      </c>
      <c r="AM46" s="24" t="str">
        <f t="shared" si="24"/>
        <v/>
      </c>
      <c r="AN46" s="24" t="str">
        <f t="shared" si="25"/>
        <v/>
      </c>
    </row>
    <row r="47" spans="1:40" x14ac:dyDescent="0.2">
      <c r="A47" s="30">
        <v>28</v>
      </c>
      <c r="B47" s="24">
        <f>IF($A47&lt;=VLOOKUP(MONTH(B$17),TabDias!$A$1:$B$13,2,FALSE),IF($A47&gt;=DAY(B$17),B$18+$A47,""),"")</f>
        <v>68</v>
      </c>
      <c r="C47" s="24">
        <f t="shared" si="0"/>
        <v>14</v>
      </c>
      <c r="D47" s="24">
        <f t="shared" si="1"/>
        <v>5</v>
      </c>
      <c r="E47" s="24">
        <f>IF($A47&lt;=VLOOKUP(MONTH(E$17),TabDias!$A$1:$B$13,2,FALSE),IF($A47&gt;=DAY(E$17),E$18+$A47,B$18+$A47),"")</f>
        <v>69</v>
      </c>
      <c r="F47" s="24">
        <f t="shared" si="2"/>
        <v>15</v>
      </c>
      <c r="G47" s="24">
        <f t="shared" si="3"/>
        <v>6</v>
      </c>
      <c r="H47" s="24">
        <f>IF($A47&lt;=VLOOKUP(MONTH(H$17),TabDias!$A$1:$B$13,2,FALSE),IF($A47&gt;=DAY(H$17),H$18+$A47,E$18+$A47),"")</f>
        <v>70</v>
      </c>
      <c r="I47" s="24">
        <f t="shared" si="4"/>
        <v>7</v>
      </c>
      <c r="J47" s="24">
        <f t="shared" si="5"/>
        <v>7</v>
      </c>
      <c r="K47" s="24">
        <f>IF($A47&lt;=VLOOKUP(MONTH(K$17),TabDias!$A$1:$B$13,2,FALSE),IF($A47&gt;=DAY(K$17),K$18+$A47,H$18+$A47),"")</f>
        <v>71</v>
      </c>
      <c r="L47" s="24">
        <f t="shared" si="6"/>
        <v>8</v>
      </c>
      <c r="M47" s="24">
        <f t="shared" si="7"/>
        <v>8</v>
      </c>
      <c r="N47" s="24">
        <f>IF($A47&lt;=VLOOKUP(MONTH(N$17),TabDias!$A$1:$B$13,2,FALSE),IF($A47&gt;=DAY(N$17),N$18+$A47,K$18+$A47),"")</f>
        <v>72</v>
      </c>
      <c r="O47" s="24">
        <f t="shared" si="8"/>
        <v>9</v>
      </c>
      <c r="P47" s="24">
        <f t="shared" si="9"/>
        <v>9</v>
      </c>
      <c r="Q47" s="24">
        <f>IF($A47&lt;=VLOOKUP(MONTH(Q$17),TabDias!$A$1:$B$13,2,FALSE),IF($A47&gt;=DAY(Q$17),Q$18+$A47,N$18+$A47),"")</f>
        <v>73</v>
      </c>
      <c r="R47" s="24">
        <f t="shared" si="10"/>
        <v>10</v>
      </c>
      <c r="S47" s="24">
        <f t="shared" si="11"/>
        <v>1</v>
      </c>
      <c r="T47" s="24">
        <f>IF($A47&lt;=VLOOKUP(MONTH(T$17),TabDias!$A$1:$B$13,2,FALSE),IF($A47&gt;=DAY(T$17),T$18+$A47,Q$18+$A47),"")</f>
        <v>74</v>
      </c>
      <c r="U47" s="24">
        <f t="shared" si="12"/>
        <v>11</v>
      </c>
      <c r="V47" s="24">
        <f t="shared" si="13"/>
        <v>11</v>
      </c>
      <c r="W47" s="24">
        <f>IF($A47&lt;=VLOOKUP(MONTH(W$17),TabDias!$A$1:$B$13,2,FALSE),IF($A47&gt;=DAY(W$17),W$18+$A47,T$18+$A47),"")</f>
        <v>75</v>
      </c>
      <c r="X47" s="24">
        <f t="shared" si="14"/>
        <v>12</v>
      </c>
      <c r="Y47" s="24">
        <f t="shared" si="15"/>
        <v>3</v>
      </c>
      <c r="Z47" s="24">
        <f>IF($A47&lt;=VLOOKUP(MONTH(Z$17),TabDias!$A$1:$B$13,2,FALSE),IF($A47&gt;=DAY(Z$17),Z$18+$A47,W$18+$A47),"")</f>
        <v>64</v>
      </c>
      <c r="AA47" s="24">
        <f t="shared" si="16"/>
        <v>10</v>
      </c>
      <c r="AB47" s="24">
        <f t="shared" si="17"/>
        <v>1</v>
      </c>
      <c r="AC47" s="24">
        <f>IF($A47&lt;=VLOOKUP(MONTH(AC$17),TabDias!$A$1:$B$13,2,FALSE),IF($A47&gt;=DAY(AC$17),AC$18+$A47,Z$18+$A47),"")</f>
        <v>65</v>
      </c>
      <c r="AD47" s="24">
        <f t="shared" si="18"/>
        <v>11</v>
      </c>
      <c r="AE47" s="24">
        <f t="shared" si="19"/>
        <v>11</v>
      </c>
      <c r="AF47" s="24">
        <f>IF($A47&lt;=VLOOKUP(MONTH(AF$17),TabDias!$A$1:$B$13,2,FALSE),IF($A47&gt;=DAY(AF$17),AF$18+$A47,AC$18+$A47),"")</f>
        <v>66</v>
      </c>
      <c r="AG47" s="24">
        <f t="shared" si="20"/>
        <v>12</v>
      </c>
      <c r="AH47" s="24">
        <f t="shared" si="21"/>
        <v>3</v>
      </c>
      <c r="AI47" s="24">
        <f>IF($A47&lt;=VLOOKUP(MONTH(AI$17),TabDias!$A$1:$B$13,2,FALSE),IF($A47&gt;=DAY(AI$17),AI$18+$A47,AF$18+$A47),"")</f>
        <v>67</v>
      </c>
      <c r="AJ47" s="24">
        <f t="shared" si="22"/>
        <v>13</v>
      </c>
      <c r="AK47" s="24">
        <f t="shared" si="23"/>
        <v>4</v>
      </c>
      <c r="AL47" s="24" t="str">
        <f>IF($A47&lt;=VLOOKUP(MONTH(AL$17),TabDias!$A$1:$B$13,2,FALSE),IF($A47&gt;=DAY(AL$17),"",AI$18+$A47),"")</f>
        <v/>
      </c>
      <c r="AM47" s="24" t="str">
        <f t="shared" si="24"/>
        <v/>
      </c>
      <c r="AN47" s="24" t="str">
        <f t="shared" si="25"/>
        <v/>
      </c>
    </row>
    <row r="48" spans="1:40" x14ac:dyDescent="0.2">
      <c r="A48" s="30">
        <v>29</v>
      </c>
      <c r="B48" s="24">
        <f>IF($A48&lt;=VLOOKUP(MONTH(B$17),TabDias!$A$1:$B$13,2,FALSE),IF($A48&gt;=DAY(B$17),B$18+$A48,""),"")</f>
        <v>69</v>
      </c>
      <c r="C48" s="24">
        <f t="shared" si="0"/>
        <v>15</v>
      </c>
      <c r="D48" s="24">
        <f t="shared" si="1"/>
        <v>6</v>
      </c>
      <c r="E48" s="24">
        <f>IF($A48&lt;=VLOOKUP(MONTH(E$17),TabDias!$A$1:$B$13,2,FALSE),IF($A48&gt;=DAY(E$17),E$18+$A48,B$18+$A48),"")</f>
        <v>70</v>
      </c>
      <c r="F48" s="24">
        <f t="shared" si="2"/>
        <v>7</v>
      </c>
      <c r="G48" s="24">
        <f t="shared" si="3"/>
        <v>7</v>
      </c>
      <c r="H48" s="24">
        <f>IF($A48&lt;=VLOOKUP(MONTH(H$17),TabDias!$A$1:$B$13,2,FALSE),IF($A48&gt;=DAY(H$17),H$18+$A48,E$18+$A48),"")</f>
        <v>71</v>
      </c>
      <c r="I48" s="24">
        <f t="shared" si="4"/>
        <v>8</v>
      </c>
      <c r="J48" s="24">
        <f t="shared" si="5"/>
        <v>8</v>
      </c>
      <c r="K48" s="24">
        <f>IF($A48&lt;=VLOOKUP(MONTH(K$17),TabDias!$A$1:$B$13,2,FALSE),IF($A48&gt;=DAY(K$17),K$18+$A48,H$18+$A48),"")</f>
        <v>72</v>
      </c>
      <c r="L48" s="24">
        <f t="shared" si="6"/>
        <v>9</v>
      </c>
      <c r="M48" s="24">
        <f t="shared" si="7"/>
        <v>9</v>
      </c>
      <c r="N48" s="24">
        <f>IF($A48&lt;=VLOOKUP(MONTH(N$17),TabDias!$A$1:$B$13,2,FALSE),IF($A48&gt;=DAY(N$17),N$18+$A48,K$18+$A48),"")</f>
        <v>73</v>
      </c>
      <c r="O48" s="24">
        <f t="shared" si="8"/>
        <v>10</v>
      </c>
      <c r="P48" s="24">
        <f t="shared" si="9"/>
        <v>1</v>
      </c>
      <c r="Q48" s="24">
        <f>IF($A48&lt;=VLOOKUP(MONTH(Q$17),TabDias!$A$1:$B$13,2,FALSE),IF($A48&gt;=DAY(Q$17),Q$18+$A48,N$18+$A48),"")</f>
        <v>74</v>
      </c>
      <c r="R48" s="24">
        <f t="shared" si="10"/>
        <v>11</v>
      </c>
      <c r="S48" s="24">
        <f t="shared" si="11"/>
        <v>11</v>
      </c>
      <c r="T48" s="24">
        <f>IF($A48&lt;=VLOOKUP(MONTH(T$17),TabDias!$A$1:$B$13,2,FALSE),IF($A48&gt;=DAY(T$17),T$18+$A48,Q$18+$A48),"")</f>
        <v>75</v>
      </c>
      <c r="U48" s="24">
        <f t="shared" si="12"/>
        <v>12</v>
      </c>
      <c r="V48" s="24">
        <f t="shared" si="13"/>
        <v>3</v>
      </c>
      <c r="W48" s="24">
        <f>IF($A48&lt;=VLOOKUP(MONTH(W$17),TabDias!$A$1:$B$13,2,FALSE),IF($A48&gt;=DAY(W$17),W$18+$A48,T$18+$A48),"")</f>
        <v>76</v>
      </c>
      <c r="X48" s="24">
        <f t="shared" si="14"/>
        <v>13</v>
      </c>
      <c r="Y48" s="24">
        <f t="shared" si="15"/>
        <v>4</v>
      </c>
      <c r="Z48" s="24">
        <f>IF($A48&lt;=VLOOKUP(MONTH(Z$17),TabDias!$A$1:$B$13,2,FALSE),IF($A48&gt;=DAY(Z$17),Z$18+$A48,W$18+$A48),"")</f>
        <v>65</v>
      </c>
      <c r="AA48" s="24">
        <f t="shared" si="16"/>
        <v>11</v>
      </c>
      <c r="AB48" s="24">
        <f t="shared" si="17"/>
        <v>11</v>
      </c>
      <c r="AC48" s="24">
        <f>IF($A48&lt;=VLOOKUP(MONTH(AC$17),TabDias!$A$1:$B$13,2,FALSE),IF($A48&gt;=DAY(AC$17),AC$18+$A48,Z$18+$A48),"")</f>
        <v>66</v>
      </c>
      <c r="AD48" s="24">
        <f t="shared" si="18"/>
        <v>12</v>
      </c>
      <c r="AE48" s="24">
        <f t="shared" si="19"/>
        <v>3</v>
      </c>
      <c r="AF48" s="24">
        <f>IF($A48&lt;=VLOOKUP(MONTH(AF$17),TabDias!$A$1:$B$13,2,FALSE),IF($A48&gt;=DAY(AF$17),AF$18+$A48,AC$18+$A48),"")</f>
        <v>67</v>
      </c>
      <c r="AG48" s="24">
        <f t="shared" si="20"/>
        <v>13</v>
      </c>
      <c r="AH48" s="24">
        <f t="shared" si="21"/>
        <v>4</v>
      </c>
      <c r="AI48" s="24">
        <f>IF($A48&lt;=VLOOKUP(MONTH(AI$17),TabDias!$A$1:$B$13,2,FALSE),IF($A48&gt;=DAY(AI$17),AI$18+$A48,AF$18+$A48),"")</f>
        <v>68</v>
      </c>
      <c r="AJ48" s="24">
        <f t="shared" si="22"/>
        <v>14</v>
      </c>
      <c r="AK48" s="24">
        <f t="shared" si="23"/>
        <v>5</v>
      </c>
      <c r="AL48" s="24" t="str">
        <f>IF($A48&lt;=VLOOKUP(MONTH(AL$17),TabDias!$A$1:$B$13,2,FALSE),IF($A48&gt;=DAY(AL$17),"",AI$18+$A48),"")</f>
        <v/>
      </c>
      <c r="AM48" s="24" t="str">
        <f t="shared" si="24"/>
        <v/>
      </c>
      <c r="AN48" s="24" t="str">
        <f t="shared" si="25"/>
        <v/>
      </c>
    </row>
    <row r="49" spans="1:40" x14ac:dyDescent="0.2">
      <c r="A49" s="30">
        <v>30</v>
      </c>
      <c r="B49" s="24">
        <f>IF($A49&lt;=VLOOKUP(MONTH(B$17),TabDias!$A$1:$B$13,2,FALSE),IF($A49&gt;=DAY(B$17),B$18+$A49,""),"")</f>
        <v>70</v>
      </c>
      <c r="C49" s="24">
        <f t="shared" si="0"/>
        <v>7</v>
      </c>
      <c r="D49" s="24">
        <f t="shared" si="1"/>
        <v>7</v>
      </c>
      <c r="E49" s="24">
        <f>IF($A49&lt;=VLOOKUP(MONTH(E$17),TabDias!$A$1:$B$13,2,FALSE),IF($A49&gt;=DAY(E$17),E$18+$A49,B$18+$A49),"")</f>
        <v>71</v>
      </c>
      <c r="F49" s="24">
        <f t="shared" si="2"/>
        <v>8</v>
      </c>
      <c r="G49" s="24">
        <f t="shared" si="3"/>
        <v>8</v>
      </c>
      <c r="H49" s="24">
        <f>IF($A49&lt;=VLOOKUP(MONTH(H$17),TabDias!$A$1:$B$13,2,FALSE),IF($A49&gt;=DAY(H$17),H$18+$A49,E$18+$A49),"")</f>
        <v>72</v>
      </c>
      <c r="I49" s="24">
        <f t="shared" si="4"/>
        <v>9</v>
      </c>
      <c r="J49" s="24">
        <f t="shared" si="5"/>
        <v>9</v>
      </c>
      <c r="K49" s="24">
        <f>IF($A49&lt;=VLOOKUP(MONTH(K$17),TabDias!$A$1:$B$13,2,FALSE),IF($A49&gt;=DAY(K$17),K$18+$A49,H$18+$A49),"")</f>
        <v>73</v>
      </c>
      <c r="L49" s="24">
        <f t="shared" si="6"/>
        <v>10</v>
      </c>
      <c r="M49" s="24">
        <f t="shared" si="7"/>
        <v>1</v>
      </c>
      <c r="N49" s="24">
        <f>IF($A49&lt;=VLOOKUP(MONTH(N$17),TabDias!$A$1:$B$13,2,FALSE),IF($A49&gt;=DAY(N$17),N$18+$A49,K$18+$A49),"")</f>
        <v>74</v>
      </c>
      <c r="O49" s="24">
        <f t="shared" si="8"/>
        <v>11</v>
      </c>
      <c r="P49" s="24">
        <f t="shared" si="9"/>
        <v>11</v>
      </c>
      <c r="Q49" s="24">
        <f>IF($A49&lt;=VLOOKUP(MONTH(Q$17),TabDias!$A$1:$B$13,2,FALSE),IF($A49&gt;=DAY(Q$17),Q$18+$A49,N$18+$A49),"")</f>
        <v>75</v>
      </c>
      <c r="R49" s="24">
        <f t="shared" si="10"/>
        <v>12</v>
      </c>
      <c r="S49" s="24">
        <f t="shared" si="11"/>
        <v>3</v>
      </c>
      <c r="T49" s="24">
        <f>IF($A49&lt;=VLOOKUP(MONTH(T$17),TabDias!$A$1:$B$13,2,FALSE),IF($A49&gt;=DAY(T$17),T$18+$A49,Q$18+$A49),"")</f>
        <v>76</v>
      </c>
      <c r="U49" s="24">
        <f t="shared" si="12"/>
        <v>13</v>
      </c>
      <c r="V49" s="24">
        <f t="shared" si="13"/>
        <v>4</v>
      </c>
      <c r="W49" s="24">
        <f>IF($A49&lt;=VLOOKUP(MONTH(W$17),TabDias!$A$1:$B$13,2,FALSE),IF($A49&gt;=DAY(W$17),W$18+$A49,T$18+$A49),"")</f>
        <v>77</v>
      </c>
      <c r="X49" s="24">
        <f t="shared" si="14"/>
        <v>14</v>
      </c>
      <c r="Y49" s="24">
        <f t="shared" si="15"/>
        <v>5</v>
      </c>
      <c r="Z49" s="24">
        <f>IF($A49&lt;=VLOOKUP(MONTH(Z$17),TabDias!$A$1:$B$13,2,FALSE),IF($A49&gt;=DAY(Z$17),Z$18+$A49,W$18+$A49),"")</f>
        <v>66</v>
      </c>
      <c r="AA49" s="24">
        <f t="shared" si="16"/>
        <v>12</v>
      </c>
      <c r="AB49" s="24">
        <f t="shared" si="17"/>
        <v>3</v>
      </c>
      <c r="AC49" s="24" t="str">
        <f>IF($A49&lt;=VLOOKUP(MONTH(AC$17),TabDias!$A$1:$B$13,2,FALSE),IF($A49&gt;=DAY(AC$17),AC$18+$A49,Z$18+$A49),"")</f>
        <v/>
      </c>
      <c r="AD49" s="24" t="str">
        <f t="shared" si="18"/>
        <v/>
      </c>
      <c r="AE49" s="24" t="str">
        <f t="shared" si="19"/>
        <v/>
      </c>
      <c r="AF49" s="24">
        <f>IF($A49&lt;=VLOOKUP(MONTH(AF$17),TabDias!$A$1:$B$13,2,FALSE),IF($A49&gt;=DAY(AF$17),AF$18+$A49,AC$18+$A49),"")</f>
        <v>68</v>
      </c>
      <c r="AG49" s="24">
        <f t="shared" si="20"/>
        <v>14</v>
      </c>
      <c r="AH49" s="24">
        <f t="shared" si="21"/>
        <v>5</v>
      </c>
      <c r="AI49" s="24">
        <f>IF($A49&lt;=VLOOKUP(MONTH(AI$17),TabDias!$A$1:$B$13,2,FALSE),IF($A49&gt;=DAY(AI$17),AI$18+$A49,AF$18+$A49),"")</f>
        <v>69</v>
      </c>
      <c r="AJ49" s="24">
        <f t="shared" si="22"/>
        <v>15</v>
      </c>
      <c r="AK49" s="24">
        <f t="shared" si="23"/>
        <v>6</v>
      </c>
      <c r="AL49" s="24" t="str">
        <f>IF($A49&lt;=VLOOKUP(MONTH(AL$17),TabDias!$A$1:$B$13,2,FALSE),IF($A49&gt;=DAY(AL$17),"",AI$18+$A49),"")</f>
        <v/>
      </c>
      <c r="AM49" s="24" t="str">
        <f t="shared" si="24"/>
        <v/>
      </c>
      <c r="AN49" s="24" t="str">
        <f t="shared" si="25"/>
        <v/>
      </c>
    </row>
    <row r="50" spans="1:40" x14ac:dyDescent="0.2">
      <c r="A50" s="30">
        <v>31</v>
      </c>
      <c r="B50" s="24">
        <f>IF($A50&lt;=VLOOKUP(MONTH(B$17),TabDias!$A$1:$B$13,2,FALSE),IF($A50&gt;=DAY(B$17),B$18+$A50,""),"")</f>
        <v>71</v>
      </c>
      <c r="C50" s="24">
        <f>IF(B50&lt;&gt;"",TRUNC((B50/10),0)+MOD(B50,10),"")</f>
        <v>8</v>
      </c>
      <c r="D50" s="24">
        <f>IF(C50="","",IF(AND(MOD(C50,11)&gt;0,C50&gt;9),TRUNC((C50/10),0)+MOD(C50,10),C50))</f>
        <v>8</v>
      </c>
      <c r="E50" s="24" t="str">
        <f>IF($A50&lt;=VLOOKUP(MONTH(E$17),TabDias!$A$1:$B$13,2,FALSE),IF($A50&gt;=DAY(E$17),E$18+$A50,B$18+$A50),"")</f>
        <v/>
      </c>
      <c r="F50" s="24" t="str">
        <f t="shared" si="2"/>
        <v/>
      </c>
      <c r="G50" s="24" t="str">
        <f t="shared" si="3"/>
        <v/>
      </c>
      <c r="H50" s="24">
        <f>IF($A50&lt;=VLOOKUP(MONTH(H$17),TabDias!$A$1:$B$13,2,FALSE),IF($A50&gt;=DAY(H$17),H$18+$A50,E$18+$A50),"")</f>
        <v>73</v>
      </c>
      <c r="I50" s="24">
        <f t="shared" si="4"/>
        <v>10</v>
      </c>
      <c r="J50" s="24">
        <f t="shared" si="5"/>
        <v>1</v>
      </c>
      <c r="K50" s="24">
        <f>IF($A50&lt;=VLOOKUP(MONTH(K$17),TabDias!$A$1:$B$13,2,FALSE),IF($A50&gt;=DAY(K$17),K$18+$A50,H$18+$A50),"")</f>
        <v>74</v>
      </c>
      <c r="L50" s="24">
        <f t="shared" si="6"/>
        <v>11</v>
      </c>
      <c r="M50" s="24">
        <f t="shared" si="7"/>
        <v>11</v>
      </c>
      <c r="N50" s="24" t="str">
        <f>IF($A50&lt;=VLOOKUP(MONTH(N$17),TabDias!$A$1:$B$13,2,FALSE),IF($A50&gt;=DAY(N$17),N$18+$A50,K$18+$A50),"")</f>
        <v/>
      </c>
      <c r="O50" s="24" t="str">
        <f t="shared" si="8"/>
        <v/>
      </c>
      <c r="P50" s="24" t="str">
        <f t="shared" si="9"/>
        <v/>
      </c>
      <c r="Q50" s="24">
        <f>IF($A50&lt;=VLOOKUP(MONTH(Q$17),TabDias!$A$1:$B$13,2,FALSE),IF($A50&gt;=DAY(Q$17),Q$18+$A50,N$18+$A50),"")</f>
        <v>76</v>
      </c>
      <c r="R50" s="24">
        <f t="shared" si="10"/>
        <v>13</v>
      </c>
      <c r="S50" s="24">
        <f t="shared" si="11"/>
        <v>4</v>
      </c>
      <c r="T50" s="24" t="str">
        <f>IF($A50&lt;=VLOOKUP(MONTH(T$17),TabDias!$A$1:$B$13,2,FALSE),IF($A50&gt;=DAY(T$17),T$18+$A50,Q$18+$A50),"")</f>
        <v/>
      </c>
      <c r="U50" s="24" t="str">
        <f t="shared" si="12"/>
        <v/>
      </c>
      <c r="V50" s="24" t="str">
        <f t="shared" si="13"/>
        <v/>
      </c>
      <c r="W50" s="24">
        <f>IF($A50&lt;=VLOOKUP(MONTH(W$17),TabDias!$A$1:$B$13,2,FALSE),IF($A50&gt;=DAY(W$17),W$18+$A50,T$18+$A50),"")</f>
        <v>78</v>
      </c>
      <c r="X50" s="24">
        <f t="shared" si="14"/>
        <v>15</v>
      </c>
      <c r="Y50" s="24">
        <f t="shared" si="15"/>
        <v>6</v>
      </c>
      <c r="Z50" s="24">
        <f>IF($A50&lt;=VLOOKUP(MONTH(Z$17),TabDias!$A$1:$B$13,2,FALSE),IF($A50&gt;=DAY(Z$17),Z$18+$A50,W$18+$A50),"")</f>
        <v>67</v>
      </c>
      <c r="AA50" s="24">
        <f t="shared" si="16"/>
        <v>13</v>
      </c>
      <c r="AB50" s="24">
        <f t="shared" si="17"/>
        <v>4</v>
      </c>
      <c r="AC50" s="24" t="str">
        <f>IF($A50&lt;=VLOOKUP(MONTH(AC$17),TabDias!$A$1:$B$13,2,FALSE),IF($A50&gt;=DAY(AC$17),AC$18+$A50,Z$18+$A50),"")</f>
        <v/>
      </c>
      <c r="AD50" s="24" t="str">
        <f t="shared" si="18"/>
        <v/>
      </c>
      <c r="AE50" s="24" t="str">
        <f t="shared" si="19"/>
        <v/>
      </c>
      <c r="AF50" s="24">
        <f>IF($A50&lt;=VLOOKUP(MONTH(AF$17),TabDias!$A$1:$B$13,2,FALSE),IF($A50&gt;=DAY(AF$17),AF$18+$A50,AC$18+$A50),"")</f>
        <v>69</v>
      </c>
      <c r="AG50" s="24">
        <f t="shared" si="20"/>
        <v>15</v>
      </c>
      <c r="AH50" s="24">
        <f t="shared" si="21"/>
        <v>6</v>
      </c>
      <c r="AI50" s="24" t="str">
        <f>IF($A50&lt;=VLOOKUP(MONTH(AI$17),TabDias!$A$1:$B$13,2,FALSE),IF($A50&gt;=DAY(AI$17),AI$18+$A50,AF$18+$A50),"")</f>
        <v/>
      </c>
      <c r="AJ50" s="24" t="str">
        <f t="shared" si="22"/>
        <v/>
      </c>
      <c r="AK50" s="24" t="str">
        <f t="shared" si="23"/>
        <v/>
      </c>
      <c r="AL50" s="24" t="str">
        <f>IF($A50&lt;=VLOOKUP(MONTH(AL$17),TabDias!$A$1:$B$13,2,FALSE),IF($A50&gt;=DAY(AL$17),"",AI$18+$A50),"")</f>
        <v/>
      </c>
      <c r="AM50" s="24" t="str">
        <f t="shared" si="24"/>
        <v/>
      </c>
      <c r="AN50" s="24" t="str">
        <f t="shared" si="25"/>
        <v/>
      </c>
    </row>
  </sheetData>
  <mergeCells count="43">
    <mergeCell ref="A17:A18"/>
    <mergeCell ref="B3:B14"/>
    <mergeCell ref="C3:C14"/>
    <mergeCell ref="D3:D14"/>
    <mergeCell ref="A3:A14"/>
    <mergeCell ref="A1:A2"/>
    <mergeCell ref="B1:D2"/>
    <mergeCell ref="E1:F2"/>
    <mergeCell ref="E3:E14"/>
    <mergeCell ref="F3:F14"/>
    <mergeCell ref="G3:G14"/>
    <mergeCell ref="H3:H14"/>
    <mergeCell ref="G1:H2"/>
    <mergeCell ref="AI1:AK2"/>
    <mergeCell ref="AL2:AN2"/>
    <mergeCell ref="I3:I14"/>
    <mergeCell ref="J3:J14"/>
    <mergeCell ref="K2:M2"/>
    <mergeCell ref="AO2:AQ2"/>
    <mergeCell ref="AR2:AT2"/>
    <mergeCell ref="N2:P2"/>
    <mergeCell ref="Q2:S2"/>
    <mergeCell ref="T1:AE1"/>
    <mergeCell ref="T2:V2"/>
    <mergeCell ref="W2:Y2"/>
    <mergeCell ref="Z2:AB2"/>
    <mergeCell ref="AC2:AE2"/>
    <mergeCell ref="AU2:AW2"/>
    <mergeCell ref="AL1:AW1"/>
    <mergeCell ref="B17:D17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F1:AH2"/>
  </mergeCells>
  <conditionalFormatting sqref="B3:J3">
    <cfRule type="cellIs" dxfId="16" priority="2" operator="equal">
      <formula>16</formula>
    </cfRule>
    <cfRule type="cellIs" dxfId="15" priority="3" operator="equal">
      <formula>14</formula>
    </cfRule>
    <cfRule type="cellIs" dxfId="14" priority="4" operator="equal">
      <formula>13</formula>
    </cfRule>
    <cfRule type="cellIs" dxfId="13" priority="5" operator="equal">
      <formula>44</formula>
    </cfRule>
    <cfRule type="cellIs" dxfId="12" priority="6" operator="equal">
      <formula>33</formula>
    </cfRule>
    <cfRule type="cellIs" dxfId="11" priority="7" operator="equal">
      <formula>22</formula>
    </cfRule>
    <cfRule type="cellIs" dxfId="10" priority="8" operator="equal">
      <formula>11</formula>
    </cfRule>
    <cfRule type="cellIs" dxfId="9" priority="1" operator="equal">
      <formula>19</formula>
    </cfRule>
  </conditionalFormatting>
  <conditionalFormatting sqref="B18:AN50">
    <cfRule type="cellIs" dxfId="8" priority="34" operator="equal">
      <formula>19</formula>
    </cfRule>
    <cfRule type="cellIs" dxfId="7" priority="41" operator="equal">
      <formula>11</formula>
    </cfRule>
    <cfRule type="cellIs" dxfId="6" priority="40" operator="equal">
      <formula>22</formula>
    </cfRule>
    <cfRule type="cellIs" dxfId="5" priority="39" operator="equal">
      <formula>33</formula>
    </cfRule>
    <cfRule type="cellIs" dxfId="4" priority="38" operator="equal">
      <formula>44</formula>
    </cfRule>
    <cfRule type="cellIs" dxfId="3" priority="37" operator="equal">
      <formula>13</formula>
    </cfRule>
    <cfRule type="cellIs" dxfId="2" priority="36" operator="equal">
      <formula>14</formula>
    </cfRule>
    <cfRule type="cellIs" dxfId="1" priority="35" operator="equal">
      <formula>16</formula>
    </cfRule>
  </conditionalFormatting>
  <conditionalFormatting sqref="B20:AN50">
    <cfRule type="containsBlanks" dxfId="0" priority="75">
      <formula>LEN(TRIM(B20))=0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showGridLines="0" workbookViewId="0">
      <selection activeCell="B1" sqref="B1"/>
    </sheetView>
  </sheetViews>
  <sheetFormatPr baseColWidth="10" defaultColWidth="10.83203125" defaultRowHeight="16" customHeight="1" x14ac:dyDescent="0.2"/>
  <cols>
    <col min="1" max="2" width="5.83203125" style="1" customWidth="1"/>
    <col min="3" max="5" width="10.83203125" style="1" customWidth="1"/>
    <col min="6" max="256" width="10.83203125" customWidth="1"/>
  </cols>
  <sheetData>
    <row r="1" spans="1:5" ht="17" customHeight="1" x14ac:dyDescent="0.2">
      <c r="A1" s="14" t="s">
        <v>26</v>
      </c>
      <c r="B1" s="15" t="s">
        <v>27</v>
      </c>
      <c r="C1" s="6"/>
      <c r="D1" s="6"/>
      <c r="E1" s="6"/>
    </row>
    <row r="2" spans="1:5" ht="17" customHeight="1" x14ac:dyDescent="0.2">
      <c r="A2" s="14" t="s">
        <v>0</v>
      </c>
      <c r="B2" s="10">
        <v>1</v>
      </c>
      <c r="C2" s="6"/>
      <c r="D2" s="6"/>
      <c r="E2" s="6"/>
    </row>
    <row r="3" spans="1:5" ht="17" customHeight="1" x14ac:dyDescent="0.2">
      <c r="A3" s="14" t="s">
        <v>28</v>
      </c>
      <c r="B3" s="10">
        <v>2</v>
      </c>
      <c r="C3" s="6"/>
      <c r="D3" s="6"/>
      <c r="E3" s="6"/>
    </row>
    <row r="4" spans="1:5" ht="17" customHeight="1" x14ac:dyDescent="0.2">
      <c r="A4" s="14" t="s">
        <v>29</v>
      </c>
      <c r="B4" s="10">
        <v>3</v>
      </c>
      <c r="C4" s="6"/>
      <c r="D4" s="6"/>
      <c r="E4" s="6"/>
    </row>
    <row r="5" spans="1:5" ht="17" customHeight="1" x14ac:dyDescent="0.2">
      <c r="A5" s="14" t="s">
        <v>2</v>
      </c>
      <c r="B5" s="10">
        <v>4</v>
      </c>
      <c r="C5" s="6"/>
      <c r="D5" s="6"/>
      <c r="E5" s="6"/>
    </row>
    <row r="6" spans="1:5" ht="17" customHeight="1" x14ac:dyDescent="0.2">
      <c r="A6" s="14" t="s">
        <v>4</v>
      </c>
      <c r="B6" s="10">
        <v>5</v>
      </c>
      <c r="C6" s="6"/>
      <c r="D6" s="6"/>
      <c r="E6" s="6"/>
    </row>
    <row r="7" spans="1:5" ht="17" customHeight="1" x14ac:dyDescent="0.2">
      <c r="A7" s="14" t="s">
        <v>30</v>
      </c>
      <c r="B7" s="10">
        <v>6</v>
      </c>
      <c r="C7" s="6"/>
      <c r="D7" s="6"/>
      <c r="E7" s="6"/>
    </row>
    <row r="8" spans="1:5" ht="17" customHeight="1" x14ac:dyDescent="0.2">
      <c r="A8" s="14" t="s">
        <v>31</v>
      </c>
      <c r="B8" s="10">
        <v>7</v>
      </c>
      <c r="C8" s="6"/>
      <c r="D8" s="6"/>
      <c r="E8" s="6"/>
    </row>
    <row r="9" spans="1:5" ht="17" customHeight="1" x14ac:dyDescent="0.2">
      <c r="A9" s="14" t="s">
        <v>32</v>
      </c>
      <c r="B9" s="10">
        <v>8</v>
      </c>
      <c r="C9" s="6"/>
      <c r="D9" s="6"/>
      <c r="E9" s="6"/>
    </row>
    <row r="10" spans="1:5" ht="17" customHeight="1" x14ac:dyDescent="0.2">
      <c r="A10" s="14" t="s">
        <v>8</v>
      </c>
      <c r="B10" s="10">
        <v>9</v>
      </c>
      <c r="C10" s="6"/>
      <c r="D10" s="6"/>
      <c r="E10" s="6"/>
    </row>
    <row r="11" spans="1:5" ht="17" customHeight="1" x14ac:dyDescent="0.2">
      <c r="A11" s="14" t="s">
        <v>33</v>
      </c>
      <c r="B11" s="10">
        <v>1</v>
      </c>
      <c r="C11" s="6"/>
      <c r="D11" s="6"/>
      <c r="E11" s="6"/>
    </row>
    <row r="12" spans="1:5" ht="17" customHeight="1" x14ac:dyDescent="0.2">
      <c r="A12" s="14" t="s">
        <v>34</v>
      </c>
      <c r="B12" s="10">
        <v>2</v>
      </c>
      <c r="C12" s="6"/>
      <c r="D12" s="6"/>
      <c r="E12" s="6"/>
    </row>
    <row r="13" spans="1:5" ht="17" customHeight="1" x14ac:dyDescent="0.2">
      <c r="A13" s="14" t="s">
        <v>35</v>
      </c>
      <c r="B13" s="10">
        <v>3</v>
      </c>
      <c r="C13" s="6"/>
      <c r="D13" s="6"/>
      <c r="E13" s="6"/>
    </row>
    <row r="14" spans="1:5" ht="17" customHeight="1" x14ac:dyDescent="0.2">
      <c r="A14" s="14" t="s">
        <v>36</v>
      </c>
      <c r="B14" s="10">
        <v>4</v>
      </c>
      <c r="C14" s="6"/>
      <c r="D14" s="6"/>
      <c r="E14" s="6"/>
    </row>
    <row r="15" spans="1:5" ht="17" customHeight="1" x14ac:dyDescent="0.2">
      <c r="A15" s="14" t="s">
        <v>1</v>
      </c>
      <c r="B15" s="10">
        <v>5</v>
      </c>
      <c r="C15" s="6"/>
      <c r="D15" s="6"/>
      <c r="E15" s="6"/>
    </row>
    <row r="16" spans="1:5" ht="17" customHeight="1" x14ac:dyDescent="0.2">
      <c r="A16" s="14" t="s">
        <v>37</v>
      </c>
      <c r="B16" s="10">
        <v>6</v>
      </c>
      <c r="C16" s="6"/>
      <c r="D16" s="6"/>
      <c r="E16" s="6"/>
    </row>
    <row r="17" spans="1:5" ht="17" customHeight="1" x14ac:dyDescent="0.2">
      <c r="A17" s="14" t="s">
        <v>38</v>
      </c>
      <c r="B17" s="10">
        <v>7</v>
      </c>
      <c r="C17" s="6"/>
      <c r="D17" s="6"/>
      <c r="E17" s="6"/>
    </row>
    <row r="18" spans="1:5" ht="17" customHeight="1" x14ac:dyDescent="0.2">
      <c r="A18" s="14" t="s">
        <v>6</v>
      </c>
      <c r="B18" s="10">
        <v>8</v>
      </c>
      <c r="C18" s="6"/>
      <c r="D18" s="6"/>
      <c r="E18" s="6"/>
    </row>
    <row r="19" spans="1:5" ht="17" customHeight="1" x14ac:dyDescent="0.2">
      <c r="A19" s="14" t="s">
        <v>3</v>
      </c>
      <c r="B19" s="10">
        <v>9</v>
      </c>
      <c r="C19" s="6"/>
      <c r="D19" s="6"/>
      <c r="E19" s="6"/>
    </row>
    <row r="20" spans="1:5" ht="17" customHeight="1" x14ac:dyDescent="0.2">
      <c r="A20" s="14" t="s">
        <v>39</v>
      </c>
      <c r="B20" s="10">
        <v>1</v>
      </c>
      <c r="C20" s="6"/>
      <c r="D20" s="6"/>
      <c r="E20" s="6"/>
    </row>
    <row r="21" spans="1:5" ht="17" customHeight="1" x14ac:dyDescent="0.2">
      <c r="A21" s="14" t="s">
        <v>5</v>
      </c>
      <c r="B21" s="10">
        <v>2</v>
      </c>
      <c r="C21" s="6"/>
      <c r="D21" s="6"/>
      <c r="E21" s="6"/>
    </row>
    <row r="22" spans="1:5" ht="17" customHeight="1" x14ac:dyDescent="0.2">
      <c r="A22" s="14" t="s">
        <v>7</v>
      </c>
      <c r="B22" s="10">
        <v>3</v>
      </c>
      <c r="C22" s="6"/>
      <c r="D22" s="6"/>
      <c r="E22" s="6"/>
    </row>
    <row r="23" spans="1:5" ht="17" customHeight="1" x14ac:dyDescent="0.2">
      <c r="A23" s="14" t="s">
        <v>40</v>
      </c>
      <c r="B23" s="10">
        <v>4</v>
      </c>
      <c r="C23" s="6"/>
      <c r="D23" s="6"/>
      <c r="E23" s="6"/>
    </row>
    <row r="24" spans="1:5" ht="17" customHeight="1" x14ac:dyDescent="0.2">
      <c r="A24" s="14" t="s">
        <v>41</v>
      </c>
      <c r="B24" s="10">
        <v>5</v>
      </c>
      <c r="C24" s="6"/>
      <c r="D24" s="6"/>
      <c r="E24" s="6"/>
    </row>
    <row r="25" spans="1:5" ht="17" customHeight="1" x14ac:dyDescent="0.2">
      <c r="A25" s="14" t="s">
        <v>42</v>
      </c>
      <c r="B25" s="10">
        <v>6</v>
      </c>
      <c r="C25" s="6"/>
      <c r="D25" s="6"/>
      <c r="E25" s="6"/>
    </row>
    <row r="26" spans="1:5" ht="17" customHeight="1" x14ac:dyDescent="0.2">
      <c r="A26" s="14" t="s">
        <v>43</v>
      </c>
      <c r="B26" s="10">
        <v>7</v>
      </c>
      <c r="C26" s="6"/>
      <c r="D26" s="6"/>
      <c r="E26" s="6"/>
    </row>
    <row r="27" spans="1:5" ht="17" customHeight="1" x14ac:dyDescent="0.2">
      <c r="A27" s="14" t="s">
        <v>44</v>
      </c>
      <c r="B27" s="10">
        <v>8</v>
      </c>
      <c r="C27" s="6"/>
      <c r="D27" s="6"/>
      <c r="E27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F5" sqref="F5"/>
    </sheetView>
  </sheetViews>
  <sheetFormatPr baseColWidth="10" defaultColWidth="10.83203125" defaultRowHeight="16" x14ac:dyDescent="0.2"/>
  <sheetData>
    <row r="1" spans="1:6" x14ac:dyDescent="0.2">
      <c r="A1" t="s">
        <v>59</v>
      </c>
      <c r="B1" t="s">
        <v>57</v>
      </c>
      <c r="C1" t="s">
        <v>61</v>
      </c>
    </row>
    <row r="2" spans="1:6" x14ac:dyDescent="0.2">
      <c r="A2">
        <v>1</v>
      </c>
      <c r="B2">
        <v>31</v>
      </c>
      <c r="C2">
        <v>53</v>
      </c>
    </row>
    <row r="3" spans="1:6" x14ac:dyDescent="0.2">
      <c r="A3">
        <v>2</v>
      </c>
      <c r="B3">
        <f>IF(MOD(YEAR('Previsões Diárias'!B17)+IF(MONTH(Nome!AY1)&gt;2,1,0),4)=0,29,28)</f>
        <v>29</v>
      </c>
      <c r="C3">
        <v>51</v>
      </c>
    </row>
    <row r="4" spans="1:6" x14ac:dyDescent="0.2">
      <c r="A4">
        <v>3</v>
      </c>
      <c r="B4">
        <v>31</v>
      </c>
      <c r="C4">
        <v>49</v>
      </c>
      <c r="F4" s="29"/>
    </row>
    <row r="5" spans="1:6" x14ac:dyDescent="0.2">
      <c r="A5">
        <v>4</v>
      </c>
      <c r="B5">
        <v>30</v>
      </c>
      <c r="C5">
        <v>47</v>
      </c>
      <c r="F5" s="29"/>
    </row>
    <row r="6" spans="1:6" x14ac:dyDescent="0.2">
      <c r="A6">
        <v>5</v>
      </c>
      <c r="B6">
        <v>31</v>
      </c>
      <c r="C6">
        <v>45</v>
      </c>
    </row>
    <row r="7" spans="1:6" x14ac:dyDescent="0.2">
      <c r="A7">
        <v>6</v>
      </c>
      <c r="B7">
        <v>30</v>
      </c>
      <c r="C7">
        <v>43</v>
      </c>
    </row>
    <row r="8" spans="1:6" x14ac:dyDescent="0.2">
      <c r="A8">
        <v>7</v>
      </c>
      <c r="B8">
        <v>31</v>
      </c>
      <c r="C8">
        <v>41</v>
      </c>
    </row>
    <row r="9" spans="1:6" x14ac:dyDescent="0.2">
      <c r="A9">
        <v>8</v>
      </c>
      <c r="B9">
        <v>31</v>
      </c>
      <c r="C9">
        <v>39</v>
      </c>
    </row>
    <row r="10" spans="1:6" x14ac:dyDescent="0.2">
      <c r="A10">
        <v>9</v>
      </c>
      <c r="B10">
        <v>30</v>
      </c>
      <c r="C10">
        <v>37</v>
      </c>
    </row>
    <row r="11" spans="1:6" x14ac:dyDescent="0.2">
      <c r="A11">
        <v>10</v>
      </c>
      <c r="B11">
        <v>31</v>
      </c>
      <c r="C11">
        <v>35</v>
      </c>
    </row>
    <row r="12" spans="1:6" x14ac:dyDescent="0.2">
      <c r="A12">
        <v>11</v>
      </c>
      <c r="B12">
        <v>30</v>
      </c>
      <c r="C12">
        <v>33</v>
      </c>
    </row>
    <row r="13" spans="1:6" x14ac:dyDescent="0.2">
      <c r="A13">
        <v>12</v>
      </c>
      <c r="B13">
        <v>31</v>
      </c>
      <c r="C1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Nome</vt:lpstr>
      <vt:lpstr>Plan2</vt:lpstr>
      <vt:lpstr>Nascto</vt:lpstr>
      <vt:lpstr>Números Pessoais</vt:lpstr>
      <vt:lpstr>AuxNome</vt:lpstr>
      <vt:lpstr>Previsões Diárias</vt:lpstr>
      <vt:lpstr>TabLetras</vt:lpstr>
      <vt:lpstr>TabDias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El Kadi</dc:creator>
  <cp:lastModifiedBy>Sergio Rene El Kadi</cp:lastModifiedBy>
  <dcterms:created xsi:type="dcterms:W3CDTF">2017-10-19T20:30:47Z</dcterms:created>
  <dcterms:modified xsi:type="dcterms:W3CDTF">2024-05-19T23:10:59Z</dcterms:modified>
</cp:coreProperties>
</file>